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work\fd\oa\00文档资源\"/>
    </mc:Choice>
  </mc:AlternateContent>
  <xr:revisionPtr revIDLastSave="0" documentId="11_7DED385DAE2D1F19581912CB45C799919830E703" xr6:coauthVersionLast="32" xr6:coauthVersionMax="32" xr10:uidLastSave="{00000000-0000-0000-0000-000000000000}"/>
  <bookViews>
    <workbookView xWindow="0" yWindow="450" windowWidth="20385" windowHeight="7500" xr2:uid="{00000000-000D-0000-FFFF-FFFF00000000}"/>
  </bookViews>
  <sheets>
    <sheet name="录入表" sheetId="1" r:id="rId1"/>
    <sheet name="入户情况" sheetId="2" r:id="rId2"/>
    <sheet name="计算表" sheetId="3" r:id="rId3"/>
    <sheet name="基准价" sheetId="4" r:id="rId4"/>
    <sheet name="邮件合并" sheetId="6" r:id="rId5"/>
    <sheet name="经典公示" sheetId="5" r:id="rId6"/>
    <sheet name="永信公示" sheetId="7" r:id="rId7"/>
    <sheet name="永信计算表" sheetId="8" r:id="rId8"/>
    <sheet name="装饰装修外勘" sheetId="9" r:id="rId9"/>
  </sheets>
  <definedNames>
    <definedName name="_xlnm._FilterDatabase" localSheetId="2" hidden="1">计算表!$A$1:$W$1</definedName>
    <definedName name="_xlnm._FilterDatabase" localSheetId="5" hidden="1">经典公示!$A$1:$M$286</definedName>
    <definedName name="_xlnm._FilterDatabase" localSheetId="0" hidden="1">录入表!$A$2:$AL$302</definedName>
    <definedName name="_xlnm._FilterDatabase" localSheetId="6" hidden="1">永信公示!#REF!</definedName>
    <definedName name="_xlnm._FilterDatabase" localSheetId="7" hidden="1">永信计算表!$B$1:$B$277</definedName>
    <definedName name="_xlnm._FilterDatabase" localSheetId="4" hidden="1">邮件合并!$A$1:$Q$1</definedName>
  </definedNames>
  <calcPr calcId="179017" fullPrecision="0" concurrentCalc="0"/>
</workbook>
</file>

<file path=xl/calcChain.xml><?xml version="1.0" encoding="utf-8"?>
<calcChain xmlns="http://schemas.openxmlformats.org/spreadsheetml/2006/main">
  <c r="R289" i="6" l="1"/>
  <c r="T289" i="6"/>
  <c r="R290" i="6"/>
  <c r="T290" i="6"/>
  <c r="T291" i="6"/>
  <c r="Q302" i="3"/>
  <c r="S302" i="3"/>
  <c r="T302" i="3"/>
  <c r="Q303" i="3"/>
  <c r="S303" i="3"/>
  <c r="T303" i="3"/>
  <c r="R302" i="3"/>
  <c r="R303" i="3"/>
  <c r="V303" i="3"/>
  <c r="V302" i="3"/>
  <c r="P290" i="6"/>
  <c r="P289" i="6"/>
  <c r="N14" i="4"/>
  <c r="O14" i="4"/>
  <c r="P14" i="4"/>
  <c r="Q14" i="4"/>
  <c r="N15" i="4"/>
  <c r="O15" i="4"/>
  <c r="P15" i="4"/>
  <c r="Q15" i="4"/>
  <c r="Q16" i="4"/>
  <c r="Q18" i="4"/>
  <c r="C14" i="2"/>
  <c r="C8" i="2"/>
  <c r="C15" i="2"/>
  <c r="N300" i="3"/>
  <c r="O300" i="3"/>
  <c r="N301" i="3"/>
  <c r="O301" i="3"/>
  <c r="M300" i="3"/>
  <c r="M301" i="3"/>
  <c r="L300" i="3"/>
  <c r="L301" i="3"/>
  <c r="K300" i="3"/>
  <c r="Q300" i="3"/>
  <c r="R300" i="3"/>
  <c r="K301" i="3"/>
  <c r="Q301" i="3"/>
  <c r="R301" i="3"/>
  <c r="J300" i="3"/>
  <c r="J301" i="3"/>
  <c r="I300" i="3"/>
  <c r="I301" i="3"/>
  <c r="H300" i="3"/>
  <c r="H301" i="3"/>
  <c r="G300" i="3"/>
  <c r="G301" i="3"/>
  <c r="F300" i="3"/>
  <c r="F301" i="3"/>
  <c r="E300" i="3"/>
  <c r="E301" i="3"/>
  <c r="D300" i="3"/>
  <c r="D301" i="3"/>
  <c r="C300" i="3"/>
  <c r="P300" i="3"/>
  <c r="C301" i="3"/>
  <c r="P301" i="3"/>
  <c r="B300" i="3"/>
  <c r="B301" i="3"/>
  <c r="AJ302" i="1"/>
  <c r="AK302" i="1"/>
  <c r="AJ301" i="1"/>
  <c r="AK301" i="1"/>
  <c r="A300" i="3"/>
  <c r="A301" i="3"/>
  <c r="T300" i="3"/>
  <c r="T301" i="3"/>
  <c r="S301" i="3"/>
  <c r="S300" i="3"/>
  <c r="U300" i="3"/>
  <c r="V300" i="3"/>
  <c r="G1" i="3"/>
  <c r="U301" i="3"/>
  <c r="V30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" i="3"/>
  <c r="C7" i="4"/>
  <c r="C6" i="4"/>
  <c r="C4" i="4"/>
  <c r="O299" i="3"/>
  <c r="N299" i="3"/>
  <c r="M299" i="3"/>
  <c r="L299" i="3"/>
  <c r="K299" i="3"/>
  <c r="I299" i="3"/>
  <c r="H299" i="3"/>
  <c r="G299" i="3"/>
  <c r="F299" i="3"/>
  <c r="E299" i="3"/>
  <c r="D299" i="3"/>
  <c r="C299" i="3"/>
  <c r="B299" i="3"/>
  <c r="A299" i="3"/>
  <c r="O298" i="3"/>
  <c r="N298" i="3"/>
  <c r="M298" i="3"/>
  <c r="L298" i="3"/>
  <c r="K298" i="3"/>
  <c r="I298" i="3"/>
  <c r="H298" i="3"/>
  <c r="G298" i="3"/>
  <c r="F298" i="3"/>
  <c r="E298" i="3"/>
  <c r="D298" i="3"/>
  <c r="C298" i="3"/>
  <c r="B298" i="3"/>
  <c r="A298" i="3"/>
  <c r="P297" i="3"/>
  <c r="O297" i="3"/>
  <c r="N297" i="3"/>
  <c r="M297" i="3"/>
  <c r="L297" i="3"/>
  <c r="K297" i="3"/>
  <c r="I297" i="3"/>
  <c r="H297" i="3"/>
  <c r="G297" i="3"/>
  <c r="F297" i="3"/>
  <c r="E297" i="3"/>
  <c r="D297" i="3"/>
  <c r="C297" i="3"/>
  <c r="B297" i="3"/>
  <c r="A297" i="3"/>
  <c r="O296" i="3"/>
  <c r="N296" i="3"/>
  <c r="M296" i="3"/>
  <c r="L296" i="3"/>
  <c r="K296" i="3"/>
  <c r="I296" i="3"/>
  <c r="H296" i="3"/>
  <c r="G296" i="3"/>
  <c r="F296" i="3"/>
  <c r="E296" i="3"/>
  <c r="D296" i="3"/>
  <c r="C296" i="3"/>
  <c r="B296" i="3"/>
  <c r="A296" i="3"/>
  <c r="O295" i="3"/>
  <c r="N295" i="3"/>
  <c r="M295" i="3"/>
  <c r="L295" i="3"/>
  <c r="K295" i="3"/>
  <c r="I295" i="3"/>
  <c r="H295" i="3"/>
  <c r="G295" i="3"/>
  <c r="F295" i="3"/>
  <c r="E295" i="3"/>
  <c r="D295" i="3"/>
  <c r="C295" i="3"/>
  <c r="B295" i="3"/>
  <c r="A295" i="3"/>
  <c r="O294" i="3"/>
  <c r="N294" i="3"/>
  <c r="M294" i="3"/>
  <c r="L294" i="3"/>
  <c r="K294" i="3"/>
  <c r="I294" i="3"/>
  <c r="H294" i="3"/>
  <c r="G294" i="3"/>
  <c r="F294" i="3"/>
  <c r="E294" i="3"/>
  <c r="D294" i="3"/>
  <c r="C294" i="3"/>
  <c r="B294" i="3"/>
  <c r="A294" i="3"/>
  <c r="O293" i="3"/>
  <c r="N293" i="3"/>
  <c r="M293" i="3"/>
  <c r="L293" i="3"/>
  <c r="K293" i="3"/>
  <c r="I293" i="3"/>
  <c r="H293" i="3"/>
  <c r="G293" i="3"/>
  <c r="F293" i="3"/>
  <c r="E293" i="3"/>
  <c r="D293" i="3"/>
  <c r="C293" i="3"/>
  <c r="B293" i="3"/>
  <c r="A293" i="3"/>
  <c r="O292" i="3"/>
  <c r="N292" i="3"/>
  <c r="M292" i="3"/>
  <c r="L292" i="3"/>
  <c r="K292" i="3"/>
  <c r="I292" i="3"/>
  <c r="H292" i="3"/>
  <c r="G292" i="3"/>
  <c r="F292" i="3"/>
  <c r="E292" i="3"/>
  <c r="D292" i="3"/>
  <c r="C292" i="3"/>
  <c r="B292" i="3"/>
  <c r="A292" i="3"/>
  <c r="O291" i="3"/>
  <c r="N291" i="3"/>
  <c r="M291" i="3"/>
  <c r="L291" i="3"/>
  <c r="K291" i="3"/>
  <c r="I291" i="3"/>
  <c r="H291" i="3"/>
  <c r="G291" i="3"/>
  <c r="F291" i="3"/>
  <c r="E291" i="3"/>
  <c r="D291" i="3"/>
  <c r="C291" i="3"/>
  <c r="B291" i="3"/>
  <c r="A291" i="3"/>
  <c r="O290" i="3"/>
  <c r="N290" i="3"/>
  <c r="M290" i="3"/>
  <c r="L290" i="3"/>
  <c r="K290" i="3"/>
  <c r="I290" i="3"/>
  <c r="H290" i="3"/>
  <c r="G290" i="3"/>
  <c r="F290" i="3"/>
  <c r="E290" i="3"/>
  <c r="D290" i="3"/>
  <c r="C290" i="3"/>
  <c r="B290" i="3"/>
  <c r="A290" i="3"/>
  <c r="O289" i="3"/>
  <c r="N289" i="3"/>
  <c r="M289" i="3"/>
  <c r="L289" i="3"/>
  <c r="K289" i="3"/>
  <c r="I289" i="3"/>
  <c r="H289" i="3"/>
  <c r="G289" i="3"/>
  <c r="F289" i="3"/>
  <c r="E289" i="3"/>
  <c r="D289" i="3"/>
  <c r="C289" i="3"/>
  <c r="B289" i="3"/>
  <c r="A289" i="3"/>
  <c r="O288" i="3"/>
  <c r="N288" i="3"/>
  <c r="M288" i="3"/>
  <c r="L288" i="3"/>
  <c r="K288" i="3"/>
  <c r="I288" i="3"/>
  <c r="H288" i="3"/>
  <c r="G288" i="3"/>
  <c r="F288" i="3"/>
  <c r="E288" i="3"/>
  <c r="D288" i="3"/>
  <c r="C288" i="3"/>
  <c r="B288" i="3"/>
  <c r="A288" i="3"/>
  <c r="O287" i="3"/>
  <c r="N287" i="3"/>
  <c r="M287" i="3"/>
  <c r="L287" i="3"/>
  <c r="K287" i="3"/>
  <c r="I287" i="3"/>
  <c r="H287" i="3"/>
  <c r="G287" i="3"/>
  <c r="F287" i="3"/>
  <c r="E287" i="3"/>
  <c r="D287" i="3"/>
  <c r="C287" i="3"/>
  <c r="B287" i="3"/>
  <c r="A287" i="3"/>
  <c r="O286" i="3"/>
  <c r="N286" i="3"/>
  <c r="M286" i="3"/>
  <c r="L286" i="3"/>
  <c r="K286" i="3"/>
  <c r="I286" i="3"/>
  <c r="H286" i="3"/>
  <c r="G286" i="3"/>
  <c r="F286" i="3"/>
  <c r="E286" i="3"/>
  <c r="D286" i="3"/>
  <c r="C286" i="3"/>
  <c r="B286" i="3"/>
  <c r="A286" i="3"/>
  <c r="O285" i="3"/>
  <c r="N285" i="3"/>
  <c r="M285" i="3"/>
  <c r="L285" i="3"/>
  <c r="K285" i="3"/>
  <c r="I285" i="3"/>
  <c r="H285" i="3"/>
  <c r="G285" i="3"/>
  <c r="F285" i="3"/>
  <c r="E285" i="3"/>
  <c r="D285" i="3"/>
  <c r="C285" i="3"/>
  <c r="B285" i="3"/>
  <c r="A285" i="3"/>
  <c r="O284" i="3"/>
  <c r="N284" i="3"/>
  <c r="M284" i="3"/>
  <c r="L284" i="3"/>
  <c r="K284" i="3"/>
  <c r="I284" i="3"/>
  <c r="H284" i="3"/>
  <c r="G284" i="3"/>
  <c r="F284" i="3"/>
  <c r="E284" i="3"/>
  <c r="D284" i="3"/>
  <c r="C284" i="3"/>
  <c r="B284" i="3"/>
  <c r="A284" i="3"/>
  <c r="O283" i="3"/>
  <c r="N283" i="3"/>
  <c r="M283" i="3"/>
  <c r="L283" i="3"/>
  <c r="K283" i="3"/>
  <c r="I283" i="3"/>
  <c r="H283" i="3"/>
  <c r="G283" i="3"/>
  <c r="F283" i="3"/>
  <c r="E283" i="3"/>
  <c r="D283" i="3"/>
  <c r="C283" i="3"/>
  <c r="B283" i="3"/>
  <c r="A283" i="3"/>
  <c r="O282" i="3"/>
  <c r="N282" i="3"/>
  <c r="M282" i="3"/>
  <c r="L282" i="3"/>
  <c r="K282" i="3"/>
  <c r="I282" i="3"/>
  <c r="H282" i="3"/>
  <c r="G282" i="3"/>
  <c r="F282" i="3"/>
  <c r="E282" i="3"/>
  <c r="D282" i="3"/>
  <c r="C282" i="3"/>
  <c r="B282" i="3"/>
  <c r="A282" i="3"/>
  <c r="O281" i="3"/>
  <c r="N281" i="3"/>
  <c r="M281" i="3"/>
  <c r="L281" i="3"/>
  <c r="K281" i="3"/>
  <c r="I281" i="3"/>
  <c r="H281" i="3"/>
  <c r="G281" i="3"/>
  <c r="F281" i="3"/>
  <c r="E281" i="3"/>
  <c r="D281" i="3"/>
  <c r="C281" i="3"/>
  <c r="B281" i="3"/>
  <c r="A281" i="3"/>
  <c r="O280" i="3"/>
  <c r="N280" i="3"/>
  <c r="M280" i="3"/>
  <c r="L280" i="3"/>
  <c r="K280" i="3"/>
  <c r="I280" i="3"/>
  <c r="H280" i="3"/>
  <c r="G280" i="3"/>
  <c r="F280" i="3"/>
  <c r="E280" i="3"/>
  <c r="D280" i="3"/>
  <c r="C280" i="3"/>
  <c r="B280" i="3"/>
  <c r="A280" i="3"/>
  <c r="O279" i="3"/>
  <c r="N279" i="3"/>
  <c r="M279" i="3"/>
  <c r="L279" i="3"/>
  <c r="K279" i="3"/>
  <c r="I279" i="3"/>
  <c r="H279" i="3"/>
  <c r="G279" i="3"/>
  <c r="F279" i="3"/>
  <c r="E279" i="3"/>
  <c r="D279" i="3"/>
  <c r="C279" i="3"/>
  <c r="B279" i="3"/>
  <c r="A279" i="3"/>
  <c r="O278" i="3"/>
  <c r="N278" i="3"/>
  <c r="M278" i="3"/>
  <c r="L278" i="3"/>
  <c r="K278" i="3"/>
  <c r="I278" i="3"/>
  <c r="H278" i="3"/>
  <c r="G278" i="3"/>
  <c r="F278" i="3"/>
  <c r="E278" i="3"/>
  <c r="D278" i="3"/>
  <c r="C278" i="3"/>
  <c r="B278" i="3"/>
  <c r="A278" i="3"/>
  <c r="O277" i="3"/>
  <c r="N277" i="3"/>
  <c r="M277" i="3"/>
  <c r="L277" i="3"/>
  <c r="K277" i="3"/>
  <c r="I277" i="3"/>
  <c r="H277" i="3"/>
  <c r="G277" i="3"/>
  <c r="F277" i="3"/>
  <c r="E277" i="3"/>
  <c r="D277" i="3"/>
  <c r="C277" i="3"/>
  <c r="B277" i="3"/>
  <c r="A277" i="3"/>
  <c r="O276" i="3"/>
  <c r="N276" i="3"/>
  <c r="M276" i="3"/>
  <c r="L276" i="3"/>
  <c r="K276" i="3"/>
  <c r="I276" i="3"/>
  <c r="H276" i="3"/>
  <c r="G276" i="3"/>
  <c r="F276" i="3"/>
  <c r="E276" i="3"/>
  <c r="D276" i="3"/>
  <c r="C276" i="3"/>
  <c r="B276" i="3"/>
  <c r="A276" i="3"/>
  <c r="O275" i="3"/>
  <c r="N275" i="3"/>
  <c r="M275" i="3"/>
  <c r="L275" i="3"/>
  <c r="K275" i="3"/>
  <c r="I275" i="3"/>
  <c r="H275" i="3"/>
  <c r="G275" i="3"/>
  <c r="F275" i="3"/>
  <c r="E275" i="3"/>
  <c r="D275" i="3"/>
  <c r="C275" i="3"/>
  <c r="B275" i="3"/>
  <c r="A275" i="3"/>
  <c r="O274" i="3"/>
  <c r="N274" i="3"/>
  <c r="M274" i="3"/>
  <c r="L274" i="3"/>
  <c r="K274" i="3"/>
  <c r="I274" i="3"/>
  <c r="H274" i="3"/>
  <c r="G274" i="3"/>
  <c r="F274" i="3"/>
  <c r="E274" i="3"/>
  <c r="D274" i="3"/>
  <c r="C274" i="3"/>
  <c r="B274" i="3"/>
  <c r="A274" i="3"/>
  <c r="O273" i="3"/>
  <c r="N273" i="3"/>
  <c r="M273" i="3"/>
  <c r="L273" i="3"/>
  <c r="K273" i="3"/>
  <c r="I273" i="3"/>
  <c r="H273" i="3"/>
  <c r="G273" i="3"/>
  <c r="F273" i="3"/>
  <c r="E273" i="3"/>
  <c r="D273" i="3"/>
  <c r="C273" i="3"/>
  <c r="B273" i="3"/>
  <c r="A273" i="3"/>
  <c r="O272" i="3"/>
  <c r="N272" i="3"/>
  <c r="M272" i="3"/>
  <c r="L272" i="3"/>
  <c r="K272" i="3"/>
  <c r="I272" i="3"/>
  <c r="H272" i="3"/>
  <c r="G272" i="3"/>
  <c r="F272" i="3"/>
  <c r="E272" i="3"/>
  <c r="D272" i="3"/>
  <c r="C272" i="3"/>
  <c r="B272" i="3"/>
  <c r="A272" i="3"/>
  <c r="O271" i="3"/>
  <c r="N271" i="3"/>
  <c r="M271" i="3"/>
  <c r="L271" i="3"/>
  <c r="K271" i="3"/>
  <c r="I271" i="3"/>
  <c r="H271" i="3"/>
  <c r="G271" i="3"/>
  <c r="F271" i="3"/>
  <c r="E271" i="3"/>
  <c r="D271" i="3"/>
  <c r="C271" i="3"/>
  <c r="B271" i="3"/>
  <c r="A271" i="3"/>
  <c r="O270" i="3"/>
  <c r="N270" i="3"/>
  <c r="M270" i="3"/>
  <c r="L270" i="3"/>
  <c r="K270" i="3"/>
  <c r="I270" i="3"/>
  <c r="H270" i="3"/>
  <c r="G270" i="3"/>
  <c r="F270" i="3"/>
  <c r="E270" i="3"/>
  <c r="D270" i="3"/>
  <c r="C270" i="3"/>
  <c r="B270" i="3"/>
  <c r="A270" i="3"/>
  <c r="O269" i="3"/>
  <c r="N269" i="3"/>
  <c r="M269" i="3"/>
  <c r="L269" i="3"/>
  <c r="K269" i="3"/>
  <c r="I269" i="3"/>
  <c r="H269" i="3"/>
  <c r="G269" i="3"/>
  <c r="F269" i="3"/>
  <c r="E269" i="3"/>
  <c r="D269" i="3"/>
  <c r="C269" i="3"/>
  <c r="B269" i="3"/>
  <c r="A269" i="3"/>
  <c r="O268" i="3"/>
  <c r="N268" i="3"/>
  <c r="M268" i="3"/>
  <c r="L268" i="3"/>
  <c r="K268" i="3"/>
  <c r="I268" i="3"/>
  <c r="H268" i="3"/>
  <c r="G268" i="3"/>
  <c r="F268" i="3"/>
  <c r="E268" i="3"/>
  <c r="D268" i="3"/>
  <c r="C268" i="3"/>
  <c r="B268" i="3"/>
  <c r="A268" i="3"/>
  <c r="O267" i="3"/>
  <c r="N267" i="3"/>
  <c r="M267" i="3"/>
  <c r="L267" i="3"/>
  <c r="K267" i="3"/>
  <c r="I267" i="3"/>
  <c r="H267" i="3"/>
  <c r="G267" i="3"/>
  <c r="F267" i="3"/>
  <c r="E267" i="3"/>
  <c r="D267" i="3"/>
  <c r="C267" i="3"/>
  <c r="B267" i="3"/>
  <c r="A267" i="3"/>
  <c r="O266" i="3"/>
  <c r="N266" i="3"/>
  <c r="M266" i="3"/>
  <c r="L266" i="3"/>
  <c r="K266" i="3"/>
  <c r="I266" i="3"/>
  <c r="H266" i="3"/>
  <c r="G266" i="3"/>
  <c r="F266" i="3"/>
  <c r="E266" i="3"/>
  <c r="D266" i="3"/>
  <c r="C266" i="3"/>
  <c r="B266" i="3"/>
  <c r="A266" i="3"/>
  <c r="O265" i="3"/>
  <c r="N265" i="3"/>
  <c r="M265" i="3"/>
  <c r="L265" i="3"/>
  <c r="K265" i="3"/>
  <c r="I265" i="3"/>
  <c r="H265" i="3"/>
  <c r="G265" i="3"/>
  <c r="F265" i="3"/>
  <c r="E265" i="3"/>
  <c r="D265" i="3"/>
  <c r="C265" i="3"/>
  <c r="B265" i="3"/>
  <c r="A265" i="3"/>
  <c r="O264" i="3"/>
  <c r="N264" i="3"/>
  <c r="M264" i="3"/>
  <c r="L264" i="3"/>
  <c r="K264" i="3"/>
  <c r="I264" i="3"/>
  <c r="H264" i="3"/>
  <c r="G264" i="3"/>
  <c r="F264" i="3"/>
  <c r="E264" i="3"/>
  <c r="D264" i="3"/>
  <c r="C264" i="3"/>
  <c r="B264" i="3"/>
  <c r="A264" i="3"/>
  <c r="O263" i="3"/>
  <c r="N263" i="3"/>
  <c r="M263" i="3"/>
  <c r="L263" i="3"/>
  <c r="K263" i="3"/>
  <c r="I263" i="3"/>
  <c r="H263" i="3"/>
  <c r="G263" i="3"/>
  <c r="F263" i="3"/>
  <c r="E263" i="3"/>
  <c r="D263" i="3"/>
  <c r="C263" i="3"/>
  <c r="B263" i="3"/>
  <c r="A263" i="3"/>
  <c r="O262" i="3"/>
  <c r="N262" i="3"/>
  <c r="M262" i="3"/>
  <c r="L262" i="3"/>
  <c r="K262" i="3"/>
  <c r="I262" i="3"/>
  <c r="H262" i="3"/>
  <c r="G262" i="3"/>
  <c r="F262" i="3"/>
  <c r="E262" i="3"/>
  <c r="D262" i="3"/>
  <c r="C262" i="3"/>
  <c r="B262" i="3"/>
  <c r="A262" i="3"/>
  <c r="O261" i="3"/>
  <c r="N261" i="3"/>
  <c r="M261" i="3"/>
  <c r="L261" i="3"/>
  <c r="K261" i="3"/>
  <c r="I261" i="3"/>
  <c r="H261" i="3"/>
  <c r="G261" i="3"/>
  <c r="F261" i="3"/>
  <c r="E261" i="3"/>
  <c r="D261" i="3"/>
  <c r="C261" i="3"/>
  <c r="B261" i="3"/>
  <c r="A261" i="3"/>
  <c r="O260" i="3"/>
  <c r="N260" i="3"/>
  <c r="M260" i="3"/>
  <c r="L260" i="3"/>
  <c r="K260" i="3"/>
  <c r="I260" i="3"/>
  <c r="H260" i="3"/>
  <c r="G260" i="3"/>
  <c r="F260" i="3"/>
  <c r="E260" i="3"/>
  <c r="D260" i="3"/>
  <c r="C260" i="3"/>
  <c r="B260" i="3"/>
  <c r="A260" i="3"/>
  <c r="O259" i="3"/>
  <c r="N259" i="3"/>
  <c r="M259" i="3"/>
  <c r="L259" i="3"/>
  <c r="K259" i="3"/>
  <c r="I259" i="3"/>
  <c r="H259" i="3"/>
  <c r="G259" i="3"/>
  <c r="F259" i="3"/>
  <c r="E259" i="3"/>
  <c r="D259" i="3"/>
  <c r="C259" i="3"/>
  <c r="B259" i="3"/>
  <c r="A259" i="3"/>
  <c r="O258" i="3"/>
  <c r="N258" i="3"/>
  <c r="M258" i="3"/>
  <c r="L258" i="3"/>
  <c r="K258" i="3"/>
  <c r="I258" i="3"/>
  <c r="H258" i="3"/>
  <c r="G258" i="3"/>
  <c r="F258" i="3"/>
  <c r="E258" i="3"/>
  <c r="D258" i="3"/>
  <c r="C258" i="3"/>
  <c r="B258" i="3"/>
  <c r="A258" i="3"/>
  <c r="O257" i="3"/>
  <c r="N257" i="3"/>
  <c r="M257" i="3"/>
  <c r="L257" i="3"/>
  <c r="K257" i="3"/>
  <c r="I257" i="3"/>
  <c r="H257" i="3"/>
  <c r="G257" i="3"/>
  <c r="F257" i="3"/>
  <c r="E257" i="3"/>
  <c r="D257" i="3"/>
  <c r="C257" i="3"/>
  <c r="B257" i="3"/>
  <c r="A257" i="3"/>
  <c r="O256" i="3"/>
  <c r="N256" i="3"/>
  <c r="M256" i="3"/>
  <c r="L256" i="3"/>
  <c r="K256" i="3"/>
  <c r="I256" i="3"/>
  <c r="H256" i="3"/>
  <c r="G256" i="3"/>
  <c r="F256" i="3"/>
  <c r="E256" i="3"/>
  <c r="D256" i="3"/>
  <c r="C256" i="3"/>
  <c r="B256" i="3"/>
  <c r="A256" i="3"/>
  <c r="O255" i="3"/>
  <c r="N255" i="3"/>
  <c r="M255" i="3"/>
  <c r="L255" i="3"/>
  <c r="K255" i="3"/>
  <c r="I255" i="3"/>
  <c r="H255" i="3"/>
  <c r="G255" i="3"/>
  <c r="F255" i="3"/>
  <c r="E255" i="3"/>
  <c r="D255" i="3"/>
  <c r="C255" i="3"/>
  <c r="B255" i="3"/>
  <c r="A255" i="3"/>
  <c r="O254" i="3"/>
  <c r="N254" i="3"/>
  <c r="M254" i="3"/>
  <c r="L254" i="3"/>
  <c r="K254" i="3"/>
  <c r="I254" i="3"/>
  <c r="H254" i="3"/>
  <c r="G254" i="3"/>
  <c r="F254" i="3"/>
  <c r="E254" i="3"/>
  <c r="D254" i="3"/>
  <c r="C254" i="3"/>
  <c r="B254" i="3"/>
  <c r="A254" i="3"/>
  <c r="O253" i="3"/>
  <c r="N253" i="3"/>
  <c r="M253" i="3"/>
  <c r="L253" i="3"/>
  <c r="K253" i="3"/>
  <c r="I253" i="3"/>
  <c r="H253" i="3"/>
  <c r="G253" i="3"/>
  <c r="F253" i="3"/>
  <c r="E253" i="3"/>
  <c r="D253" i="3"/>
  <c r="C253" i="3"/>
  <c r="B253" i="3"/>
  <c r="A253" i="3"/>
  <c r="O252" i="3"/>
  <c r="N252" i="3"/>
  <c r="M252" i="3"/>
  <c r="L252" i="3"/>
  <c r="K252" i="3"/>
  <c r="I252" i="3"/>
  <c r="H252" i="3"/>
  <c r="G252" i="3"/>
  <c r="F252" i="3"/>
  <c r="E252" i="3"/>
  <c r="D252" i="3"/>
  <c r="C252" i="3"/>
  <c r="B252" i="3"/>
  <c r="A252" i="3"/>
  <c r="O251" i="3"/>
  <c r="N251" i="3"/>
  <c r="M251" i="3"/>
  <c r="L251" i="3"/>
  <c r="K251" i="3"/>
  <c r="I251" i="3"/>
  <c r="H251" i="3"/>
  <c r="G251" i="3"/>
  <c r="F251" i="3"/>
  <c r="E251" i="3"/>
  <c r="D251" i="3"/>
  <c r="C251" i="3"/>
  <c r="B251" i="3"/>
  <c r="A251" i="3"/>
  <c r="O250" i="3"/>
  <c r="N250" i="3"/>
  <c r="M250" i="3"/>
  <c r="L250" i="3"/>
  <c r="K250" i="3"/>
  <c r="I250" i="3"/>
  <c r="H250" i="3"/>
  <c r="G250" i="3"/>
  <c r="F250" i="3"/>
  <c r="E250" i="3"/>
  <c r="D250" i="3"/>
  <c r="C250" i="3"/>
  <c r="B250" i="3"/>
  <c r="A250" i="3"/>
  <c r="O249" i="3"/>
  <c r="N249" i="3"/>
  <c r="M249" i="3"/>
  <c r="L249" i="3"/>
  <c r="K249" i="3"/>
  <c r="I249" i="3"/>
  <c r="H249" i="3"/>
  <c r="G249" i="3"/>
  <c r="F249" i="3"/>
  <c r="E249" i="3"/>
  <c r="D249" i="3"/>
  <c r="C249" i="3"/>
  <c r="B249" i="3"/>
  <c r="A249" i="3"/>
  <c r="O248" i="3"/>
  <c r="N248" i="3"/>
  <c r="M248" i="3"/>
  <c r="L248" i="3"/>
  <c r="K248" i="3"/>
  <c r="I248" i="3"/>
  <c r="H248" i="3"/>
  <c r="G248" i="3"/>
  <c r="F248" i="3"/>
  <c r="E248" i="3"/>
  <c r="D248" i="3"/>
  <c r="C248" i="3"/>
  <c r="B248" i="3"/>
  <c r="A248" i="3"/>
  <c r="O247" i="3"/>
  <c r="N247" i="3"/>
  <c r="M247" i="3"/>
  <c r="L247" i="3"/>
  <c r="K247" i="3"/>
  <c r="I247" i="3"/>
  <c r="H247" i="3"/>
  <c r="G247" i="3"/>
  <c r="F247" i="3"/>
  <c r="E247" i="3"/>
  <c r="D247" i="3"/>
  <c r="C247" i="3"/>
  <c r="B247" i="3"/>
  <c r="A247" i="3"/>
  <c r="O246" i="3"/>
  <c r="N246" i="3"/>
  <c r="M246" i="3"/>
  <c r="L246" i="3"/>
  <c r="K246" i="3"/>
  <c r="I246" i="3"/>
  <c r="H246" i="3"/>
  <c r="G246" i="3"/>
  <c r="F246" i="3"/>
  <c r="E246" i="3"/>
  <c r="D246" i="3"/>
  <c r="C246" i="3"/>
  <c r="B246" i="3"/>
  <c r="A246" i="3"/>
  <c r="O245" i="3"/>
  <c r="N245" i="3"/>
  <c r="M245" i="3"/>
  <c r="L245" i="3"/>
  <c r="K245" i="3"/>
  <c r="I245" i="3"/>
  <c r="H245" i="3"/>
  <c r="G245" i="3"/>
  <c r="F245" i="3"/>
  <c r="E245" i="3"/>
  <c r="D245" i="3"/>
  <c r="C245" i="3"/>
  <c r="B245" i="3"/>
  <c r="A245" i="3"/>
  <c r="O244" i="3"/>
  <c r="N244" i="3"/>
  <c r="M244" i="3"/>
  <c r="L244" i="3"/>
  <c r="K244" i="3"/>
  <c r="I244" i="3"/>
  <c r="H244" i="3"/>
  <c r="G244" i="3"/>
  <c r="F244" i="3"/>
  <c r="E244" i="3"/>
  <c r="D244" i="3"/>
  <c r="C244" i="3"/>
  <c r="B244" i="3"/>
  <c r="A244" i="3"/>
  <c r="O243" i="3"/>
  <c r="N243" i="3"/>
  <c r="M243" i="3"/>
  <c r="L243" i="3"/>
  <c r="K243" i="3"/>
  <c r="I243" i="3"/>
  <c r="H243" i="3"/>
  <c r="G243" i="3"/>
  <c r="F243" i="3"/>
  <c r="E243" i="3"/>
  <c r="D243" i="3"/>
  <c r="C243" i="3"/>
  <c r="B243" i="3"/>
  <c r="A243" i="3"/>
  <c r="O242" i="3"/>
  <c r="N242" i="3"/>
  <c r="M242" i="3"/>
  <c r="L242" i="3"/>
  <c r="K242" i="3"/>
  <c r="I242" i="3"/>
  <c r="H242" i="3"/>
  <c r="G242" i="3"/>
  <c r="F242" i="3"/>
  <c r="E242" i="3"/>
  <c r="D242" i="3"/>
  <c r="C242" i="3"/>
  <c r="B242" i="3"/>
  <c r="A242" i="3"/>
  <c r="O241" i="3"/>
  <c r="N241" i="3"/>
  <c r="M241" i="3"/>
  <c r="L241" i="3"/>
  <c r="K241" i="3"/>
  <c r="I241" i="3"/>
  <c r="H241" i="3"/>
  <c r="G241" i="3"/>
  <c r="F241" i="3"/>
  <c r="E241" i="3"/>
  <c r="D241" i="3"/>
  <c r="C241" i="3"/>
  <c r="B241" i="3"/>
  <c r="A241" i="3"/>
  <c r="O240" i="3"/>
  <c r="N240" i="3"/>
  <c r="M240" i="3"/>
  <c r="L240" i="3"/>
  <c r="K240" i="3"/>
  <c r="I240" i="3"/>
  <c r="H240" i="3"/>
  <c r="G240" i="3"/>
  <c r="F240" i="3"/>
  <c r="E240" i="3"/>
  <c r="D240" i="3"/>
  <c r="C240" i="3"/>
  <c r="B240" i="3"/>
  <c r="A240" i="3"/>
  <c r="O239" i="3"/>
  <c r="N239" i="3"/>
  <c r="M239" i="3"/>
  <c r="L239" i="3"/>
  <c r="K239" i="3"/>
  <c r="I239" i="3"/>
  <c r="H239" i="3"/>
  <c r="G239" i="3"/>
  <c r="F239" i="3"/>
  <c r="E239" i="3"/>
  <c r="D239" i="3"/>
  <c r="C239" i="3"/>
  <c r="B239" i="3"/>
  <c r="A239" i="3"/>
  <c r="O238" i="3"/>
  <c r="N238" i="3"/>
  <c r="M238" i="3"/>
  <c r="L238" i="3"/>
  <c r="K238" i="3"/>
  <c r="I238" i="3"/>
  <c r="H238" i="3"/>
  <c r="G238" i="3"/>
  <c r="F238" i="3"/>
  <c r="E238" i="3"/>
  <c r="D238" i="3"/>
  <c r="C238" i="3"/>
  <c r="B238" i="3"/>
  <c r="A238" i="3"/>
  <c r="O237" i="3"/>
  <c r="N237" i="3"/>
  <c r="M237" i="3"/>
  <c r="L237" i="3"/>
  <c r="K237" i="3"/>
  <c r="I237" i="3"/>
  <c r="H237" i="3"/>
  <c r="G237" i="3"/>
  <c r="F237" i="3"/>
  <c r="E237" i="3"/>
  <c r="D237" i="3"/>
  <c r="C237" i="3"/>
  <c r="B237" i="3"/>
  <c r="A237" i="3"/>
  <c r="O236" i="3"/>
  <c r="N236" i="3"/>
  <c r="M236" i="3"/>
  <c r="L236" i="3"/>
  <c r="K236" i="3"/>
  <c r="I236" i="3"/>
  <c r="H236" i="3"/>
  <c r="G236" i="3"/>
  <c r="F236" i="3"/>
  <c r="E236" i="3"/>
  <c r="D236" i="3"/>
  <c r="C236" i="3"/>
  <c r="B236" i="3"/>
  <c r="A236" i="3"/>
  <c r="O235" i="3"/>
  <c r="N235" i="3"/>
  <c r="M235" i="3"/>
  <c r="L235" i="3"/>
  <c r="K235" i="3"/>
  <c r="I235" i="3"/>
  <c r="H235" i="3"/>
  <c r="G235" i="3"/>
  <c r="F235" i="3"/>
  <c r="E235" i="3"/>
  <c r="D235" i="3"/>
  <c r="C235" i="3"/>
  <c r="B235" i="3"/>
  <c r="A235" i="3"/>
  <c r="O234" i="3"/>
  <c r="N234" i="3"/>
  <c r="M234" i="3"/>
  <c r="L234" i="3"/>
  <c r="K234" i="3"/>
  <c r="I234" i="3"/>
  <c r="H234" i="3"/>
  <c r="G234" i="3"/>
  <c r="F234" i="3"/>
  <c r="E234" i="3"/>
  <c r="D234" i="3"/>
  <c r="C234" i="3"/>
  <c r="B234" i="3"/>
  <c r="A234" i="3"/>
  <c r="O233" i="3"/>
  <c r="N233" i="3"/>
  <c r="M233" i="3"/>
  <c r="L233" i="3"/>
  <c r="K233" i="3"/>
  <c r="I233" i="3"/>
  <c r="H233" i="3"/>
  <c r="G233" i="3"/>
  <c r="F233" i="3"/>
  <c r="E233" i="3"/>
  <c r="D233" i="3"/>
  <c r="C233" i="3"/>
  <c r="B233" i="3"/>
  <c r="A233" i="3"/>
  <c r="O232" i="3"/>
  <c r="N232" i="3"/>
  <c r="M232" i="3"/>
  <c r="L232" i="3"/>
  <c r="K232" i="3"/>
  <c r="I232" i="3"/>
  <c r="H232" i="3"/>
  <c r="G232" i="3"/>
  <c r="F232" i="3"/>
  <c r="E232" i="3"/>
  <c r="D232" i="3"/>
  <c r="C232" i="3"/>
  <c r="B232" i="3"/>
  <c r="A232" i="3"/>
  <c r="O231" i="3"/>
  <c r="N231" i="3"/>
  <c r="M231" i="3"/>
  <c r="L231" i="3"/>
  <c r="K231" i="3"/>
  <c r="I231" i="3"/>
  <c r="H231" i="3"/>
  <c r="G231" i="3"/>
  <c r="F231" i="3"/>
  <c r="E231" i="3"/>
  <c r="D231" i="3"/>
  <c r="C231" i="3"/>
  <c r="B231" i="3"/>
  <c r="A231" i="3"/>
  <c r="O230" i="3"/>
  <c r="N230" i="3"/>
  <c r="M230" i="3"/>
  <c r="L230" i="3"/>
  <c r="K230" i="3"/>
  <c r="I230" i="3"/>
  <c r="H230" i="3"/>
  <c r="G230" i="3"/>
  <c r="F230" i="3"/>
  <c r="E230" i="3"/>
  <c r="D230" i="3"/>
  <c r="C230" i="3"/>
  <c r="B230" i="3"/>
  <c r="A230" i="3"/>
  <c r="O229" i="3"/>
  <c r="N229" i="3"/>
  <c r="M229" i="3"/>
  <c r="L229" i="3"/>
  <c r="K229" i="3"/>
  <c r="I229" i="3"/>
  <c r="H229" i="3"/>
  <c r="G229" i="3"/>
  <c r="F229" i="3"/>
  <c r="E229" i="3"/>
  <c r="D229" i="3"/>
  <c r="C229" i="3"/>
  <c r="B229" i="3"/>
  <c r="A229" i="3"/>
  <c r="O228" i="3"/>
  <c r="N228" i="3"/>
  <c r="M228" i="3"/>
  <c r="L228" i="3"/>
  <c r="K228" i="3"/>
  <c r="I228" i="3"/>
  <c r="H228" i="3"/>
  <c r="G228" i="3"/>
  <c r="F228" i="3"/>
  <c r="E228" i="3"/>
  <c r="D228" i="3"/>
  <c r="C228" i="3"/>
  <c r="B228" i="3"/>
  <c r="A228" i="3"/>
  <c r="O227" i="3"/>
  <c r="N227" i="3"/>
  <c r="M227" i="3"/>
  <c r="L227" i="3"/>
  <c r="K227" i="3"/>
  <c r="I227" i="3"/>
  <c r="H227" i="3"/>
  <c r="G227" i="3"/>
  <c r="F227" i="3"/>
  <c r="E227" i="3"/>
  <c r="D227" i="3"/>
  <c r="C227" i="3"/>
  <c r="B227" i="3"/>
  <c r="A227" i="3"/>
  <c r="O226" i="3"/>
  <c r="N226" i="3"/>
  <c r="M226" i="3"/>
  <c r="L226" i="3"/>
  <c r="K226" i="3"/>
  <c r="I226" i="3"/>
  <c r="H226" i="3"/>
  <c r="G226" i="3"/>
  <c r="F226" i="3"/>
  <c r="E226" i="3"/>
  <c r="D226" i="3"/>
  <c r="C226" i="3"/>
  <c r="B226" i="3"/>
  <c r="A226" i="3"/>
  <c r="O225" i="3"/>
  <c r="N225" i="3"/>
  <c r="M225" i="3"/>
  <c r="L225" i="3"/>
  <c r="K225" i="3"/>
  <c r="I225" i="3"/>
  <c r="H225" i="3"/>
  <c r="G225" i="3"/>
  <c r="F225" i="3"/>
  <c r="E225" i="3"/>
  <c r="D225" i="3"/>
  <c r="C225" i="3"/>
  <c r="B225" i="3"/>
  <c r="A225" i="3"/>
  <c r="O224" i="3"/>
  <c r="N224" i="3"/>
  <c r="M224" i="3"/>
  <c r="L224" i="3"/>
  <c r="K224" i="3"/>
  <c r="I224" i="3"/>
  <c r="H224" i="3"/>
  <c r="G224" i="3"/>
  <c r="F224" i="3"/>
  <c r="E224" i="3"/>
  <c r="D224" i="3"/>
  <c r="C224" i="3"/>
  <c r="B224" i="3"/>
  <c r="A224" i="3"/>
  <c r="O223" i="3"/>
  <c r="N223" i="3"/>
  <c r="M223" i="3"/>
  <c r="L223" i="3"/>
  <c r="K223" i="3"/>
  <c r="I223" i="3"/>
  <c r="H223" i="3"/>
  <c r="G223" i="3"/>
  <c r="F223" i="3"/>
  <c r="E223" i="3"/>
  <c r="D223" i="3"/>
  <c r="C223" i="3"/>
  <c r="B223" i="3"/>
  <c r="A223" i="3"/>
  <c r="O222" i="3"/>
  <c r="N222" i="3"/>
  <c r="M222" i="3"/>
  <c r="L222" i="3"/>
  <c r="K222" i="3"/>
  <c r="I222" i="3"/>
  <c r="H222" i="3"/>
  <c r="G222" i="3"/>
  <c r="F222" i="3"/>
  <c r="E222" i="3"/>
  <c r="D222" i="3"/>
  <c r="C222" i="3"/>
  <c r="B222" i="3"/>
  <c r="A222" i="3"/>
  <c r="O221" i="3"/>
  <c r="N221" i="3"/>
  <c r="M221" i="3"/>
  <c r="L221" i="3"/>
  <c r="K221" i="3"/>
  <c r="I221" i="3"/>
  <c r="H221" i="3"/>
  <c r="G221" i="3"/>
  <c r="F221" i="3"/>
  <c r="E221" i="3"/>
  <c r="D221" i="3"/>
  <c r="C221" i="3"/>
  <c r="B221" i="3"/>
  <c r="A221" i="3"/>
  <c r="O220" i="3"/>
  <c r="N220" i="3"/>
  <c r="M220" i="3"/>
  <c r="L220" i="3"/>
  <c r="K220" i="3"/>
  <c r="I220" i="3"/>
  <c r="H220" i="3"/>
  <c r="G220" i="3"/>
  <c r="F220" i="3"/>
  <c r="E220" i="3"/>
  <c r="D220" i="3"/>
  <c r="C220" i="3"/>
  <c r="B220" i="3"/>
  <c r="A220" i="3"/>
  <c r="O219" i="3"/>
  <c r="N219" i="3"/>
  <c r="M219" i="3"/>
  <c r="L219" i="3"/>
  <c r="K219" i="3"/>
  <c r="I219" i="3"/>
  <c r="H219" i="3"/>
  <c r="G219" i="3"/>
  <c r="F219" i="3"/>
  <c r="E219" i="3"/>
  <c r="D219" i="3"/>
  <c r="C219" i="3"/>
  <c r="B219" i="3"/>
  <c r="A219" i="3"/>
  <c r="O218" i="3"/>
  <c r="N218" i="3"/>
  <c r="M218" i="3"/>
  <c r="L218" i="3"/>
  <c r="K218" i="3"/>
  <c r="I218" i="3"/>
  <c r="H218" i="3"/>
  <c r="G218" i="3"/>
  <c r="F218" i="3"/>
  <c r="E218" i="3"/>
  <c r="D218" i="3"/>
  <c r="C218" i="3"/>
  <c r="B218" i="3"/>
  <c r="A218" i="3"/>
  <c r="O217" i="3"/>
  <c r="N217" i="3"/>
  <c r="M217" i="3"/>
  <c r="L217" i="3"/>
  <c r="K217" i="3"/>
  <c r="I217" i="3"/>
  <c r="H217" i="3"/>
  <c r="G217" i="3"/>
  <c r="F217" i="3"/>
  <c r="E217" i="3"/>
  <c r="D217" i="3"/>
  <c r="C217" i="3"/>
  <c r="B217" i="3"/>
  <c r="A217" i="3"/>
  <c r="O216" i="3"/>
  <c r="N216" i="3"/>
  <c r="M216" i="3"/>
  <c r="L216" i="3"/>
  <c r="K216" i="3"/>
  <c r="I216" i="3"/>
  <c r="H216" i="3"/>
  <c r="G216" i="3"/>
  <c r="F216" i="3"/>
  <c r="E216" i="3"/>
  <c r="D216" i="3"/>
  <c r="C216" i="3"/>
  <c r="B216" i="3"/>
  <c r="A216" i="3"/>
  <c r="O215" i="3"/>
  <c r="N215" i="3"/>
  <c r="M215" i="3"/>
  <c r="L215" i="3"/>
  <c r="K215" i="3"/>
  <c r="I215" i="3"/>
  <c r="H215" i="3"/>
  <c r="G215" i="3"/>
  <c r="F215" i="3"/>
  <c r="E215" i="3"/>
  <c r="D215" i="3"/>
  <c r="C215" i="3"/>
  <c r="B215" i="3"/>
  <c r="A215" i="3"/>
  <c r="O214" i="3"/>
  <c r="N214" i="3"/>
  <c r="M214" i="3"/>
  <c r="L214" i="3"/>
  <c r="K214" i="3"/>
  <c r="I214" i="3"/>
  <c r="H214" i="3"/>
  <c r="G214" i="3"/>
  <c r="F214" i="3"/>
  <c r="E214" i="3"/>
  <c r="D214" i="3"/>
  <c r="C214" i="3"/>
  <c r="B214" i="3"/>
  <c r="A214" i="3"/>
  <c r="O213" i="3"/>
  <c r="N213" i="3"/>
  <c r="M213" i="3"/>
  <c r="L213" i="3"/>
  <c r="K213" i="3"/>
  <c r="I213" i="3"/>
  <c r="H213" i="3"/>
  <c r="G213" i="3"/>
  <c r="F213" i="3"/>
  <c r="E213" i="3"/>
  <c r="D213" i="3"/>
  <c r="C213" i="3"/>
  <c r="B213" i="3"/>
  <c r="A213" i="3"/>
  <c r="O212" i="3"/>
  <c r="N212" i="3"/>
  <c r="M212" i="3"/>
  <c r="L212" i="3"/>
  <c r="K212" i="3"/>
  <c r="I212" i="3"/>
  <c r="H212" i="3"/>
  <c r="G212" i="3"/>
  <c r="F212" i="3"/>
  <c r="E212" i="3"/>
  <c r="D212" i="3"/>
  <c r="C212" i="3"/>
  <c r="B212" i="3"/>
  <c r="A212" i="3"/>
  <c r="O211" i="3"/>
  <c r="N211" i="3"/>
  <c r="M211" i="3"/>
  <c r="L211" i="3"/>
  <c r="K211" i="3"/>
  <c r="I211" i="3"/>
  <c r="H211" i="3"/>
  <c r="G211" i="3"/>
  <c r="F211" i="3"/>
  <c r="E211" i="3"/>
  <c r="D211" i="3"/>
  <c r="C211" i="3"/>
  <c r="B211" i="3"/>
  <c r="A211" i="3"/>
  <c r="O210" i="3"/>
  <c r="N210" i="3"/>
  <c r="M210" i="3"/>
  <c r="L210" i="3"/>
  <c r="K210" i="3"/>
  <c r="I210" i="3"/>
  <c r="H210" i="3"/>
  <c r="G210" i="3"/>
  <c r="F210" i="3"/>
  <c r="E210" i="3"/>
  <c r="D210" i="3"/>
  <c r="C210" i="3"/>
  <c r="B210" i="3"/>
  <c r="A210" i="3"/>
  <c r="O209" i="3"/>
  <c r="N209" i="3"/>
  <c r="M209" i="3"/>
  <c r="L209" i="3"/>
  <c r="K209" i="3"/>
  <c r="I209" i="3"/>
  <c r="H209" i="3"/>
  <c r="G209" i="3"/>
  <c r="F209" i="3"/>
  <c r="E209" i="3"/>
  <c r="D209" i="3"/>
  <c r="C209" i="3"/>
  <c r="B209" i="3"/>
  <c r="A209" i="3"/>
  <c r="O208" i="3"/>
  <c r="N208" i="3"/>
  <c r="M208" i="3"/>
  <c r="L208" i="3"/>
  <c r="K208" i="3"/>
  <c r="I208" i="3"/>
  <c r="H208" i="3"/>
  <c r="G208" i="3"/>
  <c r="F208" i="3"/>
  <c r="E208" i="3"/>
  <c r="D208" i="3"/>
  <c r="C208" i="3"/>
  <c r="B208" i="3"/>
  <c r="A208" i="3"/>
  <c r="O207" i="3"/>
  <c r="N207" i="3"/>
  <c r="M207" i="3"/>
  <c r="L207" i="3"/>
  <c r="K207" i="3"/>
  <c r="I207" i="3"/>
  <c r="H207" i="3"/>
  <c r="G207" i="3"/>
  <c r="F207" i="3"/>
  <c r="E207" i="3"/>
  <c r="D207" i="3"/>
  <c r="C207" i="3"/>
  <c r="B207" i="3"/>
  <c r="A207" i="3"/>
  <c r="O206" i="3"/>
  <c r="N206" i="3"/>
  <c r="M206" i="3"/>
  <c r="L206" i="3"/>
  <c r="K206" i="3"/>
  <c r="I206" i="3"/>
  <c r="H206" i="3"/>
  <c r="G206" i="3"/>
  <c r="F206" i="3"/>
  <c r="E206" i="3"/>
  <c r="D206" i="3"/>
  <c r="C206" i="3"/>
  <c r="B206" i="3"/>
  <c r="A206" i="3"/>
  <c r="O205" i="3"/>
  <c r="N205" i="3"/>
  <c r="M205" i="3"/>
  <c r="L205" i="3"/>
  <c r="K205" i="3"/>
  <c r="I205" i="3"/>
  <c r="H205" i="3"/>
  <c r="G205" i="3"/>
  <c r="F205" i="3"/>
  <c r="E205" i="3"/>
  <c r="D205" i="3"/>
  <c r="C205" i="3"/>
  <c r="B205" i="3"/>
  <c r="A205" i="3"/>
  <c r="O204" i="3"/>
  <c r="N204" i="3"/>
  <c r="M204" i="3"/>
  <c r="L204" i="3"/>
  <c r="K204" i="3"/>
  <c r="I204" i="3"/>
  <c r="H204" i="3"/>
  <c r="G204" i="3"/>
  <c r="F204" i="3"/>
  <c r="E204" i="3"/>
  <c r="D204" i="3"/>
  <c r="C204" i="3"/>
  <c r="B204" i="3"/>
  <c r="A204" i="3"/>
  <c r="O203" i="3"/>
  <c r="N203" i="3"/>
  <c r="M203" i="3"/>
  <c r="L203" i="3"/>
  <c r="K203" i="3"/>
  <c r="I203" i="3"/>
  <c r="H203" i="3"/>
  <c r="G203" i="3"/>
  <c r="F203" i="3"/>
  <c r="E203" i="3"/>
  <c r="D203" i="3"/>
  <c r="C203" i="3"/>
  <c r="B203" i="3"/>
  <c r="A203" i="3"/>
  <c r="O202" i="3"/>
  <c r="N202" i="3"/>
  <c r="M202" i="3"/>
  <c r="L202" i="3"/>
  <c r="K202" i="3"/>
  <c r="I202" i="3"/>
  <c r="H202" i="3"/>
  <c r="G202" i="3"/>
  <c r="F202" i="3"/>
  <c r="E202" i="3"/>
  <c r="D202" i="3"/>
  <c r="C202" i="3"/>
  <c r="B202" i="3"/>
  <c r="A202" i="3"/>
  <c r="O201" i="3"/>
  <c r="N201" i="3"/>
  <c r="M201" i="3"/>
  <c r="L201" i="3"/>
  <c r="K201" i="3"/>
  <c r="I201" i="3"/>
  <c r="H201" i="3"/>
  <c r="G201" i="3"/>
  <c r="F201" i="3"/>
  <c r="E201" i="3"/>
  <c r="D201" i="3"/>
  <c r="C201" i="3"/>
  <c r="B201" i="3"/>
  <c r="A201" i="3"/>
  <c r="O200" i="3"/>
  <c r="N200" i="3"/>
  <c r="M200" i="3"/>
  <c r="L200" i="3"/>
  <c r="K200" i="3"/>
  <c r="I200" i="3"/>
  <c r="H200" i="3"/>
  <c r="G200" i="3"/>
  <c r="F200" i="3"/>
  <c r="E200" i="3"/>
  <c r="D200" i="3"/>
  <c r="C200" i="3"/>
  <c r="B200" i="3"/>
  <c r="A200" i="3"/>
  <c r="O199" i="3"/>
  <c r="N199" i="3"/>
  <c r="M199" i="3"/>
  <c r="L199" i="3"/>
  <c r="K199" i="3"/>
  <c r="I199" i="3"/>
  <c r="H199" i="3"/>
  <c r="G199" i="3"/>
  <c r="F199" i="3"/>
  <c r="E199" i="3"/>
  <c r="D199" i="3"/>
  <c r="C199" i="3"/>
  <c r="B199" i="3"/>
  <c r="A199" i="3"/>
  <c r="O198" i="3"/>
  <c r="N198" i="3"/>
  <c r="M198" i="3"/>
  <c r="L198" i="3"/>
  <c r="K198" i="3"/>
  <c r="I198" i="3"/>
  <c r="H198" i="3"/>
  <c r="G198" i="3"/>
  <c r="F198" i="3"/>
  <c r="E198" i="3"/>
  <c r="D198" i="3"/>
  <c r="C198" i="3"/>
  <c r="B198" i="3"/>
  <c r="A198" i="3"/>
  <c r="O197" i="3"/>
  <c r="N197" i="3"/>
  <c r="M197" i="3"/>
  <c r="L197" i="3"/>
  <c r="K197" i="3"/>
  <c r="I197" i="3"/>
  <c r="H197" i="3"/>
  <c r="G197" i="3"/>
  <c r="F197" i="3"/>
  <c r="E197" i="3"/>
  <c r="D197" i="3"/>
  <c r="C197" i="3"/>
  <c r="B197" i="3"/>
  <c r="A197" i="3"/>
  <c r="O196" i="3"/>
  <c r="N196" i="3"/>
  <c r="M196" i="3"/>
  <c r="L196" i="3"/>
  <c r="K196" i="3"/>
  <c r="I196" i="3"/>
  <c r="H196" i="3"/>
  <c r="G196" i="3"/>
  <c r="F196" i="3"/>
  <c r="E196" i="3"/>
  <c r="D196" i="3"/>
  <c r="C196" i="3"/>
  <c r="B196" i="3"/>
  <c r="A196" i="3"/>
  <c r="O195" i="3"/>
  <c r="N195" i="3"/>
  <c r="M195" i="3"/>
  <c r="L195" i="3"/>
  <c r="K195" i="3"/>
  <c r="I195" i="3"/>
  <c r="H195" i="3"/>
  <c r="G195" i="3"/>
  <c r="F195" i="3"/>
  <c r="E195" i="3"/>
  <c r="D195" i="3"/>
  <c r="C195" i="3"/>
  <c r="B195" i="3"/>
  <c r="A195" i="3"/>
  <c r="O194" i="3"/>
  <c r="N194" i="3"/>
  <c r="M194" i="3"/>
  <c r="L194" i="3"/>
  <c r="K194" i="3"/>
  <c r="I194" i="3"/>
  <c r="H194" i="3"/>
  <c r="G194" i="3"/>
  <c r="F194" i="3"/>
  <c r="E194" i="3"/>
  <c r="D194" i="3"/>
  <c r="C194" i="3"/>
  <c r="B194" i="3"/>
  <c r="A194" i="3"/>
  <c r="O193" i="3"/>
  <c r="N193" i="3"/>
  <c r="M193" i="3"/>
  <c r="L193" i="3"/>
  <c r="K193" i="3"/>
  <c r="I193" i="3"/>
  <c r="H193" i="3"/>
  <c r="G193" i="3"/>
  <c r="F193" i="3"/>
  <c r="E193" i="3"/>
  <c r="D193" i="3"/>
  <c r="C193" i="3"/>
  <c r="B193" i="3"/>
  <c r="A193" i="3"/>
  <c r="O192" i="3"/>
  <c r="N192" i="3"/>
  <c r="M192" i="3"/>
  <c r="L192" i="3"/>
  <c r="K192" i="3"/>
  <c r="I192" i="3"/>
  <c r="H192" i="3"/>
  <c r="G192" i="3"/>
  <c r="F192" i="3"/>
  <c r="E192" i="3"/>
  <c r="D192" i="3"/>
  <c r="C192" i="3"/>
  <c r="B192" i="3"/>
  <c r="A192" i="3"/>
  <c r="O191" i="3"/>
  <c r="N191" i="3"/>
  <c r="M191" i="3"/>
  <c r="L191" i="3"/>
  <c r="K191" i="3"/>
  <c r="I191" i="3"/>
  <c r="H191" i="3"/>
  <c r="G191" i="3"/>
  <c r="F191" i="3"/>
  <c r="E191" i="3"/>
  <c r="D191" i="3"/>
  <c r="C191" i="3"/>
  <c r="B191" i="3"/>
  <c r="A191" i="3"/>
  <c r="O190" i="3"/>
  <c r="N190" i="3"/>
  <c r="M190" i="3"/>
  <c r="L190" i="3"/>
  <c r="K190" i="3"/>
  <c r="I190" i="3"/>
  <c r="H190" i="3"/>
  <c r="G190" i="3"/>
  <c r="F190" i="3"/>
  <c r="E190" i="3"/>
  <c r="D190" i="3"/>
  <c r="C190" i="3"/>
  <c r="B190" i="3"/>
  <c r="A190" i="3"/>
  <c r="O189" i="3"/>
  <c r="N189" i="3"/>
  <c r="M189" i="3"/>
  <c r="L189" i="3"/>
  <c r="K189" i="3"/>
  <c r="I189" i="3"/>
  <c r="H189" i="3"/>
  <c r="G189" i="3"/>
  <c r="F189" i="3"/>
  <c r="E189" i="3"/>
  <c r="D189" i="3"/>
  <c r="C189" i="3"/>
  <c r="B189" i="3"/>
  <c r="A189" i="3"/>
  <c r="P188" i="3"/>
  <c r="O188" i="3"/>
  <c r="N188" i="3"/>
  <c r="M188" i="3"/>
  <c r="L188" i="3"/>
  <c r="K188" i="3"/>
  <c r="I188" i="3"/>
  <c r="H188" i="3"/>
  <c r="G188" i="3"/>
  <c r="F188" i="3"/>
  <c r="E188" i="3"/>
  <c r="D188" i="3"/>
  <c r="C188" i="3"/>
  <c r="B188" i="3"/>
  <c r="A188" i="3"/>
  <c r="P187" i="3"/>
  <c r="O187" i="3"/>
  <c r="N187" i="3"/>
  <c r="M187" i="3"/>
  <c r="L187" i="3"/>
  <c r="K187" i="3"/>
  <c r="I187" i="3"/>
  <c r="H187" i="3"/>
  <c r="G187" i="3"/>
  <c r="F187" i="3"/>
  <c r="E187" i="3"/>
  <c r="D187" i="3"/>
  <c r="C187" i="3"/>
  <c r="B187" i="3"/>
  <c r="A187" i="3"/>
  <c r="P186" i="3"/>
  <c r="O186" i="3"/>
  <c r="N186" i="3"/>
  <c r="M186" i="3"/>
  <c r="L186" i="3"/>
  <c r="K186" i="3"/>
  <c r="I186" i="3"/>
  <c r="H186" i="3"/>
  <c r="G186" i="3"/>
  <c r="F186" i="3"/>
  <c r="E186" i="3"/>
  <c r="D186" i="3"/>
  <c r="C186" i="3"/>
  <c r="B186" i="3"/>
  <c r="A186" i="3"/>
  <c r="O185" i="3"/>
  <c r="N185" i="3"/>
  <c r="M185" i="3"/>
  <c r="L185" i="3"/>
  <c r="K185" i="3"/>
  <c r="I185" i="3"/>
  <c r="H185" i="3"/>
  <c r="G185" i="3"/>
  <c r="F185" i="3"/>
  <c r="E185" i="3"/>
  <c r="D185" i="3"/>
  <c r="C185" i="3"/>
  <c r="B185" i="3"/>
  <c r="A185" i="3"/>
  <c r="O184" i="3"/>
  <c r="N184" i="3"/>
  <c r="M184" i="3"/>
  <c r="L184" i="3"/>
  <c r="K184" i="3"/>
  <c r="I184" i="3"/>
  <c r="H184" i="3"/>
  <c r="G184" i="3"/>
  <c r="F184" i="3"/>
  <c r="E184" i="3"/>
  <c r="D184" i="3"/>
  <c r="C184" i="3"/>
  <c r="B184" i="3"/>
  <c r="A184" i="3"/>
  <c r="O183" i="3"/>
  <c r="N183" i="3"/>
  <c r="M183" i="3"/>
  <c r="L183" i="3"/>
  <c r="K183" i="3"/>
  <c r="I183" i="3"/>
  <c r="H183" i="3"/>
  <c r="G183" i="3"/>
  <c r="F183" i="3"/>
  <c r="E183" i="3"/>
  <c r="D183" i="3"/>
  <c r="C183" i="3"/>
  <c r="B183" i="3"/>
  <c r="A183" i="3"/>
  <c r="O182" i="3"/>
  <c r="N182" i="3"/>
  <c r="M182" i="3"/>
  <c r="L182" i="3"/>
  <c r="K182" i="3"/>
  <c r="I182" i="3"/>
  <c r="H182" i="3"/>
  <c r="G182" i="3"/>
  <c r="F182" i="3"/>
  <c r="E182" i="3"/>
  <c r="D182" i="3"/>
  <c r="C182" i="3"/>
  <c r="B182" i="3"/>
  <c r="A182" i="3"/>
  <c r="O181" i="3"/>
  <c r="N181" i="3"/>
  <c r="M181" i="3"/>
  <c r="L181" i="3"/>
  <c r="K181" i="3"/>
  <c r="I181" i="3"/>
  <c r="H181" i="3"/>
  <c r="G181" i="3"/>
  <c r="F181" i="3"/>
  <c r="E181" i="3"/>
  <c r="D181" i="3"/>
  <c r="C181" i="3"/>
  <c r="B181" i="3"/>
  <c r="A181" i="3"/>
  <c r="O180" i="3"/>
  <c r="N180" i="3"/>
  <c r="M180" i="3"/>
  <c r="L180" i="3"/>
  <c r="K180" i="3"/>
  <c r="I180" i="3"/>
  <c r="H180" i="3"/>
  <c r="G180" i="3"/>
  <c r="F180" i="3"/>
  <c r="E180" i="3"/>
  <c r="D180" i="3"/>
  <c r="C180" i="3"/>
  <c r="B180" i="3"/>
  <c r="A180" i="3"/>
  <c r="O179" i="3"/>
  <c r="N179" i="3"/>
  <c r="M179" i="3"/>
  <c r="L179" i="3"/>
  <c r="K179" i="3"/>
  <c r="I179" i="3"/>
  <c r="H179" i="3"/>
  <c r="G179" i="3"/>
  <c r="F179" i="3"/>
  <c r="E179" i="3"/>
  <c r="D179" i="3"/>
  <c r="C179" i="3"/>
  <c r="B179" i="3"/>
  <c r="A179" i="3"/>
  <c r="O178" i="3"/>
  <c r="N178" i="3"/>
  <c r="M178" i="3"/>
  <c r="L178" i="3"/>
  <c r="K178" i="3"/>
  <c r="I178" i="3"/>
  <c r="H178" i="3"/>
  <c r="G178" i="3"/>
  <c r="F178" i="3"/>
  <c r="E178" i="3"/>
  <c r="D178" i="3"/>
  <c r="C178" i="3"/>
  <c r="B178" i="3"/>
  <c r="A178" i="3"/>
  <c r="O177" i="3"/>
  <c r="N177" i="3"/>
  <c r="M177" i="3"/>
  <c r="L177" i="3"/>
  <c r="K177" i="3"/>
  <c r="I177" i="3"/>
  <c r="H177" i="3"/>
  <c r="G177" i="3"/>
  <c r="F177" i="3"/>
  <c r="E177" i="3"/>
  <c r="D177" i="3"/>
  <c r="C177" i="3"/>
  <c r="B177" i="3"/>
  <c r="A177" i="3"/>
  <c r="O176" i="3"/>
  <c r="N176" i="3"/>
  <c r="M176" i="3"/>
  <c r="L176" i="3"/>
  <c r="K176" i="3"/>
  <c r="I176" i="3"/>
  <c r="H176" i="3"/>
  <c r="G176" i="3"/>
  <c r="F176" i="3"/>
  <c r="E176" i="3"/>
  <c r="D176" i="3"/>
  <c r="C176" i="3"/>
  <c r="B176" i="3"/>
  <c r="A176" i="3"/>
  <c r="O175" i="3"/>
  <c r="N175" i="3"/>
  <c r="M175" i="3"/>
  <c r="L175" i="3"/>
  <c r="K175" i="3"/>
  <c r="I175" i="3"/>
  <c r="H175" i="3"/>
  <c r="G175" i="3"/>
  <c r="F175" i="3"/>
  <c r="E175" i="3"/>
  <c r="D175" i="3"/>
  <c r="C175" i="3"/>
  <c r="B175" i="3"/>
  <c r="A175" i="3"/>
  <c r="O174" i="3"/>
  <c r="N174" i="3"/>
  <c r="M174" i="3"/>
  <c r="L174" i="3"/>
  <c r="K174" i="3"/>
  <c r="I174" i="3"/>
  <c r="H174" i="3"/>
  <c r="G174" i="3"/>
  <c r="F174" i="3"/>
  <c r="E174" i="3"/>
  <c r="D174" i="3"/>
  <c r="C174" i="3"/>
  <c r="B174" i="3"/>
  <c r="A174" i="3"/>
  <c r="O173" i="3"/>
  <c r="N173" i="3"/>
  <c r="M173" i="3"/>
  <c r="L173" i="3"/>
  <c r="K173" i="3"/>
  <c r="I173" i="3"/>
  <c r="H173" i="3"/>
  <c r="G173" i="3"/>
  <c r="F173" i="3"/>
  <c r="E173" i="3"/>
  <c r="D173" i="3"/>
  <c r="C173" i="3"/>
  <c r="B173" i="3"/>
  <c r="A173" i="3"/>
  <c r="O172" i="3"/>
  <c r="N172" i="3"/>
  <c r="M172" i="3"/>
  <c r="L172" i="3"/>
  <c r="K172" i="3"/>
  <c r="I172" i="3"/>
  <c r="H172" i="3"/>
  <c r="G172" i="3"/>
  <c r="F172" i="3"/>
  <c r="E172" i="3"/>
  <c r="D172" i="3"/>
  <c r="C172" i="3"/>
  <c r="B172" i="3"/>
  <c r="A172" i="3"/>
  <c r="O171" i="3"/>
  <c r="N171" i="3"/>
  <c r="M171" i="3"/>
  <c r="L171" i="3"/>
  <c r="K171" i="3"/>
  <c r="I171" i="3"/>
  <c r="H171" i="3"/>
  <c r="G171" i="3"/>
  <c r="F171" i="3"/>
  <c r="E171" i="3"/>
  <c r="D171" i="3"/>
  <c r="C171" i="3"/>
  <c r="B171" i="3"/>
  <c r="A171" i="3"/>
  <c r="O170" i="3"/>
  <c r="N170" i="3"/>
  <c r="M170" i="3"/>
  <c r="L170" i="3"/>
  <c r="K170" i="3"/>
  <c r="I170" i="3"/>
  <c r="H170" i="3"/>
  <c r="G170" i="3"/>
  <c r="F170" i="3"/>
  <c r="E170" i="3"/>
  <c r="D170" i="3"/>
  <c r="C170" i="3"/>
  <c r="B170" i="3"/>
  <c r="A170" i="3"/>
  <c r="O169" i="3"/>
  <c r="N169" i="3"/>
  <c r="M169" i="3"/>
  <c r="L169" i="3"/>
  <c r="K169" i="3"/>
  <c r="I169" i="3"/>
  <c r="H169" i="3"/>
  <c r="G169" i="3"/>
  <c r="F169" i="3"/>
  <c r="E169" i="3"/>
  <c r="D169" i="3"/>
  <c r="C169" i="3"/>
  <c r="B169" i="3"/>
  <c r="A169" i="3"/>
  <c r="O168" i="3"/>
  <c r="N168" i="3"/>
  <c r="M168" i="3"/>
  <c r="L168" i="3"/>
  <c r="K168" i="3"/>
  <c r="I168" i="3"/>
  <c r="H168" i="3"/>
  <c r="G168" i="3"/>
  <c r="F168" i="3"/>
  <c r="E168" i="3"/>
  <c r="D168" i="3"/>
  <c r="C168" i="3"/>
  <c r="B168" i="3"/>
  <c r="A168" i="3"/>
  <c r="O167" i="3"/>
  <c r="N167" i="3"/>
  <c r="M167" i="3"/>
  <c r="L167" i="3"/>
  <c r="K167" i="3"/>
  <c r="I167" i="3"/>
  <c r="H167" i="3"/>
  <c r="G167" i="3"/>
  <c r="F167" i="3"/>
  <c r="E167" i="3"/>
  <c r="D167" i="3"/>
  <c r="C167" i="3"/>
  <c r="B167" i="3"/>
  <c r="A167" i="3"/>
  <c r="O166" i="3"/>
  <c r="N166" i="3"/>
  <c r="M166" i="3"/>
  <c r="L166" i="3"/>
  <c r="K166" i="3"/>
  <c r="I166" i="3"/>
  <c r="H166" i="3"/>
  <c r="G166" i="3"/>
  <c r="F166" i="3"/>
  <c r="E166" i="3"/>
  <c r="D166" i="3"/>
  <c r="C166" i="3"/>
  <c r="B166" i="3"/>
  <c r="A166" i="3"/>
  <c r="O165" i="3"/>
  <c r="N165" i="3"/>
  <c r="M165" i="3"/>
  <c r="L165" i="3"/>
  <c r="K165" i="3"/>
  <c r="I165" i="3"/>
  <c r="H165" i="3"/>
  <c r="G165" i="3"/>
  <c r="F165" i="3"/>
  <c r="E165" i="3"/>
  <c r="D165" i="3"/>
  <c r="C165" i="3"/>
  <c r="B165" i="3"/>
  <c r="A165" i="3"/>
  <c r="O164" i="3"/>
  <c r="N164" i="3"/>
  <c r="M164" i="3"/>
  <c r="L164" i="3"/>
  <c r="K164" i="3"/>
  <c r="I164" i="3"/>
  <c r="H164" i="3"/>
  <c r="G164" i="3"/>
  <c r="F164" i="3"/>
  <c r="E164" i="3"/>
  <c r="D164" i="3"/>
  <c r="C164" i="3"/>
  <c r="B164" i="3"/>
  <c r="A164" i="3"/>
  <c r="O163" i="3"/>
  <c r="N163" i="3"/>
  <c r="M163" i="3"/>
  <c r="L163" i="3"/>
  <c r="K163" i="3"/>
  <c r="I163" i="3"/>
  <c r="H163" i="3"/>
  <c r="G163" i="3"/>
  <c r="F163" i="3"/>
  <c r="E163" i="3"/>
  <c r="D163" i="3"/>
  <c r="C163" i="3"/>
  <c r="B163" i="3"/>
  <c r="A163" i="3"/>
  <c r="O162" i="3"/>
  <c r="N162" i="3"/>
  <c r="M162" i="3"/>
  <c r="L162" i="3"/>
  <c r="K162" i="3"/>
  <c r="I162" i="3"/>
  <c r="H162" i="3"/>
  <c r="G162" i="3"/>
  <c r="F162" i="3"/>
  <c r="E162" i="3"/>
  <c r="D162" i="3"/>
  <c r="C162" i="3"/>
  <c r="B162" i="3"/>
  <c r="A162" i="3"/>
  <c r="O161" i="3"/>
  <c r="N161" i="3"/>
  <c r="M161" i="3"/>
  <c r="L161" i="3"/>
  <c r="K161" i="3"/>
  <c r="I161" i="3"/>
  <c r="H161" i="3"/>
  <c r="G161" i="3"/>
  <c r="F161" i="3"/>
  <c r="E161" i="3"/>
  <c r="D161" i="3"/>
  <c r="C161" i="3"/>
  <c r="B161" i="3"/>
  <c r="A161" i="3"/>
  <c r="O160" i="3"/>
  <c r="N160" i="3"/>
  <c r="M160" i="3"/>
  <c r="L160" i="3"/>
  <c r="K160" i="3"/>
  <c r="I160" i="3"/>
  <c r="H160" i="3"/>
  <c r="G160" i="3"/>
  <c r="F160" i="3"/>
  <c r="E160" i="3"/>
  <c r="D160" i="3"/>
  <c r="C160" i="3"/>
  <c r="B160" i="3"/>
  <c r="A160" i="3"/>
  <c r="O159" i="3"/>
  <c r="N159" i="3"/>
  <c r="M159" i="3"/>
  <c r="L159" i="3"/>
  <c r="K159" i="3"/>
  <c r="I159" i="3"/>
  <c r="H159" i="3"/>
  <c r="G159" i="3"/>
  <c r="F159" i="3"/>
  <c r="E159" i="3"/>
  <c r="D159" i="3"/>
  <c r="C159" i="3"/>
  <c r="B159" i="3"/>
  <c r="A159" i="3"/>
  <c r="O158" i="3"/>
  <c r="N158" i="3"/>
  <c r="M158" i="3"/>
  <c r="L158" i="3"/>
  <c r="K158" i="3"/>
  <c r="I158" i="3"/>
  <c r="H158" i="3"/>
  <c r="G158" i="3"/>
  <c r="F158" i="3"/>
  <c r="E158" i="3"/>
  <c r="D158" i="3"/>
  <c r="C158" i="3"/>
  <c r="B158" i="3"/>
  <c r="A158" i="3"/>
  <c r="O157" i="3"/>
  <c r="N157" i="3"/>
  <c r="M157" i="3"/>
  <c r="L157" i="3"/>
  <c r="K157" i="3"/>
  <c r="I157" i="3"/>
  <c r="H157" i="3"/>
  <c r="G157" i="3"/>
  <c r="F157" i="3"/>
  <c r="E157" i="3"/>
  <c r="D157" i="3"/>
  <c r="C157" i="3"/>
  <c r="B157" i="3"/>
  <c r="A157" i="3"/>
  <c r="O156" i="3"/>
  <c r="N156" i="3"/>
  <c r="M156" i="3"/>
  <c r="L156" i="3"/>
  <c r="K156" i="3"/>
  <c r="I156" i="3"/>
  <c r="H156" i="3"/>
  <c r="G156" i="3"/>
  <c r="F156" i="3"/>
  <c r="E156" i="3"/>
  <c r="D156" i="3"/>
  <c r="C156" i="3"/>
  <c r="B156" i="3"/>
  <c r="A156" i="3"/>
  <c r="O155" i="3"/>
  <c r="N155" i="3"/>
  <c r="M155" i="3"/>
  <c r="L155" i="3"/>
  <c r="K155" i="3"/>
  <c r="I155" i="3"/>
  <c r="H155" i="3"/>
  <c r="G155" i="3"/>
  <c r="F155" i="3"/>
  <c r="E155" i="3"/>
  <c r="D155" i="3"/>
  <c r="C155" i="3"/>
  <c r="B155" i="3"/>
  <c r="A155" i="3"/>
  <c r="O154" i="3"/>
  <c r="N154" i="3"/>
  <c r="M154" i="3"/>
  <c r="L154" i="3"/>
  <c r="K154" i="3"/>
  <c r="I154" i="3"/>
  <c r="H154" i="3"/>
  <c r="G154" i="3"/>
  <c r="F154" i="3"/>
  <c r="E154" i="3"/>
  <c r="D154" i="3"/>
  <c r="C154" i="3"/>
  <c r="B154" i="3"/>
  <c r="A154" i="3"/>
  <c r="O153" i="3"/>
  <c r="N153" i="3"/>
  <c r="M153" i="3"/>
  <c r="L153" i="3"/>
  <c r="K153" i="3"/>
  <c r="I153" i="3"/>
  <c r="H153" i="3"/>
  <c r="G153" i="3"/>
  <c r="F153" i="3"/>
  <c r="E153" i="3"/>
  <c r="D153" i="3"/>
  <c r="C153" i="3"/>
  <c r="B153" i="3"/>
  <c r="A153" i="3"/>
  <c r="O152" i="3"/>
  <c r="N152" i="3"/>
  <c r="M152" i="3"/>
  <c r="L152" i="3"/>
  <c r="K152" i="3"/>
  <c r="I152" i="3"/>
  <c r="H152" i="3"/>
  <c r="G152" i="3"/>
  <c r="F152" i="3"/>
  <c r="E152" i="3"/>
  <c r="D152" i="3"/>
  <c r="C152" i="3"/>
  <c r="B152" i="3"/>
  <c r="A152" i="3"/>
  <c r="O151" i="3"/>
  <c r="N151" i="3"/>
  <c r="M151" i="3"/>
  <c r="L151" i="3"/>
  <c r="K151" i="3"/>
  <c r="I151" i="3"/>
  <c r="H151" i="3"/>
  <c r="G151" i="3"/>
  <c r="F151" i="3"/>
  <c r="E151" i="3"/>
  <c r="D151" i="3"/>
  <c r="C151" i="3"/>
  <c r="B151" i="3"/>
  <c r="A151" i="3"/>
  <c r="O150" i="3"/>
  <c r="N150" i="3"/>
  <c r="L150" i="3"/>
  <c r="K150" i="3"/>
  <c r="I150" i="3"/>
  <c r="H150" i="3"/>
  <c r="G150" i="3"/>
  <c r="F150" i="3"/>
  <c r="E150" i="3"/>
  <c r="D150" i="3"/>
  <c r="C150" i="3"/>
  <c r="B150" i="3"/>
  <c r="A150" i="3"/>
  <c r="O149" i="3"/>
  <c r="N149" i="3"/>
  <c r="M149" i="3"/>
  <c r="L149" i="3"/>
  <c r="K149" i="3"/>
  <c r="I149" i="3"/>
  <c r="H149" i="3"/>
  <c r="G149" i="3"/>
  <c r="F149" i="3"/>
  <c r="E149" i="3"/>
  <c r="D149" i="3"/>
  <c r="C149" i="3"/>
  <c r="B149" i="3"/>
  <c r="A149" i="3"/>
  <c r="O148" i="3"/>
  <c r="N148" i="3"/>
  <c r="M148" i="3"/>
  <c r="L148" i="3"/>
  <c r="K148" i="3"/>
  <c r="I148" i="3"/>
  <c r="H148" i="3"/>
  <c r="G148" i="3"/>
  <c r="F148" i="3"/>
  <c r="E148" i="3"/>
  <c r="D148" i="3"/>
  <c r="C148" i="3"/>
  <c r="B148" i="3"/>
  <c r="A148" i="3"/>
  <c r="O147" i="3"/>
  <c r="N147" i="3"/>
  <c r="M147" i="3"/>
  <c r="L147" i="3"/>
  <c r="K147" i="3"/>
  <c r="I147" i="3"/>
  <c r="H147" i="3"/>
  <c r="G147" i="3"/>
  <c r="F147" i="3"/>
  <c r="E147" i="3"/>
  <c r="D147" i="3"/>
  <c r="C147" i="3"/>
  <c r="B147" i="3"/>
  <c r="A147" i="3"/>
  <c r="O146" i="3"/>
  <c r="N146" i="3"/>
  <c r="M146" i="3"/>
  <c r="L146" i="3"/>
  <c r="K146" i="3"/>
  <c r="I146" i="3"/>
  <c r="H146" i="3"/>
  <c r="G146" i="3"/>
  <c r="F146" i="3"/>
  <c r="E146" i="3"/>
  <c r="D146" i="3"/>
  <c r="C146" i="3"/>
  <c r="B146" i="3"/>
  <c r="A146" i="3"/>
  <c r="O145" i="3"/>
  <c r="N145" i="3"/>
  <c r="M145" i="3"/>
  <c r="L145" i="3"/>
  <c r="K145" i="3"/>
  <c r="I145" i="3"/>
  <c r="H145" i="3"/>
  <c r="G145" i="3"/>
  <c r="F145" i="3"/>
  <c r="E145" i="3"/>
  <c r="D145" i="3"/>
  <c r="C145" i="3"/>
  <c r="B145" i="3"/>
  <c r="A145" i="3"/>
  <c r="O144" i="3"/>
  <c r="N144" i="3"/>
  <c r="M144" i="3"/>
  <c r="L144" i="3"/>
  <c r="K144" i="3"/>
  <c r="I144" i="3"/>
  <c r="H144" i="3"/>
  <c r="G144" i="3"/>
  <c r="F144" i="3"/>
  <c r="E144" i="3"/>
  <c r="D144" i="3"/>
  <c r="C144" i="3"/>
  <c r="B144" i="3"/>
  <c r="A144" i="3"/>
  <c r="O143" i="3"/>
  <c r="N143" i="3"/>
  <c r="M143" i="3"/>
  <c r="L143" i="3"/>
  <c r="K143" i="3"/>
  <c r="I143" i="3"/>
  <c r="H143" i="3"/>
  <c r="G143" i="3"/>
  <c r="F143" i="3"/>
  <c r="E143" i="3"/>
  <c r="D143" i="3"/>
  <c r="C143" i="3"/>
  <c r="B143" i="3"/>
  <c r="A143" i="3"/>
  <c r="O142" i="3"/>
  <c r="N142" i="3"/>
  <c r="M142" i="3"/>
  <c r="L142" i="3"/>
  <c r="K142" i="3"/>
  <c r="I142" i="3"/>
  <c r="H142" i="3"/>
  <c r="G142" i="3"/>
  <c r="F142" i="3"/>
  <c r="E142" i="3"/>
  <c r="D142" i="3"/>
  <c r="C142" i="3"/>
  <c r="B142" i="3"/>
  <c r="A142" i="3"/>
  <c r="O141" i="3"/>
  <c r="N141" i="3"/>
  <c r="M141" i="3"/>
  <c r="L141" i="3"/>
  <c r="K141" i="3"/>
  <c r="I141" i="3"/>
  <c r="H141" i="3"/>
  <c r="G141" i="3"/>
  <c r="F141" i="3"/>
  <c r="E141" i="3"/>
  <c r="D141" i="3"/>
  <c r="C141" i="3"/>
  <c r="B141" i="3"/>
  <c r="A141" i="3"/>
  <c r="O140" i="3"/>
  <c r="N140" i="3"/>
  <c r="M140" i="3"/>
  <c r="L140" i="3"/>
  <c r="K140" i="3"/>
  <c r="I140" i="3"/>
  <c r="H140" i="3"/>
  <c r="G140" i="3"/>
  <c r="F140" i="3"/>
  <c r="E140" i="3"/>
  <c r="D140" i="3"/>
  <c r="C140" i="3"/>
  <c r="B140" i="3"/>
  <c r="A140" i="3"/>
  <c r="O139" i="3"/>
  <c r="N139" i="3"/>
  <c r="M139" i="3"/>
  <c r="L139" i="3"/>
  <c r="K139" i="3"/>
  <c r="I139" i="3"/>
  <c r="H139" i="3"/>
  <c r="G139" i="3"/>
  <c r="F139" i="3"/>
  <c r="E139" i="3"/>
  <c r="D139" i="3"/>
  <c r="C139" i="3"/>
  <c r="B139" i="3"/>
  <c r="A139" i="3"/>
  <c r="O138" i="3"/>
  <c r="N138" i="3"/>
  <c r="M138" i="3"/>
  <c r="L138" i="3"/>
  <c r="K138" i="3"/>
  <c r="I138" i="3"/>
  <c r="H138" i="3"/>
  <c r="G138" i="3"/>
  <c r="F138" i="3"/>
  <c r="E138" i="3"/>
  <c r="D138" i="3"/>
  <c r="C138" i="3"/>
  <c r="B138" i="3"/>
  <c r="A138" i="3"/>
  <c r="O137" i="3"/>
  <c r="N137" i="3"/>
  <c r="M137" i="3"/>
  <c r="L137" i="3"/>
  <c r="K137" i="3"/>
  <c r="I137" i="3"/>
  <c r="H137" i="3"/>
  <c r="G137" i="3"/>
  <c r="F137" i="3"/>
  <c r="E137" i="3"/>
  <c r="D137" i="3"/>
  <c r="C137" i="3"/>
  <c r="B137" i="3"/>
  <c r="A137" i="3"/>
  <c r="O136" i="3"/>
  <c r="N136" i="3"/>
  <c r="M136" i="3"/>
  <c r="L136" i="3"/>
  <c r="K136" i="3"/>
  <c r="I136" i="3"/>
  <c r="H136" i="3"/>
  <c r="G136" i="3"/>
  <c r="F136" i="3"/>
  <c r="E136" i="3"/>
  <c r="D136" i="3"/>
  <c r="C136" i="3"/>
  <c r="B136" i="3"/>
  <c r="A136" i="3"/>
  <c r="O135" i="3"/>
  <c r="N135" i="3"/>
  <c r="M135" i="3"/>
  <c r="L135" i="3"/>
  <c r="K135" i="3"/>
  <c r="I135" i="3"/>
  <c r="H135" i="3"/>
  <c r="G135" i="3"/>
  <c r="F135" i="3"/>
  <c r="E135" i="3"/>
  <c r="D135" i="3"/>
  <c r="C135" i="3"/>
  <c r="B135" i="3"/>
  <c r="A135" i="3"/>
  <c r="O134" i="3"/>
  <c r="N134" i="3"/>
  <c r="M134" i="3"/>
  <c r="L134" i="3"/>
  <c r="K134" i="3"/>
  <c r="I134" i="3"/>
  <c r="H134" i="3"/>
  <c r="G134" i="3"/>
  <c r="F134" i="3"/>
  <c r="E134" i="3"/>
  <c r="D134" i="3"/>
  <c r="C134" i="3"/>
  <c r="B134" i="3"/>
  <c r="A134" i="3"/>
  <c r="O133" i="3"/>
  <c r="N133" i="3"/>
  <c r="M133" i="3"/>
  <c r="L133" i="3"/>
  <c r="K133" i="3"/>
  <c r="I133" i="3"/>
  <c r="H133" i="3"/>
  <c r="G133" i="3"/>
  <c r="F133" i="3"/>
  <c r="E133" i="3"/>
  <c r="D133" i="3"/>
  <c r="C133" i="3"/>
  <c r="B133" i="3"/>
  <c r="A133" i="3"/>
  <c r="O132" i="3"/>
  <c r="N132" i="3"/>
  <c r="M132" i="3"/>
  <c r="L132" i="3"/>
  <c r="K132" i="3"/>
  <c r="I132" i="3"/>
  <c r="H132" i="3"/>
  <c r="G132" i="3"/>
  <c r="F132" i="3"/>
  <c r="E132" i="3"/>
  <c r="D132" i="3"/>
  <c r="C132" i="3"/>
  <c r="B132" i="3"/>
  <c r="A132" i="3"/>
  <c r="O131" i="3"/>
  <c r="N131" i="3"/>
  <c r="M131" i="3"/>
  <c r="L131" i="3"/>
  <c r="K131" i="3"/>
  <c r="I131" i="3"/>
  <c r="H131" i="3"/>
  <c r="G131" i="3"/>
  <c r="F131" i="3"/>
  <c r="E131" i="3"/>
  <c r="D131" i="3"/>
  <c r="C131" i="3"/>
  <c r="B131" i="3"/>
  <c r="A131" i="3"/>
  <c r="O130" i="3"/>
  <c r="N130" i="3"/>
  <c r="M130" i="3"/>
  <c r="L130" i="3"/>
  <c r="K130" i="3"/>
  <c r="I130" i="3"/>
  <c r="H130" i="3"/>
  <c r="G130" i="3"/>
  <c r="F130" i="3"/>
  <c r="E130" i="3"/>
  <c r="D130" i="3"/>
  <c r="C130" i="3"/>
  <c r="B130" i="3"/>
  <c r="A130" i="3"/>
  <c r="O129" i="3"/>
  <c r="N129" i="3"/>
  <c r="M129" i="3"/>
  <c r="L129" i="3"/>
  <c r="K129" i="3"/>
  <c r="I129" i="3"/>
  <c r="H129" i="3"/>
  <c r="G129" i="3"/>
  <c r="F129" i="3"/>
  <c r="E129" i="3"/>
  <c r="D129" i="3"/>
  <c r="C129" i="3"/>
  <c r="B129" i="3"/>
  <c r="A129" i="3"/>
  <c r="O128" i="3"/>
  <c r="N128" i="3"/>
  <c r="M128" i="3"/>
  <c r="L128" i="3"/>
  <c r="K128" i="3"/>
  <c r="I128" i="3"/>
  <c r="H128" i="3"/>
  <c r="G128" i="3"/>
  <c r="F128" i="3"/>
  <c r="E128" i="3"/>
  <c r="D128" i="3"/>
  <c r="C128" i="3"/>
  <c r="B128" i="3"/>
  <c r="A128" i="3"/>
  <c r="O127" i="3"/>
  <c r="N127" i="3"/>
  <c r="M127" i="3"/>
  <c r="L127" i="3"/>
  <c r="K127" i="3"/>
  <c r="I127" i="3"/>
  <c r="H127" i="3"/>
  <c r="G127" i="3"/>
  <c r="F127" i="3"/>
  <c r="E127" i="3"/>
  <c r="D127" i="3"/>
  <c r="C127" i="3"/>
  <c r="B127" i="3"/>
  <c r="A127" i="3"/>
  <c r="O126" i="3"/>
  <c r="N126" i="3"/>
  <c r="M126" i="3"/>
  <c r="L126" i="3"/>
  <c r="K126" i="3"/>
  <c r="I126" i="3"/>
  <c r="H126" i="3"/>
  <c r="G126" i="3"/>
  <c r="F126" i="3"/>
  <c r="E126" i="3"/>
  <c r="D126" i="3"/>
  <c r="C126" i="3"/>
  <c r="B126" i="3"/>
  <c r="A126" i="3"/>
  <c r="O125" i="3"/>
  <c r="N125" i="3"/>
  <c r="M125" i="3"/>
  <c r="L125" i="3"/>
  <c r="K125" i="3"/>
  <c r="I125" i="3"/>
  <c r="H125" i="3"/>
  <c r="G125" i="3"/>
  <c r="F125" i="3"/>
  <c r="E125" i="3"/>
  <c r="D125" i="3"/>
  <c r="C125" i="3"/>
  <c r="B125" i="3"/>
  <c r="A125" i="3"/>
  <c r="O124" i="3"/>
  <c r="N124" i="3"/>
  <c r="M124" i="3"/>
  <c r="L124" i="3"/>
  <c r="K124" i="3"/>
  <c r="I124" i="3"/>
  <c r="H124" i="3"/>
  <c r="G124" i="3"/>
  <c r="F124" i="3"/>
  <c r="E124" i="3"/>
  <c r="D124" i="3"/>
  <c r="C124" i="3"/>
  <c r="B124" i="3"/>
  <c r="A124" i="3"/>
  <c r="O123" i="3"/>
  <c r="N123" i="3"/>
  <c r="M123" i="3"/>
  <c r="L123" i="3"/>
  <c r="K123" i="3"/>
  <c r="I123" i="3"/>
  <c r="H123" i="3"/>
  <c r="G123" i="3"/>
  <c r="F123" i="3"/>
  <c r="E123" i="3"/>
  <c r="D123" i="3"/>
  <c r="C123" i="3"/>
  <c r="B123" i="3"/>
  <c r="A123" i="3"/>
  <c r="O122" i="3"/>
  <c r="N122" i="3"/>
  <c r="M122" i="3"/>
  <c r="L122" i="3"/>
  <c r="K122" i="3"/>
  <c r="I122" i="3"/>
  <c r="H122" i="3"/>
  <c r="G122" i="3"/>
  <c r="F122" i="3"/>
  <c r="E122" i="3"/>
  <c r="D122" i="3"/>
  <c r="C122" i="3"/>
  <c r="B122" i="3"/>
  <c r="A122" i="3"/>
  <c r="O121" i="3"/>
  <c r="N121" i="3"/>
  <c r="M121" i="3"/>
  <c r="L121" i="3"/>
  <c r="K121" i="3"/>
  <c r="I121" i="3"/>
  <c r="H121" i="3"/>
  <c r="G121" i="3"/>
  <c r="F121" i="3"/>
  <c r="E121" i="3"/>
  <c r="D121" i="3"/>
  <c r="C121" i="3"/>
  <c r="B121" i="3"/>
  <c r="A121" i="3"/>
  <c r="O120" i="3"/>
  <c r="N120" i="3"/>
  <c r="M120" i="3"/>
  <c r="L120" i="3"/>
  <c r="K120" i="3"/>
  <c r="I120" i="3"/>
  <c r="H120" i="3"/>
  <c r="G120" i="3"/>
  <c r="F120" i="3"/>
  <c r="E120" i="3"/>
  <c r="D120" i="3"/>
  <c r="C120" i="3"/>
  <c r="B120" i="3"/>
  <c r="A120" i="3"/>
  <c r="O119" i="3"/>
  <c r="N119" i="3"/>
  <c r="M119" i="3"/>
  <c r="L119" i="3"/>
  <c r="K119" i="3"/>
  <c r="I119" i="3"/>
  <c r="H119" i="3"/>
  <c r="G119" i="3"/>
  <c r="F119" i="3"/>
  <c r="E119" i="3"/>
  <c r="D119" i="3"/>
  <c r="C119" i="3"/>
  <c r="B119" i="3"/>
  <c r="A119" i="3"/>
  <c r="O118" i="3"/>
  <c r="N118" i="3"/>
  <c r="M118" i="3"/>
  <c r="L118" i="3"/>
  <c r="K118" i="3"/>
  <c r="I118" i="3"/>
  <c r="H118" i="3"/>
  <c r="G118" i="3"/>
  <c r="F118" i="3"/>
  <c r="E118" i="3"/>
  <c r="D118" i="3"/>
  <c r="C118" i="3"/>
  <c r="B118" i="3"/>
  <c r="A118" i="3"/>
  <c r="O117" i="3"/>
  <c r="N117" i="3"/>
  <c r="M117" i="3"/>
  <c r="L117" i="3"/>
  <c r="K117" i="3"/>
  <c r="I117" i="3"/>
  <c r="H117" i="3"/>
  <c r="G117" i="3"/>
  <c r="F117" i="3"/>
  <c r="E117" i="3"/>
  <c r="D117" i="3"/>
  <c r="C117" i="3"/>
  <c r="B117" i="3"/>
  <c r="A117" i="3"/>
  <c r="O116" i="3"/>
  <c r="N116" i="3"/>
  <c r="M116" i="3"/>
  <c r="L116" i="3"/>
  <c r="K116" i="3"/>
  <c r="I116" i="3"/>
  <c r="H116" i="3"/>
  <c r="G116" i="3"/>
  <c r="F116" i="3"/>
  <c r="E116" i="3"/>
  <c r="D116" i="3"/>
  <c r="C116" i="3"/>
  <c r="B116" i="3"/>
  <c r="A116" i="3"/>
  <c r="O115" i="3"/>
  <c r="N115" i="3"/>
  <c r="M115" i="3"/>
  <c r="L115" i="3"/>
  <c r="K115" i="3"/>
  <c r="I115" i="3"/>
  <c r="H115" i="3"/>
  <c r="G115" i="3"/>
  <c r="F115" i="3"/>
  <c r="E115" i="3"/>
  <c r="D115" i="3"/>
  <c r="C115" i="3"/>
  <c r="B115" i="3"/>
  <c r="A115" i="3"/>
  <c r="O114" i="3"/>
  <c r="N114" i="3"/>
  <c r="M114" i="3"/>
  <c r="L114" i="3"/>
  <c r="K114" i="3"/>
  <c r="I114" i="3"/>
  <c r="H114" i="3"/>
  <c r="G114" i="3"/>
  <c r="F114" i="3"/>
  <c r="E114" i="3"/>
  <c r="D114" i="3"/>
  <c r="C114" i="3"/>
  <c r="B114" i="3"/>
  <c r="A114" i="3"/>
  <c r="O113" i="3"/>
  <c r="N113" i="3"/>
  <c r="M113" i="3"/>
  <c r="L113" i="3"/>
  <c r="K113" i="3"/>
  <c r="I113" i="3"/>
  <c r="H113" i="3"/>
  <c r="G113" i="3"/>
  <c r="F113" i="3"/>
  <c r="E113" i="3"/>
  <c r="D113" i="3"/>
  <c r="C113" i="3"/>
  <c r="B113" i="3"/>
  <c r="A113" i="3"/>
  <c r="O112" i="3"/>
  <c r="N112" i="3"/>
  <c r="M112" i="3"/>
  <c r="L112" i="3"/>
  <c r="K112" i="3"/>
  <c r="I112" i="3"/>
  <c r="H112" i="3"/>
  <c r="G112" i="3"/>
  <c r="F112" i="3"/>
  <c r="E112" i="3"/>
  <c r="D112" i="3"/>
  <c r="C112" i="3"/>
  <c r="B112" i="3"/>
  <c r="A112" i="3"/>
  <c r="O111" i="3"/>
  <c r="N111" i="3"/>
  <c r="M111" i="3"/>
  <c r="L111" i="3"/>
  <c r="K111" i="3"/>
  <c r="I111" i="3"/>
  <c r="H111" i="3"/>
  <c r="G111" i="3"/>
  <c r="F111" i="3"/>
  <c r="E111" i="3"/>
  <c r="D111" i="3"/>
  <c r="C111" i="3"/>
  <c r="B111" i="3"/>
  <c r="A111" i="3"/>
  <c r="O110" i="3"/>
  <c r="N110" i="3"/>
  <c r="M110" i="3"/>
  <c r="L110" i="3"/>
  <c r="K110" i="3"/>
  <c r="I110" i="3"/>
  <c r="H110" i="3"/>
  <c r="G110" i="3"/>
  <c r="F110" i="3"/>
  <c r="E110" i="3"/>
  <c r="D110" i="3"/>
  <c r="C110" i="3"/>
  <c r="B110" i="3"/>
  <c r="A110" i="3"/>
  <c r="O109" i="3"/>
  <c r="N109" i="3"/>
  <c r="M109" i="3"/>
  <c r="L109" i="3"/>
  <c r="K109" i="3"/>
  <c r="I109" i="3"/>
  <c r="H109" i="3"/>
  <c r="G109" i="3"/>
  <c r="F109" i="3"/>
  <c r="E109" i="3"/>
  <c r="D109" i="3"/>
  <c r="C109" i="3"/>
  <c r="B109" i="3"/>
  <c r="A109" i="3"/>
  <c r="O108" i="3"/>
  <c r="N108" i="3"/>
  <c r="M108" i="3"/>
  <c r="L108" i="3"/>
  <c r="K108" i="3"/>
  <c r="I108" i="3"/>
  <c r="H108" i="3"/>
  <c r="G108" i="3"/>
  <c r="F108" i="3"/>
  <c r="E108" i="3"/>
  <c r="D108" i="3"/>
  <c r="C108" i="3"/>
  <c r="B108" i="3"/>
  <c r="A108" i="3"/>
  <c r="O107" i="3"/>
  <c r="N107" i="3"/>
  <c r="M107" i="3"/>
  <c r="L107" i="3"/>
  <c r="K107" i="3"/>
  <c r="I107" i="3"/>
  <c r="H107" i="3"/>
  <c r="G107" i="3"/>
  <c r="F107" i="3"/>
  <c r="E107" i="3"/>
  <c r="D107" i="3"/>
  <c r="C107" i="3"/>
  <c r="B107" i="3"/>
  <c r="A107" i="3"/>
  <c r="O106" i="3"/>
  <c r="N106" i="3"/>
  <c r="M106" i="3"/>
  <c r="L106" i="3"/>
  <c r="K106" i="3"/>
  <c r="I106" i="3"/>
  <c r="H106" i="3"/>
  <c r="G106" i="3"/>
  <c r="F106" i="3"/>
  <c r="E106" i="3"/>
  <c r="D106" i="3"/>
  <c r="C106" i="3"/>
  <c r="B106" i="3"/>
  <c r="A106" i="3"/>
  <c r="O105" i="3"/>
  <c r="N105" i="3"/>
  <c r="M105" i="3"/>
  <c r="L105" i="3"/>
  <c r="K105" i="3"/>
  <c r="I105" i="3"/>
  <c r="H105" i="3"/>
  <c r="G105" i="3"/>
  <c r="F105" i="3"/>
  <c r="E105" i="3"/>
  <c r="D105" i="3"/>
  <c r="C105" i="3"/>
  <c r="B105" i="3"/>
  <c r="A105" i="3"/>
  <c r="O104" i="3"/>
  <c r="N104" i="3"/>
  <c r="M104" i="3"/>
  <c r="L104" i="3"/>
  <c r="K104" i="3"/>
  <c r="I104" i="3"/>
  <c r="H104" i="3"/>
  <c r="G104" i="3"/>
  <c r="F104" i="3"/>
  <c r="E104" i="3"/>
  <c r="D104" i="3"/>
  <c r="C104" i="3"/>
  <c r="B104" i="3"/>
  <c r="A104" i="3"/>
  <c r="O103" i="3"/>
  <c r="N103" i="3"/>
  <c r="M103" i="3"/>
  <c r="L103" i="3"/>
  <c r="K103" i="3"/>
  <c r="I103" i="3"/>
  <c r="H103" i="3"/>
  <c r="G103" i="3"/>
  <c r="F103" i="3"/>
  <c r="E103" i="3"/>
  <c r="D103" i="3"/>
  <c r="C103" i="3"/>
  <c r="B103" i="3"/>
  <c r="A103" i="3"/>
  <c r="O102" i="3"/>
  <c r="N102" i="3"/>
  <c r="M102" i="3"/>
  <c r="L102" i="3"/>
  <c r="K102" i="3"/>
  <c r="I102" i="3"/>
  <c r="H102" i="3"/>
  <c r="G102" i="3"/>
  <c r="F102" i="3"/>
  <c r="E102" i="3"/>
  <c r="D102" i="3"/>
  <c r="C102" i="3"/>
  <c r="B102" i="3"/>
  <c r="A102" i="3"/>
  <c r="O101" i="3"/>
  <c r="N101" i="3"/>
  <c r="M101" i="3"/>
  <c r="L101" i="3"/>
  <c r="K101" i="3"/>
  <c r="I101" i="3"/>
  <c r="H101" i="3"/>
  <c r="G101" i="3"/>
  <c r="F101" i="3"/>
  <c r="E101" i="3"/>
  <c r="D101" i="3"/>
  <c r="C101" i="3"/>
  <c r="B101" i="3"/>
  <c r="A101" i="3"/>
  <c r="O100" i="3"/>
  <c r="N100" i="3"/>
  <c r="M100" i="3"/>
  <c r="L100" i="3"/>
  <c r="K100" i="3"/>
  <c r="I100" i="3"/>
  <c r="H100" i="3"/>
  <c r="G100" i="3"/>
  <c r="F100" i="3"/>
  <c r="E100" i="3"/>
  <c r="D100" i="3"/>
  <c r="C100" i="3"/>
  <c r="B100" i="3"/>
  <c r="A100" i="3"/>
  <c r="O99" i="3"/>
  <c r="N99" i="3"/>
  <c r="M99" i="3"/>
  <c r="L99" i="3"/>
  <c r="K99" i="3"/>
  <c r="I99" i="3"/>
  <c r="H99" i="3"/>
  <c r="G99" i="3"/>
  <c r="F99" i="3"/>
  <c r="E99" i="3"/>
  <c r="D99" i="3"/>
  <c r="C99" i="3"/>
  <c r="B99" i="3"/>
  <c r="A99" i="3"/>
  <c r="O98" i="3"/>
  <c r="N98" i="3"/>
  <c r="M98" i="3"/>
  <c r="L98" i="3"/>
  <c r="K98" i="3"/>
  <c r="I98" i="3"/>
  <c r="H98" i="3"/>
  <c r="G98" i="3"/>
  <c r="F98" i="3"/>
  <c r="E98" i="3"/>
  <c r="D98" i="3"/>
  <c r="C98" i="3"/>
  <c r="B98" i="3"/>
  <c r="A98" i="3"/>
  <c r="O97" i="3"/>
  <c r="N97" i="3"/>
  <c r="M97" i="3"/>
  <c r="L97" i="3"/>
  <c r="K97" i="3"/>
  <c r="I97" i="3"/>
  <c r="H97" i="3"/>
  <c r="G97" i="3"/>
  <c r="F97" i="3"/>
  <c r="E97" i="3"/>
  <c r="D97" i="3"/>
  <c r="C97" i="3"/>
  <c r="B97" i="3"/>
  <c r="A97" i="3"/>
  <c r="O96" i="3"/>
  <c r="N96" i="3"/>
  <c r="M96" i="3"/>
  <c r="L96" i="3"/>
  <c r="K96" i="3"/>
  <c r="I96" i="3"/>
  <c r="H96" i="3"/>
  <c r="G96" i="3"/>
  <c r="F96" i="3"/>
  <c r="E96" i="3"/>
  <c r="D96" i="3"/>
  <c r="C96" i="3"/>
  <c r="B96" i="3"/>
  <c r="A96" i="3"/>
  <c r="O95" i="3"/>
  <c r="N95" i="3"/>
  <c r="M95" i="3"/>
  <c r="L95" i="3"/>
  <c r="K95" i="3"/>
  <c r="I95" i="3"/>
  <c r="H95" i="3"/>
  <c r="G95" i="3"/>
  <c r="F95" i="3"/>
  <c r="E95" i="3"/>
  <c r="D95" i="3"/>
  <c r="C95" i="3"/>
  <c r="B95" i="3"/>
  <c r="A95" i="3"/>
  <c r="O94" i="3"/>
  <c r="N94" i="3"/>
  <c r="M94" i="3"/>
  <c r="L94" i="3"/>
  <c r="K94" i="3"/>
  <c r="I94" i="3"/>
  <c r="H94" i="3"/>
  <c r="G94" i="3"/>
  <c r="F94" i="3"/>
  <c r="E94" i="3"/>
  <c r="D94" i="3"/>
  <c r="C94" i="3"/>
  <c r="B94" i="3"/>
  <c r="A94" i="3"/>
  <c r="O93" i="3"/>
  <c r="N93" i="3"/>
  <c r="M93" i="3"/>
  <c r="L93" i="3"/>
  <c r="K93" i="3"/>
  <c r="I93" i="3"/>
  <c r="H93" i="3"/>
  <c r="G93" i="3"/>
  <c r="F93" i="3"/>
  <c r="E93" i="3"/>
  <c r="D93" i="3"/>
  <c r="C93" i="3"/>
  <c r="B93" i="3"/>
  <c r="A93" i="3"/>
  <c r="O92" i="3"/>
  <c r="N92" i="3"/>
  <c r="M92" i="3"/>
  <c r="L92" i="3"/>
  <c r="K92" i="3"/>
  <c r="I92" i="3"/>
  <c r="H92" i="3"/>
  <c r="G92" i="3"/>
  <c r="F92" i="3"/>
  <c r="E92" i="3"/>
  <c r="D92" i="3"/>
  <c r="C92" i="3"/>
  <c r="B92" i="3"/>
  <c r="A92" i="3"/>
  <c r="O91" i="3"/>
  <c r="N91" i="3"/>
  <c r="M91" i="3"/>
  <c r="L91" i="3"/>
  <c r="K91" i="3"/>
  <c r="I91" i="3"/>
  <c r="H91" i="3"/>
  <c r="G91" i="3"/>
  <c r="F91" i="3"/>
  <c r="E91" i="3"/>
  <c r="D91" i="3"/>
  <c r="C91" i="3"/>
  <c r="B91" i="3"/>
  <c r="A91" i="3"/>
  <c r="O90" i="3"/>
  <c r="N90" i="3"/>
  <c r="M90" i="3"/>
  <c r="L90" i="3"/>
  <c r="K90" i="3"/>
  <c r="I90" i="3"/>
  <c r="H90" i="3"/>
  <c r="G90" i="3"/>
  <c r="F90" i="3"/>
  <c r="E90" i="3"/>
  <c r="D90" i="3"/>
  <c r="C90" i="3"/>
  <c r="B90" i="3"/>
  <c r="A90" i="3"/>
  <c r="O89" i="3"/>
  <c r="N89" i="3"/>
  <c r="M89" i="3"/>
  <c r="L89" i="3"/>
  <c r="K89" i="3"/>
  <c r="I89" i="3"/>
  <c r="H89" i="3"/>
  <c r="G89" i="3"/>
  <c r="F89" i="3"/>
  <c r="E89" i="3"/>
  <c r="D89" i="3"/>
  <c r="C89" i="3"/>
  <c r="B89" i="3"/>
  <c r="A89" i="3"/>
  <c r="O88" i="3"/>
  <c r="N88" i="3"/>
  <c r="M88" i="3"/>
  <c r="L88" i="3"/>
  <c r="K88" i="3"/>
  <c r="I88" i="3"/>
  <c r="H88" i="3"/>
  <c r="G88" i="3"/>
  <c r="F88" i="3"/>
  <c r="E88" i="3"/>
  <c r="D88" i="3"/>
  <c r="C88" i="3"/>
  <c r="B88" i="3"/>
  <c r="A88" i="3"/>
  <c r="O2" i="3"/>
  <c r="N2" i="3"/>
  <c r="M2" i="3"/>
  <c r="L2" i="3"/>
  <c r="K2" i="3"/>
  <c r="I2" i="3"/>
  <c r="H2" i="3"/>
  <c r="G2" i="3"/>
  <c r="F2" i="3"/>
  <c r="E2" i="3"/>
  <c r="D2" i="3"/>
  <c r="C2" i="3"/>
  <c r="B2" i="3"/>
  <c r="A2" i="3"/>
  <c r="O87" i="3"/>
  <c r="N87" i="3"/>
  <c r="M87" i="3"/>
  <c r="L87" i="3"/>
  <c r="K87" i="3"/>
  <c r="I87" i="3"/>
  <c r="H87" i="3"/>
  <c r="G87" i="3"/>
  <c r="F87" i="3"/>
  <c r="E87" i="3"/>
  <c r="D87" i="3"/>
  <c r="C87" i="3"/>
  <c r="B87" i="3"/>
  <c r="A87" i="3"/>
  <c r="O86" i="3"/>
  <c r="N86" i="3"/>
  <c r="M86" i="3"/>
  <c r="L86" i="3"/>
  <c r="K86" i="3"/>
  <c r="I86" i="3"/>
  <c r="H86" i="3"/>
  <c r="G86" i="3"/>
  <c r="F86" i="3"/>
  <c r="E86" i="3"/>
  <c r="D86" i="3"/>
  <c r="C86" i="3"/>
  <c r="B86" i="3"/>
  <c r="A86" i="3"/>
  <c r="O85" i="3"/>
  <c r="N85" i="3"/>
  <c r="M85" i="3"/>
  <c r="L85" i="3"/>
  <c r="K85" i="3"/>
  <c r="I85" i="3"/>
  <c r="H85" i="3"/>
  <c r="G85" i="3"/>
  <c r="F85" i="3"/>
  <c r="E85" i="3"/>
  <c r="D85" i="3"/>
  <c r="C85" i="3"/>
  <c r="B85" i="3"/>
  <c r="A85" i="3"/>
  <c r="O84" i="3"/>
  <c r="N84" i="3"/>
  <c r="M84" i="3"/>
  <c r="L84" i="3"/>
  <c r="K84" i="3"/>
  <c r="I84" i="3"/>
  <c r="H84" i="3"/>
  <c r="G84" i="3"/>
  <c r="F84" i="3"/>
  <c r="E84" i="3"/>
  <c r="D84" i="3"/>
  <c r="C84" i="3"/>
  <c r="B84" i="3"/>
  <c r="A84" i="3"/>
  <c r="O83" i="3"/>
  <c r="N83" i="3"/>
  <c r="M83" i="3"/>
  <c r="L83" i="3"/>
  <c r="K83" i="3"/>
  <c r="I83" i="3"/>
  <c r="H83" i="3"/>
  <c r="G83" i="3"/>
  <c r="F83" i="3"/>
  <c r="E83" i="3"/>
  <c r="D83" i="3"/>
  <c r="C83" i="3"/>
  <c r="B83" i="3"/>
  <c r="A83" i="3"/>
  <c r="O82" i="3"/>
  <c r="N82" i="3"/>
  <c r="M82" i="3"/>
  <c r="L82" i="3"/>
  <c r="K82" i="3"/>
  <c r="I82" i="3"/>
  <c r="H82" i="3"/>
  <c r="G82" i="3"/>
  <c r="F82" i="3"/>
  <c r="E82" i="3"/>
  <c r="D82" i="3"/>
  <c r="C82" i="3"/>
  <c r="B82" i="3"/>
  <c r="A82" i="3"/>
  <c r="O81" i="3"/>
  <c r="N81" i="3"/>
  <c r="M81" i="3"/>
  <c r="L81" i="3"/>
  <c r="K81" i="3"/>
  <c r="I81" i="3"/>
  <c r="H81" i="3"/>
  <c r="G81" i="3"/>
  <c r="F81" i="3"/>
  <c r="E81" i="3"/>
  <c r="D81" i="3"/>
  <c r="C81" i="3"/>
  <c r="B81" i="3"/>
  <c r="A81" i="3"/>
  <c r="O80" i="3"/>
  <c r="N80" i="3"/>
  <c r="M80" i="3"/>
  <c r="L80" i="3"/>
  <c r="K80" i="3"/>
  <c r="I80" i="3"/>
  <c r="H80" i="3"/>
  <c r="G80" i="3"/>
  <c r="F80" i="3"/>
  <c r="E80" i="3"/>
  <c r="D80" i="3"/>
  <c r="C80" i="3"/>
  <c r="B80" i="3"/>
  <c r="A80" i="3"/>
  <c r="O79" i="3"/>
  <c r="N79" i="3"/>
  <c r="M79" i="3"/>
  <c r="L79" i="3"/>
  <c r="K79" i="3"/>
  <c r="I79" i="3"/>
  <c r="H79" i="3"/>
  <c r="G79" i="3"/>
  <c r="F79" i="3"/>
  <c r="E79" i="3"/>
  <c r="D79" i="3"/>
  <c r="C79" i="3"/>
  <c r="B79" i="3"/>
  <c r="A79" i="3"/>
  <c r="O78" i="3"/>
  <c r="N78" i="3"/>
  <c r="M78" i="3"/>
  <c r="L78" i="3"/>
  <c r="K78" i="3"/>
  <c r="I78" i="3"/>
  <c r="H78" i="3"/>
  <c r="G78" i="3"/>
  <c r="F78" i="3"/>
  <c r="E78" i="3"/>
  <c r="D78" i="3"/>
  <c r="C78" i="3"/>
  <c r="B78" i="3"/>
  <c r="A78" i="3"/>
  <c r="O77" i="3"/>
  <c r="N77" i="3"/>
  <c r="M77" i="3"/>
  <c r="L77" i="3"/>
  <c r="K77" i="3"/>
  <c r="I77" i="3"/>
  <c r="H77" i="3"/>
  <c r="G77" i="3"/>
  <c r="F77" i="3"/>
  <c r="E77" i="3"/>
  <c r="D77" i="3"/>
  <c r="C77" i="3"/>
  <c r="B77" i="3"/>
  <c r="A77" i="3"/>
  <c r="O76" i="3"/>
  <c r="N76" i="3"/>
  <c r="M76" i="3"/>
  <c r="L76" i="3"/>
  <c r="K76" i="3"/>
  <c r="I76" i="3"/>
  <c r="H76" i="3"/>
  <c r="G76" i="3"/>
  <c r="F76" i="3"/>
  <c r="E76" i="3"/>
  <c r="D76" i="3"/>
  <c r="C76" i="3"/>
  <c r="B76" i="3"/>
  <c r="A76" i="3"/>
  <c r="O75" i="3"/>
  <c r="N75" i="3"/>
  <c r="M75" i="3"/>
  <c r="L75" i="3"/>
  <c r="K75" i="3"/>
  <c r="I75" i="3"/>
  <c r="H75" i="3"/>
  <c r="G75" i="3"/>
  <c r="F75" i="3"/>
  <c r="E75" i="3"/>
  <c r="D75" i="3"/>
  <c r="C75" i="3"/>
  <c r="B75" i="3"/>
  <c r="A75" i="3"/>
  <c r="O74" i="3"/>
  <c r="N74" i="3"/>
  <c r="M74" i="3"/>
  <c r="L74" i="3"/>
  <c r="K74" i="3"/>
  <c r="I74" i="3"/>
  <c r="H74" i="3"/>
  <c r="G74" i="3"/>
  <c r="F74" i="3"/>
  <c r="E74" i="3"/>
  <c r="D74" i="3"/>
  <c r="C74" i="3"/>
  <c r="B74" i="3"/>
  <c r="A74" i="3"/>
  <c r="O73" i="3"/>
  <c r="N73" i="3"/>
  <c r="M73" i="3"/>
  <c r="L73" i="3"/>
  <c r="K73" i="3"/>
  <c r="I73" i="3"/>
  <c r="H73" i="3"/>
  <c r="G73" i="3"/>
  <c r="F73" i="3"/>
  <c r="E73" i="3"/>
  <c r="D73" i="3"/>
  <c r="C73" i="3"/>
  <c r="B73" i="3"/>
  <c r="A73" i="3"/>
  <c r="O72" i="3"/>
  <c r="N72" i="3"/>
  <c r="M72" i="3"/>
  <c r="L72" i="3"/>
  <c r="K72" i="3"/>
  <c r="I72" i="3"/>
  <c r="H72" i="3"/>
  <c r="G72" i="3"/>
  <c r="F72" i="3"/>
  <c r="E72" i="3"/>
  <c r="D72" i="3"/>
  <c r="C72" i="3"/>
  <c r="B72" i="3"/>
  <c r="A72" i="3"/>
  <c r="O71" i="3"/>
  <c r="N71" i="3"/>
  <c r="M71" i="3"/>
  <c r="L71" i="3"/>
  <c r="K71" i="3"/>
  <c r="I71" i="3"/>
  <c r="H71" i="3"/>
  <c r="G71" i="3"/>
  <c r="F71" i="3"/>
  <c r="E71" i="3"/>
  <c r="D71" i="3"/>
  <c r="C71" i="3"/>
  <c r="B71" i="3"/>
  <c r="A71" i="3"/>
  <c r="O70" i="3"/>
  <c r="N70" i="3"/>
  <c r="M70" i="3"/>
  <c r="L70" i="3"/>
  <c r="K70" i="3"/>
  <c r="I70" i="3"/>
  <c r="H70" i="3"/>
  <c r="G70" i="3"/>
  <c r="F70" i="3"/>
  <c r="E70" i="3"/>
  <c r="D70" i="3"/>
  <c r="C70" i="3"/>
  <c r="B70" i="3"/>
  <c r="A70" i="3"/>
  <c r="O69" i="3"/>
  <c r="N69" i="3"/>
  <c r="M69" i="3"/>
  <c r="L69" i="3"/>
  <c r="K69" i="3"/>
  <c r="I69" i="3"/>
  <c r="H69" i="3"/>
  <c r="G69" i="3"/>
  <c r="F69" i="3"/>
  <c r="E69" i="3"/>
  <c r="D69" i="3"/>
  <c r="C69" i="3"/>
  <c r="B69" i="3"/>
  <c r="A69" i="3"/>
  <c r="O68" i="3"/>
  <c r="N68" i="3"/>
  <c r="M68" i="3"/>
  <c r="L68" i="3"/>
  <c r="K68" i="3"/>
  <c r="I68" i="3"/>
  <c r="H68" i="3"/>
  <c r="G68" i="3"/>
  <c r="F68" i="3"/>
  <c r="E68" i="3"/>
  <c r="D68" i="3"/>
  <c r="C68" i="3"/>
  <c r="B68" i="3"/>
  <c r="A68" i="3"/>
  <c r="O67" i="3"/>
  <c r="N67" i="3"/>
  <c r="M67" i="3"/>
  <c r="L67" i="3"/>
  <c r="K67" i="3"/>
  <c r="I67" i="3"/>
  <c r="H67" i="3"/>
  <c r="G67" i="3"/>
  <c r="F67" i="3"/>
  <c r="E67" i="3"/>
  <c r="D67" i="3"/>
  <c r="C67" i="3"/>
  <c r="B67" i="3"/>
  <c r="A67" i="3"/>
  <c r="O66" i="3"/>
  <c r="N66" i="3"/>
  <c r="M66" i="3"/>
  <c r="L66" i="3"/>
  <c r="K66" i="3"/>
  <c r="I66" i="3"/>
  <c r="H66" i="3"/>
  <c r="G66" i="3"/>
  <c r="F66" i="3"/>
  <c r="E66" i="3"/>
  <c r="D66" i="3"/>
  <c r="C66" i="3"/>
  <c r="B66" i="3"/>
  <c r="A66" i="3"/>
  <c r="O65" i="3"/>
  <c r="N65" i="3"/>
  <c r="M65" i="3"/>
  <c r="L65" i="3"/>
  <c r="K65" i="3"/>
  <c r="I65" i="3"/>
  <c r="H65" i="3"/>
  <c r="G65" i="3"/>
  <c r="F65" i="3"/>
  <c r="E65" i="3"/>
  <c r="D65" i="3"/>
  <c r="C65" i="3"/>
  <c r="B65" i="3"/>
  <c r="A65" i="3"/>
  <c r="O64" i="3"/>
  <c r="N64" i="3"/>
  <c r="M64" i="3"/>
  <c r="L64" i="3"/>
  <c r="K64" i="3"/>
  <c r="I64" i="3"/>
  <c r="H64" i="3"/>
  <c r="G64" i="3"/>
  <c r="F64" i="3"/>
  <c r="E64" i="3"/>
  <c r="D64" i="3"/>
  <c r="C64" i="3"/>
  <c r="B64" i="3"/>
  <c r="A64" i="3"/>
  <c r="O63" i="3"/>
  <c r="N63" i="3"/>
  <c r="M63" i="3"/>
  <c r="L63" i="3"/>
  <c r="K63" i="3"/>
  <c r="I63" i="3"/>
  <c r="H63" i="3"/>
  <c r="G63" i="3"/>
  <c r="F63" i="3"/>
  <c r="E63" i="3"/>
  <c r="D63" i="3"/>
  <c r="C63" i="3"/>
  <c r="B63" i="3"/>
  <c r="A63" i="3"/>
  <c r="O62" i="3"/>
  <c r="N62" i="3"/>
  <c r="M62" i="3"/>
  <c r="L62" i="3"/>
  <c r="K62" i="3"/>
  <c r="I62" i="3"/>
  <c r="H62" i="3"/>
  <c r="G62" i="3"/>
  <c r="F62" i="3"/>
  <c r="E62" i="3"/>
  <c r="D62" i="3"/>
  <c r="C62" i="3"/>
  <c r="B62" i="3"/>
  <c r="A62" i="3"/>
  <c r="O61" i="3"/>
  <c r="N61" i="3"/>
  <c r="M61" i="3"/>
  <c r="L61" i="3"/>
  <c r="K61" i="3"/>
  <c r="I61" i="3"/>
  <c r="H61" i="3"/>
  <c r="G61" i="3"/>
  <c r="F61" i="3"/>
  <c r="E61" i="3"/>
  <c r="D61" i="3"/>
  <c r="C61" i="3"/>
  <c r="B61" i="3"/>
  <c r="A61" i="3"/>
  <c r="O60" i="3"/>
  <c r="N60" i="3"/>
  <c r="M60" i="3"/>
  <c r="L60" i="3"/>
  <c r="K60" i="3"/>
  <c r="I60" i="3"/>
  <c r="H60" i="3"/>
  <c r="G60" i="3"/>
  <c r="F60" i="3"/>
  <c r="E60" i="3"/>
  <c r="D60" i="3"/>
  <c r="C60" i="3"/>
  <c r="B60" i="3"/>
  <c r="A60" i="3"/>
  <c r="O59" i="3"/>
  <c r="N59" i="3"/>
  <c r="M59" i="3"/>
  <c r="L59" i="3"/>
  <c r="K59" i="3"/>
  <c r="I59" i="3"/>
  <c r="H59" i="3"/>
  <c r="G59" i="3"/>
  <c r="F59" i="3"/>
  <c r="E59" i="3"/>
  <c r="D59" i="3"/>
  <c r="C59" i="3"/>
  <c r="B59" i="3"/>
  <c r="A59" i="3"/>
  <c r="O58" i="3"/>
  <c r="N58" i="3"/>
  <c r="M58" i="3"/>
  <c r="L58" i="3"/>
  <c r="K58" i="3"/>
  <c r="I58" i="3"/>
  <c r="H58" i="3"/>
  <c r="G58" i="3"/>
  <c r="F58" i="3"/>
  <c r="E58" i="3"/>
  <c r="D58" i="3"/>
  <c r="C58" i="3"/>
  <c r="B58" i="3"/>
  <c r="A58" i="3"/>
  <c r="O57" i="3"/>
  <c r="N57" i="3"/>
  <c r="M57" i="3"/>
  <c r="L57" i="3"/>
  <c r="K57" i="3"/>
  <c r="I57" i="3"/>
  <c r="H57" i="3"/>
  <c r="G57" i="3"/>
  <c r="F57" i="3"/>
  <c r="E57" i="3"/>
  <c r="D57" i="3"/>
  <c r="C57" i="3"/>
  <c r="B57" i="3"/>
  <c r="A57" i="3"/>
  <c r="O56" i="3"/>
  <c r="N56" i="3"/>
  <c r="M56" i="3"/>
  <c r="L56" i="3"/>
  <c r="K56" i="3"/>
  <c r="I56" i="3"/>
  <c r="H56" i="3"/>
  <c r="G56" i="3"/>
  <c r="F56" i="3"/>
  <c r="E56" i="3"/>
  <c r="D56" i="3"/>
  <c r="C56" i="3"/>
  <c r="B56" i="3"/>
  <c r="A56" i="3"/>
  <c r="O55" i="3"/>
  <c r="N55" i="3"/>
  <c r="M55" i="3"/>
  <c r="L55" i="3"/>
  <c r="K55" i="3"/>
  <c r="I55" i="3"/>
  <c r="H55" i="3"/>
  <c r="G55" i="3"/>
  <c r="F55" i="3"/>
  <c r="E55" i="3"/>
  <c r="D55" i="3"/>
  <c r="C55" i="3"/>
  <c r="B55" i="3"/>
  <c r="A55" i="3"/>
  <c r="O54" i="3"/>
  <c r="N54" i="3"/>
  <c r="M54" i="3"/>
  <c r="L54" i="3"/>
  <c r="K54" i="3"/>
  <c r="I54" i="3"/>
  <c r="H54" i="3"/>
  <c r="G54" i="3"/>
  <c r="F54" i="3"/>
  <c r="E54" i="3"/>
  <c r="D54" i="3"/>
  <c r="C54" i="3"/>
  <c r="B54" i="3"/>
  <c r="A54" i="3"/>
  <c r="O53" i="3"/>
  <c r="N53" i="3"/>
  <c r="M53" i="3"/>
  <c r="L53" i="3"/>
  <c r="K53" i="3"/>
  <c r="I53" i="3"/>
  <c r="H53" i="3"/>
  <c r="G53" i="3"/>
  <c r="F53" i="3"/>
  <c r="E53" i="3"/>
  <c r="D53" i="3"/>
  <c r="C53" i="3"/>
  <c r="B53" i="3"/>
  <c r="A53" i="3"/>
  <c r="O52" i="3"/>
  <c r="N52" i="3"/>
  <c r="M52" i="3"/>
  <c r="L52" i="3"/>
  <c r="K52" i="3"/>
  <c r="I52" i="3"/>
  <c r="H52" i="3"/>
  <c r="G52" i="3"/>
  <c r="F52" i="3"/>
  <c r="E52" i="3"/>
  <c r="D52" i="3"/>
  <c r="C52" i="3"/>
  <c r="B52" i="3"/>
  <c r="A52" i="3"/>
  <c r="O51" i="3"/>
  <c r="N51" i="3"/>
  <c r="M51" i="3"/>
  <c r="L51" i="3"/>
  <c r="K51" i="3"/>
  <c r="I51" i="3"/>
  <c r="H51" i="3"/>
  <c r="G51" i="3"/>
  <c r="F51" i="3"/>
  <c r="E51" i="3"/>
  <c r="D51" i="3"/>
  <c r="C51" i="3"/>
  <c r="B51" i="3"/>
  <c r="A51" i="3"/>
  <c r="O50" i="3"/>
  <c r="N50" i="3"/>
  <c r="M50" i="3"/>
  <c r="L50" i="3"/>
  <c r="K50" i="3"/>
  <c r="I50" i="3"/>
  <c r="H50" i="3"/>
  <c r="G50" i="3"/>
  <c r="F50" i="3"/>
  <c r="E50" i="3"/>
  <c r="D50" i="3"/>
  <c r="C50" i="3"/>
  <c r="B50" i="3"/>
  <c r="A50" i="3"/>
  <c r="O49" i="3"/>
  <c r="N49" i="3"/>
  <c r="M49" i="3"/>
  <c r="L49" i="3"/>
  <c r="K49" i="3"/>
  <c r="I49" i="3"/>
  <c r="H49" i="3"/>
  <c r="G49" i="3"/>
  <c r="F49" i="3"/>
  <c r="E49" i="3"/>
  <c r="D49" i="3"/>
  <c r="C49" i="3"/>
  <c r="B49" i="3"/>
  <c r="A49" i="3"/>
  <c r="O48" i="3"/>
  <c r="N48" i="3"/>
  <c r="M48" i="3"/>
  <c r="L48" i="3"/>
  <c r="K48" i="3"/>
  <c r="I48" i="3"/>
  <c r="H48" i="3"/>
  <c r="G48" i="3"/>
  <c r="F48" i="3"/>
  <c r="E48" i="3"/>
  <c r="D48" i="3"/>
  <c r="C48" i="3"/>
  <c r="B48" i="3"/>
  <c r="A48" i="3"/>
  <c r="O47" i="3"/>
  <c r="N47" i="3"/>
  <c r="M47" i="3"/>
  <c r="L47" i="3"/>
  <c r="K47" i="3"/>
  <c r="I47" i="3"/>
  <c r="H47" i="3"/>
  <c r="G47" i="3"/>
  <c r="F47" i="3"/>
  <c r="E47" i="3"/>
  <c r="D47" i="3"/>
  <c r="C47" i="3"/>
  <c r="B47" i="3"/>
  <c r="A47" i="3"/>
  <c r="O46" i="3"/>
  <c r="N46" i="3"/>
  <c r="M46" i="3"/>
  <c r="L46" i="3"/>
  <c r="K46" i="3"/>
  <c r="I46" i="3"/>
  <c r="H46" i="3"/>
  <c r="G46" i="3"/>
  <c r="F46" i="3"/>
  <c r="E46" i="3"/>
  <c r="D46" i="3"/>
  <c r="C46" i="3"/>
  <c r="B46" i="3"/>
  <c r="A46" i="3"/>
  <c r="O45" i="3"/>
  <c r="N45" i="3"/>
  <c r="M45" i="3"/>
  <c r="L45" i="3"/>
  <c r="K45" i="3"/>
  <c r="I45" i="3"/>
  <c r="H45" i="3"/>
  <c r="G45" i="3"/>
  <c r="F45" i="3"/>
  <c r="E45" i="3"/>
  <c r="D45" i="3"/>
  <c r="C45" i="3"/>
  <c r="B45" i="3"/>
  <c r="A45" i="3"/>
  <c r="O44" i="3"/>
  <c r="N44" i="3"/>
  <c r="M44" i="3"/>
  <c r="L44" i="3"/>
  <c r="K44" i="3"/>
  <c r="I44" i="3"/>
  <c r="H44" i="3"/>
  <c r="G44" i="3"/>
  <c r="F44" i="3"/>
  <c r="E44" i="3"/>
  <c r="D44" i="3"/>
  <c r="C44" i="3"/>
  <c r="B44" i="3"/>
  <c r="A44" i="3"/>
  <c r="O43" i="3"/>
  <c r="N43" i="3"/>
  <c r="M43" i="3"/>
  <c r="L43" i="3"/>
  <c r="K43" i="3"/>
  <c r="I43" i="3"/>
  <c r="H43" i="3"/>
  <c r="G43" i="3"/>
  <c r="F43" i="3"/>
  <c r="E43" i="3"/>
  <c r="D43" i="3"/>
  <c r="C43" i="3"/>
  <c r="B43" i="3"/>
  <c r="A43" i="3"/>
  <c r="O42" i="3"/>
  <c r="N42" i="3"/>
  <c r="M42" i="3"/>
  <c r="L42" i="3"/>
  <c r="K42" i="3"/>
  <c r="I42" i="3"/>
  <c r="H42" i="3"/>
  <c r="G42" i="3"/>
  <c r="F42" i="3"/>
  <c r="E42" i="3"/>
  <c r="D42" i="3"/>
  <c r="C42" i="3"/>
  <c r="B42" i="3"/>
  <c r="A42" i="3"/>
  <c r="O41" i="3"/>
  <c r="N41" i="3"/>
  <c r="M41" i="3"/>
  <c r="L41" i="3"/>
  <c r="K41" i="3"/>
  <c r="I41" i="3"/>
  <c r="H41" i="3"/>
  <c r="G41" i="3"/>
  <c r="F41" i="3"/>
  <c r="E41" i="3"/>
  <c r="D41" i="3"/>
  <c r="C41" i="3"/>
  <c r="B41" i="3"/>
  <c r="A41" i="3"/>
  <c r="O40" i="3"/>
  <c r="N40" i="3"/>
  <c r="M40" i="3"/>
  <c r="L40" i="3"/>
  <c r="K40" i="3"/>
  <c r="I40" i="3"/>
  <c r="H40" i="3"/>
  <c r="G40" i="3"/>
  <c r="F40" i="3"/>
  <c r="E40" i="3"/>
  <c r="D40" i="3"/>
  <c r="C40" i="3"/>
  <c r="B40" i="3"/>
  <c r="A40" i="3"/>
  <c r="O39" i="3"/>
  <c r="N39" i="3"/>
  <c r="M39" i="3"/>
  <c r="L39" i="3"/>
  <c r="K39" i="3"/>
  <c r="I39" i="3"/>
  <c r="H39" i="3"/>
  <c r="G39" i="3"/>
  <c r="F39" i="3"/>
  <c r="E39" i="3"/>
  <c r="D39" i="3"/>
  <c r="C39" i="3"/>
  <c r="B39" i="3"/>
  <c r="A39" i="3"/>
  <c r="O38" i="3"/>
  <c r="N38" i="3"/>
  <c r="M38" i="3"/>
  <c r="L38" i="3"/>
  <c r="K38" i="3"/>
  <c r="I38" i="3"/>
  <c r="H38" i="3"/>
  <c r="G38" i="3"/>
  <c r="F38" i="3"/>
  <c r="E38" i="3"/>
  <c r="D38" i="3"/>
  <c r="C38" i="3"/>
  <c r="B38" i="3"/>
  <c r="A38" i="3"/>
  <c r="O37" i="3"/>
  <c r="N37" i="3"/>
  <c r="M37" i="3"/>
  <c r="L37" i="3"/>
  <c r="K37" i="3"/>
  <c r="I37" i="3"/>
  <c r="H37" i="3"/>
  <c r="G37" i="3"/>
  <c r="F37" i="3"/>
  <c r="E37" i="3"/>
  <c r="D37" i="3"/>
  <c r="C37" i="3"/>
  <c r="B37" i="3"/>
  <c r="A37" i="3"/>
  <c r="O36" i="3"/>
  <c r="N36" i="3"/>
  <c r="M36" i="3"/>
  <c r="L36" i="3"/>
  <c r="K36" i="3"/>
  <c r="I36" i="3"/>
  <c r="H36" i="3"/>
  <c r="G36" i="3"/>
  <c r="F36" i="3"/>
  <c r="E36" i="3"/>
  <c r="D36" i="3"/>
  <c r="C36" i="3"/>
  <c r="B36" i="3"/>
  <c r="A36" i="3"/>
  <c r="O35" i="3"/>
  <c r="N35" i="3"/>
  <c r="M35" i="3"/>
  <c r="L35" i="3"/>
  <c r="K35" i="3"/>
  <c r="I35" i="3"/>
  <c r="H35" i="3"/>
  <c r="G35" i="3"/>
  <c r="F35" i="3"/>
  <c r="E35" i="3"/>
  <c r="D35" i="3"/>
  <c r="C35" i="3"/>
  <c r="B35" i="3"/>
  <c r="A35" i="3"/>
  <c r="O34" i="3"/>
  <c r="N34" i="3"/>
  <c r="M34" i="3"/>
  <c r="L34" i="3"/>
  <c r="K34" i="3"/>
  <c r="I34" i="3"/>
  <c r="H34" i="3"/>
  <c r="G34" i="3"/>
  <c r="F34" i="3"/>
  <c r="E34" i="3"/>
  <c r="D34" i="3"/>
  <c r="C34" i="3"/>
  <c r="B34" i="3"/>
  <c r="A34" i="3"/>
  <c r="O33" i="3"/>
  <c r="N33" i="3"/>
  <c r="M33" i="3"/>
  <c r="L33" i="3"/>
  <c r="K33" i="3"/>
  <c r="I33" i="3"/>
  <c r="H33" i="3"/>
  <c r="G33" i="3"/>
  <c r="F33" i="3"/>
  <c r="E33" i="3"/>
  <c r="D33" i="3"/>
  <c r="C33" i="3"/>
  <c r="B33" i="3"/>
  <c r="A33" i="3"/>
  <c r="O32" i="3"/>
  <c r="N32" i="3"/>
  <c r="M32" i="3"/>
  <c r="L32" i="3"/>
  <c r="K32" i="3"/>
  <c r="I32" i="3"/>
  <c r="H32" i="3"/>
  <c r="G32" i="3"/>
  <c r="F32" i="3"/>
  <c r="E32" i="3"/>
  <c r="D32" i="3"/>
  <c r="C32" i="3"/>
  <c r="B32" i="3"/>
  <c r="A32" i="3"/>
  <c r="O31" i="3"/>
  <c r="N31" i="3"/>
  <c r="M31" i="3"/>
  <c r="L31" i="3"/>
  <c r="K31" i="3"/>
  <c r="I31" i="3"/>
  <c r="H31" i="3"/>
  <c r="G31" i="3"/>
  <c r="F31" i="3"/>
  <c r="E31" i="3"/>
  <c r="D31" i="3"/>
  <c r="C31" i="3"/>
  <c r="B31" i="3"/>
  <c r="A31" i="3"/>
  <c r="O30" i="3"/>
  <c r="N30" i="3"/>
  <c r="M30" i="3"/>
  <c r="L30" i="3"/>
  <c r="K30" i="3"/>
  <c r="I30" i="3"/>
  <c r="H30" i="3"/>
  <c r="G30" i="3"/>
  <c r="F30" i="3"/>
  <c r="E30" i="3"/>
  <c r="D30" i="3"/>
  <c r="C30" i="3"/>
  <c r="B30" i="3"/>
  <c r="A30" i="3"/>
  <c r="O29" i="3"/>
  <c r="N29" i="3"/>
  <c r="M29" i="3"/>
  <c r="L29" i="3"/>
  <c r="K29" i="3"/>
  <c r="I29" i="3"/>
  <c r="H29" i="3"/>
  <c r="G29" i="3"/>
  <c r="F29" i="3"/>
  <c r="E29" i="3"/>
  <c r="D29" i="3"/>
  <c r="C29" i="3"/>
  <c r="B29" i="3"/>
  <c r="A29" i="3"/>
  <c r="O28" i="3"/>
  <c r="N28" i="3"/>
  <c r="M28" i="3"/>
  <c r="L28" i="3"/>
  <c r="K28" i="3"/>
  <c r="I28" i="3"/>
  <c r="H28" i="3"/>
  <c r="G28" i="3"/>
  <c r="F28" i="3"/>
  <c r="E28" i="3"/>
  <c r="D28" i="3"/>
  <c r="C28" i="3"/>
  <c r="B28" i="3"/>
  <c r="A28" i="3"/>
  <c r="O27" i="3"/>
  <c r="N27" i="3"/>
  <c r="M27" i="3"/>
  <c r="L27" i="3"/>
  <c r="K27" i="3"/>
  <c r="I27" i="3"/>
  <c r="H27" i="3"/>
  <c r="G27" i="3"/>
  <c r="F27" i="3"/>
  <c r="E27" i="3"/>
  <c r="D27" i="3"/>
  <c r="C27" i="3"/>
  <c r="B27" i="3"/>
  <c r="A27" i="3"/>
  <c r="O26" i="3"/>
  <c r="N26" i="3"/>
  <c r="M26" i="3"/>
  <c r="L26" i="3"/>
  <c r="K26" i="3"/>
  <c r="I26" i="3"/>
  <c r="H26" i="3"/>
  <c r="G26" i="3"/>
  <c r="F26" i="3"/>
  <c r="E26" i="3"/>
  <c r="D26" i="3"/>
  <c r="C26" i="3"/>
  <c r="B26" i="3"/>
  <c r="A26" i="3"/>
  <c r="O25" i="3"/>
  <c r="N25" i="3"/>
  <c r="M25" i="3"/>
  <c r="L25" i="3"/>
  <c r="K25" i="3"/>
  <c r="I25" i="3"/>
  <c r="H25" i="3"/>
  <c r="G25" i="3"/>
  <c r="F25" i="3"/>
  <c r="E25" i="3"/>
  <c r="D25" i="3"/>
  <c r="C25" i="3"/>
  <c r="B25" i="3"/>
  <c r="A25" i="3"/>
  <c r="O24" i="3"/>
  <c r="N24" i="3"/>
  <c r="M24" i="3"/>
  <c r="L24" i="3"/>
  <c r="K24" i="3"/>
  <c r="I24" i="3"/>
  <c r="H24" i="3"/>
  <c r="G24" i="3"/>
  <c r="F24" i="3"/>
  <c r="E24" i="3"/>
  <c r="D24" i="3"/>
  <c r="C24" i="3"/>
  <c r="B24" i="3"/>
  <c r="A24" i="3"/>
  <c r="O23" i="3"/>
  <c r="N23" i="3"/>
  <c r="M23" i="3"/>
  <c r="L23" i="3"/>
  <c r="K23" i="3"/>
  <c r="I23" i="3"/>
  <c r="H23" i="3"/>
  <c r="G23" i="3"/>
  <c r="F23" i="3"/>
  <c r="E23" i="3"/>
  <c r="D23" i="3"/>
  <c r="C23" i="3"/>
  <c r="B23" i="3"/>
  <c r="A23" i="3"/>
  <c r="O22" i="3"/>
  <c r="N22" i="3"/>
  <c r="M22" i="3"/>
  <c r="L22" i="3"/>
  <c r="K22" i="3"/>
  <c r="I22" i="3"/>
  <c r="H22" i="3"/>
  <c r="G22" i="3"/>
  <c r="F22" i="3"/>
  <c r="E22" i="3"/>
  <c r="D22" i="3"/>
  <c r="C22" i="3"/>
  <c r="B22" i="3"/>
  <c r="A22" i="3"/>
  <c r="O21" i="3"/>
  <c r="N21" i="3"/>
  <c r="M21" i="3"/>
  <c r="L21" i="3"/>
  <c r="K21" i="3"/>
  <c r="I21" i="3"/>
  <c r="H21" i="3"/>
  <c r="G21" i="3"/>
  <c r="F21" i="3"/>
  <c r="E21" i="3"/>
  <c r="D21" i="3"/>
  <c r="C21" i="3"/>
  <c r="B21" i="3"/>
  <c r="A21" i="3"/>
  <c r="O20" i="3"/>
  <c r="N20" i="3"/>
  <c r="M20" i="3"/>
  <c r="L20" i="3"/>
  <c r="K20" i="3"/>
  <c r="I20" i="3"/>
  <c r="H20" i="3"/>
  <c r="G20" i="3"/>
  <c r="F20" i="3"/>
  <c r="E20" i="3"/>
  <c r="D20" i="3"/>
  <c r="C20" i="3"/>
  <c r="B20" i="3"/>
  <c r="A20" i="3"/>
  <c r="O19" i="3"/>
  <c r="N19" i="3"/>
  <c r="M19" i="3"/>
  <c r="L19" i="3"/>
  <c r="K19" i="3"/>
  <c r="I19" i="3"/>
  <c r="H19" i="3"/>
  <c r="G19" i="3"/>
  <c r="F19" i="3"/>
  <c r="E19" i="3"/>
  <c r="D19" i="3"/>
  <c r="C19" i="3"/>
  <c r="B19" i="3"/>
  <c r="A19" i="3"/>
  <c r="O18" i="3"/>
  <c r="N18" i="3"/>
  <c r="M18" i="3"/>
  <c r="L18" i="3"/>
  <c r="K18" i="3"/>
  <c r="I18" i="3"/>
  <c r="H18" i="3"/>
  <c r="G18" i="3"/>
  <c r="F18" i="3"/>
  <c r="E18" i="3"/>
  <c r="D18" i="3"/>
  <c r="C18" i="3"/>
  <c r="B18" i="3"/>
  <c r="A18" i="3"/>
  <c r="O17" i="3"/>
  <c r="N17" i="3"/>
  <c r="M17" i="3"/>
  <c r="L17" i="3"/>
  <c r="K17" i="3"/>
  <c r="I17" i="3"/>
  <c r="H17" i="3"/>
  <c r="G17" i="3"/>
  <c r="F17" i="3"/>
  <c r="E17" i="3"/>
  <c r="D17" i="3"/>
  <c r="C17" i="3"/>
  <c r="B17" i="3"/>
  <c r="A17" i="3"/>
  <c r="O16" i="3"/>
  <c r="N16" i="3"/>
  <c r="M16" i="3"/>
  <c r="L16" i="3"/>
  <c r="K16" i="3"/>
  <c r="I16" i="3"/>
  <c r="H16" i="3"/>
  <c r="G16" i="3"/>
  <c r="F16" i="3"/>
  <c r="E16" i="3"/>
  <c r="D16" i="3"/>
  <c r="C16" i="3"/>
  <c r="B16" i="3"/>
  <c r="A16" i="3"/>
  <c r="O15" i="3"/>
  <c r="N15" i="3"/>
  <c r="M15" i="3"/>
  <c r="L15" i="3"/>
  <c r="K15" i="3"/>
  <c r="I15" i="3"/>
  <c r="H15" i="3"/>
  <c r="G15" i="3"/>
  <c r="F15" i="3"/>
  <c r="E15" i="3"/>
  <c r="D15" i="3"/>
  <c r="C15" i="3"/>
  <c r="B15" i="3"/>
  <c r="A15" i="3"/>
  <c r="O14" i="3"/>
  <c r="N14" i="3"/>
  <c r="M14" i="3"/>
  <c r="L14" i="3"/>
  <c r="K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I7" i="3"/>
  <c r="H7" i="3"/>
  <c r="G7" i="3"/>
  <c r="F7" i="3"/>
  <c r="E7" i="3"/>
  <c r="D7" i="3"/>
  <c r="C7" i="3"/>
  <c r="B7" i="3"/>
  <c r="A7" i="3"/>
  <c r="O6" i="3"/>
  <c r="N6" i="3"/>
  <c r="M6" i="3"/>
  <c r="L6" i="3"/>
  <c r="K6" i="3"/>
  <c r="I6" i="3"/>
  <c r="H6" i="3"/>
  <c r="G6" i="3"/>
  <c r="F6" i="3"/>
  <c r="E6" i="3"/>
  <c r="D6" i="3"/>
  <c r="C6" i="3"/>
  <c r="B6" i="3"/>
  <c r="A6" i="3"/>
  <c r="O5" i="3"/>
  <c r="N5" i="3"/>
  <c r="M5" i="3"/>
  <c r="L5" i="3"/>
  <c r="K5" i="3"/>
  <c r="I5" i="3"/>
  <c r="H5" i="3"/>
  <c r="G5" i="3"/>
  <c r="F5" i="3"/>
  <c r="E5" i="3"/>
  <c r="D5" i="3"/>
  <c r="C5" i="3"/>
  <c r="B5" i="3"/>
  <c r="A5" i="3"/>
  <c r="O4" i="3"/>
  <c r="N4" i="3"/>
  <c r="M4" i="3"/>
  <c r="L4" i="3"/>
  <c r="K4" i="3"/>
  <c r="I4" i="3"/>
  <c r="H4" i="3"/>
  <c r="G4" i="3"/>
  <c r="F4" i="3"/>
  <c r="E4" i="3"/>
  <c r="D4" i="3"/>
  <c r="C4" i="3"/>
  <c r="B4" i="3"/>
  <c r="A4" i="3"/>
  <c r="O3" i="3"/>
  <c r="N3" i="3"/>
  <c r="M3" i="3"/>
  <c r="L3" i="3"/>
  <c r="K3" i="3"/>
  <c r="I3" i="3"/>
  <c r="H3" i="3"/>
  <c r="G3" i="3"/>
  <c r="F3" i="3"/>
  <c r="E3" i="3"/>
  <c r="D3" i="3"/>
  <c r="C3" i="3"/>
  <c r="B3" i="3"/>
  <c r="A3" i="3"/>
  <c r="O1" i="3"/>
  <c r="N1" i="3"/>
  <c r="M1" i="3"/>
  <c r="L1" i="3"/>
  <c r="K1" i="3"/>
  <c r="I1" i="3"/>
  <c r="H1" i="3"/>
  <c r="F1" i="3"/>
  <c r="E1" i="3"/>
  <c r="D1" i="3"/>
  <c r="C1" i="3"/>
  <c r="B1" i="3"/>
  <c r="A1" i="3"/>
  <c r="G14" i="2"/>
  <c r="I13" i="2"/>
  <c r="H13" i="2"/>
  <c r="F13" i="2"/>
  <c r="I12" i="2"/>
  <c r="H12" i="2"/>
  <c r="F12" i="2"/>
  <c r="I11" i="2"/>
  <c r="H11" i="2"/>
  <c r="F11" i="2"/>
  <c r="E10" i="2"/>
  <c r="E14" i="2"/>
  <c r="D10" i="2"/>
  <c r="I10" i="2"/>
  <c r="I9" i="2"/>
  <c r="H9" i="2"/>
  <c r="F9" i="2"/>
  <c r="G8" i="2"/>
  <c r="E8" i="2"/>
  <c r="D8" i="2"/>
  <c r="I7" i="2"/>
  <c r="H7" i="2"/>
  <c r="F7" i="2"/>
  <c r="I6" i="2"/>
  <c r="H6" i="2"/>
  <c r="F6" i="2"/>
  <c r="I5" i="2"/>
  <c r="H5" i="2"/>
  <c r="F5" i="2"/>
  <c r="I4" i="2"/>
  <c r="H4" i="2"/>
  <c r="F4" i="2"/>
  <c r="AK300" i="1"/>
  <c r="AJ300" i="1"/>
  <c r="AK299" i="1"/>
  <c r="AJ299" i="1"/>
  <c r="AK298" i="1"/>
  <c r="AJ298" i="1"/>
  <c r="AK297" i="1"/>
  <c r="AJ297" i="1"/>
  <c r="AK296" i="1"/>
  <c r="AJ296" i="1"/>
  <c r="AK295" i="1"/>
  <c r="AJ295" i="1"/>
  <c r="AK294" i="1"/>
  <c r="AJ294" i="1"/>
  <c r="AK293" i="1"/>
  <c r="AJ293" i="1"/>
  <c r="AK292" i="1"/>
  <c r="AJ292" i="1"/>
  <c r="AK291" i="1"/>
  <c r="AJ291" i="1"/>
  <c r="AK290" i="1"/>
  <c r="AJ290" i="1"/>
  <c r="AK289" i="1"/>
  <c r="AJ289" i="1"/>
  <c r="AK288" i="1"/>
  <c r="AJ288" i="1"/>
  <c r="AK287" i="1"/>
  <c r="AJ287" i="1"/>
  <c r="AK286" i="1"/>
  <c r="AJ286" i="1"/>
  <c r="AK285" i="1"/>
  <c r="AJ285" i="1"/>
  <c r="AK284" i="1"/>
  <c r="AJ284" i="1"/>
  <c r="AK283" i="1"/>
  <c r="AJ283" i="1"/>
  <c r="AK282" i="1"/>
  <c r="AJ282" i="1"/>
  <c r="AK281" i="1"/>
  <c r="AJ281" i="1"/>
  <c r="AK280" i="1"/>
  <c r="AJ280" i="1"/>
  <c r="AK279" i="1"/>
  <c r="AJ279" i="1"/>
  <c r="AK278" i="1"/>
  <c r="AJ278" i="1"/>
  <c r="AK277" i="1"/>
  <c r="AJ277" i="1"/>
  <c r="AK276" i="1"/>
  <c r="AJ276" i="1"/>
  <c r="AK275" i="1"/>
  <c r="AJ275" i="1"/>
  <c r="AK274" i="1"/>
  <c r="AJ274" i="1"/>
  <c r="AK273" i="1"/>
  <c r="AJ273" i="1"/>
  <c r="AK272" i="1"/>
  <c r="AJ272" i="1"/>
  <c r="AK271" i="1"/>
  <c r="AJ271" i="1"/>
  <c r="AK270" i="1"/>
  <c r="AJ270" i="1"/>
  <c r="AK269" i="1"/>
  <c r="AJ269" i="1"/>
  <c r="AK268" i="1"/>
  <c r="AJ268" i="1"/>
  <c r="AK267" i="1"/>
  <c r="AJ267" i="1"/>
  <c r="AK266" i="1"/>
  <c r="AJ266" i="1"/>
  <c r="AK265" i="1"/>
  <c r="AJ265" i="1"/>
  <c r="AK264" i="1"/>
  <c r="AJ264" i="1"/>
  <c r="AK263" i="1"/>
  <c r="AJ263" i="1"/>
  <c r="AK262" i="1"/>
  <c r="AJ262" i="1"/>
  <c r="AK261" i="1"/>
  <c r="AJ261" i="1"/>
  <c r="AK260" i="1"/>
  <c r="AJ260" i="1"/>
  <c r="AK259" i="1"/>
  <c r="AJ259" i="1"/>
  <c r="AK258" i="1"/>
  <c r="AJ258" i="1"/>
  <c r="AK257" i="1"/>
  <c r="AJ257" i="1"/>
  <c r="AK256" i="1"/>
  <c r="AJ256" i="1"/>
  <c r="AK255" i="1"/>
  <c r="AJ255" i="1"/>
  <c r="AK254" i="1"/>
  <c r="AJ254" i="1"/>
  <c r="AK253" i="1"/>
  <c r="AJ253" i="1"/>
  <c r="AK252" i="1"/>
  <c r="AJ252" i="1"/>
  <c r="AK251" i="1"/>
  <c r="AJ251" i="1"/>
  <c r="AK250" i="1"/>
  <c r="AJ250" i="1"/>
  <c r="AK249" i="1"/>
  <c r="AJ249" i="1"/>
  <c r="AK248" i="1"/>
  <c r="AJ248" i="1"/>
  <c r="AK247" i="1"/>
  <c r="AJ247" i="1"/>
  <c r="AK246" i="1"/>
  <c r="AJ246" i="1"/>
  <c r="AK245" i="1"/>
  <c r="AJ245" i="1"/>
  <c r="AK244" i="1"/>
  <c r="AJ244" i="1"/>
  <c r="AK243" i="1"/>
  <c r="AJ243" i="1"/>
  <c r="AK242" i="1"/>
  <c r="AJ242" i="1"/>
  <c r="AK241" i="1"/>
  <c r="AJ241" i="1"/>
  <c r="AK240" i="1"/>
  <c r="AJ240" i="1"/>
  <c r="AK239" i="1"/>
  <c r="AJ239" i="1"/>
  <c r="AK238" i="1"/>
  <c r="AJ238" i="1"/>
  <c r="AK237" i="1"/>
  <c r="AJ237" i="1"/>
  <c r="AK236" i="1"/>
  <c r="AJ236" i="1"/>
  <c r="AK235" i="1"/>
  <c r="AJ235" i="1"/>
  <c r="AK234" i="1"/>
  <c r="AJ234" i="1"/>
  <c r="AK233" i="1"/>
  <c r="AJ233" i="1"/>
  <c r="AK232" i="1"/>
  <c r="AJ232" i="1"/>
  <c r="AK231" i="1"/>
  <c r="AJ231" i="1"/>
  <c r="AK230" i="1"/>
  <c r="AJ230" i="1"/>
  <c r="AK229" i="1"/>
  <c r="AJ229" i="1"/>
  <c r="AK228" i="1"/>
  <c r="AJ228" i="1"/>
  <c r="AK227" i="1"/>
  <c r="AJ227" i="1"/>
  <c r="AK226" i="1"/>
  <c r="AJ226" i="1"/>
  <c r="AK225" i="1"/>
  <c r="AJ225" i="1"/>
  <c r="AK224" i="1"/>
  <c r="AJ224" i="1"/>
  <c r="AK223" i="1"/>
  <c r="AJ223" i="1"/>
  <c r="AK222" i="1"/>
  <c r="AJ222" i="1"/>
  <c r="AK221" i="1"/>
  <c r="AJ221" i="1"/>
  <c r="AK220" i="1"/>
  <c r="AJ220" i="1"/>
  <c r="AK219" i="1"/>
  <c r="AJ219" i="1"/>
  <c r="AK218" i="1"/>
  <c r="AJ218" i="1"/>
  <c r="AK217" i="1"/>
  <c r="AJ217" i="1"/>
  <c r="AK216" i="1"/>
  <c r="AJ216" i="1"/>
  <c r="AK215" i="1"/>
  <c r="AJ215" i="1"/>
  <c r="AK214" i="1"/>
  <c r="AJ214" i="1"/>
  <c r="AK213" i="1"/>
  <c r="AJ213" i="1"/>
  <c r="AK212" i="1"/>
  <c r="AJ212" i="1"/>
  <c r="AK211" i="1"/>
  <c r="AJ211" i="1"/>
  <c r="AK210" i="1"/>
  <c r="AJ210" i="1"/>
  <c r="AK209" i="1"/>
  <c r="AJ209" i="1"/>
  <c r="AK208" i="1"/>
  <c r="AJ208" i="1"/>
  <c r="AK207" i="1"/>
  <c r="AJ207" i="1"/>
  <c r="AK206" i="1"/>
  <c r="AJ206" i="1"/>
  <c r="AK205" i="1"/>
  <c r="AJ205" i="1"/>
  <c r="AK204" i="1"/>
  <c r="AJ204" i="1"/>
  <c r="AK203" i="1"/>
  <c r="AJ203" i="1"/>
  <c r="AK202" i="1"/>
  <c r="AJ202" i="1"/>
  <c r="AK201" i="1"/>
  <c r="AJ201" i="1"/>
  <c r="AK200" i="1"/>
  <c r="AJ200" i="1"/>
  <c r="AK199" i="1"/>
  <c r="AJ199" i="1"/>
  <c r="AK198" i="1"/>
  <c r="AJ198" i="1"/>
  <c r="AK197" i="1"/>
  <c r="AJ197" i="1"/>
  <c r="AK196" i="1"/>
  <c r="AJ196" i="1"/>
  <c r="AK195" i="1"/>
  <c r="AJ195" i="1"/>
  <c r="AK194" i="1"/>
  <c r="AJ194" i="1"/>
  <c r="AK193" i="1"/>
  <c r="AJ193" i="1"/>
  <c r="AK192" i="1"/>
  <c r="AJ192" i="1"/>
  <c r="AK191" i="1"/>
  <c r="AJ191" i="1"/>
  <c r="AK190" i="1"/>
  <c r="AJ190" i="1"/>
  <c r="AK189" i="1"/>
  <c r="AJ189" i="1"/>
  <c r="AK188" i="1"/>
  <c r="AJ188" i="1"/>
  <c r="AK187" i="1"/>
  <c r="AJ187" i="1"/>
  <c r="AK186" i="1"/>
  <c r="AJ186" i="1"/>
  <c r="AK185" i="1"/>
  <c r="AJ185" i="1"/>
  <c r="AK184" i="1"/>
  <c r="AJ184" i="1"/>
  <c r="AK183" i="1"/>
  <c r="AJ183" i="1"/>
  <c r="AK182" i="1"/>
  <c r="AJ182" i="1"/>
  <c r="AK181" i="1"/>
  <c r="AJ181" i="1"/>
  <c r="AK180" i="1"/>
  <c r="AJ180" i="1"/>
  <c r="AK179" i="1"/>
  <c r="AJ179" i="1"/>
  <c r="AK178" i="1"/>
  <c r="AJ178" i="1"/>
  <c r="AK177" i="1"/>
  <c r="AJ177" i="1"/>
  <c r="AK176" i="1"/>
  <c r="AJ176" i="1"/>
  <c r="AK175" i="1"/>
  <c r="AJ175" i="1"/>
  <c r="AK174" i="1"/>
  <c r="AJ174" i="1"/>
  <c r="AK173" i="1"/>
  <c r="AJ173" i="1"/>
  <c r="AK172" i="1"/>
  <c r="AJ172" i="1"/>
  <c r="AK171" i="1"/>
  <c r="AJ171" i="1"/>
  <c r="AK170" i="1"/>
  <c r="AJ170" i="1"/>
  <c r="AK169" i="1"/>
  <c r="AJ169" i="1"/>
  <c r="AK168" i="1"/>
  <c r="AJ168" i="1"/>
  <c r="AK167" i="1"/>
  <c r="AJ167" i="1"/>
  <c r="AK166" i="1"/>
  <c r="AJ166" i="1"/>
  <c r="AK165" i="1"/>
  <c r="AJ165" i="1"/>
  <c r="AK164" i="1"/>
  <c r="AJ164" i="1"/>
  <c r="AK163" i="1"/>
  <c r="AJ163" i="1"/>
  <c r="AK162" i="1"/>
  <c r="AJ162" i="1"/>
  <c r="AK161" i="1"/>
  <c r="AJ161" i="1"/>
  <c r="AK160" i="1"/>
  <c r="AJ160" i="1"/>
  <c r="AK159" i="1"/>
  <c r="AJ159" i="1"/>
  <c r="AK158" i="1"/>
  <c r="AJ158" i="1"/>
  <c r="AK157" i="1"/>
  <c r="AJ157" i="1"/>
  <c r="AK156" i="1"/>
  <c r="AJ156" i="1"/>
  <c r="AK155" i="1"/>
  <c r="AJ155" i="1"/>
  <c r="AK154" i="1"/>
  <c r="AJ154" i="1"/>
  <c r="AK153" i="1"/>
  <c r="AJ153" i="1"/>
  <c r="AK152" i="1"/>
  <c r="AJ152" i="1"/>
  <c r="AK151" i="1"/>
  <c r="AJ151" i="1"/>
  <c r="AK150" i="1"/>
  <c r="AJ150" i="1"/>
  <c r="AK149" i="1"/>
  <c r="AJ149" i="1"/>
  <c r="AK148" i="1"/>
  <c r="AJ148" i="1"/>
  <c r="AK147" i="1"/>
  <c r="AJ147" i="1"/>
  <c r="AK146" i="1"/>
  <c r="AJ146" i="1"/>
  <c r="AK145" i="1"/>
  <c r="AJ145" i="1"/>
  <c r="AK144" i="1"/>
  <c r="AJ144" i="1"/>
  <c r="AK143" i="1"/>
  <c r="AJ143" i="1"/>
  <c r="AK142" i="1"/>
  <c r="AJ142" i="1"/>
  <c r="AK141" i="1"/>
  <c r="AJ141" i="1"/>
  <c r="AK140" i="1"/>
  <c r="AJ140" i="1"/>
  <c r="AK139" i="1"/>
  <c r="AJ139" i="1"/>
  <c r="AK138" i="1"/>
  <c r="AJ138" i="1"/>
  <c r="AK137" i="1"/>
  <c r="AJ137" i="1"/>
  <c r="AK136" i="1"/>
  <c r="AJ136" i="1"/>
  <c r="AK135" i="1"/>
  <c r="AJ135" i="1"/>
  <c r="AK134" i="1"/>
  <c r="AJ134" i="1"/>
  <c r="AK133" i="1"/>
  <c r="AJ133" i="1"/>
  <c r="AK132" i="1"/>
  <c r="AJ132" i="1"/>
  <c r="AK131" i="1"/>
  <c r="AJ131" i="1"/>
  <c r="AK130" i="1"/>
  <c r="AJ130" i="1"/>
  <c r="AK129" i="1"/>
  <c r="AJ129" i="1"/>
  <c r="AK128" i="1"/>
  <c r="AJ128" i="1"/>
  <c r="AK127" i="1"/>
  <c r="AJ127" i="1"/>
  <c r="AK126" i="1"/>
  <c r="AJ126" i="1"/>
  <c r="AK125" i="1"/>
  <c r="AJ125" i="1"/>
  <c r="AK124" i="1"/>
  <c r="AJ124" i="1"/>
  <c r="AK123" i="1"/>
  <c r="AJ123" i="1"/>
  <c r="AK122" i="1"/>
  <c r="AJ122" i="1"/>
  <c r="AK121" i="1"/>
  <c r="AJ121" i="1"/>
  <c r="AK120" i="1"/>
  <c r="AJ120" i="1"/>
  <c r="AK119" i="1"/>
  <c r="AJ119" i="1"/>
  <c r="AK118" i="1"/>
  <c r="AJ118" i="1"/>
  <c r="AK117" i="1"/>
  <c r="AJ117" i="1"/>
  <c r="AK116" i="1"/>
  <c r="AJ116" i="1"/>
  <c r="AK115" i="1"/>
  <c r="AJ115" i="1"/>
  <c r="AK114" i="1"/>
  <c r="AJ114" i="1"/>
  <c r="AK113" i="1"/>
  <c r="AJ113" i="1"/>
  <c r="AK112" i="1"/>
  <c r="AJ112" i="1"/>
  <c r="AK111" i="1"/>
  <c r="AJ111" i="1"/>
  <c r="AK110" i="1"/>
  <c r="AJ110" i="1"/>
  <c r="AK109" i="1"/>
  <c r="AJ109" i="1"/>
  <c r="AK108" i="1"/>
  <c r="AJ108" i="1"/>
  <c r="AK107" i="1"/>
  <c r="AJ107" i="1"/>
  <c r="AK106" i="1"/>
  <c r="AJ106" i="1"/>
  <c r="AK105" i="1"/>
  <c r="AJ105" i="1"/>
  <c r="AK104" i="1"/>
  <c r="AJ104" i="1"/>
  <c r="AK103" i="1"/>
  <c r="AJ103" i="1"/>
  <c r="AK102" i="1"/>
  <c r="AJ102" i="1"/>
  <c r="AK101" i="1"/>
  <c r="AJ101" i="1"/>
  <c r="AK100" i="1"/>
  <c r="AJ100" i="1"/>
  <c r="AK99" i="1"/>
  <c r="AJ99" i="1"/>
  <c r="AK98" i="1"/>
  <c r="AJ98" i="1"/>
  <c r="AK97" i="1"/>
  <c r="AJ97" i="1"/>
  <c r="AK96" i="1"/>
  <c r="AJ96" i="1"/>
  <c r="AK95" i="1"/>
  <c r="AJ95" i="1"/>
  <c r="AK94" i="1"/>
  <c r="AJ94" i="1"/>
  <c r="AK93" i="1"/>
  <c r="AJ93" i="1"/>
  <c r="AK92" i="1"/>
  <c r="AJ92" i="1"/>
  <c r="AK91" i="1"/>
  <c r="AJ91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  <c r="F10" i="2"/>
  <c r="D14" i="2"/>
  <c r="F14" i="2"/>
  <c r="H8" i="2"/>
  <c r="H10" i="2"/>
  <c r="G15" i="2"/>
  <c r="E15" i="2"/>
  <c r="T298" i="3"/>
  <c r="Q150" i="3"/>
  <c r="R150" i="3"/>
  <c r="Q298" i="3"/>
  <c r="R298" i="3"/>
  <c r="Q290" i="3"/>
  <c r="R290" i="3"/>
  <c r="Q41" i="3"/>
  <c r="S41" i="3"/>
  <c r="Q264" i="3"/>
  <c r="S264" i="3"/>
  <c r="Q168" i="3"/>
  <c r="R168" i="3"/>
  <c r="Q126" i="3"/>
  <c r="S126" i="3"/>
  <c r="Q140" i="3"/>
  <c r="R140" i="3"/>
  <c r="Q197" i="3"/>
  <c r="R197" i="3"/>
  <c r="Q211" i="3"/>
  <c r="R211" i="3"/>
  <c r="Q73" i="3"/>
  <c r="R73" i="3"/>
  <c r="Q235" i="3"/>
  <c r="R235" i="3"/>
  <c r="Q155" i="3"/>
  <c r="R155" i="3"/>
  <c r="Q158" i="3"/>
  <c r="R158" i="3"/>
  <c r="Q159" i="3"/>
  <c r="S159" i="3"/>
  <c r="Q162" i="3"/>
  <c r="R162" i="3"/>
  <c r="Q163" i="3"/>
  <c r="R163" i="3"/>
  <c r="Q43" i="3"/>
  <c r="R43" i="3"/>
  <c r="Q65" i="3"/>
  <c r="S65" i="3"/>
  <c r="Q67" i="3"/>
  <c r="S67" i="3"/>
  <c r="Q108" i="3"/>
  <c r="S108" i="3"/>
  <c r="Q109" i="3"/>
  <c r="R109" i="3"/>
  <c r="Q115" i="3"/>
  <c r="S115" i="3"/>
  <c r="Q39" i="3"/>
  <c r="R39" i="3"/>
  <c r="P283" i="3"/>
  <c r="P285" i="3"/>
  <c r="Q172" i="3"/>
  <c r="R172" i="3"/>
  <c r="Q226" i="3"/>
  <c r="S226" i="3"/>
  <c r="Q266" i="3"/>
  <c r="S266" i="3"/>
  <c r="Q278" i="3"/>
  <c r="R278" i="3"/>
  <c r="Q279" i="3"/>
  <c r="R279" i="3"/>
  <c r="Q282" i="3"/>
  <c r="R282" i="3"/>
  <c r="Q283" i="3"/>
  <c r="R283" i="3"/>
  <c r="Q287" i="3"/>
  <c r="R287" i="3"/>
  <c r="Q15" i="3"/>
  <c r="S15" i="3"/>
  <c r="Q23" i="3"/>
  <c r="S23" i="3"/>
  <c r="Q31" i="3"/>
  <c r="R31" i="3"/>
  <c r="Q32" i="3"/>
  <c r="R32" i="3"/>
  <c r="Q36" i="3"/>
  <c r="R36" i="3"/>
  <c r="Q179" i="3"/>
  <c r="R179" i="3"/>
  <c r="Q221" i="3"/>
  <c r="R221" i="3"/>
  <c r="T32" i="3"/>
  <c r="T49" i="3"/>
  <c r="T53" i="3"/>
  <c r="Q116" i="3"/>
  <c r="R116" i="3"/>
  <c r="Q205" i="3"/>
  <c r="R205" i="3"/>
  <c r="Q206" i="3"/>
  <c r="S206" i="3"/>
  <c r="Q207" i="3"/>
  <c r="R207" i="3"/>
  <c r="Q210" i="3"/>
  <c r="S210" i="3"/>
  <c r="P298" i="3"/>
  <c r="P34" i="3"/>
  <c r="P36" i="3"/>
  <c r="T191" i="3"/>
  <c r="Q63" i="3"/>
  <c r="R63" i="3"/>
  <c r="Q135" i="3"/>
  <c r="S135" i="3"/>
  <c r="Q138" i="3"/>
  <c r="R138" i="3"/>
  <c r="Q144" i="3"/>
  <c r="R144" i="3"/>
  <c r="Q145" i="3"/>
  <c r="R145" i="3"/>
  <c r="Q147" i="3"/>
  <c r="R147" i="3"/>
  <c r="Q171" i="3"/>
  <c r="R171" i="3"/>
  <c r="Q218" i="3"/>
  <c r="S218" i="3"/>
  <c r="Q251" i="3"/>
  <c r="R251" i="3"/>
  <c r="Q253" i="3"/>
  <c r="S253" i="3"/>
  <c r="Q257" i="3"/>
  <c r="R257" i="3"/>
  <c r="P73" i="3"/>
  <c r="T76" i="3"/>
  <c r="T80" i="3"/>
  <c r="T113" i="3"/>
  <c r="Q124" i="3"/>
  <c r="S124" i="3"/>
  <c r="T148" i="3"/>
  <c r="Q183" i="3"/>
  <c r="S183" i="3"/>
  <c r="Q186" i="3"/>
  <c r="R186" i="3"/>
  <c r="Q188" i="3"/>
  <c r="R188" i="3"/>
  <c r="T223" i="3"/>
  <c r="Q228" i="3"/>
  <c r="R228" i="3"/>
  <c r="Q231" i="3"/>
  <c r="R231" i="3"/>
  <c r="Q234" i="3"/>
  <c r="S234" i="3"/>
  <c r="T260" i="3"/>
  <c r="T114" i="3"/>
  <c r="T117" i="3"/>
  <c r="T182" i="3"/>
  <c r="P264" i="3"/>
  <c r="P10" i="3"/>
  <c r="P12" i="3"/>
  <c r="P14" i="3"/>
  <c r="Q17" i="3"/>
  <c r="S17" i="3"/>
  <c r="Q19" i="3"/>
  <c r="S19" i="3"/>
  <c r="Q25" i="3"/>
  <c r="R25" i="3"/>
  <c r="Q27" i="3"/>
  <c r="R27" i="3"/>
  <c r="Q47" i="3"/>
  <c r="S47" i="3"/>
  <c r="Q52" i="3"/>
  <c r="R52" i="3"/>
  <c r="Q55" i="3"/>
  <c r="R55" i="3"/>
  <c r="Q56" i="3"/>
  <c r="R56" i="3"/>
  <c r="Q60" i="3"/>
  <c r="R60" i="3"/>
  <c r="P107" i="3"/>
  <c r="P109" i="3"/>
  <c r="P111" i="3"/>
  <c r="Q117" i="3"/>
  <c r="S117" i="3"/>
  <c r="Q120" i="3"/>
  <c r="R120" i="3"/>
  <c r="Q121" i="3"/>
  <c r="R121" i="3"/>
  <c r="P126" i="3"/>
  <c r="Q129" i="3"/>
  <c r="R129" i="3"/>
  <c r="Q130" i="3"/>
  <c r="S130" i="3"/>
  <c r="Q132" i="3"/>
  <c r="R132" i="3"/>
  <c r="P163" i="3"/>
  <c r="Q166" i="3"/>
  <c r="R166" i="3"/>
  <c r="Q167" i="3"/>
  <c r="S167" i="3"/>
  <c r="P176" i="3"/>
  <c r="P178" i="3"/>
  <c r="Q180" i="3"/>
  <c r="R180" i="3"/>
  <c r="Q187" i="3"/>
  <c r="R187" i="3"/>
  <c r="P197" i="3"/>
  <c r="Q199" i="3"/>
  <c r="S199" i="3"/>
  <c r="Q202" i="3"/>
  <c r="S202" i="3"/>
  <c r="Q212" i="3"/>
  <c r="S212" i="3"/>
  <c r="Q215" i="3"/>
  <c r="R215" i="3"/>
  <c r="P221" i="3"/>
  <c r="P223" i="3"/>
  <c r="P225" i="3"/>
  <c r="Q239" i="3"/>
  <c r="R239" i="3"/>
  <c r="Q240" i="3"/>
  <c r="R240" i="3"/>
  <c r="Q243" i="3"/>
  <c r="R243" i="3"/>
  <c r="P255" i="3"/>
  <c r="P257" i="3"/>
  <c r="T257" i="3"/>
  <c r="P259" i="3"/>
  <c r="Q268" i="3"/>
  <c r="S268" i="3"/>
  <c r="Q269" i="3"/>
  <c r="R269" i="3"/>
  <c r="Q273" i="3"/>
  <c r="R273" i="3"/>
  <c r="Q4" i="3"/>
  <c r="R4" i="3"/>
  <c r="Q7" i="3"/>
  <c r="R7" i="3"/>
  <c r="Q8" i="3"/>
  <c r="R8" i="3"/>
  <c r="Q12" i="3"/>
  <c r="R12" i="3"/>
  <c r="T27" i="3"/>
  <c r="T48" i="3"/>
  <c r="T56" i="3"/>
  <c r="T58" i="3"/>
  <c r="T62" i="3"/>
  <c r="Q71" i="3"/>
  <c r="R71" i="3"/>
  <c r="Q84" i="3"/>
  <c r="R84" i="3"/>
  <c r="T87" i="3"/>
  <c r="Q89" i="3"/>
  <c r="R89" i="3"/>
  <c r="T90" i="3"/>
  <c r="T92" i="3"/>
  <c r="Q95" i="3"/>
  <c r="R95" i="3"/>
  <c r="Q98" i="3"/>
  <c r="S98" i="3"/>
  <c r="Q99" i="3"/>
  <c r="R99" i="3"/>
  <c r="Q103" i="3"/>
  <c r="R103" i="3"/>
  <c r="Q106" i="3"/>
  <c r="R106" i="3"/>
  <c r="T118" i="3"/>
  <c r="T122" i="3"/>
  <c r="T151" i="3"/>
  <c r="Q178" i="3"/>
  <c r="R178" i="3"/>
  <c r="T220" i="3"/>
  <c r="Q263" i="3"/>
  <c r="R263" i="3"/>
  <c r="P25" i="3"/>
  <c r="T26" i="3"/>
  <c r="P27" i="3"/>
  <c r="T28" i="3"/>
  <c r="T30" i="3"/>
  <c r="P31" i="3"/>
  <c r="P58" i="3"/>
  <c r="P60" i="3"/>
  <c r="T60" i="3"/>
  <c r="P62" i="3"/>
  <c r="T2" i="3"/>
  <c r="P118" i="3"/>
  <c r="P120" i="3"/>
  <c r="P124" i="3"/>
  <c r="P133" i="3"/>
  <c r="P135" i="3"/>
  <c r="P137" i="3"/>
  <c r="P151" i="3"/>
  <c r="P155" i="3"/>
  <c r="P168" i="3"/>
  <c r="P170" i="3"/>
  <c r="P183" i="3"/>
  <c r="P206" i="3"/>
  <c r="P213" i="3"/>
  <c r="P215" i="3"/>
  <c r="P217" i="3"/>
  <c r="T227" i="3"/>
  <c r="P228" i="3"/>
  <c r="P251" i="3"/>
  <c r="T261" i="3"/>
  <c r="T267" i="3"/>
  <c r="P268" i="3"/>
  <c r="P278" i="3"/>
  <c r="Q3" i="3"/>
  <c r="S3" i="3"/>
  <c r="P9" i="3"/>
  <c r="P11" i="3"/>
  <c r="P15" i="3"/>
  <c r="Q16" i="3"/>
  <c r="R16" i="3"/>
  <c r="Q20" i="3"/>
  <c r="R20" i="3"/>
  <c r="P26" i="3"/>
  <c r="P28" i="3"/>
  <c r="P30" i="3"/>
  <c r="P33" i="3"/>
  <c r="P35" i="3"/>
  <c r="P39" i="3"/>
  <c r="Q40" i="3"/>
  <c r="R40" i="3"/>
  <c r="Q44" i="3"/>
  <c r="R44" i="3"/>
  <c r="P48" i="3"/>
  <c r="Q49" i="3"/>
  <c r="S49" i="3"/>
  <c r="Q51" i="3"/>
  <c r="S51" i="3"/>
  <c r="P57" i="3"/>
  <c r="P59" i="3"/>
  <c r="P63" i="3"/>
  <c r="Q64" i="3"/>
  <c r="R64" i="3"/>
  <c r="Q68" i="3"/>
  <c r="R68" i="3"/>
  <c r="P74" i="3"/>
  <c r="P76" i="3"/>
  <c r="P78" i="3"/>
  <c r="P80" i="3"/>
  <c r="Q81" i="3"/>
  <c r="S81" i="3"/>
  <c r="P108" i="3"/>
  <c r="P112" i="3"/>
  <c r="P114" i="3"/>
  <c r="P121" i="3"/>
  <c r="Q125" i="3"/>
  <c r="R125" i="3"/>
  <c r="P138" i="3"/>
  <c r="P140" i="3"/>
  <c r="Q141" i="3"/>
  <c r="R141" i="3"/>
  <c r="Q142" i="3"/>
  <c r="S142" i="3"/>
  <c r="P154" i="3"/>
  <c r="Q156" i="3"/>
  <c r="R156" i="3"/>
  <c r="P171" i="3"/>
  <c r="Q174" i="3"/>
  <c r="R174" i="3"/>
  <c r="Q175" i="3"/>
  <c r="S175" i="3"/>
  <c r="Q184" i="3"/>
  <c r="R184" i="3"/>
  <c r="Q193" i="3"/>
  <c r="R193" i="3"/>
  <c r="Q196" i="3"/>
  <c r="R196" i="3"/>
  <c r="P205" i="3"/>
  <c r="P216" i="3"/>
  <c r="Q219" i="3"/>
  <c r="R219" i="3"/>
  <c r="Q220" i="3"/>
  <c r="R220" i="3"/>
  <c r="Q229" i="3"/>
  <c r="S229" i="3"/>
  <c r="Q232" i="3"/>
  <c r="S232" i="3"/>
  <c r="P248" i="3"/>
  <c r="P250" i="3"/>
  <c r="Q252" i="3"/>
  <c r="S252" i="3"/>
  <c r="P290" i="3"/>
  <c r="Q291" i="3"/>
  <c r="R291" i="3"/>
  <c r="Q295" i="3"/>
  <c r="R295" i="3"/>
  <c r="Q299" i="3"/>
  <c r="S299" i="3"/>
  <c r="P4" i="3"/>
  <c r="Q9" i="3"/>
  <c r="S9" i="3"/>
  <c r="Q11" i="3"/>
  <c r="S11" i="3"/>
  <c r="P17" i="3"/>
  <c r="T18" i="3"/>
  <c r="P19" i="3"/>
  <c r="T22" i="3"/>
  <c r="P23" i="3"/>
  <c r="Q24" i="3"/>
  <c r="R24" i="3"/>
  <c r="Q28" i="3"/>
  <c r="R28" i="3"/>
  <c r="P32" i="3"/>
  <c r="Q33" i="3"/>
  <c r="S33" i="3"/>
  <c r="Q35" i="3"/>
  <c r="S35" i="3"/>
  <c r="P41" i="3"/>
  <c r="P43" i="3"/>
  <c r="P47" i="3"/>
  <c r="Q48" i="3"/>
  <c r="R48" i="3"/>
  <c r="P50" i="3"/>
  <c r="T51" i="3"/>
  <c r="P52" i="3"/>
  <c r="Q57" i="3"/>
  <c r="S57" i="3"/>
  <c r="Q59" i="3"/>
  <c r="S59" i="3"/>
  <c r="P65" i="3"/>
  <c r="P67" i="3"/>
  <c r="P71" i="3"/>
  <c r="Q72" i="3"/>
  <c r="R72" i="3"/>
  <c r="Q76" i="3"/>
  <c r="R76" i="3"/>
  <c r="T77" i="3"/>
  <c r="Q79" i="3"/>
  <c r="S79" i="3"/>
  <c r="P93" i="3"/>
  <c r="P95" i="3"/>
  <c r="Q100" i="3"/>
  <c r="S100" i="3"/>
  <c r="P116" i="3"/>
  <c r="Q127" i="3"/>
  <c r="R127" i="3"/>
  <c r="Q131" i="3"/>
  <c r="R131" i="3"/>
  <c r="P148" i="3"/>
  <c r="P160" i="3"/>
  <c r="P162" i="3"/>
  <c r="Q164" i="3"/>
  <c r="R164" i="3"/>
  <c r="P179" i="3"/>
  <c r="Q182" i="3"/>
  <c r="R182" i="3"/>
  <c r="Q201" i="3"/>
  <c r="R201" i="3"/>
  <c r="Q204" i="3"/>
  <c r="S204" i="3"/>
  <c r="P211" i="3"/>
  <c r="P224" i="3"/>
  <c r="Q227" i="3"/>
  <c r="R227" i="3"/>
  <c r="P235" i="3"/>
  <c r="Q237" i="3"/>
  <c r="R237" i="3"/>
  <c r="Q241" i="3"/>
  <c r="R241" i="3"/>
  <c r="Q242" i="3"/>
  <c r="R242" i="3"/>
  <c r="Q245" i="3"/>
  <c r="R245" i="3"/>
  <c r="Q246" i="3"/>
  <c r="R246" i="3"/>
  <c r="Q247" i="3"/>
  <c r="R247" i="3"/>
  <c r="P256" i="3"/>
  <c r="Q262" i="3"/>
  <c r="R262" i="3"/>
  <c r="P267" i="3"/>
  <c r="P271" i="3"/>
  <c r="P273" i="3"/>
  <c r="P277" i="3"/>
  <c r="P3" i="3"/>
  <c r="P7" i="3"/>
  <c r="P16" i="3"/>
  <c r="P18" i="3"/>
  <c r="P20" i="3"/>
  <c r="P42" i="3"/>
  <c r="P44" i="3"/>
  <c r="P46" i="3"/>
  <c r="P49" i="3"/>
  <c r="T50" i="3"/>
  <c r="P51" i="3"/>
  <c r="T52" i="3"/>
  <c r="T54" i="3"/>
  <c r="P55" i="3"/>
  <c r="T57" i="3"/>
  <c r="T61" i="3"/>
  <c r="P64" i="3"/>
  <c r="P66" i="3"/>
  <c r="P68" i="3"/>
  <c r="P81" i="3"/>
  <c r="T84" i="3"/>
  <c r="T89" i="3"/>
  <c r="T91" i="3"/>
  <c r="P92" i="3"/>
  <c r="P98" i="3"/>
  <c r="T78" i="3"/>
  <c r="P79" i="3"/>
  <c r="Q80" i="3"/>
  <c r="R80" i="3"/>
  <c r="P82" i="3"/>
  <c r="T83" i="3"/>
  <c r="P84" i="3"/>
  <c r="P89" i="3"/>
  <c r="Q92" i="3"/>
  <c r="S92" i="3"/>
  <c r="P100" i="3"/>
  <c r="P106" i="3"/>
  <c r="Q107" i="3"/>
  <c r="R107" i="3"/>
  <c r="Q111" i="3"/>
  <c r="R111" i="3"/>
  <c r="Q112" i="3"/>
  <c r="S112" i="3"/>
  <c r="T112" i="3"/>
  <c r="P115" i="3"/>
  <c r="Q118" i="3"/>
  <c r="S118" i="3"/>
  <c r="P125" i="3"/>
  <c r="P130" i="3"/>
  <c r="Q133" i="3"/>
  <c r="R133" i="3"/>
  <c r="Q136" i="3"/>
  <c r="R136" i="3"/>
  <c r="Q137" i="3"/>
  <c r="R137" i="3"/>
  <c r="P141" i="3"/>
  <c r="P145" i="3"/>
  <c r="P147" i="3"/>
  <c r="Q148" i="3"/>
  <c r="R148" i="3"/>
  <c r="T149" i="3"/>
  <c r="Q151" i="3"/>
  <c r="R151" i="3"/>
  <c r="Q154" i="3"/>
  <c r="R154" i="3"/>
  <c r="P156" i="3"/>
  <c r="P158" i="3"/>
  <c r="Q160" i="3"/>
  <c r="R160" i="3"/>
  <c r="P167" i="3"/>
  <c r="Q170" i="3"/>
  <c r="R170" i="3"/>
  <c r="P172" i="3"/>
  <c r="P174" i="3"/>
  <c r="Q176" i="3"/>
  <c r="R176" i="3"/>
  <c r="T183" i="3"/>
  <c r="P184" i="3"/>
  <c r="T188" i="3"/>
  <c r="P194" i="3"/>
  <c r="P199" i="3"/>
  <c r="P201" i="3"/>
  <c r="P203" i="3"/>
  <c r="P208" i="3"/>
  <c r="P210" i="3"/>
  <c r="Q216" i="3"/>
  <c r="S216" i="3"/>
  <c r="P220" i="3"/>
  <c r="Q223" i="3"/>
  <c r="Q224" i="3"/>
  <c r="S224" i="3"/>
  <c r="P227" i="3"/>
  <c r="P232" i="3"/>
  <c r="P237" i="3"/>
  <c r="P239" i="3"/>
  <c r="P243" i="3"/>
  <c r="P247" i="3"/>
  <c r="Q249" i="3"/>
  <c r="S249" i="3"/>
  <c r="Q250" i="3"/>
  <c r="R250" i="3"/>
  <c r="P252" i="3"/>
  <c r="Q255" i="3"/>
  <c r="R255" i="3"/>
  <c r="Q259" i="3"/>
  <c r="R259" i="3"/>
  <c r="T265" i="3"/>
  <c r="P266" i="3"/>
  <c r="Q267" i="3"/>
  <c r="R267" i="3"/>
  <c r="Q271" i="3"/>
  <c r="R271" i="3"/>
  <c r="Q275" i="3"/>
  <c r="R275" i="3"/>
  <c r="P279" i="3"/>
  <c r="P281" i="3"/>
  <c r="P299" i="3"/>
  <c r="P101" i="3"/>
  <c r="T102" i="3"/>
  <c r="P103" i="3"/>
  <c r="P105" i="3"/>
  <c r="P117" i="3"/>
  <c r="T121" i="3"/>
  <c r="P127" i="3"/>
  <c r="P129" i="3"/>
  <c r="P131" i="3"/>
  <c r="P142" i="3"/>
  <c r="P144" i="3"/>
  <c r="P146" i="3"/>
  <c r="T147" i="3"/>
  <c r="T152" i="3"/>
  <c r="P159" i="3"/>
  <c r="P164" i="3"/>
  <c r="P166" i="3"/>
  <c r="P175" i="3"/>
  <c r="P180" i="3"/>
  <c r="P182" i="3"/>
  <c r="T184" i="3"/>
  <c r="T186" i="3"/>
  <c r="T187" i="3"/>
  <c r="T190" i="3"/>
  <c r="P193" i="3"/>
  <c r="P202" i="3"/>
  <c r="P207" i="3"/>
  <c r="P209" i="3"/>
  <c r="P212" i="3"/>
  <c r="P219" i="3"/>
  <c r="P229" i="3"/>
  <c r="P231" i="3"/>
  <c r="P240" i="3"/>
  <c r="P242" i="3"/>
  <c r="P262" i="3"/>
  <c r="T264" i="3"/>
  <c r="P265" i="3"/>
  <c r="P282" i="3"/>
  <c r="P291" i="3"/>
  <c r="P293" i="3"/>
  <c r="P295" i="3"/>
  <c r="T299" i="3"/>
  <c r="F8" i="2"/>
  <c r="Q29" i="3"/>
  <c r="S29" i="3"/>
  <c r="Q45" i="3"/>
  <c r="R45" i="3"/>
  <c r="Q61" i="3"/>
  <c r="S61" i="3"/>
  <c r="Q77" i="3"/>
  <c r="S77" i="3"/>
  <c r="Q5" i="3"/>
  <c r="S5" i="3"/>
  <c r="P6" i="3"/>
  <c r="Q21" i="3"/>
  <c r="R21" i="3"/>
  <c r="P22" i="3"/>
  <c r="Q37" i="3"/>
  <c r="S37" i="3"/>
  <c r="P38" i="3"/>
  <c r="Q53" i="3"/>
  <c r="R53" i="3"/>
  <c r="P54" i="3"/>
  <c r="Q69" i="3"/>
  <c r="R69" i="3"/>
  <c r="P70" i="3"/>
  <c r="Q85" i="3"/>
  <c r="S85" i="3"/>
  <c r="P86" i="3"/>
  <c r="Q96" i="3"/>
  <c r="S96" i="3"/>
  <c r="P97" i="3"/>
  <c r="Q110" i="3"/>
  <c r="R110" i="3"/>
  <c r="Q128" i="3"/>
  <c r="R128" i="3"/>
  <c r="Q90" i="3"/>
  <c r="R90" i="3"/>
  <c r="Q13" i="3"/>
  <c r="S13" i="3"/>
  <c r="Q2" i="3"/>
  <c r="S2" i="3"/>
  <c r="Q104" i="3"/>
  <c r="R104" i="3"/>
  <c r="I8" i="2"/>
  <c r="P8" i="3"/>
  <c r="P24" i="3"/>
  <c r="P40" i="3"/>
  <c r="P56" i="3"/>
  <c r="P72" i="3"/>
  <c r="Q87" i="3"/>
  <c r="R87" i="3"/>
  <c r="P99" i="3"/>
  <c r="Q119" i="3"/>
  <c r="R119" i="3"/>
  <c r="P5" i="3"/>
  <c r="P13" i="3"/>
  <c r="P21" i="3"/>
  <c r="P29" i="3"/>
  <c r="P37" i="3"/>
  <c r="P45" i="3"/>
  <c r="P53" i="3"/>
  <c r="P61" i="3"/>
  <c r="P69" i="3"/>
  <c r="P77" i="3"/>
  <c r="P85" i="3"/>
  <c r="Q91" i="3"/>
  <c r="S91" i="3"/>
  <c r="P96" i="3"/>
  <c r="P104" i="3"/>
  <c r="Q123" i="3"/>
  <c r="S123" i="3"/>
  <c r="P134" i="3"/>
  <c r="P139" i="3"/>
  <c r="Q134" i="3"/>
  <c r="R134" i="3"/>
  <c r="Q139" i="3"/>
  <c r="S139" i="3"/>
  <c r="T31" i="3"/>
  <c r="T55" i="3"/>
  <c r="P75" i="3"/>
  <c r="Q75" i="3"/>
  <c r="S75" i="3"/>
  <c r="T79" i="3"/>
  <c r="P83" i="3"/>
  <c r="Q83" i="3"/>
  <c r="S83" i="3"/>
  <c r="P88" i="3"/>
  <c r="Q88" i="3"/>
  <c r="S88" i="3"/>
  <c r="P94" i="3"/>
  <c r="Q94" i="3"/>
  <c r="S94" i="3"/>
  <c r="P102" i="3"/>
  <c r="Q102" i="3"/>
  <c r="S102" i="3"/>
  <c r="Q113" i="3"/>
  <c r="S113" i="3"/>
  <c r="Q114" i="3"/>
  <c r="R114" i="3"/>
  <c r="P123" i="3"/>
  <c r="Q153" i="3"/>
  <c r="S153" i="3"/>
  <c r="Q169" i="3"/>
  <c r="R169" i="3"/>
  <c r="Q185" i="3"/>
  <c r="R185" i="3"/>
  <c r="Q190" i="3"/>
  <c r="R190" i="3"/>
  <c r="Q192" i="3"/>
  <c r="S192" i="3"/>
  <c r="Q6" i="3"/>
  <c r="R6" i="3"/>
  <c r="Q10" i="3"/>
  <c r="R10" i="3"/>
  <c r="Q14" i="3"/>
  <c r="R14" i="3"/>
  <c r="Q18" i="3"/>
  <c r="R18" i="3"/>
  <c r="Q22" i="3"/>
  <c r="R22" i="3"/>
  <c r="Q26" i="3"/>
  <c r="R26" i="3"/>
  <c r="Q30" i="3"/>
  <c r="R30" i="3"/>
  <c r="Q34" i="3"/>
  <c r="R34" i="3"/>
  <c r="Q38" i="3"/>
  <c r="R38" i="3"/>
  <c r="Q42" i="3"/>
  <c r="R42" i="3"/>
  <c r="Q46" i="3"/>
  <c r="R46" i="3"/>
  <c r="Q50" i="3"/>
  <c r="R50" i="3"/>
  <c r="Q54" i="3"/>
  <c r="R54" i="3"/>
  <c r="Q58" i="3"/>
  <c r="R58" i="3"/>
  <c r="Q62" i="3"/>
  <c r="R62" i="3"/>
  <c r="Q66" i="3"/>
  <c r="R66" i="3"/>
  <c r="Q70" i="3"/>
  <c r="R70" i="3"/>
  <c r="Q74" i="3"/>
  <c r="R74" i="3"/>
  <c r="Q78" i="3"/>
  <c r="R78" i="3"/>
  <c r="Q82" i="3"/>
  <c r="R82" i="3"/>
  <c r="Q86" i="3"/>
  <c r="R86" i="3"/>
  <c r="Q93" i="3"/>
  <c r="R93" i="3"/>
  <c r="Q97" i="3"/>
  <c r="R97" i="3"/>
  <c r="Q101" i="3"/>
  <c r="R101" i="3"/>
  <c r="Q105" i="3"/>
  <c r="R105" i="3"/>
  <c r="P110" i="3"/>
  <c r="P119" i="3"/>
  <c r="P128" i="3"/>
  <c r="Q146" i="3"/>
  <c r="R146" i="3"/>
  <c r="Q149" i="3"/>
  <c r="S149" i="3"/>
  <c r="P150" i="3"/>
  <c r="Q165" i="3"/>
  <c r="S165" i="3"/>
  <c r="Q181" i="3"/>
  <c r="S181" i="3"/>
  <c r="Q198" i="3"/>
  <c r="S198" i="3"/>
  <c r="P204" i="3"/>
  <c r="Q274" i="3"/>
  <c r="P132" i="3"/>
  <c r="Q161" i="3"/>
  <c r="R161" i="3"/>
  <c r="Q177" i="3"/>
  <c r="R177" i="3"/>
  <c r="Q195" i="3"/>
  <c r="S195" i="3"/>
  <c r="Q230" i="3"/>
  <c r="S230" i="3"/>
  <c r="Q233" i="3"/>
  <c r="R233" i="3"/>
  <c r="Q238" i="3"/>
  <c r="R238" i="3"/>
  <c r="P241" i="3"/>
  <c r="P269" i="3"/>
  <c r="T110" i="3"/>
  <c r="T119" i="3"/>
  <c r="Q122" i="3"/>
  <c r="S122" i="3"/>
  <c r="P136" i="3"/>
  <c r="Q143" i="3"/>
  <c r="R143" i="3"/>
  <c r="Q157" i="3"/>
  <c r="S157" i="3"/>
  <c r="Q173" i="3"/>
  <c r="S173" i="3"/>
  <c r="Q244" i="3"/>
  <c r="R244" i="3"/>
  <c r="Q261" i="3"/>
  <c r="R261" i="3"/>
  <c r="P143" i="3"/>
  <c r="P149" i="3"/>
  <c r="P153" i="3"/>
  <c r="P161" i="3"/>
  <c r="P169" i="3"/>
  <c r="P177" i="3"/>
  <c r="T181" i="3"/>
  <c r="P185" i="3"/>
  <c r="Q191" i="3"/>
  <c r="R191" i="3"/>
  <c r="P195" i="3"/>
  <c r="P196" i="3"/>
  <c r="Q203" i="3"/>
  <c r="R203" i="3"/>
  <c r="P218" i="3"/>
  <c r="P226" i="3"/>
  <c r="P245" i="3"/>
  <c r="Q272" i="3"/>
  <c r="R272" i="3"/>
  <c r="Q276" i="3"/>
  <c r="S276" i="3"/>
  <c r="Q288" i="3"/>
  <c r="S288" i="3"/>
  <c r="Q152" i="3"/>
  <c r="R152" i="3"/>
  <c r="T153" i="3"/>
  <c r="P157" i="3"/>
  <c r="P165" i="3"/>
  <c r="P173" i="3"/>
  <c r="P181" i="3"/>
  <c r="T185" i="3"/>
  <c r="Q189" i="3"/>
  <c r="R189" i="3"/>
  <c r="P198" i="3"/>
  <c r="Q200" i="3"/>
  <c r="R200" i="3"/>
  <c r="Q213" i="3"/>
  <c r="S213" i="3"/>
  <c r="Q214" i="3"/>
  <c r="R214" i="3"/>
  <c r="Q236" i="3"/>
  <c r="R236" i="3"/>
  <c r="P200" i="3"/>
  <c r="Q208" i="3"/>
  <c r="R208" i="3"/>
  <c r="P214" i="3"/>
  <c r="Q225" i="3"/>
  <c r="R225" i="3"/>
  <c r="P236" i="3"/>
  <c r="P244" i="3"/>
  <c r="Q256" i="3"/>
  <c r="S256" i="3"/>
  <c r="Q258" i="3"/>
  <c r="P272" i="3"/>
  <c r="Q277" i="3"/>
  <c r="S277" i="3"/>
  <c r="P289" i="3"/>
  <c r="P192" i="3"/>
  <c r="Q194" i="3"/>
  <c r="S194" i="3"/>
  <c r="Q209" i="3"/>
  <c r="R209" i="3"/>
  <c r="Q217" i="3"/>
  <c r="R217" i="3"/>
  <c r="Q222" i="3"/>
  <c r="R222" i="3"/>
  <c r="P233" i="3"/>
  <c r="P234" i="3"/>
  <c r="Q248" i="3"/>
  <c r="S248" i="3"/>
  <c r="P249" i="3"/>
  <c r="P253" i="3"/>
  <c r="Q260" i="3"/>
  <c r="R260" i="3"/>
  <c r="P261" i="3"/>
  <c r="Q280" i="3"/>
  <c r="S280" i="3"/>
  <c r="P222" i="3"/>
  <c r="T230" i="3"/>
  <c r="P238" i="3"/>
  <c r="P246" i="3"/>
  <c r="P263" i="3"/>
  <c r="Q265" i="3"/>
  <c r="S265" i="3"/>
  <c r="Q270" i="3"/>
  <c r="S270" i="3"/>
  <c r="P275" i="3"/>
  <c r="P276" i="3"/>
  <c r="Q286" i="3"/>
  <c r="S286" i="3"/>
  <c r="P287" i="3"/>
  <c r="P288" i="3"/>
  <c r="T222" i="3"/>
  <c r="P230" i="3"/>
  <c r="Q254" i="3"/>
  <c r="S254" i="3"/>
  <c r="P260" i="3"/>
  <c r="P280" i="3"/>
  <c r="Q294" i="3"/>
  <c r="R294" i="3"/>
  <c r="P254" i="3"/>
  <c r="P270" i="3"/>
  <c r="P286" i="3"/>
  <c r="P294" i="3"/>
  <c r="Q296" i="3"/>
  <c r="R296" i="3"/>
  <c r="P258" i="3"/>
  <c r="T266" i="3"/>
  <c r="P274" i="3"/>
  <c r="P284" i="3"/>
  <c r="Q284" i="3"/>
  <c r="S284" i="3"/>
  <c r="P292" i="3"/>
  <c r="Q292" i="3"/>
  <c r="S292" i="3"/>
  <c r="P296" i="3"/>
  <c r="Q281" i="3"/>
  <c r="R281" i="3"/>
  <c r="Q285" i="3"/>
  <c r="R285" i="3"/>
  <c r="Q289" i="3"/>
  <c r="R289" i="3"/>
  <c r="Q293" i="3"/>
  <c r="R293" i="3"/>
  <c r="Q297" i="3"/>
  <c r="R297" i="3"/>
  <c r="T297" i="3"/>
  <c r="R223" i="3"/>
  <c r="D15" i="2"/>
  <c r="I15" i="2"/>
  <c r="H14" i="2"/>
  <c r="I14" i="2"/>
  <c r="S150" i="3"/>
  <c r="T231" i="3"/>
  <c r="S290" i="3"/>
  <c r="S298" i="3"/>
  <c r="U298" i="3"/>
  <c r="V298" i="3"/>
  <c r="R67" i="3"/>
  <c r="T67" i="3"/>
  <c r="U67" i="3"/>
  <c r="V67" i="3"/>
  <c r="S168" i="3"/>
  <c r="T109" i="3"/>
  <c r="S43" i="3"/>
  <c r="T68" i="3"/>
  <c r="S186" i="3"/>
  <c r="U186" i="3"/>
  <c r="V186" i="3"/>
  <c r="R41" i="3"/>
  <c r="T41" i="3"/>
  <c r="U41" i="3"/>
  <c r="V41" i="3"/>
  <c r="R264" i="3"/>
  <c r="U264" i="3"/>
  <c r="V264" i="3"/>
  <c r="S172" i="3"/>
  <c r="R108" i="3"/>
  <c r="T108" i="3"/>
  <c r="U108" i="3"/>
  <c r="V108" i="3"/>
  <c r="R204" i="3"/>
  <c r="T204" i="3"/>
  <c r="U204" i="3"/>
  <c r="V204" i="3"/>
  <c r="R183" i="3"/>
  <c r="U183" i="3"/>
  <c r="V183" i="3"/>
  <c r="S155" i="3"/>
  <c r="S163" i="3"/>
  <c r="S131" i="3"/>
  <c r="S187" i="3"/>
  <c r="U187" i="3"/>
  <c r="V187" i="3"/>
  <c r="S197" i="3"/>
  <c r="S283" i="3"/>
  <c r="R266" i="3"/>
  <c r="U266" i="3"/>
  <c r="V266" i="3"/>
  <c r="S31" i="3"/>
  <c r="U31" i="3"/>
  <c r="V31" i="3"/>
  <c r="S8" i="3"/>
  <c r="R229" i="3"/>
  <c r="T229" i="3"/>
  <c r="U229" i="3"/>
  <c r="V229" i="3"/>
  <c r="R212" i="3"/>
  <c r="T212" i="3"/>
  <c r="U212" i="3"/>
  <c r="V212" i="3"/>
  <c r="S116" i="3"/>
  <c r="R252" i="3"/>
  <c r="T252" i="3"/>
  <c r="U252" i="3"/>
  <c r="V252" i="3"/>
  <c r="S164" i="3"/>
  <c r="T295" i="3"/>
  <c r="T211" i="3"/>
  <c r="S140" i="3"/>
  <c r="T168" i="3"/>
  <c r="U168" i="3"/>
  <c r="V168" i="3"/>
  <c r="S255" i="3"/>
  <c r="T245" i="3"/>
  <c r="S95" i="3"/>
  <c r="S76" i="3"/>
  <c r="U76" i="3"/>
  <c r="V76" i="3"/>
  <c r="T273" i="3"/>
  <c r="T162" i="3"/>
  <c r="T156" i="3"/>
  <c r="R268" i="3"/>
  <c r="T268" i="3"/>
  <c r="U268" i="3"/>
  <c r="V268" i="3"/>
  <c r="S251" i="3"/>
  <c r="S171" i="3"/>
  <c r="R33" i="3"/>
  <c r="T33" i="3"/>
  <c r="T166" i="3"/>
  <c r="T158" i="3"/>
  <c r="T259" i="3"/>
  <c r="S263" i="3"/>
  <c r="R224" i="3"/>
  <c r="T224" i="3"/>
  <c r="U224" i="3"/>
  <c r="V224" i="3"/>
  <c r="S278" i="3"/>
  <c r="T271" i="3"/>
  <c r="T215" i="3"/>
  <c r="S145" i="3"/>
  <c r="T283" i="3"/>
  <c r="S73" i="3"/>
  <c r="S246" i="3"/>
  <c r="R206" i="3"/>
  <c r="T206" i="3"/>
  <c r="R159" i="3"/>
  <c r="T159" i="3"/>
  <c r="R210" i="3"/>
  <c r="T210" i="3"/>
  <c r="U210" i="3"/>
  <c r="V210" i="3"/>
  <c r="T120" i="3"/>
  <c r="T174" i="3"/>
  <c r="T64" i="3"/>
  <c r="T116" i="3"/>
  <c r="U116" i="3"/>
  <c r="V116" i="3"/>
  <c r="T4" i="3"/>
  <c r="S147" i="3"/>
  <c r="U147" i="3"/>
  <c r="V147" i="3"/>
  <c r="T197" i="3"/>
  <c r="R115" i="3"/>
  <c r="T115" i="3"/>
  <c r="U115" i="3"/>
  <c r="V115" i="3"/>
  <c r="R65" i="3"/>
  <c r="T65" i="3"/>
  <c r="U65" i="3"/>
  <c r="V65" i="3"/>
  <c r="T170" i="3"/>
  <c r="S211" i="3"/>
  <c r="S158" i="3"/>
  <c r="R234" i="3"/>
  <c r="T234" i="3"/>
  <c r="U234" i="3"/>
  <c r="V234" i="3"/>
  <c r="S132" i="3"/>
  <c r="S279" i="3"/>
  <c r="T241" i="3"/>
  <c r="S219" i="3"/>
  <c r="S240" i="3"/>
  <c r="S287" i="3"/>
  <c r="S239" i="3"/>
  <c r="S156" i="3"/>
  <c r="U156" i="3"/>
  <c r="V156" i="3"/>
  <c r="S144" i="3"/>
  <c r="R126" i="3"/>
  <c r="T126" i="3"/>
  <c r="U126" i="3"/>
  <c r="V126" i="3"/>
  <c r="R81" i="3"/>
  <c r="T81" i="3"/>
  <c r="U81" i="3"/>
  <c r="V81" i="3"/>
  <c r="S109" i="3"/>
  <c r="S259" i="3"/>
  <c r="S138" i="3"/>
  <c r="T279" i="3"/>
  <c r="T160" i="3"/>
  <c r="T133" i="3"/>
  <c r="S27" i="3"/>
  <c r="U27" i="3"/>
  <c r="V27" i="3"/>
  <c r="T16" i="3"/>
  <c r="T235" i="3"/>
  <c r="S282" i="3"/>
  <c r="S220" i="3"/>
  <c r="U220" i="3"/>
  <c r="V220" i="3"/>
  <c r="S174" i="3"/>
  <c r="R226" i="3"/>
  <c r="T226" i="3"/>
  <c r="U226" i="3"/>
  <c r="V226" i="3"/>
  <c r="S162" i="3"/>
  <c r="S227" i="3"/>
  <c r="U227" i="3"/>
  <c r="V227" i="3"/>
  <c r="S179" i="3"/>
  <c r="S28" i="3"/>
  <c r="U28" i="3"/>
  <c r="V28" i="3"/>
  <c r="S39" i="3"/>
  <c r="S63" i="3"/>
  <c r="R15" i="3"/>
  <c r="T15" i="3"/>
  <c r="S40" i="3"/>
  <c r="T219" i="3"/>
  <c r="T144" i="3"/>
  <c r="T129" i="3"/>
  <c r="T251" i="3"/>
  <c r="R23" i="3"/>
  <c r="T23" i="3"/>
  <c r="S250" i="3"/>
  <c r="S235" i="3"/>
  <c r="S180" i="3"/>
  <c r="S71" i="3"/>
  <c r="S7" i="3"/>
  <c r="T154" i="3"/>
  <c r="T107" i="3"/>
  <c r="T217" i="3"/>
  <c r="T155" i="3"/>
  <c r="S137" i="3"/>
  <c r="S103" i="3"/>
  <c r="S36" i="3"/>
  <c r="R98" i="3"/>
  <c r="T98" i="3"/>
  <c r="U98" i="3"/>
  <c r="V98" i="3"/>
  <c r="R79" i="3"/>
  <c r="U79" i="3"/>
  <c r="V79" i="3"/>
  <c r="R124" i="3"/>
  <c r="T124" i="3"/>
  <c r="U124" i="3"/>
  <c r="V124" i="3"/>
  <c r="S107" i="3"/>
  <c r="T193" i="3"/>
  <c r="S245" i="3"/>
  <c r="S228" i="3"/>
  <c r="S262" i="3"/>
  <c r="S89" i="3"/>
  <c r="U89" i="3"/>
  <c r="V89" i="3"/>
  <c r="S48" i="3"/>
  <c r="U48" i="3"/>
  <c r="V48" i="3"/>
  <c r="S221" i="3"/>
  <c r="S269" i="3"/>
  <c r="T262" i="3"/>
  <c r="T172" i="3"/>
  <c r="T141" i="3"/>
  <c r="T36" i="3"/>
  <c r="S207" i="3"/>
  <c r="S166" i="3"/>
  <c r="S106" i="3"/>
  <c r="S257" i="3"/>
  <c r="U257" i="3"/>
  <c r="V257" i="3"/>
  <c r="S205" i="3"/>
  <c r="R142" i="3"/>
  <c r="T142" i="3"/>
  <c r="U142" i="3"/>
  <c r="V142" i="3"/>
  <c r="T207" i="3"/>
  <c r="T239" i="3"/>
  <c r="T201" i="3"/>
  <c r="S25" i="3"/>
  <c r="T205" i="3"/>
  <c r="T228" i="3"/>
  <c r="T263" i="3"/>
  <c r="S231" i="3"/>
  <c r="S215" i="3"/>
  <c r="S184" i="3"/>
  <c r="U184" i="3"/>
  <c r="V184" i="3"/>
  <c r="T105" i="3"/>
  <c r="S12" i="3"/>
  <c r="S55" i="3"/>
  <c r="U55" i="3"/>
  <c r="V55" i="3"/>
  <c r="R47" i="3"/>
  <c r="T47" i="3"/>
  <c r="U47" i="3"/>
  <c r="V47" i="3"/>
  <c r="S273" i="3"/>
  <c r="S196" i="3"/>
  <c r="S32" i="3"/>
  <c r="U32" i="3"/>
  <c r="V32" i="3"/>
  <c r="T127" i="3"/>
  <c r="T137" i="3"/>
  <c r="S247" i="3"/>
  <c r="R218" i="3"/>
  <c r="T218" i="3"/>
  <c r="U218" i="3"/>
  <c r="V218" i="3"/>
  <c r="T209" i="3"/>
  <c r="S188" i="3"/>
  <c r="U188" i="3"/>
  <c r="V188" i="3"/>
  <c r="S151" i="3"/>
  <c r="U151" i="3"/>
  <c r="V151" i="3"/>
  <c r="T145" i="3"/>
  <c r="T203" i="3"/>
  <c r="R167" i="3"/>
  <c r="T167" i="3"/>
  <c r="U167" i="3"/>
  <c r="V167" i="3"/>
  <c r="S120" i="3"/>
  <c r="T138" i="3"/>
  <c r="R57" i="3"/>
  <c r="U57" i="3"/>
  <c r="V57" i="3"/>
  <c r="R51" i="3"/>
  <c r="U51" i="3"/>
  <c r="V51" i="3"/>
  <c r="R35" i="3"/>
  <c r="T35" i="3"/>
  <c r="U35" i="3"/>
  <c r="V35" i="3"/>
  <c r="R19" i="3"/>
  <c r="T19" i="3"/>
  <c r="U19" i="3"/>
  <c r="V19" i="3"/>
  <c r="R3" i="3"/>
  <c r="T3" i="3"/>
  <c r="U3" i="3"/>
  <c r="V3" i="3"/>
  <c r="T24" i="3"/>
  <c r="S16" i="3"/>
  <c r="S241" i="3"/>
  <c r="S80" i="3"/>
  <c r="U80" i="3"/>
  <c r="V80" i="3"/>
  <c r="T103" i="3"/>
  <c r="T255" i="3"/>
  <c r="T247" i="3"/>
  <c r="T111" i="3"/>
  <c r="T242" i="3"/>
  <c r="T291" i="3"/>
  <c r="T250" i="3"/>
  <c r="T140" i="3"/>
  <c r="T44" i="3"/>
  <c r="T20" i="3"/>
  <c r="T178" i="3"/>
  <c r="T95" i="3"/>
  <c r="T176" i="3"/>
  <c r="T25" i="3"/>
  <c r="T12" i="3"/>
  <c r="S295" i="3"/>
  <c r="S271" i="3"/>
  <c r="R199" i="3"/>
  <c r="T199" i="3"/>
  <c r="U199" i="3"/>
  <c r="V199" i="3"/>
  <c r="T278" i="3"/>
  <c r="T225" i="3"/>
  <c r="S160" i="3"/>
  <c r="S182" i="3"/>
  <c r="U182" i="3"/>
  <c r="V182" i="3"/>
  <c r="T196" i="3"/>
  <c r="S170" i="3"/>
  <c r="R130" i="3"/>
  <c r="T130" i="3"/>
  <c r="R112" i="3"/>
  <c r="U112" i="3"/>
  <c r="V112" i="3"/>
  <c r="S148" i="3"/>
  <c r="U148" i="3"/>
  <c r="V148" i="3"/>
  <c r="R135" i="3"/>
  <c r="T135" i="3"/>
  <c r="T74" i="3"/>
  <c r="T10" i="3"/>
  <c r="S84" i="3"/>
  <c r="U84" i="3"/>
  <c r="V84" i="3"/>
  <c r="T73" i="3"/>
  <c r="S52" i="3"/>
  <c r="U52" i="3"/>
  <c r="V52" i="3"/>
  <c r="S4" i="3"/>
  <c r="S133" i="3"/>
  <c r="R11" i="3"/>
  <c r="T11" i="3"/>
  <c r="S24" i="3"/>
  <c r="U24" i="3"/>
  <c r="V24" i="3"/>
  <c r="R253" i="3"/>
  <c r="T253" i="3"/>
  <c r="U253" i="3"/>
  <c r="V253" i="3"/>
  <c r="S64" i="3"/>
  <c r="S56" i="3"/>
  <c r="U56" i="3"/>
  <c r="V56" i="3"/>
  <c r="R249" i="3"/>
  <c r="T249" i="3"/>
  <c r="U249" i="3"/>
  <c r="V249" i="3"/>
  <c r="T164" i="3"/>
  <c r="T131" i="3"/>
  <c r="T237" i="3"/>
  <c r="T125" i="3"/>
  <c r="T71" i="3"/>
  <c r="T243" i="3"/>
  <c r="T180" i="3"/>
  <c r="S178" i="3"/>
  <c r="S129" i="3"/>
  <c r="S242" i="3"/>
  <c r="R117" i="3"/>
  <c r="U117" i="3"/>
  <c r="V117" i="3"/>
  <c r="S136" i="3"/>
  <c r="S121" i="3"/>
  <c r="U121" i="3"/>
  <c r="V121" i="3"/>
  <c r="S68" i="3"/>
  <c r="U68" i="3"/>
  <c r="V68" i="3"/>
  <c r="R9" i="3"/>
  <c r="T9" i="3"/>
  <c r="U9" i="3"/>
  <c r="V9" i="3"/>
  <c r="R59" i="3"/>
  <c r="T59" i="3"/>
  <c r="T63" i="3"/>
  <c r="S99" i="3"/>
  <c r="S267" i="3"/>
  <c r="U267" i="3"/>
  <c r="V267" i="3"/>
  <c r="R216" i="3"/>
  <c r="T216" i="3"/>
  <c r="U216" i="3"/>
  <c r="V216" i="3"/>
  <c r="R202" i="3"/>
  <c r="T202" i="3"/>
  <c r="U202" i="3"/>
  <c r="V202" i="3"/>
  <c r="S193" i="3"/>
  <c r="S176" i="3"/>
  <c r="R175" i="3"/>
  <c r="T175" i="3"/>
  <c r="U175" i="3"/>
  <c r="V175" i="3"/>
  <c r="S60" i="3"/>
  <c r="U60" i="3"/>
  <c r="V60" i="3"/>
  <c r="R49" i="3"/>
  <c r="U49" i="3"/>
  <c r="V49" i="3"/>
  <c r="R17" i="3"/>
  <c r="T17" i="3"/>
  <c r="S243" i="3"/>
  <c r="R118" i="3"/>
  <c r="U118" i="3"/>
  <c r="V118" i="3"/>
  <c r="T293" i="3"/>
  <c r="R299" i="3"/>
  <c r="U299" i="3"/>
  <c r="V299" i="3"/>
  <c r="T282" i="3"/>
  <c r="S291" i="3"/>
  <c r="T179" i="3"/>
  <c r="S154" i="3"/>
  <c r="T101" i="3"/>
  <c r="T82" i="3"/>
  <c r="T66" i="3"/>
  <c r="S127" i="3"/>
  <c r="T240" i="3"/>
  <c r="S223" i="3"/>
  <c r="T246" i="3"/>
  <c r="R232" i="3"/>
  <c r="T232" i="3"/>
  <c r="U232" i="3"/>
  <c r="V232" i="3"/>
  <c r="S275" i="3"/>
  <c r="S201" i="3"/>
  <c r="T136" i="3"/>
  <c r="S111" i="3"/>
  <c r="S141" i="3"/>
  <c r="S125" i="3"/>
  <c r="T146" i="3"/>
  <c r="T93" i="3"/>
  <c r="T42" i="3"/>
  <c r="R100" i="3"/>
  <c r="T100" i="3"/>
  <c r="U100" i="3"/>
  <c r="V100" i="3"/>
  <c r="R92" i="3"/>
  <c r="U92" i="3"/>
  <c r="V92" i="3"/>
  <c r="S44" i="3"/>
  <c r="S20" i="3"/>
  <c r="S72" i="3"/>
  <c r="S237" i="3"/>
  <c r="T86" i="3"/>
  <c r="T200" i="3"/>
  <c r="S42" i="3"/>
  <c r="R254" i="3"/>
  <c r="T254" i="3"/>
  <c r="U254" i="3"/>
  <c r="V254" i="3"/>
  <c r="S101" i="3"/>
  <c r="T177" i="3"/>
  <c r="R83" i="3"/>
  <c r="U83" i="3"/>
  <c r="V83" i="3"/>
  <c r="S134" i="3"/>
  <c r="T238" i="3"/>
  <c r="T161" i="3"/>
  <c r="T70" i="3"/>
  <c r="S69" i="3"/>
  <c r="S21" i="3"/>
  <c r="R29" i="3"/>
  <c r="T29" i="3"/>
  <c r="U29" i="3"/>
  <c r="V29" i="3"/>
  <c r="S296" i="3"/>
  <c r="R270" i="3"/>
  <c r="T270" i="3"/>
  <c r="S26" i="3"/>
  <c r="U26" i="3"/>
  <c r="V26" i="3"/>
  <c r="S66" i="3"/>
  <c r="S208" i="3"/>
  <c r="T69" i="3"/>
  <c r="S189" i="3"/>
  <c r="S233" i="3"/>
  <c r="R165" i="3"/>
  <c r="T165" i="3"/>
  <c r="U165" i="3"/>
  <c r="V165" i="3"/>
  <c r="T128" i="3"/>
  <c r="S190" i="3"/>
  <c r="U190" i="3"/>
  <c r="V190" i="3"/>
  <c r="R113" i="3"/>
  <c r="U113" i="3"/>
  <c r="V113" i="3"/>
  <c r="S50" i="3"/>
  <c r="U50" i="3"/>
  <c r="V50" i="3"/>
  <c r="S294" i="3"/>
  <c r="S225" i="3"/>
  <c r="R288" i="3"/>
  <c r="T288" i="3"/>
  <c r="S203" i="3"/>
  <c r="S177" i="3"/>
  <c r="S161" i="3"/>
  <c r="S169" i="3"/>
  <c r="R192" i="3"/>
  <c r="T192" i="3"/>
  <c r="R153" i="3"/>
  <c r="U153" i="3"/>
  <c r="V153" i="3"/>
  <c r="S104" i="3"/>
  <c r="S128" i="3"/>
  <c r="R96" i="3"/>
  <c r="T96" i="3"/>
  <c r="U96" i="3"/>
  <c r="V96" i="3"/>
  <c r="T289" i="3"/>
  <c r="R286" i="3"/>
  <c r="T286" i="3"/>
  <c r="U286" i="3"/>
  <c r="V286" i="3"/>
  <c r="R91" i="3"/>
  <c r="U91" i="3"/>
  <c r="V91" i="3"/>
  <c r="R37" i="3"/>
  <c r="T37" i="3"/>
  <c r="U37" i="3"/>
  <c r="V37" i="3"/>
  <c r="R61" i="3"/>
  <c r="U61" i="3"/>
  <c r="V61" i="3"/>
  <c r="T290" i="3"/>
  <c r="R280" i="3"/>
  <c r="T280" i="3"/>
  <c r="U280" i="3"/>
  <c r="V280" i="3"/>
  <c r="S222" i="3"/>
  <c r="U222" i="3"/>
  <c r="V222" i="3"/>
  <c r="S236" i="3"/>
  <c r="R213" i="3"/>
  <c r="T213" i="3"/>
  <c r="R276" i="3"/>
  <c r="T276" i="3"/>
  <c r="U276" i="3"/>
  <c r="V276" i="3"/>
  <c r="S244" i="3"/>
  <c r="S238" i="3"/>
  <c r="R181" i="3"/>
  <c r="U181" i="3"/>
  <c r="V181" i="3"/>
  <c r="R94" i="3"/>
  <c r="T94" i="3"/>
  <c r="U94" i="3"/>
  <c r="V94" i="3"/>
  <c r="S34" i="3"/>
  <c r="S18" i="3"/>
  <c r="U18" i="3"/>
  <c r="V18" i="3"/>
  <c r="R77" i="3"/>
  <c r="U77" i="3"/>
  <c r="V77" i="3"/>
  <c r="S58" i="3"/>
  <c r="U58" i="3"/>
  <c r="V58" i="3"/>
  <c r="T169" i="3"/>
  <c r="T97" i="3"/>
  <c r="S217" i="3"/>
  <c r="S209" i="3"/>
  <c r="T214" i="3"/>
  <c r="S200" i="3"/>
  <c r="T163" i="3"/>
  <c r="S272" i="3"/>
  <c r="S261" i="3"/>
  <c r="U261" i="3"/>
  <c r="V261" i="3"/>
  <c r="T106" i="3"/>
  <c r="T134" i="3"/>
  <c r="S119" i="3"/>
  <c r="U119" i="3"/>
  <c r="V119" i="3"/>
  <c r="S90" i="3"/>
  <c r="U90" i="3"/>
  <c r="V90" i="3"/>
  <c r="S53" i="3"/>
  <c r="U53" i="3"/>
  <c r="V53" i="3"/>
  <c r="S45" i="3"/>
  <c r="T296" i="3"/>
  <c r="T287" i="3"/>
  <c r="R277" i="3"/>
  <c r="R256" i="3"/>
  <c r="T236" i="3"/>
  <c r="R194" i="3"/>
  <c r="R230" i="3"/>
  <c r="U230" i="3"/>
  <c r="V230" i="3"/>
  <c r="R195" i="3"/>
  <c r="T195" i="3"/>
  <c r="R122" i="3"/>
  <c r="U122" i="3"/>
  <c r="V122" i="3"/>
  <c r="R198" i="3"/>
  <c r="T198" i="3"/>
  <c r="R139" i="3"/>
  <c r="T139" i="3"/>
  <c r="U139" i="3"/>
  <c r="V139" i="3"/>
  <c r="R123" i="3"/>
  <c r="T123" i="3"/>
  <c r="S86" i="3"/>
  <c r="S54" i="3"/>
  <c r="U54" i="3"/>
  <c r="V54" i="3"/>
  <c r="S22" i="3"/>
  <c r="U22" i="3"/>
  <c r="V22" i="3"/>
  <c r="R13" i="3"/>
  <c r="R85" i="3"/>
  <c r="T85" i="3"/>
  <c r="U85" i="3"/>
  <c r="V85" i="3"/>
  <c r="R5" i="3"/>
  <c r="T14" i="3"/>
  <c r="S293" i="3"/>
  <c r="S285" i="3"/>
  <c r="R292" i="3"/>
  <c r="T292" i="3"/>
  <c r="R284" i="3"/>
  <c r="T284" i="3"/>
  <c r="U284" i="3"/>
  <c r="V284" i="3"/>
  <c r="S281" i="3"/>
  <c r="R265" i="3"/>
  <c r="U265" i="3"/>
  <c r="V265" i="3"/>
  <c r="S260" i="3"/>
  <c r="U260" i="3"/>
  <c r="V260" i="3"/>
  <c r="T233" i="3"/>
  <c r="R258" i="3"/>
  <c r="T258" i="3"/>
  <c r="S258" i="3"/>
  <c r="S214" i="3"/>
  <c r="T189" i="3"/>
  <c r="T244" i="3"/>
  <c r="R157" i="3"/>
  <c r="T157" i="3"/>
  <c r="S143" i="3"/>
  <c r="T285" i="3"/>
  <c r="S185" i="3"/>
  <c r="U185" i="3"/>
  <c r="V185" i="3"/>
  <c r="R149" i="3"/>
  <c r="U149" i="3"/>
  <c r="V149" i="3"/>
  <c r="S114" i="3"/>
  <c r="U114" i="3"/>
  <c r="V114" i="3"/>
  <c r="T39" i="3"/>
  <c r="R102" i="3"/>
  <c r="U102" i="3"/>
  <c r="V102" i="3"/>
  <c r="R75" i="3"/>
  <c r="S62" i="3"/>
  <c r="U62" i="3"/>
  <c r="V62" i="3"/>
  <c r="S30" i="3"/>
  <c r="U30" i="3"/>
  <c r="V30" i="3"/>
  <c r="T21" i="3"/>
  <c r="T208" i="3"/>
  <c r="R2" i="3"/>
  <c r="U2" i="3"/>
  <c r="V2" i="3"/>
  <c r="S10" i="3"/>
  <c r="S110" i="3"/>
  <c r="U110" i="3"/>
  <c r="V110" i="3"/>
  <c r="S82" i="3"/>
  <c r="T38" i="3"/>
  <c r="T8" i="3"/>
  <c r="T46" i="3"/>
  <c r="T281" i="3"/>
  <c r="S297" i="3"/>
  <c r="U297" i="3"/>
  <c r="V297" i="3"/>
  <c r="R274" i="3"/>
  <c r="T274" i="3"/>
  <c r="S274" i="3"/>
  <c r="T132" i="3"/>
  <c r="S97" i="3"/>
  <c r="S70" i="3"/>
  <c r="S38" i="3"/>
  <c r="S6" i="3"/>
  <c r="T104" i="3"/>
  <c r="T45" i="3"/>
  <c r="T40" i="3"/>
  <c r="S289" i="3"/>
  <c r="T275" i="3"/>
  <c r="R248" i="3"/>
  <c r="T272" i="3"/>
  <c r="T171" i="3"/>
  <c r="S152" i="3"/>
  <c r="U152" i="3"/>
  <c r="V152" i="3"/>
  <c r="T143" i="3"/>
  <c r="S191" i="3"/>
  <c r="U191" i="3"/>
  <c r="V191" i="3"/>
  <c r="R173" i="3"/>
  <c r="T173" i="3"/>
  <c r="T294" i="3"/>
  <c r="T150" i="3"/>
  <c r="S146" i="3"/>
  <c r="T269" i="3"/>
  <c r="T7" i="3"/>
  <c r="S105" i="3"/>
  <c r="R88" i="3"/>
  <c r="T88" i="3"/>
  <c r="S78" i="3"/>
  <c r="U78" i="3"/>
  <c r="V78" i="3"/>
  <c r="S46" i="3"/>
  <c r="S14" i="3"/>
  <c r="S87" i="3"/>
  <c r="U87" i="3"/>
  <c r="V87" i="3"/>
  <c r="T34" i="3"/>
  <c r="T43" i="3"/>
  <c r="S93" i="3"/>
  <c r="S74" i="3"/>
  <c r="T6" i="3"/>
  <c r="T99" i="3"/>
  <c r="T72" i="3"/>
  <c r="H15" i="2"/>
  <c r="U223" i="3"/>
  <c r="V223" i="3"/>
  <c r="F15" i="2"/>
  <c r="U150" i="3"/>
  <c r="V150" i="3"/>
  <c r="U290" i="3"/>
  <c r="V290" i="3"/>
  <c r="U231" i="3"/>
  <c r="V231" i="3"/>
  <c r="U43" i="3"/>
  <c r="V43" i="3"/>
  <c r="U251" i="3"/>
  <c r="V251" i="3"/>
  <c r="U109" i="3"/>
  <c r="V109" i="3"/>
  <c r="U174" i="3"/>
  <c r="V174" i="3"/>
  <c r="U205" i="3"/>
  <c r="V205" i="3"/>
  <c r="U172" i="3"/>
  <c r="V172" i="3"/>
  <c r="U33" i="3"/>
  <c r="V33" i="3"/>
  <c r="U221" i="3"/>
  <c r="V221" i="3"/>
  <c r="U163" i="3"/>
  <c r="V163" i="3"/>
  <c r="U162" i="3"/>
  <c r="V162" i="3"/>
  <c r="U259" i="3"/>
  <c r="V259" i="3"/>
  <c r="U166" i="3"/>
  <c r="V166" i="3"/>
  <c r="U245" i="3"/>
  <c r="V245" i="3"/>
  <c r="U125" i="3"/>
  <c r="V125" i="3"/>
  <c r="U273" i="3"/>
  <c r="V273" i="3"/>
  <c r="U197" i="3"/>
  <c r="V197" i="3"/>
  <c r="U287" i="3"/>
  <c r="V287" i="3"/>
  <c r="U131" i="3"/>
  <c r="V131" i="3"/>
  <c r="U278" i="3"/>
  <c r="V278" i="3"/>
  <c r="U250" i="3"/>
  <c r="V250" i="3"/>
  <c r="U215" i="3"/>
  <c r="V215" i="3"/>
  <c r="U217" i="3"/>
  <c r="V217" i="3"/>
  <c r="U263" i="3"/>
  <c r="V263" i="3"/>
  <c r="U155" i="3"/>
  <c r="V155" i="3"/>
  <c r="U271" i="3"/>
  <c r="V271" i="3"/>
  <c r="U209" i="3"/>
  <c r="V209" i="3"/>
  <c r="U225" i="3"/>
  <c r="V225" i="3"/>
  <c r="U133" i="3"/>
  <c r="V133" i="3"/>
  <c r="U241" i="3"/>
  <c r="V241" i="3"/>
  <c r="U145" i="3"/>
  <c r="V145" i="3"/>
  <c r="U283" i="3"/>
  <c r="V283" i="3"/>
  <c r="U8" i="3"/>
  <c r="V8" i="3"/>
  <c r="U246" i="3"/>
  <c r="V246" i="3"/>
  <c r="U295" i="3"/>
  <c r="V295" i="3"/>
  <c r="U95" i="3"/>
  <c r="V95" i="3"/>
  <c r="U140" i="3"/>
  <c r="V140" i="3"/>
  <c r="U235" i="3"/>
  <c r="V235" i="3"/>
  <c r="U158" i="3"/>
  <c r="V158" i="3"/>
  <c r="U4" i="3"/>
  <c r="V4" i="3"/>
  <c r="U255" i="3"/>
  <c r="V255" i="3"/>
  <c r="U120" i="3"/>
  <c r="V120" i="3"/>
  <c r="U171" i="3"/>
  <c r="V171" i="3"/>
  <c r="U132" i="3"/>
  <c r="V132" i="3"/>
  <c r="U164" i="3"/>
  <c r="V164" i="3"/>
  <c r="U211" i="3"/>
  <c r="V211" i="3"/>
  <c r="U206" i="3"/>
  <c r="V206" i="3"/>
  <c r="U240" i="3"/>
  <c r="V240" i="3"/>
  <c r="U71" i="3"/>
  <c r="V71" i="3"/>
  <c r="U16" i="3"/>
  <c r="V16" i="3"/>
  <c r="U239" i="3"/>
  <c r="V239" i="3"/>
  <c r="U207" i="3"/>
  <c r="V207" i="3"/>
  <c r="U107" i="3"/>
  <c r="V107" i="3"/>
  <c r="U144" i="3"/>
  <c r="V144" i="3"/>
  <c r="U279" i="3"/>
  <c r="V279" i="3"/>
  <c r="U36" i="3"/>
  <c r="V36" i="3"/>
  <c r="U105" i="3"/>
  <c r="V105" i="3"/>
  <c r="U106" i="3"/>
  <c r="V106" i="3"/>
  <c r="U179" i="3"/>
  <c r="V179" i="3"/>
  <c r="U129" i="3"/>
  <c r="V129" i="3"/>
  <c r="U73" i="3"/>
  <c r="V73" i="3"/>
  <c r="U170" i="3"/>
  <c r="V170" i="3"/>
  <c r="U15" i="3"/>
  <c r="V15" i="3"/>
  <c r="U160" i="3"/>
  <c r="V160" i="3"/>
  <c r="U44" i="3"/>
  <c r="V44" i="3"/>
  <c r="U228" i="3"/>
  <c r="V228" i="3"/>
  <c r="U159" i="3"/>
  <c r="V159" i="3"/>
  <c r="U11" i="3"/>
  <c r="V11" i="3"/>
  <c r="U237" i="3"/>
  <c r="V237" i="3"/>
  <c r="U111" i="3"/>
  <c r="V111" i="3"/>
  <c r="U64" i="3"/>
  <c r="V64" i="3"/>
  <c r="U196" i="3"/>
  <c r="V196" i="3"/>
  <c r="U12" i="3"/>
  <c r="V12" i="3"/>
  <c r="U138" i="3"/>
  <c r="V138" i="3"/>
  <c r="U59" i="3"/>
  <c r="V59" i="3"/>
  <c r="U101" i="3"/>
  <c r="V101" i="3"/>
  <c r="U63" i="3"/>
  <c r="V63" i="3"/>
  <c r="U262" i="3"/>
  <c r="V262" i="3"/>
  <c r="U137" i="3"/>
  <c r="V137" i="3"/>
  <c r="U219" i="3"/>
  <c r="V219" i="3"/>
  <c r="U176" i="3"/>
  <c r="V176" i="3"/>
  <c r="U247" i="3"/>
  <c r="V247" i="3"/>
  <c r="U99" i="3"/>
  <c r="V99" i="3"/>
  <c r="U17" i="3"/>
  <c r="V17" i="3"/>
  <c r="U203" i="3"/>
  <c r="V203" i="3"/>
  <c r="U193" i="3"/>
  <c r="V193" i="3"/>
  <c r="U136" i="3"/>
  <c r="V136" i="3"/>
  <c r="U178" i="3"/>
  <c r="V178" i="3"/>
  <c r="U7" i="3"/>
  <c r="V7" i="3"/>
  <c r="U23" i="3"/>
  <c r="V23" i="3"/>
  <c r="U201" i="3"/>
  <c r="V201" i="3"/>
  <c r="U154" i="3"/>
  <c r="V154" i="3"/>
  <c r="U282" i="3"/>
  <c r="V282" i="3"/>
  <c r="U242" i="3"/>
  <c r="V242" i="3"/>
  <c r="U180" i="3"/>
  <c r="V180" i="3"/>
  <c r="U39" i="3"/>
  <c r="V39" i="3"/>
  <c r="U269" i="3"/>
  <c r="V269" i="3"/>
  <c r="U40" i="3"/>
  <c r="V40" i="3"/>
  <c r="U103" i="3"/>
  <c r="V103" i="3"/>
  <c r="U25" i="3"/>
  <c r="V25" i="3"/>
  <c r="U82" i="3"/>
  <c r="V82" i="3"/>
  <c r="U141" i="3"/>
  <c r="V141" i="3"/>
  <c r="U20" i="3"/>
  <c r="V20" i="3"/>
  <c r="U86" i="3"/>
  <c r="V86" i="3"/>
  <c r="U74" i="3"/>
  <c r="V74" i="3"/>
  <c r="U130" i="3"/>
  <c r="V130" i="3"/>
  <c r="U127" i="3"/>
  <c r="V127" i="3"/>
  <c r="U243" i="3"/>
  <c r="V243" i="3"/>
  <c r="U146" i="3"/>
  <c r="V146" i="3"/>
  <c r="U10" i="3"/>
  <c r="V10" i="3"/>
  <c r="U293" i="3"/>
  <c r="V293" i="3"/>
  <c r="U135" i="3"/>
  <c r="V135" i="3"/>
  <c r="U42" i="3"/>
  <c r="V42" i="3"/>
  <c r="U66" i="3"/>
  <c r="V66" i="3"/>
  <c r="U291" i="3"/>
  <c r="V291" i="3"/>
  <c r="U72" i="3"/>
  <c r="V72" i="3"/>
  <c r="U93" i="3"/>
  <c r="V93" i="3"/>
  <c r="U275" i="3"/>
  <c r="V275" i="3"/>
  <c r="U134" i="3"/>
  <c r="V134" i="3"/>
  <c r="U128" i="3"/>
  <c r="V128" i="3"/>
  <c r="U296" i="3"/>
  <c r="V296" i="3"/>
  <c r="U200" i="3"/>
  <c r="V200" i="3"/>
  <c r="U169" i="3"/>
  <c r="V169" i="3"/>
  <c r="U45" i="3"/>
  <c r="V45" i="3"/>
  <c r="U97" i="3"/>
  <c r="V97" i="3"/>
  <c r="U161" i="3"/>
  <c r="V161" i="3"/>
  <c r="U270" i="3"/>
  <c r="V270" i="3"/>
  <c r="U69" i="3"/>
  <c r="V69" i="3"/>
  <c r="U189" i="3"/>
  <c r="V189" i="3"/>
  <c r="U214" i="3"/>
  <c r="V214" i="3"/>
  <c r="U34" i="3"/>
  <c r="V34" i="3"/>
  <c r="U104" i="3"/>
  <c r="V104" i="3"/>
  <c r="U177" i="3"/>
  <c r="V177" i="3"/>
  <c r="U70" i="3"/>
  <c r="V70" i="3"/>
  <c r="U288" i="3"/>
  <c r="V288" i="3"/>
  <c r="U233" i="3"/>
  <c r="V233" i="3"/>
  <c r="U236" i="3"/>
  <c r="V236" i="3"/>
  <c r="U244" i="3"/>
  <c r="V244" i="3"/>
  <c r="U294" i="3"/>
  <c r="V294" i="3"/>
  <c r="U38" i="3"/>
  <c r="V38" i="3"/>
  <c r="U21" i="3"/>
  <c r="V21" i="3"/>
  <c r="U238" i="3"/>
  <c r="V238" i="3"/>
  <c r="U46" i="3"/>
  <c r="V46" i="3"/>
  <c r="U281" i="3"/>
  <c r="V281" i="3"/>
  <c r="U208" i="3"/>
  <c r="V208" i="3"/>
  <c r="U143" i="3"/>
  <c r="V143" i="3"/>
  <c r="U192" i="3"/>
  <c r="V192" i="3"/>
  <c r="U289" i="3"/>
  <c r="V289" i="3"/>
  <c r="U292" i="3"/>
  <c r="V292" i="3"/>
  <c r="U6" i="3"/>
  <c r="V6" i="3"/>
  <c r="U272" i="3"/>
  <c r="V272" i="3"/>
  <c r="U123" i="3"/>
  <c r="V123" i="3"/>
  <c r="U157" i="3"/>
  <c r="V157" i="3"/>
  <c r="U285" i="3"/>
  <c r="V285" i="3"/>
  <c r="T5" i="3"/>
  <c r="U5" i="3"/>
  <c r="V5" i="3"/>
  <c r="U198" i="3"/>
  <c r="V198" i="3"/>
  <c r="U14" i="3"/>
  <c r="V14" i="3"/>
  <c r="T75" i="3"/>
  <c r="U75" i="3"/>
  <c r="V75" i="3"/>
  <c r="U274" i="3"/>
  <c r="V274" i="3"/>
  <c r="U213" i="3"/>
  <c r="V213" i="3"/>
  <c r="U88" i="3"/>
  <c r="V88" i="3"/>
  <c r="T277" i="3"/>
  <c r="U277" i="3"/>
  <c r="V277" i="3"/>
  <c r="T13" i="3"/>
  <c r="U13" i="3"/>
  <c r="V13" i="3"/>
  <c r="T194" i="3"/>
  <c r="U194" i="3"/>
  <c r="V194" i="3"/>
  <c r="T256" i="3"/>
  <c r="U256" i="3"/>
  <c r="V256" i="3"/>
  <c r="U173" i="3"/>
  <c r="V173" i="3"/>
  <c r="T248" i="3"/>
  <c r="U248" i="3"/>
  <c r="V248" i="3"/>
  <c r="U195" i="3"/>
  <c r="V195" i="3"/>
  <c r="U258" i="3"/>
  <c r="V258" i="3"/>
</calcChain>
</file>

<file path=xl/sharedStrings.xml><?xml version="1.0" encoding="utf-8"?>
<sst xmlns="http://schemas.openxmlformats.org/spreadsheetml/2006/main" count="12492" uniqueCount="2970">
  <si>
    <t>序号（唯一编号）</t>
  </si>
  <si>
    <t>产权人
（单位）</t>
  </si>
  <si>
    <t>使用人</t>
  </si>
  <si>
    <t>栋号
(实际)</t>
  </si>
  <si>
    <t>房号
（实际)</t>
  </si>
  <si>
    <t>临路</t>
  </si>
  <si>
    <t>房屋登记地址</t>
  </si>
  <si>
    <t>权证号码</t>
  </si>
  <si>
    <t>产权面积
（㎡）</t>
  </si>
  <si>
    <t>登记
用途</t>
  </si>
  <si>
    <t>实际用途</t>
  </si>
  <si>
    <t>计算
用途</t>
  </si>
  <si>
    <t>建筑年代</t>
  </si>
  <si>
    <t>登记结构</t>
  </si>
  <si>
    <t>实勘结构</t>
  </si>
  <si>
    <t>计算结构</t>
  </si>
  <si>
    <t>实际层高（净高M)</t>
  </si>
  <si>
    <t>登记层高（M）</t>
  </si>
  <si>
    <t>计算层高</t>
  </si>
  <si>
    <t>户型</t>
  </si>
  <si>
    <t>采光</t>
  </si>
  <si>
    <t>通风</t>
  </si>
  <si>
    <t>朝向</t>
  </si>
  <si>
    <t>登记所在层数</t>
  </si>
  <si>
    <t>登记总层数</t>
  </si>
  <si>
    <t>实际所在层数</t>
  </si>
  <si>
    <t>实际总层数</t>
  </si>
  <si>
    <t>计算所在层数</t>
  </si>
  <si>
    <t>计算总层数</t>
  </si>
  <si>
    <t>入户情况</t>
  </si>
  <si>
    <t>外勘时间</t>
  </si>
  <si>
    <t>外勘人员</t>
  </si>
  <si>
    <t>查勘备注</t>
  </si>
  <si>
    <t>权证备注</t>
  </si>
  <si>
    <t>权证照片1</t>
  </si>
  <si>
    <t>权证照片2</t>
  </si>
  <si>
    <t>案例</t>
  </si>
  <si>
    <t>熊静纯</t>
  </si>
  <si>
    <t>裕农街74号南栋</t>
  </si>
  <si>
    <t>00145832</t>
  </si>
  <si>
    <t>住宅</t>
  </si>
  <si>
    <t>混合结构</t>
  </si>
  <si>
    <t>砖混</t>
  </si>
  <si>
    <t>充分</t>
  </si>
  <si>
    <t>通透</t>
  </si>
  <si>
    <t>南北</t>
  </si>
  <si>
    <t>已入户，已签字</t>
  </si>
  <si>
    <t>欧椋</t>
  </si>
  <si>
    <t>杨国清</t>
  </si>
  <si>
    <t>709075758</t>
  </si>
  <si>
    <t>刘丽君</t>
  </si>
  <si>
    <t>708041999</t>
  </si>
  <si>
    <t>王建林</t>
  </si>
  <si>
    <t>00233113</t>
  </si>
  <si>
    <t>未入户，未签字</t>
  </si>
  <si>
    <t>杨栋富</t>
  </si>
  <si>
    <t>00145822</t>
  </si>
  <si>
    <t>谢马和</t>
  </si>
  <si>
    <t>裕农街47号北栋</t>
  </si>
  <si>
    <t>00145801</t>
  </si>
  <si>
    <t>龚嫦娥</t>
  </si>
  <si>
    <t>宋春生</t>
  </si>
  <si>
    <t>00145803</t>
  </si>
  <si>
    <t>已入户，未签字</t>
  </si>
  <si>
    <t>李桂林</t>
  </si>
  <si>
    <t>00145804</t>
  </si>
  <si>
    <t>马迎春</t>
  </si>
  <si>
    <t>00145805</t>
  </si>
  <si>
    <t>杨宇婷</t>
  </si>
  <si>
    <t>周文议</t>
  </si>
  <si>
    <t>00145807</t>
  </si>
  <si>
    <t>唐玲</t>
  </si>
  <si>
    <t>下碧湘街33号</t>
  </si>
  <si>
    <t>天心区下碧湘街33号105房</t>
  </si>
  <si>
    <t>00491152</t>
  </si>
  <si>
    <t>缺三方照片</t>
  </si>
  <si>
    <t>缺建筑年代</t>
  </si>
  <si>
    <t>粟娜</t>
  </si>
  <si>
    <t>天心区下碧湘街33号304</t>
  </si>
  <si>
    <t>00107370</t>
  </si>
  <si>
    <t>未入户，已签字</t>
  </si>
  <si>
    <t>胡琬卿</t>
  </si>
  <si>
    <t>天心区下碧湘街33号301号房间</t>
  </si>
  <si>
    <t>00097739</t>
  </si>
  <si>
    <t>权证上名字：胡婉卿，缺建筑年代</t>
  </si>
  <si>
    <t>欧上廉</t>
  </si>
  <si>
    <t>710143106</t>
  </si>
  <si>
    <t>邓立新</t>
  </si>
  <si>
    <t>独立栋</t>
  </si>
  <si>
    <t>裕农街096号全部</t>
  </si>
  <si>
    <t>712073659</t>
  </si>
  <si>
    <t>砖木结构</t>
  </si>
  <si>
    <t>砖木</t>
  </si>
  <si>
    <t>1</t>
  </si>
  <si>
    <t>胡建明</t>
  </si>
  <si>
    <t>裕农街098号全部</t>
  </si>
  <si>
    <t>私018918</t>
  </si>
  <si>
    <t>1-2</t>
  </si>
  <si>
    <t>周春初</t>
  </si>
  <si>
    <t>裕农街084号全部</t>
  </si>
  <si>
    <t>私012272</t>
  </si>
  <si>
    <t>李顺华</t>
  </si>
  <si>
    <t>天心区裕农街86号（现144号）102</t>
  </si>
  <si>
    <t>00635376</t>
  </si>
  <si>
    <t>魏振威</t>
  </si>
  <si>
    <t>00635375</t>
  </si>
  <si>
    <t>彭建芝</t>
  </si>
  <si>
    <t>裕农街七条巷012号全部</t>
  </si>
  <si>
    <t>00395154</t>
  </si>
  <si>
    <t>1F3,2F2.9</t>
  </si>
  <si>
    <t>黎志文、黎龙彪、黎伟</t>
  </si>
  <si>
    <t>裕农街七条巷5号全部</t>
  </si>
  <si>
    <t>710110919、710110921、710110920</t>
  </si>
  <si>
    <t>何湘平、何艳萍、何兰萍、何渝平、何筑平</t>
  </si>
  <si>
    <t>裕农街066号全部</t>
  </si>
  <si>
    <t xml:space="preserve">00623342、00052542、00052541、00052540、00052539          </t>
  </si>
  <si>
    <t>商业</t>
  </si>
  <si>
    <t>刘贵荣、赵冬秀、赵玉珍、赵振祥、赵富元、赵振文</t>
  </si>
  <si>
    <t>裕农街三条巷003号全部</t>
  </si>
  <si>
    <t>私016146、002758、002759、002762、002760、002761</t>
  </si>
  <si>
    <t>章正才</t>
  </si>
  <si>
    <t>裕农街三条巷007号全部</t>
  </si>
  <si>
    <t>私017072</t>
  </si>
  <si>
    <t>李翠莲</t>
  </si>
  <si>
    <t>裕农街三条巷028号全部</t>
  </si>
  <si>
    <t>00561621</t>
  </si>
  <si>
    <t>1F2.6,2F2.2</t>
  </si>
  <si>
    <t>缺估价师照片</t>
  </si>
  <si>
    <t>何本旺</t>
  </si>
  <si>
    <t>裕农街三条巷025号全部</t>
  </si>
  <si>
    <t>私013770</t>
  </si>
  <si>
    <t>1F3,2F2.8</t>
  </si>
  <si>
    <t>左邦谟</t>
  </si>
  <si>
    <t>下碧湘街崇德里004号全部</t>
  </si>
  <si>
    <t>00438246</t>
  </si>
  <si>
    <t>程再良</t>
  </si>
  <si>
    <t>下碧湘街崇德里008号全部</t>
  </si>
  <si>
    <t>00134544</t>
  </si>
  <si>
    <t>1-3</t>
  </si>
  <si>
    <t>冯寿云、彭国斌</t>
  </si>
  <si>
    <t>崇德里009号全部</t>
  </si>
  <si>
    <t>私016691、
003192</t>
  </si>
  <si>
    <t>1F:3F:2.5</t>
  </si>
  <si>
    <t>冯加兴、冯加湘、冯加英、冯加付</t>
  </si>
  <si>
    <t>私040235</t>
  </si>
  <si>
    <t>1F:3,2F:2.7</t>
  </si>
  <si>
    <t>内档登记少了冯加付的名字</t>
  </si>
  <si>
    <t>罗正福</t>
  </si>
  <si>
    <t>裕农街74号南栋404</t>
  </si>
  <si>
    <t>00646948</t>
  </si>
  <si>
    <t>混合</t>
  </si>
  <si>
    <t>2室1厅1卫1厨</t>
  </si>
  <si>
    <t>南</t>
  </si>
  <si>
    <t>胡志辉</t>
  </si>
  <si>
    <t>裕农街74号南栋403</t>
  </si>
  <si>
    <t>00145827</t>
  </si>
  <si>
    <t>李福军</t>
  </si>
  <si>
    <t>裕农街74号南栋603</t>
  </si>
  <si>
    <t>00145829</t>
  </si>
  <si>
    <t>罗海云</t>
  </si>
  <si>
    <t>裕农街74号南栋704</t>
  </si>
  <si>
    <t>713315195</t>
  </si>
  <si>
    <t>刘月明</t>
  </si>
  <si>
    <t>裕农街74号南栋101</t>
  </si>
  <si>
    <t>00145812</t>
  </si>
  <si>
    <t>杜伟</t>
  </si>
  <si>
    <t>裕农街74号南栋601</t>
  </si>
  <si>
    <t>00145816</t>
  </si>
  <si>
    <t>李中定</t>
  </si>
  <si>
    <t>裕农街47号北栋（74号）101</t>
  </si>
  <si>
    <t>00145799</t>
  </si>
  <si>
    <t>王兵</t>
  </si>
  <si>
    <t>裕农街47号北栋（74号）202</t>
  </si>
  <si>
    <t>00145802</t>
  </si>
  <si>
    <t>谈旻</t>
  </si>
  <si>
    <t>裕农街47号北栋（74号）402</t>
  </si>
  <si>
    <t>713141827</t>
  </si>
  <si>
    <t>蒋霞燕</t>
  </si>
  <si>
    <t>裕农街47号北栋（74号）602</t>
  </si>
  <si>
    <t>00602758</t>
  </si>
  <si>
    <t>谭光宏</t>
  </si>
  <si>
    <t>天心区下碧湘街33号204号房间</t>
  </si>
  <si>
    <t>00091228</t>
  </si>
  <si>
    <t>劳先奇</t>
  </si>
  <si>
    <t>天心区下碧湘街33号406</t>
  </si>
  <si>
    <t>00107372</t>
  </si>
  <si>
    <t>邹逢芝</t>
  </si>
  <si>
    <t>天心区下碧湘街33号402</t>
  </si>
  <si>
    <t>00424438</t>
  </si>
  <si>
    <t>邓超、邓金科</t>
  </si>
  <si>
    <t>天心区下碧湘街33号1层</t>
  </si>
  <si>
    <t>00457881、00023454</t>
  </si>
  <si>
    <t>易春云</t>
  </si>
  <si>
    <t>裕农街090号全部</t>
  </si>
  <si>
    <t>私019168</t>
  </si>
  <si>
    <t>檐高3米，顶高2.2米</t>
  </si>
  <si>
    <t>唐普臣</t>
  </si>
  <si>
    <t>裕农街094号全部</t>
  </si>
  <si>
    <t>私019439</t>
  </si>
  <si>
    <t>3米</t>
  </si>
  <si>
    <t>黄秀兰</t>
  </si>
  <si>
    <t>裕农街八条巷128号全部</t>
  </si>
  <si>
    <t>00326767</t>
  </si>
  <si>
    <t>彭卓群</t>
  </si>
  <si>
    <t>天心区裕农街七条巷11号全部</t>
  </si>
  <si>
    <t>00582448</t>
  </si>
  <si>
    <t>欧建国</t>
  </si>
  <si>
    <t>裕农街064号全部</t>
  </si>
  <si>
    <t>00518770</t>
  </si>
  <si>
    <t>1-4</t>
  </si>
  <si>
    <t>凌春泉</t>
  </si>
  <si>
    <t>裕农街三条巷027号全部</t>
  </si>
  <si>
    <t>私017094</t>
  </si>
  <si>
    <t>2.6米</t>
  </si>
  <si>
    <t>秦泽亮</t>
  </si>
  <si>
    <t>裕农街三条巷19号全部</t>
  </si>
  <si>
    <t>私067425</t>
  </si>
  <si>
    <t>2.8米</t>
  </si>
  <si>
    <t>秦国强</t>
  </si>
  <si>
    <t>裕农街三条巷19号西向一缝</t>
  </si>
  <si>
    <t>成067115</t>
  </si>
  <si>
    <t>秦玉华</t>
  </si>
  <si>
    <t>裕农街三条巷021号全部</t>
  </si>
  <si>
    <t>私047254</t>
  </si>
  <si>
    <t>2.9米</t>
  </si>
  <si>
    <t>刘文建</t>
  </si>
  <si>
    <t>天心区书院路裕农街152号（原29号）全部</t>
  </si>
  <si>
    <t>00288354</t>
  </si>
  <si>
    <t>1F：2.9；2-3.2；顶3</t>
  </si>
  <si>
    <t>缺分层平面图</t>
  </si>
  <si>
    <t>彭玉莲</t>
  </si>
  <si>
    <t>裕农街三条巷006号全部</t>
  </si>
  <si>
    <t>私041879</t>
  </si>
  <si>
    <t>杨忠明</t>
  </si>
  <si>
    <t>南九如巷013号全部</t>
  </si>
  <si>
    <t>私067012</t>
  </si>
  <si>
    <t>3.2米</t>
  </si>
  <si>
    <t>裕农街3条巷4号</t>
  </si>
  <si>
    <t>麻将馆</t>
  </si>
  <si>
    <t>无权证资料</t>
  </si>
  <si>
    <t>崇德里1号</t>
  </si>
  <si>
    <t>李福铭、李定安、李定国、李仕英、李玉英、李定春</t>
  </si>
  <si>
    <t>崇德里8号1层</t>
  </si>
  <si>
    <t>00121588、00019132、00019133、00019135、00019136、00019134</t>
  </si>
  <si>
    <t>无权证资料，有房屋登记卡和私改遗文件</t>
  </si>
  <si>
    <t>刘建勤</t>
  </si>
  <si>
    <t>裕农街74号南栋204</t>
  </si>
  <si>
    <t>00145833</t>
  </si>
  <si>
    <t>2室1厅1厨1卫1阳台</t>
  </si>
  <si>
    <t>张寿坤</t>
  </si>
  <si>
    <t>裕农街74号南栋303</t>
  </si>
  <si>
    <t>00145826</t>
  </si>
  <si>
    <t>葛朝晖</t>
  </si>
  <si>
    <t>裕农街74号南栋503</t>
  </si>
  <si>
    <t>00145828</t>
  </si>
  <si>
    <t>刘建君</t>
  </si>
  <si>
    <t>裕农街74号南栋703</t>
  </si>
  <si>
    <t>00145830</t>
  </si>
  <si>
    <t>陈南香</t>
  </si>
  <si>
    <t>裕农街74号南栋201</t>
  </si>
  <si>
    <t>00145813</t>
  </si>
  <si>
    <t>徐干钦</t>
  </si>
  <si>
    <t>裕农街74号南栋301</t>
  </si>
  <si>
    <t>00145814</t>
  </si>
  <si>
    <t>刘超</t>
  </si>
  <si>
    <t>裕农街74号南栋402</t>
  </si>
  <si>
    <t>00172234</t>
  </si>
  <si>
    <t>陈月清</t>
  </si>
  <si>
    <t>裕农街74号南栋602</t>
  </si>
  <si>
    <t>00145823</t>
  </si>
  <si>
    <t>何冬华</t>
  </si>
  <si>
    <t>裕农街47号北栋（74号）102</t>
  </si>
  <si>
    <t>00145800</t>
  </si>
  <si>
    <t>客厅北向加建一间房，北面有二间杂屋</t>
  </si>
  <si>
    <t>谢虹</t>
  </si>
  <si>
    <t>裕农街47号北栋（74号）501</t>
  </si>
  <si>
    <t>712099737</t>
  </si>
  <si>
    <t>4室1厅1厨1卫1阳台</t>
  </si>
  <si>
    <t>吕新敏</t>
  </si>
  <si>
    <t>天心区下碧湘街33号203</t>
  </si>
  <si>
    <t>私077912</t>
  </si>
  <si>
    <t>北</t>
  </si>
  <si>
    <t>任超君</t>
  </si>
  <si>
    <t>天心区下碧湘街33号前栋二层西向</t>
  </si>
  <si>
    <t>715184078</t>
  </si>
  <si>
    <t>易宏能</t>
  </si>
  <si>
    <t>天心区下碧湘街33号302号房间</t>
  </si>
  <si>
    <t>00097740</t>
  </si>
  <si>
    <t>符方莉</t>
  </si>
  <si>
    <t>谢文君</t>
  </si>
  <si>
    <t>南九如巷011号全部</t>
  </si>
  <si>
    <t>1F：3；2-4F：2.9；5F：2.4</t>
  </si>
  <si>
    <t>1-3F：3</t>
  </si>
  <si>
    <t>1-5</t>
  </si>
  <si>
    <t>黎起</t>
  </si>
  <si>
    <t>裕农街092号全部</t>
  </si>
  <si>
    <t>708035534</t>
  </si>
  <si>
    <t>1F：2.75；2F：2.20</t>
  </si>
  <si>
    <t>李顺勇</t>
  </si>
  <si>
    <t xml:space="preserve">裕农街七条巷014号全部      </t>
  </si>
  <si>
    <t>私018721</t>
  </si>
  <si>
    <t>1F：3:2-3F:2.9</t>
  </si>
  <si>
    <t>1-2F：3</t>
  </si>
  <si>
    <t>东</t>
  </si>
  <si>
    <t>冯云、冯必雄、冯子钦、冯雪萍、冯必成</t>
  </si>
  <si>
    <t>裕农街七条巷013号全部</t>
  </si>
  <si>
    <t>私012658、008275、008274、008276、008277</t>
  </si>
  <si>
    <t>1F：2.5；2F：3</t>
  </si>
  <si>
    <t>周雄</t>
  </si>
  <si>
    <t>裕农街三条巷020号全部</t>
  </si>
  <si>
    <t>00467246</t>
  </si>
  <si>
    <t>1-2F：2.8</t>
  </si>
  <si>
    <t>王志球</t>
  </si>
  <si>
    <t>天心区裕农街三条巷022号全部</t>
  </si>
  <si>
    <t>00568480</t>
  </si>
  <si>
    <t>1-2F：2.8；3F：2.3</t>
  </si>
  <si>
    <t>1F：2.7</t>
  </si>
  <si>
    <t>西</t>
  </si>
  <si>
    <t>廖荣贵</t>
  </si>
  <si>
    <t>裕农街三条巷008号全部</t>
  </si>
  <si>
    <t>私019018</t>
  </si>
  <si>
    <t>东1F：2.3；西1F：3</t>
  </si>
  <si>
    <t>1F：2.2</t>
  </si>
  <si>
    <t>西、东</t>
  </si>
  <si>
    <t>东、西向各1处房屋</t>
  </si>
  <si>
    <t>苏清泉</t>
  </si>
  <si>
    <t>南区裕农街3条巷5号</t>
  </si>
  <si>
    <t>私015409</t>
  </si>
  <si>
    <t>1F：3；2F：2.8；3F：2.3</t>
  </si>
  <si>
    <t>1F：2.9；2F：2.8</t>
  </si>
  <si>
    <t>邓自辉</t>
  </si>
  <si>
    <t>裕农街三条巷009号全部</t>
  </si>
  <si>
    <t>私019595</t>
  </si>
  <si>
    <t>1F：2.4；2F：2.2</t>
  </si>
  <si>
    <t>1F：2.3；2F：2.2</t>
  </si>
  <si>
    <t>左露</t>
  </si>
  <si>
    <t>下碧湘街崇德里004号101</t>
  </si>
  <si>
    <t>00480485</t>
  </si>
  <si>
    <t>南1F：4；北1F：4.5</t>
  </si>
  <si>
    <t>南、北向各1处房屋</t>
  </si>
  <si>
    <t>陈康直</t>
  </si>
  <si>
    <t>下碧湘街南九如巷14号整栋</t>
  </si>
  <si>
    <t>713251191</t>
  </si>
  <si>
    <t>何长生</t>
  </si>
  <si>
    <t>办公、住宅</t>
  </si>
  <si>
    <t>1F：3；2-3F：2.4</t>
  </si>
  <si>
    <t>无产权资料，被征收人口述于1985年翻建，面积约点多平方米</t>
  </si>
  <si>
    <t>1F：2.6；2F：2.3</t>
  </si>
  <si>
    <t>无产权资料，被征收人口述于解放前建，面积约113点多平方米</t>
  </si>
  <si>
    <t>唐镇华</t>
  </si>
  <si>
    <t>裕农街三条巷23号</t>
  </si>
  <si>
    <t>10600</t>
  </si>
  <si>
    <t>周立秋变更后为唐镇华，无新权证，无登记用途</t>
  </si>
  <si>
    <t>周维宾</t>
  </si>
  <si>
    <t>裕农街三条巷16号</t>
  </si>
  <si>
    <t>06388</t>
  </si>
  <si>
    <t>商住</t>
  </si>
  <si>
    <t>1F:2.7；2F:2.5；3F：2.3</t>
  </si>
  <si>
    <t>权证不清晰，缺产权用途</t>
  </si>
  <si>
    <t>方幼珍</t>
  </si>
  <si>
    <t>崇德里4号</t>
  </si>
  <si>
    <t>无产权资料</t>
  </si>
  <si>
    <t>曾海萍</t>
  </si>
  <si>
    <t>南九如巷附3号</t>
  </si>
  <si>
    <t>缺外勘照片</t>
  </si>
  <si>
    <t>公房、暂时不上户</t>
  </si>
  <si>
    <t>姚利华</t>
  </si>
  <si>
    <t>天心区南九如巷5#全部</t>
  </si>
  <si>
    <t>00425176</t>
  </si>
  <si>
    <t>88.65</t>
  </si>
  <si>
    <t>1F：3:2-4F：2.7</t>
  </si>
  <si>
    <t>1F：2.7；2F：2.6</t>
  </si>
  <si>
    <t>沈润秋</t>
  </si>
  <si>
    <t>202房</t>
  </si>
  <si>
    <t>下碧湘街</t>
  </si>
  <si>
    <t>天心区下碧湘街33号202</t>
  </si>
  <si>
    <t>00280892</t>
  </si>
  <si>
    <t>龙尧</t>
  </si>
  <si>
    <t>彭建满</t>
  </si>
  <si>
    <t>404房</t>
  </si>
  <si>
    <t>天心区下碧湘街33号404</t>
  </si>
  <si>
    <t>00120728</t>
  </si>
  <si>
    <t>张春喜</t>
  </si>
  <si>
    <t>00263961</t>
  </si>
  <si>
    <t>徐赛芬</t>
  </si>
  <si>
    <t>103房</t>
  </si>
  <si>
    <t>天心区下碧湘街33号103</t>
  </si>
  <si>
    <t>00360147</t>
  </si>
  <si>
    <t>唐杰峰</t>
  </si>
  <si>
    <t>701房</t>
  </si>
  <si>
    <t>裕农街</t>
  </si>
  <si>
    <t>裕农街74号南栋701</t>
  </si>
  <si>
    <t>00145817</t>
  </si>
  <si>
    <t>廖革建</t>
  </si>
  <si>
    <t>102房</t>
  </si>
  <si>
    <t>裕农街74号南栋102</t>
  </si>
  <si>
    <t>00145818</t>
  </si>
  <si>
    <t>方春华</t>
  </si>
  <si>
    <t>501房</t>
  </si>
  <si>
    <t>裕农街74号南栋501</t>
  </si>
  <si>
    <t>00145815</t>
  </si>
  <si>
    <t>刘卫洪</t>
  </si>
  <si>
    <t>702房</t>
  </si>
  <si>
    <t>裕农街74号南栋702</t>
  </si>
  <si>
    <t>00145824</t>
  </si>
  <si>
    <t>曹毅农</t>
  </si>
  <si>
    <t>601房</t>
  </si>
  <si>
    <t>裕农街47号北栋（74号）601</t>
  </si>
  <si>
    <t>00145810</t>
  </si>
  <si>
    <t>4室1厅1卫1厨</t>
  </si>
  <si>
    <t>刘满华</t>
  </si>
  <si>
    <t>裕农街七条巷003号全部</t>
  </si>
  <si>
    <t>1f门面，2f住宅</t>
  </si>
  <si>
    <t>1f：2.2,2f：2.5</t>
  </si>
  <si>
    <t>无分层平面图</t>
  </si>
  <si>
    <t>周根生</t>
  </si>
  <si>
    <t>裕农街七条</t>
  </si>
  <si>
    <t>南区裕农街七条巷7号</t>
  </si>
  <si>
    <t>私018857</t>
  </si>
  <si>
    <t>自住</t>
  </si>
  <si>
    <t>1f：3,2f：2.8,3f：2.6</t>
  </si>
  <si>
    <t>颜国斌</t>
  </si>
  <si>
    <t>604房</t>
  </si>
  <si>
    <t>裕农街74号南栋604</t>
  </si>
  <si>
    <t>00145837</t>
  </si>
  <si>
    <t>李淑云</t>
  </si>
  <si>
    <t>203房</t>
  </si>
  <si>
    <t>裕农街74号南栋203</t>
  </si>
  <si>
    <t>00145825</t>
  </si>
  <si>
    <t>刘建梅</t>
  </si>
  <si>
    <t>504房</t>
  </si>
  <si>
    <t>裕农街74号南栋504</t>
  </si>
  <si>
    <t>00145836</t>
  </si>
  <si>
    <t>罗金辉</t>
  </si>
  <si>
    <t>裕农街74号南栋103</t>
  </si>
  <si>
    <t>00145831</t>
  </si>
  <si>
    <t>叶庆云</t>
  </si>
  <si>
    <t>裕农街74号南栋202</t>
  </si>
  <si>
    <t>00145819</t>
  </si>
  <si>
    <t>黄竣洲、黄鲜桃、黄琢洲</t>
  </si>
  <si>
    <t>下碧湘街崇德里002号001栋全部</t>
  </si>
  <si>
    <t>标060821、011954、011953</t>
  </si>
  <si>
    <t>裕农街三条巷010号整栋</t>
  </si>
  <si>
    <t>私016658、002952、共005955、共005950、共002951、共002956、共005954、002953</t>
  </si>
  <si>
    <t>1f：2.3；2f：2.3</t>
  </si>
  <si>
    <t>1f：2.4；2f：2.3</t>
  </si>
  <si>
    <t>裕农街三条巷011号全部</t>
  </si>
  <si>
    <t>私017426</t>
  </si>
  <si>
    <t>3.2/2.5</t>
  </si>
  <si>
    <t>邓正元</t>
  </si>
  <si>
    <t>裕农街三条巷026号全部</t>
  </si>
  <si>
    <t>私015328</t>
  </si>
  <si>
    <t>1f：2.6；2f：2.8</t>
  </si>
  <si>
    <t>1f：2.7；2f：2.3</t>
  </si>
  <si>
    <t>毛庆伟</t>
  </si>
  <si>
    <t>裕农街46号（现60号）</t>
  </si>
  <si>
    <t>蒋鑫林</t>
  </si>
  <si>
    <t>裕农街088号全部</t>
  </si>
  <si>
    <t>私018701</t>
  </si>
  <si>
    <t>1f：2.2；2f：2.2</t>
  </si>
  <si>
    <t>1f：2.5；2f：2.4</t>
  </si>
  <si>
    <t>曹德明</t>
  </si>
  <si>
    <t>私019057</t>
  </si>
  <si>
    <t>缺栋照</t>
  </si>
  <si>
    <t>蒋国华</t>
  </si>
  <si>
    <t>裕农街三条巷24号全部</t>
  </si>
  <si>
    <t>私018474</t>
  </si>
  <si>
    <t>张少棠</t>
  </si>
  <si>
    <t>私013580</t>
  </si>
  <si>
    <t>1f：2.8；2f：3；3f：2.9</t>
  </si>
  <si>
    <t>1f：2.9；2f：2.9</t>
  </si>
  <si>
    <t>许建春</t>
  </si>
  <si>
    <t>下碧湘街023号全部</t>
  </si>
  <si>
    <t>00481840</t>
  </si>
  <si>
    <t>其他</t>
  </si>
  <si>
    <t>1f：2.9,2f：2.8</t>
  </si>
  <si>
    <t>登记结构为其他</t>
  </si>
  <si>
    <t>陈刚、陈姝</t>
  </si>
  <si>
    <t>下碧湘街029号001栋全部</t>
  </si>
  <si>
    <t>00124913、00019575</t>
  </si>
  <si>
    <t>102.83</t>
  </si>
  <si>
    <t>1f门面，2-3f住宅,4f厨房、天台</t>
  </si>
  <si>
    <t>1f：2.8；2f：3.1；3f：2.9；4f：2.4</t>
  </si>
  <si>
    <t>1f：3.1；2f：2.6</t>
  </si>
  <si>
    <t>周建基</t>
  </si>
  <si>
    <t>私018728</t>
  </si>
  <si>
    <t>龚秀英</t>
  </si>
  <si>
    <t>南区下碧湘街5条巷9号</t>
  </si>
  <si>
    <t>私010168</t>
  </si>
  <si>
    <t>1f：3；2f：2.8；3f：4</t>
  </si>
  <si>
    <t>1f：2.9；2-3f：5.7</t>
  </si>
  <si>
    <t>裕农街三条巷16号（现裕农街96号）</t>
  </si>
  <si>
    <t>6米通高</t>
  </si>
  <si>
    <t>2014年改建（口述）无产权证
未公示</t>
  </si>
  <si>
    <t>刘杏云</t>
  </si>
  <si>
    <t>楚湘街082号001栋</t>
  </si>
  <si>
    <t>楚湘街082号001栋107</t>
  </si>
  <si>
    <t>00064757</t>
  </si>
  <si>
    <t>3室1厅1卫1厨</t>
  </si>
  <si>
    <t>龙尧、龚嫦娥</t>
  </si>
  <si>
    <t>曾艳辉、刘润湘</t>
  </si>
  <si>
    <t>楚湘街082号001栋207</t>
  </si>
  <si>
    <t>709192156、709192157</t>
  </si>
  <si>
    <t>师淑媛、王者兴</t>
  </si>
  <si>
    <t>楚湘街082号001栋307</t>
  </si>
  <si>
    <t>710065579、710065580</t>
  </si>
  <si>
    <t>黄志坚</t>
  </si>
  <si>
    <t>楚湘街082号001栋407</t>
  </si>
  <si>
    <t>00064734</t>
  </si>
  <si>
    <t>74.08</t>
  </si>
  <si>
    <t>1室1厅1卫1厨</t>
  </si>
  <si>
    <t>有2室现为408房</t>
  </si>
  <si>
    <t>俞海秋</t>
  </si>
  <si>
    <t>楚湘街082号001栋108</t>
  </si>
  <si>
    <t>00064756</t>
  </si>
  <si>
    <t>曾爱云</t>
  </si>
  <si>
    <t>楚湘街082号001栋208</t>
  </si>
  <si>
    <t>00064748</t>
  </si>
  <si>
    <t>师淑媛</t>
  </si>
  <si>
    <t>楚湘街082号001栋308</t>
  </si>
  <si>
    <t>00064741</t>
  </si>
  <si>
    <t>无外勘表</t>
  </si>
  <si>
    <t>黄海泉、黄碧云</t>
  </si>
  <si>
    <t>楚湘街082号001栋408</t>
  </si>
  <si>
    <t>吴小元</t>
  </si>
  <si>
    <t>楚湘街082号第002栋</t>
  </si>
  <si>
    <t>楚湘街082号第002栋101</t>
  </si>
  <si>
    <t>711165637</t>
  </si>
  <si>
    <t>欧阳宏</t>
  </si>
  <si>
    <t>楚湘街082号第002栋201</t>
  </si>
  <si>
    <t>00509356</t>
  </si>
  <si>
    <t>2室2厅1卫1厨</t>
  </si>
  <si>
    <t>任晋平</t>
  </si>
  <si>
    <t>楚湘街082号第002栋301</t>
  </si>
  <si>
    <t>00064780</t>
  </si>
  <si>
    <t>贺志湘</t>
  </si>
  <si>
    <t>楚湘街082号第002栋401</t>
  </si>
  <si>
    <t>00064788</t>
  </si>
  <si>
    <t>盛美</t>
  </si>
  <si>
    <t>楚湘街082号第003栋</t>
  </si>
  <si>
    <t>楚湘街082号第003栋101</t>
  </si>
  <si>
    <t>00064723</t>
  </si>
  <si>
    <t>邓爱华</t>
  </si>
  <si>
    <t>楚湘街082号第003栋201</t>
  </si>
  <si>
    <t>00064730</t>
  </si>
  <si>
    <t>楚湘街082号第003栋301</t>
  </si>
  <si>
    <t>00064729</t>
  </si>
  <si>
    <t>吴会松</t>
  </si>
  <si>
    <t>楚湘街082号第003栋102</t>
  </si>
  <si>
    <t>陈湘辉</t>
  </si>
  <si>
    <t>楚湘街082号第003栋202</t>
  </si>
  <si>
    <t>00064725</t>
  </si>
  <si>
    <t>唐海燕</t>
  </si>
  <si>
    <t>楚湘街082号第003栋302</t>
  </si>
  <si>
    <t>00064728</t>
  </si>
  <si>
    <t>周国安</t>
  </si>
  <si>
    <t>楚湘街082号第003栋103</t>
  </si>
  <si>
    <t>00064722</t>
  </si>
  <si>
    <t>胡权</t>
  </si>
  <si>
    <t>楚湘街082号第003栋203</t>
  </si>
  <si>
    <t>00064731</t>
  </si>
  <si>
    <t>刘萍</t>
  </si>
  <si>
    <t>楚湘街082号第003栋303</t>
  </si>
  <si>
    <t>00064721</t>
  </si>
  <si>
    <t>曾元顺</t>
  </si>
  <si>
    <t>楚湘街082号第003栋104</t>
  </si>
  <si>
    <t>00064726</t>
  </si>
  <si>
    <t>周义士</t>
  </si>
  <si>
    <t>楚湘街082号第003栋204</t>
  </si>
  <si>
    <t>00064732</t>
  </si>
  <si>
    <t>刘劲</t>
  </si>
  <si>
    <t>楚湘街082号第003栋304</t>
  </si>
  <si>
    <t>00064724</t>
  </si>
  <si>
    <t>梁伦庚、梁松友、梁爱友、梁秋莲</t>
  </si>
  <si>
    <t>西临菜市场</t>
  </si>
  <si>
    <t>楚湘街52号1-2层</t>
  </si>
  <si>
    <t>1F：3.2；2F：2.8，顶2.7</t>
  </si>
  <si>
    <t>黄瑞芳</t>
  </si>
  <si>
    <t>楚湘街060号全部</t>
  </si>
  <si>
    <t>00124385</t>
  </si>
  <si>
    <t>1F：3.2；2-3F:2.9</t>
  </si>
  <si>
    <t>1F：3；2-3F:2.8</t>
  </si>
  <si>
    <t>无登记用途</t>
  </si>
  <si>
    <t>赵发祥</t>
  </si>
  <si>
    <t>楚湘街53、55号</t>
  </si>
  <si>
    <t>0235</t>
  </si>
  <si>
    <t>1F:2.5；2F：4.3</t>
  </si>
  <si>
    <t>无登记用途，面积不确定（根据产权证换算过来面积为163.11㎡）登记结构木板？</t>
  </si>
  <si>
    <t>黄慎夫</t>
  </si>
  <si>
    <t>楚湘街153号</t>
  </si>
  <si>
    <t>14748</t>
  </si>
  <si>
    <t>解放前</t>
  </si>
  <si>
    <t>李巧明</t>
  </si>
  <si>
    <t>东临书院路</t>
  </si>
  <si>
    <t>裕农街001号全部</t>
  </si>
  <si>
    <t>00330996</t>
  </si>
  <si>
    <t>1F：2.8</t>
  </si>
  <si>
    <t>裕农街附3号</t>
  </si>
  <si>
    <t>1+阁楼</t>
  </si>
  <si>
    <t>无产权证</t>
  </si>
  <si>
    <t>贺少荣</t>
  </si>
  <si>
    <t>裕农街005号全部</t>
  </si>
  <si>
    <t>私018711</t>
  </si>
  <si>
    <t>1F：3.8；2F：3；3F2.5</t>
  </si>
  <si>
    <t>孙华保</t>
  </si>
  <si>
    <t>北临裕农街</t>
  </si>
  <si>
    <t>裕农街007号全部</t>
  </si>
  <si>
    <t>1F：3.1；2F：2.8；3F：2.9；4F：2.4</t>
  </si>
  <si>
    <t>杨月英</t>
  </si>
  <si>
    <t>裕农街009号全部</t>
  </si>
  <si>
    <t>00097485</t>
  </si>
  <si>
    <t>1F:2.9；2F-3F：2.8；</t>
  </si>
  <si>
    <t>谢堃武</t>
  </si>
  <si>
    <t>楚湘街082号001栋101</t>
  </si>
  <si>
    <t>00064763</t>
  </si>
  <si>
    <t>3室1厅1厨1卫</t>
  </si>
  <si>
    <t>王勇，杨宇婷</t>
  </si>
  <si>
    <t>周秀珍</t>
  </si>
  <si>
    <t>楚湘街082号001栋201</t>
  </si>
  <si>
    <t>00074755</t>
  </si>
  <si>
    <t>2</t>
  </si>
  <si>
    <t>已入户，第三方见证</t>
  </si>
  <si>
    <t>李汉云</t>
  </si>
  <si>
    <t>楚湘街082号001栋301</t>
  </si>
  <si>
    <t>00064747</t>
  </si>
  <si>
    <t>3</t>
  </si>
  <si>
    <t>罗炳云</t>
  </si>
  <si>
    <t>楚湘街082号001栋401</t>
  </si>
  <si>
    <t>00064740</t>
  </si>
  <si>
    <t>4</t>
  </si>
  <si>
    <t>王芳，杨宇婷</t>
  </si>
  <si>
    <t>梁大隆</t>
  </si>
  <si>
    <t>楚湘街082号001栋102</t>
  </si>
  <si>
    <t>00064762</t>
  </si>
  <si>
    <t>4室1厅1厨1卫</t>
  </si>
  <si>
    <t>周雪梅</t>
  </si>
  <si>
    <t>楚湘街082号001栋202</t>
  </si>
  <si>
    <t>0064754</t>
  </si>
  <si>
    <t>3室2厅1厨1卫</t>
  </si>
  <si>
    <t>夏紫贵</t>
  </si>
  <si>
    <t>楚湘街082号001栋302</t>
  </si>
  <si>
    <t>00064746</t>
  </si>
  <si>
    <t>李玉华</t>
  </si>
  <si>
    <t>楚湘街082号001栋402</t>
  </si>
  <si>
    <t>00064739</t>
  </si>
  <si>
    <t>雷昕明</t>
  </si>
  <si>
    <t>楚湘街082号001栋103</t>
  </si>
  <si>
    <t>00064761</t>
  </si>
  <si>
    <t>沈丽娜</t>
  </si>
  <si>
    <t>楚湘街082号001栋203</t>
  </si>
  <si>
    <t>00064753</t>
  </si>
  <si>
    <t>旷东阳、张云辉</t>
  </si>
  <si>
    <t>楚湘街082号001栋303</t>
  </si>
  <si>
    <t>滕丽范</t>
  </si>
  <si>
    <t>楚湘街082号001栋403</t>
  </si>
  <si>
    <t>00064738</t>
  </si>
  <si>
    <t>亲家签字，但已做三方见证</t>
  </si>
  <si>
    <t>段淑坤</t>
  </si>
  <si>
    <t>楚湘街082号001栋104</t>
  </si>
  <si>
    <t>00064760</t>
  </si>
  <si>
    <t>未入户</t>
  </si>
  <si>
    <t>李玉琦</t>
  </si>
  <si>
    <t>楚湘街082号001栋204</t>
  </si>
  <si>
    <t>00064752</t>
  </si>
  <si>
    <t>李庆云</t>
  </si>
  <si>
    <t>楚湘街082号001栋304</t>
  </si>
  <si>
    <t>00064745</t>
  </si>
  <si>
    <t>周燕春</t>
  </si>
  <si>
    <t>楚湘街082号001栋404</t>
  </si>
  <si>
    <t>708045852</t>
  </si>
  <si>
    <t>胡超</t>
  </si>
  <si>
    <t>楚湘街082号001栋105</t>
  </si>
  <si>
    <t>00187854</t>
  </si>
  <si>
    <t>楚湘街082号001栋205</t>
  </si>
  <si>
    <t>柯静芳</t>
  </si>
  <si>
    <t>楚湘街082号001栋305</t>
  </si>
  <si>
    <t>00064744</t>
  </si>
  <si>
    <t>周建军</t>
  </si>
  <si>
    <t>楚湘街082号001栋405</t>
  </si>
  <si>
    <t>00064736</t>
  </si>
  <si>
    <t>田淑珍</t>
  </si>
  <si>
    <t>楚湘街082号001栋106</t>
  </si>
  <si>
    <t>00064758</t>
  </si>
  <si>
    <t>陈正芳</t>
  </si>
  <si>
    <t>楚湘街082号001栋206</t>
  </si>
  <si>
    <t>00064750</t>
  </si>
  <si>
    <t>张宋安</t>
  </si>
  <si>
    <t>楚湘街082号001栋306</t>
  </si>
  <si>
    <t>00064743</t>
  </si>
  <si>
    <t>李立辉</t>
  </si>
  <si>
    <t>楚湘街082号001栋406</t>
  </si>
  <si>
    <t>00302049</t>
  </si>
  <si>
    <t>谢冬长</t>
  </si>
  <si>
    <t>014号</t>
  </si>
  <si>
    <t>楚湘街一条巷014号全部</t>
  </si>
  <si>
    <t>私017349</t>
  </si>
  <si>
    <t>1层檐高2.2米，室内2.3米</t>
  </si>
  <si>
    <t>成令辉、张铁成、张怀中、张怀志</t>
  </si>
  <si>
    <t>017号</t>
  </si>
  <si>
    <t>楚湘街一条巷017号全部</t>
  </si>
  <si>
    <t>私011079、003113、003112、003111</t>
  </si>
  <si>
    <t>1F:3，2F:2.8</t>
  </si>
  <si>
    <t>陈建安</t>
  </si>
  <si>
    <t>15号</t>
  </si>
  <si>
    <t>天心区楚湘街一条巷15号101</t>
  </si>
  <si>
    <t>708020849</t>
  </si>
  <si>
    <t>顶高3.4米，檐高2米</t>
  </si>
  <si>
    <t>缺建筑年代，1958？</t>
  </si>
  <si>
    <t>彭菊生</t>
  </si>
  <si>
    <t>17号</t>
  </si>
  <si>
    <t>楚湘街四条巷17号</t>
  </si>
  <si>
    <t>02246</t>
  </si>
  <si>
    <t>49.25</t>
  </si>
  <si>
    <t>檐高3.3米</t>
  </si>
  <si>
    <t>4.87,2层</t>
  </si>
  <si>
    <t>缺登记用途</t>
  </si>
  <si>
    <t>刘南阶</t>
  </si>
  <si>
    <t>18号</t>
  </si>
  <si>
    <t>楚湘街四条巷18号</t>
  </si>
  <si>
    <t>南12788</t>
  </si>
  <si>
    <t>宋冬华、黄东海</t>
  </si>
  <si>
    <t xml:space="preserve">向家湾066号008栋                   </t>
  </si>
  <si>
    <t>1层3米，2层3.3米</t>
  </si>
  <si>
    <t>1层4-5米，2层4-5米</t>
  </si>
  <si>
    <t xml:space="preserve">向家湾066号006栋                   </t>
  </si>
  <si>
    <t>工业</t>
  </si>
  <si>
    <t>向家湾066号007栋</t>
  </si>
  <si>
    <t>向家湾066号第005栋全部</t>
  </si>
  <si>
    <t>00357719、00039847</t>
  </si>
  <si>
    <t>劳动西路</t>
  </si>
  <si>
    <t>楚湘街一条巷30号</t>
  </si>
  <si>
    <t>无权证，未外勘</t>
  </si>
  <si>
    <t>楚湘街一条巷附1号</t>
  </si>
  <si>
    <t>胡文琳</t>
  </si>
  <si>
    <t>裕农街093号第033栋</t>
  </si>
  <si>
    <t>裕农街093号第033栋（091,093,103号）103</t>
  </si>
  <si>
    <t>00044698</t>
  </si>
  <si>
    <t>李登科、邓婷婷</t>
  </si>
  <si>
    <t>易应龙</t>
  </si>
  <si>
    <t>裕农街093号第033栋（091,093,103号）204</t>
  </si>
  <si>
    <t>00223522</t>
  </si>
  <si>
    <t>汪华烽、邓婷婷</t>
  </si>
  <si>
    <t>严杏元</t>
  </si>
  <si>
    <t>裕农街093号第033栋（091,093,103号）303</t>
  </si>
  <si>
    <t>00048419</t>
  </si>
  <si>
    <t>裕农街093号第033栋（091,093,103号）603</t>
  </si>
  <si>
    <t>00048418</t>
  </si>
  <si>
    <t>6</t>
  </si>
  <si>
    <t>伍淑成</t>
  </si>
  <si>
    <t>裕农街093号第033栋（091,093,103号）503</t>
  </si>
  <si>
    <t>00044697</t>
  </si>
  <si>
    <t>5</t>
  </si>
  <si>
    <t>未入户，第三方见证</t>
  </si>
  <si>
    <t>曾友文</t>
  </si>
  <si>
    <t>裕农街093号第033栋（091,093,103号）703</t>
  </si>
  <si>
    <t>00280968</t>
  </si>
  <si>
    <t>7</t>
  </si>
  <si>
    <t>张琼</t>
  </si>
  <si>
    <t>裕农街093号第033栋（091,093,103号）104</t>
  </si>
  <si>
    <t>谢阳生</t>
  </si>
  <si>
    <t>00223524</t>
  </si>
  <si>
    <t>杨铁平</t>
  </si>
  <si>
    <t>裕农街093号第033栋（091,093,103号）304</t>
  </si>
  <si>
    <t>00513357</t>
  </si>
  <si>
    <t>张春生</t>
  </si>
  <si>
    <t>裕农街093号第033栋（091,093,103号）504</t>
  </si>
  <si>
    <t>00048414</t>
  </si>
  <si>
    <t>戴桂秋</t>
  </si>
  <si>
    <t>裕农街093号第033栋（091,093,103号）604</t>
  </si>
  <si>
    <t>00045762</t>
  </si>
  <si>
    <t>刘淑媛</t>
  </si>
  <si>
    <t>裕农街093号第033栋（091,093,103号）704</t>
  </si>
  <si>
    <t>00113777</t>
  </si>
  <si>
    <t>86号</t>
  </si>
  <si>
    <t>天心区楚湘街86号全部</t>
  </si>
  <si>
    <t>00001190</t>
  </si>
  <si>
    <t>商业、住宅</t>
  </si>
  <si>
    <t>徐岳峻</t>
  </si>
  <si>
    <t>天心区楚湘街86号201</t>
  </si>
  <si>
    <t>00315035</t>
  </si>
  <si>
    <t>刘石林</t>
  </si>
  <si>
    <t>天心区楚湘街86号301</t>
  </si>
  <si>
    <t>00315030</t>
  </si>
  <si>
    <t>1室1厅1厨1卫1阳台</t>
  </si>
  <si>
    <t>夏日红</t>
  </si>
  <si>
    <t>天心区楚湘街86号401</t>
  </si>
  <si>
    <t>杨峻波</t>
  </si>
  <si>
    <t>天心区楚湘街86号202</t>
  </si>
  <si>
    <t>00553968</t>
  </si>
  <si>
    <t>1室0厅1厨1卫1阳台</t>
  </si>
  <si>
    <t>王和顺</t>
  </si>
  <si>
    <t>天心区楚湘街86号302</t>
  </si>
  <si>
    <t>00315029</t>
  </si>
  <si>
    <t>廖慧丹</t>
  </si>
  <si>
    <t>天心区楚湘街86号303</t>
  </si>
  <si>
    <t>00315028</t>
  </si>
  <si>
    <t>石书仙</t>
  </si>
  <si>
    <t>天心区楚湘街86号204</t>
  </si>
  <si>
    <t>00332663</t>
  </si>
  <si>
    <t>颜国林</t>
  </si>
  <si>
    <t>天心区楚湘街86号304</t>
  </si>
  <si>
    <t>易月娥</t>
  </si>
  <si>
    <t>天心区楚湘街86号404</t>
  </si>
  <si>
    <t>00315025</t>
  </si>
  <si>
    <t>李筑荪</t>
  </si>
  <si>
    <t>方启元</t>
  </si>
  <si>
    <t>天心区楚湘街86号405</t>
  </si>
  <si>
    <t>00315024</t>
  </si>
  <si>
    <t>陈昌和</t>
  </si>
  <si>
    <t>天心区楚湘街86号106</t>
  </si>
  <si>
    <t>00418130</t>
  </si>
  <si>
    <t>陈氏营养早餐店</t>
  </si>
  <si>
    <t>李弘明</t>
  </si>
  <si>
    <t>天心区楚湘街86号206</t>
  </si>
  <si>
    <t>00315031</t>
  </si>
  <si>
    <t>李荣煌</t>
  </si>
  <si>
    <t>天心区楚湘街86号306</t>
  </si>
  <si>
    <t>00315027</t>
  </si>
  <si>
    <t>龚振钿</t>
  </si>
  <si>
    <t>天心区楚湘街86号406</t>
  </si>
  <si>
    <t>00315023</t>
  </si>
  <si>
    <t>李韵娟、李惠娟、李四纯、李国强、李伯勤、李四维、李国俊</t>
  </si>
  <si>
    <t>临楚湘街</t>
  </si>
  <si>
    <t>楚湘街42号一条巷1、2号全部</t>
  </si>
  <si>
    <t>1楼檐高3m，2楼脊高3.6m</t>
  </si>
  <si>
    <t>小部分为九子香辣蟹的厨房</t>
  </si>
  <si>
    <t>舒德明、杨一辉</t>
  </si>
  <si>
    <t>2楼</t>
  </si>
  <si>
    <t>不临</t>
  </si>
  <si>
    <t>天心区楚湘街一条巷5号201</t>
  </si>
  <si>
    <t>710042092、710042093  </t>
  </si>
  <si>
    <t>1F3，2F2.8</t>
  </si>
  <si>
    <t>东西</t>
  </si>
  <si>
    <t>彭世湘</t>
  </si>
  <si>
    <t>楚湘街一条巷006号全部</t>
  </si>
  <si>
    <t>私018791</t>
  </si>
  <si>
    <t>1-2楼3m，3楼3.9</t>
  </si>
  <si>
    <t>1F2.7，2F2.7，3F2.7</t>
  </si>
  <si>
    <t>曾建斌</t>
  </si>
  <si>
    <t>楚湘街一条巷007号全部</t>
  </si>
  <si>
    <t>00044148</t>
  </si>
  <si>
    <t>1-3楼2.9</t>
  </si>
  <si>
    <t>易淑宜</t>
  </si>
  <si>
    <t>楚湘街一条巷008号全部</t>
  </si>
  <si>
    <t>私016590</t>
  </si>
  <si>
    <t>陈文华</t>
  </si>
  <si>
    <t>楚湘街一条巷009号全部</t>
  </si>
  <si>
    <t>私017305</t>
  </si>
  <si>
    <t>檐1.9，脊4.1</t>
  </si>
  <si>
    <t>毛玉英、陈雪晴、陈崇善、陈友善、陈磊湘</t>
  </si>
  <si>
    <t>湘江中路与劳动西路交汇处的西北角，临劳动路设为1楼，近楚湘街为负一楼</t>
  </si>
  <si>
    <t>其他结构</t>
  </si>
  <si>
    <t>负一楼2.1，1楼2.4，2楼脊3.3</t>
  </si>
  <si>
    <t>九子香辣蟹店</t>
  </si>
  <si>
    <t>辜振湘</t>
  </si>
  <si>
    <t>楚湘街一条巷012号全部</t>
  </si>
  <si>
    <t>私016092</t>
  </si>
  <si>
    <t>1楼2.83，2楼2.69</t>
  </si>
  <si>
    <t>周爱华</t>
  </si>
  <si>
    <t>私017193</t>
  </si>
  <si>
    <t>付子维</t>
  </si>
  <si>
    <t>楚湘街4条巷5号</t>
  </si>
  <si>
    <t>12781</t>
  </si>
  <si>
    <t>檐1.9，脊3.6</t>
  </si>
  <si>
    <t>虽临街，但门未对楚湘街开。缺建筑年代及登记用途（换发新证上居住面积为42.78）</t>
  </si>
  <si>
    <t>彭润生、彭琳</t>
  </si>
  <si>
    <t>楚湘街044号全部</t>
  </si>
  <si>
    <t>私015322、002028</t>
  </si>
  <si>
    <t>仓库</t>
  </si>
  <si>
    <t>1-2楼2.6</t>
  </si>
  <si>
    <t>九子香辣蟹的仓库</t>
  </si>
  <si>
    <t>杨一辉、舒德明</t>
  </si>
  <si>
    <t>1楼</t>
  </si>
  <si>
    <t>天心区楚湘街一条巷5号101</t>
  </si>
  <si>
    <t>710042091、710042090</t>
  </si>
  <si>
    <t>万正芝</t>
  </si>
  <si>
    <t>裕农街093号第033栋（091,093,103号）101</t>
  </si>
  <si>
    <t>00113779</t>
  </si>
  <si>
    <t>王芳、袁卓</t>
  </si>
  <si>
    <t>盲人按摩室</t>
  </si>
  <si>
    <t>彭小军</t>
  </si>
  <si>
    <t>00145840</t>
  </si>
  <si>
    <t>黎德生</t>
  </si>
  <si>
    <t>裕农街093号第033栋（091,093,103号）206</t>
  </si>
  <si>
    <t>00223521</t>
  </si>
  <si>
    <t>尹振洲</t>
  </si>
  <si>
    <t>裕农街093号第033栋（091,093,103号）301</t>
  </si>
  <si>
    <t>00075016</t>
  </si>
  <si>
    <t>79.81</t>
  </si>
  <si>
    <t>陈玮</t>
  </si>
  <si>
    <t>裕农街093号第033栋（091,093,103号）401</t>
  </si>
  <si>
    <t>00162728</t>
  </si>
  <si>
    <t>陈美良</t>
  </si>
  <si>
    <t>裕农街093号第033栋（091,093,103号）501</t>
  </si>
  <si>
    <t>00146472</t>
  </si>
  <si>
    <t>廖小燕</t>
  </si>
  <si>
    <t>裕农街093号第033栋（091,093,103号）701</t>
  </si>
  <si>
    <t>00232180</t>
  </si>
  <si>
    <t>裕农街093号第033栋（091,093,103号）102</t>
  </si>
  <si>
    <t>00048420</t>
  </si>
  <si>
    <t>沈顺农</t>
  </si>
  <si>
    <t>裕农街093号第033栋（091,093,103号）205</t>
  </si>
  <si>
    <t>00223523</t>
  </si>
  <si>
    <t>刘焕熙</t>
  </si>
  <si>
    <t>裕农街093号第033栋（091,093,103号）302</t>
  </si>
  <si>
    <t>00048417</t>
  </si>
  <si>
    <t>戴遥</t>
  </si>
  <si>
    <t>裕农街093号第033栋（091,093,103号）402</t>
  </si>
  <si>
    <t>00264199</t>
  </si>
  <si>
    <t>裕农街093号第033栋（091,093,103号）502</t>
  </si>
  <si>
    <t>00113775</t>
  </si>
  <si>
    <t>黎京晶、沈利云</t>
  </si>
  <si>
    <t>裕农街093号第033栋（091,093,103号）602</t>
  </si>
  <si>
    <t>709022135、709022136</t>
  </si>
  <si>
    <t xml:space="preserve">已入户，已签字 </t>
  </si>
  <si>
    <t>易青珊</t>
  </si>
  <si>
    <t>裕农街093号第033栋（091,093,103号）702</t>
  </si>
  <si>
    <t>00303074</t>
  </si>
  <si>
    <t>张维跃</t>
  </si>
  <si>
    <t>00145846</t>
  </si>
  <si>
    <t>李正奇</t>
  </si>
  <si>
    <t>裕农街093号第033栋（091,093,103号）202</t>
  </si>
  <si>
    <t>00145847</t>
  </si>
  <si>
    <t>王德辉</t>
  </si>
  <si>
    <t>00145848</t>
  </si>
  <si>
    <t>宾建芝</t>
  </si>
  <si>
    <t>00145849</t>
  </si>
  <si>
    <t>罗金贵</t>
  </si>
  <si>
    <t>00145843</t>
  </si>
  <si>
    <t>陈志伟</t>
  </si>
  <si>
    <t>天心区裕农街91号601</t>
  </si>
  <si>
    <t>00113778</t>
  </si>
  <si>
    <t>陈建辉、李晶</t>
  </si>
  <si>
    <t>裕农街093号第033栋（091,093,103号）602A</t>
  </si>
  <si>
    <t>711085314、711085315</t>
  </si>
  <si>
    <t>李金良</t>
  </si>
  <si>
    <t>00145852</t>
  </si>
  <si>
    <t>谭春华</t>
  </si>
  <si>
    <t>裕农街093号第033栋（091,093,103号）201</t>
  </si>
  <si>
    <t>714099534</t>
  </si>
  <si>
    <t>李良利</t>
  </si>
  <si>
    <t>00145841</t>
  </si>
  <si>
    <t>彭建福</t>
  </si>
  <si>
    <t>00145842</t>
  </si>
  <si>
    <t>徐到来</t>
  </si>
  <si>
    <t>00145850</t>
  </si>
  <si>
    <t>文四平</t>
  </si>
  <si>
    <t>裕农街093号第033栋（091,093,103号）601</t>
  </si>
  <si>
    <t>00145844</t>
  </si>
  <si>
    <t>熊新民</t>
  </si>
  <si>
    <t>00145845</t>
  </si>
  <si>
    <t>贺致卿</t>
  </si>
  <si>
    <t>裕农街五条巷002号全部</t>
  </si>
  <si>
    <t>私060085</t>
  </si>
  <si>
    <t>1F：2.8；2F：2.8；3F：2.8</t>
  </si>
  <si>
    <t>1F：3.2；2F：3；3F：3</t>
  </si>
  <si>
    <t>余异</t>
  </si>
  <si>
    <t>裕农街5条巷006号全部</t>
  </si>
  <si>
    <t>1F：2.95；2F：2.95；3F：2.3</t>
  </si>
  <si>
    <t>王如霜</t>
  </si>
  <si>
    <t>00237057</t>
  </si>
  <si>
    <t>1F：2.4；2F：2.9</t>
  </si>
  <si>
    <t>朱杰</t>
  </si>
  <si>
    <t>裕农街五条巷010号全部</t>
  </si>
  <si>
    <t>00138415</t>
  </si>
  <si>
    <t>1F：2.5；2F：2.8</t>
  </si>
  <si>
    <t>缺建筑年代、登记用途</t>
  </si>
  <si>
    <t>私044019</t>
  </si>
  <si>
    <t>1F：3.1；2F：3.6</t>
  </si>
  <si>
    <t>王建</t>
  </si>
  <si>
    <t>裕农街二条巷009号全部</t>
  </si>
  <si>
    <t>00451808</t>
  </si>
  <si>
    <t>1F：2.9；2F：2.9；3F：2.9</t>
  </si>
  <si>
    <t>1F：2.6；2F：2.2；</t>
  </si>
  <si>
    <t>陈汉桃、陈汉秋、陈雪桃</t>
  </si>
  <si>
    <t>裕农街二条巷004号全部</t>
  </si>
  <si>
    <t>私018860、000330、000329</t>
  </si>
  <si>
    <t>1F：2.7；2F：2.1</t>
  </si>
  <si>
    <t>李秀华、冯双根、冯福根、冯立根、冯树根、冯长根、冯友根</t>
  </si>
  <si>
    <t>裕农街二条巷001号全部</t>
  </si>
  <si>
    <t>私049282、011378、011377、011376、011374、011373、011375</t>
  </si>
  <si>
    <t>1F：3.2；2F：3.1</t>
  </si>
  <si>
    <t>1F：3；2F：3</t>
  </si>
  <si>
    <t>1F：饭店；2F：麻将室；3F：住宅</t>
  </si>
  <si>
    <t>张小凤</t>
  </si>
  <si>
    <t>楚湘街082号第002栋102</t>
  </si>
  <si>
    <t>三房一厅一卫一厨</t>
  </si>
  <si>
    <t>欧椋、曾雨晴</t>
  </si>
  <si>
    <t>王桂平</t>
  </si>
  <si>
    <t>楚湘街082号第002栋202</t>
  </si>
  <si>
    <t>00064773</t>
  </si>
  <si>
    <t>丁永</t>
  </si>
  <si>
    <t>楚湘街082号第002栋302</t>
  </si>
  <si>
    <t>00064781</t>
  </si>
  <si>
    <t>三房二厅一卫一厨</t>
  </si>
  <si>
    <t>张良智</t>
  </si>
  <si>
    <t>楚湘街082号第002栋402</t>
  </si>
  <si>
    <t>00064789</t>
  </si>
  <si>
    <t>92.43</t>
  </si>
  <si>
    <t>黄松桂</t>
  </si>
  <si>
    <t>楚湘街082号第002栋103</t>
  </si>
  <si>
    <t>00064766</t>
  </si>
  <si>
    <t>刘红兵</t>
  </si>
  <si>
    <t>楚湘街082号第002栋203</t>
  </si>
  <si>
    <t>00064774</t>
  </si>
  <si>
    <t>直系亲属签字（妻子）</t>
  </si>
  <si>
    <t>刘行思</t>
  </si>
  <si>
    <t>楚湘街082号第002栋303</t>
  </si>
  <si>
    <t>00064782</t>
  </si>
  <si>
    <t>张玲锭</t>
  </si>
  <si>
    <t>楚湘街082号第002栋403</t>
  </si>
  <si>
    <t>00064790</t>
  </si>
  <si>
    <t>直系亲属签字（儿子）</t>
  </si>
  <si>
    <t>戴绍轶</t>
  </si>
  <si>
    <t>楚湘街082号第002栋104</t>
  </si>
  <si>
    <t>00448390</t>
  </si>
  <si>
    <t>住的人：欧阳平</t>
  </si>
  <si>
    <t>谷月华</t>
  </si>
  <si>
    <t>楚湘街082号第002栋204</t>
  </si>
  <si>
    <t>00064775</t>
  </si>
  <si>
    <t>赵长生</t>
  </si>
  <si>
    <t>楚湘街082号第002栋304</t>
  </si>
  <si>
    <t>00064783</t>
  </si>
  <si>
    <t>胡文毅</t>
  </si>
  <si>
    <t>楚湘街082号第002栋404</t>
  </si>
  <si>
    <t>00064791</t>
  </si>
  <si>
    <t>潘峰、童玫</t>
  </si>
  <si>
    <t>楚湘街082号第002栋105</t>
  </si>
  <si>
    <t>00586517、00057324</t>
  </si>
  <si>
    <t>熊荣耀</t>
  </si>
  <si>
    <t>楚湘街082号第002栋205</t>
  </si>
  <si>
    <t>00064776</t>
  </si>
  <si>
    <t>胡南仲</t>
  </si>
  <si>
    <t>楚湘街082号第002栋305</t>
  </si>
  <si>
    <t>00064784</t>
  </si>
  <si>
    <t>直系亲属签字（女儿）</t>
  </si>
  <si>
    <t>黄河、何新辉</t>
  </si>
  <si>
    <t>00517345、00044483</t>
  </si>
  <si>
    <t>欧阳平</t>
  </si>
  <si>
    <t>楚湘街082号第002栋106</t>
  </si>
  <si>
    <t>00244667</t>
  </si>
  <si>
    <t>住的人：戴绍轶</t>
  </si>
  <si>
    <t>李菊华</t>
  </si>
  <si>
    <t>楚湘街082号第002栋206</t>
  </si>
  <si>
    <t>00064777</t>
  </si>
  <si>
    <t>直系亲属签字（老公）</t>
  </si>
  <si>
    <t>谢淑华</t>
  </si>
  <si>
    <t>楚湘街082号第002栋306</t>
  </si>
  <si>
    <t>00064785</t>
  </si>
  <si>
    <t>李运华</t>
  </si>
  <si>
    <t>楚湘街082号第002栋406</t>
  </si>
  <si>
    <t>00064793</t>
  </si>
  <si>
    <t>吴芝兰</t>
  </si>
  <si>
    <t>楚湘街082号第002栋107</t>
  </si>
  <si>
    <t>00064770</t>
  </si>
  <si>
    <t>二房一厅一卫一厨</t>
  </si>
  <si>
    <t>袁森明</t>
  </si>
  <si>
    <t>楚湘街082号第002栋207</t>
  </si>
  <si>
    <t>00064778</t>
  </si>
  <si>
    <t>杨金华</t>
  </si>
  <si>
    <t>楚湘街082号第002栋307</t>
  </si>
  <si>
    <t>00064786</t>
  </si>
  <si>
    <t>李思武</t>
  </si>
  <si>
    <t>楚湘街082号第002栋407</t>
  </si>
  <si>
    <t>00064794</t>
  </si>
  <si>
    <t>吴立君</t>
  </si>
  <si>
    <t>楚湘街082号第002栋108</t>
  </si>
  <si>
    <t>00064771</t>
  </si>
  <si>
    <t>毛国兰</t>
  </si>
  <si>
    <t>楚湘街082号第002栋208</t>
  </si>
  <si>
    <t>709136529</t>
  </si>
  <si>
    <t>一房一厅一卫一厨</t>
  </si>
  <si>
    <t>陈蔷</t>
  </si>
  <si>
    <t>楚湘街082号第002栋308</t>
  </si>
  <si>
    <t>00488052</t>
  </si>
  <si>
    <t>章岳仪</t>
  </si>
  <si>
    <t>楚湘街082号第002栋408</t>
  </si>
  <si>
    <t>00578264</t>
  </si>
  <si>
    <t>李斌武</t>
  </si>
  <si>
    <t>楚湘街53号</t>
  </si>
  <si>
    <t>（64南私）字第750号</t>
  </si>
  <si>
    <t>竹壁</t>
  </si>
  <si>
    <t>曹强</t>
  </si>
  <si>
    <t>楚湘街090.092.094号第001栋全部</t>
  </si>
  <si>
    <t>00255912</t>
  </si>
  <si>
    <t>李安其</t>
  </si>
  <si>
    <t>楚湘街62号001栋全部</t>
  </si>
  <si>
    <t>私061164</t>
  </si>
  <si>
    <t>冯誉美</t>
  </si>
  <si>
    <t>临菜市场</t>
  </si>
  <si>
    <t>楚湘街125号</t>
  </si>
  <si>
    <t>03841</t>
  </si>
  <si>
    <t>其中有间房屋倒塌</t>
  </si>
  <si>
    <t>无权证、提供的房屋登记卡，缺登记用途和建筑年代</t>
  </si>
  <si>
    <t>碧湘街二期项目棚改入户情况表</t>
  </si>
  <si>
    <t>征收三科</t>
  </si>
  <si>
    <t>组别</t>
  </si>
  <si>
    <t>总户数</t>
  </si>
  <si>
    <t>已入户</t>
  </si>
  <si>
    <t>入户率
（签字）</t>
  </si>
  <si>
    <t>入户率
（入户）</t>
  </si>
  <si>
    <t>已入已签</t>
  </si>
  <si>
    <t>未入</t>
  </si>
  <si>
    <t>未入已签</t>
  </si>
  <si>
    <t>一</t>
  </si>
  <si>
    <t>二</t>
  </si>
  <si>
    <t>0</t>
  </si>
  <si>
    <t>三</t>
  </si>
  <si>
    <t>四</t>
  </si>
  <si>
    <t>小计</t>
  </si>
  <si>
    <t>征收二科</t>
  </si>
  <si>
    <t>王勇、杨宇婷</t>
  </si>
  <si>
    <t>李登科、邓婷婷、汪华烽</t>
  </si>
  <si>
    <t>五</t>
  </si>
  <si>
    <t>合计</t>
  </si>
  <si>
    <t>基准价（元/㎡）</t>
  </si>
  <si>
    <t>成新率</t>
  </si>
  <si>
    <t>成新修正</t>
  </si>
  <si>
    <t>层高修正</t>
  </si>
  <si>
    <t>楼层修正</t>
  </si>
  <si>
    <t>评估单价（元/㎡）</t>
  </si>
  <si>
    <t>评估总价（元/㎡）</t>
  </si>
  <si>
    <t>办公</t>
  </si>
  <si>
    <r>
      <rPr>
        <sz val="10"/>
        <color theme="1"/>
        <rFont val="Times New Roman"/>
        <family val="1"/>
      </rPr>
      <t xml:space="preserve">     </t>
    </r>
    <r>
      <rPr>
        <sz val="10"/>
        <color theme="1"/>
        <rFont val="仿宋_GB2312"/>
        <charset val="134"/>
      </rPr>
      <t>路段</t>
    </r>
  </si>
  <si>
    <t>劳动路、书院路</t>
  </si>
  <si>
    <t>下碧湘街与楚湘街</t>
  </si>
  <si>
    <t>裕农街、楚湘街一条巷、楚湘街二条巷</t>
  </si>
  <si>
    <t>向家湾巷、崇德里巷、南九如巷</t>
  </si>
  <si>
    <t>其它街巷</t>
  </si>
  <si>
    <r>
      <rPr>
        <b/>
        <sz val="10.5"/>
        <color rgb="FF000000"/>
        <rFont val="Times New Roman"/>
        <family val="1"/>
      </rPr>
      <t xml:space="preserve">       </t>
    </r>
    <r>
      <rPr>
        <b/>
        <sz val="10.5"/>
        <color rgb="FF000000"/>
        <rFont val="仿宋_GB2312"/>
        <charset val="134"/>
      </rPr>
      <t>用途</t>
    </r>
    <r>
      <rPr>
        <b/>
        <sz val="10.5"/>
        <color rgb="FF000000"/>
        <rFont val="Times New Roman"/>
        <family val="1"/>
      </rPr>
      <t xml:space="preserve"> </t>
    </r>
  </si>
  <si>
    <t>单元栋住宅</t>
  </si>
  <si>
    <t>办公用房</t>
  </si>
  <si>
    <t>工业用房</t>
  </si>
  <si>
    <t>商业门面</t>
  </si>
  <si>
    <t>商业配套</t>
  </si>
  <si>
    <t>建筑结构</t>
  </si>
  <si>
    <r>
      <rPr>
        <sz val="10"/>
        <color theme="1"/>
        <rFont val="仿宋_GB2312"/>
        <charset val="134"/>
      </rPr>
      <t>钢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仿宋_GB2312"/>
        <charset val="134"/>
      </rPr>
      <t>混</t>
    </r>
  </si>
  <si>
    <t>一层</t>
  </si>
  <si>
    <r>
      <rPr>
        <sz val="10.5"/>
        <color rgb="FF000000"/>
        <rFont val="仿宋_GB2312"/>
        <charset val="134"/>
      </rPr>
      <t>钢</t>
    </r>
    <r>
      <rPr>
        <sz val="10.5"/>
        <color rgb="FF000000"/>
        <rFont val="仿宋_GB2312"/>
        <charset val="134"/>
      </rPr>
      <t>混</t>
    </r>
  </si>
  <si>
    <t>二层</t>
  </si>
  <si>
    <t>-　</t>
  </si>
  <si>
    <t>砖混一等</t>
  </si>
  <si>
    <t>砖混二等</t>
  </si>
  <si>
    <t>长沙市房屋重置价格与耐用年限表</t>
  </si>
  <si>
    <t>砖木二等</t>
  </si>
  <si>
    <t>结构</t>
  </si>
  <si>
    <t>钢混</t>
  </si>
  <si>
    <t>砖木三等</t>
  </si>
  <si>
    <t>重置价格</t>
  </si>
  <si>
    <t>耐用年限</t>
  </si>
  <si>
    <t xml:space="preserve">      楼层        总层数</t>
  </si>
  <si>
    <t>三层</t>
  </si>
  <si>
    <t>四层</t>
  </si>
  <si>
    <t>五层</t>
  </si>
  <si>
    <t>六层</t>
  </si>
  <si>
    <t>七层</t>
  </si>
  <si>
    <t>八层</t>
  </si>
  <si>
    <t>三  层</t>
  </si>
  <si>
    <t>四  层</t>
  </si>
  <si>
    <t>五  层</t>
  </si>
  <si>
    <t>六  层</t>
  </si>
  <si>
    <t>七  层</t>
  </si>
  <si>
    <t>八  层</t>
  </si>
  <si>
    <t>序号</t>
  </si>
  <si>
    <t>栋号</t>
  </si>
  <si>
    <t>登记用途</t>
  </si>
  <si>
    <t>建成年代</t>
  </si>
  <si>
    <t>总层数</t>
  </si>
  <si>
    <t>评估基准层次</t>
  </si>
  <si>
    <t>设定层高（米）</t>
  </si>
  <si>
    <t>评估单价(元/㎡)</t>
  </si>
  <si>
    <t>天心区楚湘街86号</t>
  </si>
  <si>
    <t>第1层</t>
  </si>
  <si>
    <t>天心区下碧湘街33号</t>
  </si>
  <si>
    <t>碧湘街119号</t>
  </si>
  <si>
    <t>裕农街108号第005栋</t>
  </si>
  <si>
    <t>楚湘街140号第001栋</t>
  </si>
  <si>
    <t>/</t>
  </si>
  <si>
    <t>楚湘街144-152号</t>
  </si>
  <si>
    <t>未入户，未签字</t>
    <phoneticPr fontId="20" type="noConversion"/>
  </si>
  <si>
    <t>未入户，未签字</t>
    <phoneticPr fontId="20" type="noConversion"/>
  </si>
  <si>
    <t>梁慕兰</t>
    <phoneticPr fontId="20" type="noConversion"/>
  </si>
  <si>
    <t>已入户，第三方见证</t>
    <phoneticPr fontId="20" type="noConversion"/>
  </si>
  <si>
    <t>朱云姣</t>
    <phoneticPr fontId="20" type="noConversion"/>
  </si>
  <si>
    <t>709007981、709007982</t>
    <phoneticPr fontId="20" type="noConversion"/>
  </si>
  <si>
    <t xml:space="preserve">00136071、00019389、00019390、00019391     </t>
    <phoneticPr fontId="20" type="noConversion"/>
  </si>
  <si>
    <t>00349014、00038848</t>
    <phoneticPr fontId="20" type="noConversion"/>
  </si>
  <si>
    <t>00357718、0039846</t>
    <phoneticPr fontId="20" type="noConversion"/>
  </si>
  <si>
    <t>00357720、00039848</t>
    <phoneticPr fontId="20" type="noConversion"/>
  </si>
  <si>
    <t>计算建筑年代</t>
    <phoneticPr fontId="20" type="noConversion"/>
  </si>
  <si>
    <t>南区裕农街74号</t>
    <phoneticPr fontId="20" type="noConversion"/>
  </si>
  <si>
    <t>天心区下碧湘街33号306</t>
    <phoneticPr fontId="20" type="noConversion"/>
  </si>
  <si>
    <t>天心区裕农街86号（现144号）101</t>
    <phoneticPr fontId="20" type="noConversion"/>
  </si>
  <si>
    <t>南区下碧湘街25号</t>
    <phoneticPr fontId="20" type="noConversion"/>
  </si>
  <si>
    <t>自住</t>
    <phoneticPr fontId="20" type="noConversion"/>
  </si>
  <si>
    <t>-</t>
    <phoneticPr fontId="20" type="noConversion"/>
  </si>
  <si>
    <t>裕农街七条巷9号</t>
    <phoneticPr fontId="20" type="noConversion"/>
  </si>
  <si>
    <t>南区下碧湘街35号</t>
    <phoneticPr fontId="20" type="noConversion"/>
  </si>
  <si>
    <t>712036241、712036243、712036242</t>
    <phoneticPr fontId="20" type="noConversion"/>
  </si>
  <si>
    <t>傅小萍、陈湘萍、傅莉萍</t>
    <phoneticPr fontId="20" type="noConversion"/>
  </si>
  <si>
    <t>缺建筑年代，登记总层数为1层，登记错误</t>
    <phoneticPr fontId="20" type="noConversion"/>
  </si>
  <si>
    <t>天心区楚湘街86号205</t>
    <phoneticPr fontId="20" type="noConversion"/>
  </si>
  <si>
    <t xml:space="preserve">私064253、012675、012674、012677、012672、012673、012676      </t>
    <phoneticPr fontId="20" type="noConversion"/>
  </si>
  <si>
    <t>1</t>
    <phoneticPr fontId="20" type="noConversion"/>
  </si>
  <si>
    <t>私040323</t>
    <phoneticPr fontId="20" type="noConversion"/>
  </si>
  <si>
    <t>南区楚湘街038号</t>
    <phoneticPr fontId="20" type="noConversion"/>
  </si>
  <si>
    <t>南区裕农街五条巷10号</t>
    <phoneticPr fontId="20" type="noConversion"/>
  </si>
  <si>
    <t>裕农街5条巷009号全部</t>
    <phoneticPr fontId="20" type="noConversion"/>
  </si>
  <si>
    <t>1F：2.7；2F：2.4；</t>
    <phoneticPr fontId="20" type="noConversion"/>
  </si>
  <si>
    <t>1F4</t>
    <phoneticPr fontId="20" type="noConversion"/>
  </si>
  <si>
    <t>登记结构</t>
    <phoneticPr fontId="20" type="noConversion"/>
  </si>
  <si>
    <t>天心区下碧湘街33号306</t>
  </si>
  <si>
    <t>朱云姣</t>
  </si>
  <si>
    <t>梁慕兰</t>
  </si>
  <si>
    <t>天心区楚湘街86号205</t>
  </si>
  <si>
    <t>傅小萍、陈湘萍、傅莉萍</t>
  </si>
  <si>
    <t>709007981、709007982</t>
  </si>
  <si>
    <t>712036241、712036243、712036242</t>
  </si>
  <si>
    <t>编号</t>
  </si>
  <si>
    <t>房屋坐落</t>
  </si>
  <si>
    <t>所有权人</t>
  </si>
  <si>
    <t>产权证号</t>
  </si>
  <si>
    <t>评估基准价</t>
  </si>
  <si>
    <t>建筑面积</t>
  </si>
  <si>
    <t>建成时间</t>
  </si>
  <si>
    <t>成新度</t>
    <phoneticPr fontId="23" type="noConversion"/>
  </si>
  <si>
    <t>成新修正值</t>
  </si>
  <si>
    <t>总楼层</t>
  </si>
  <si>
    <t>所在楼层</t>
  </si>
  <si>
    <t>楼层修正系数</t>
  </si>
  <si>
    <t>层高</t>
  </si>
  <si>
    <t>层高修正值</t>
  </si>
  <si>
    <t>评估单价</t>
  </si>
  <si>
    <t>评估总价</t>
  </si>
  <si>
    <t>天心区下碧湘街119号架04</t>
  </si>
  <si>
    <t>陈文娥</t>
  </si>
  <si>
    <t>天心区下碧湘街119号104</t>
  </si>
  <si>
    <t>罗延群</t>
  </si>
  <si>
    <t>总楼层\所在楼层</t>
  </si>
  <si>
    <t>天心区下碧湘街119号110</t>
  </si>
  <si>
    <t>向春城</t>
  </si>
  <si>
    <t>天心区下碧湘街119号204</t>
  </si>
  <si>
    <t>杨冬亮</t>
  </si>
  <si>
    <t>天心区下碧湘街119号210</t>
  </si>
  <si>
    <t>徐天予</t>
  </si>
  <si>
    <t>天心区下碧湘街119号304</t>
  </si>
  <si>
    <t>曹国荣</t>
  </si>
  <si>
    <t>天心区下碧湘街119号310</t>
  </si>
  <si>
    <t>张元</t>
  </si>
  <si>
    <t>天心区下碧湘街119号404</t>
  </si>
  <si>
    <t>凌志国</t>
  </si>
  <si>
    <t>修正系数</t>
  </si>
  <si>
    <t>天心区下碧湘街119号410</t>
  </si>
  <si>
    <t>李志明</t>
  </si>
  <si>
    <t>天心区下碧湘街119号504</t>
  </si>
  <si>
    <t>冷献军</t>
  </si>
  <si>
    <t>天心区下碧湘街119号510</t>
  </si>
  <si>
    <t>钟克望</t>
  </si>
  <si>
    <t>天心区下碧湘街119号604</t>
  </si>
  <si>
    <t>胡坚</t>
  </si>
  <si>
    <t>天心区下碧湘街119号610</t>
  </si>
  <si>
    <t>姚建国</t>
  </si>
  <si>
    <t>天心区下碧湘街119号704</t>
  </si>
  <si>
    <t>林彰勇</t>
  </si>
  <si>
    <t>湘春路</t>
  </si>
  <si>
    <t>北正街</t>
  </si>
  <si>
    <t>通泰街</t>
  </si>
  <si>
    <t>营盘路</t>
  </si>
  <si>
    <t>西园巷</t>
  </si>
  <si>
    <t>其他街巷</t>
  </si>
  <si>
    <t>结构\类型</t>
  </si>
  <si>
    <t>套房</t>
  </si>
  <si>
    <t>独栋私房</t>
  </si>
  <si>
    <t>新河路</t>
  </si>
  <si>
    <t>天心区下碧湘街119号710</t>
  </si>
  <si>
    <t>陈建清</t>
  </si>
  <si>
    <t>用途</t>
  </si>
  <si>
    <t>类型</t>
  </si>
  <si>
    <t>基价</t>
  </si>
  <si>
    <t>天心区下碧湘街119号架01</t>
  </si>
  <si>
    <t>侯健鑫</t>
  </si>
  <si>
    <t>天心区下碧湘街119号101</t>
  </si>
  <si>
    <t>张淑媛</t>
  </si>
  <si>
    <t>天心区下碧湘街119号107</t>
  </si>
  <si>
    <t>廖雄飞</t>
  </si>
  <si>
    <t>天心区下碧湘街119号201</t>
  </si>
  <si>
    <t>程金生</t>
  </si>
  <si>
    <t>天心区下碧湘街119号207</t>
  </si>
  <si>
    <t>胡冬新</t>
  </si>
  <si>
    <t>天心区下碧湘街119号301</t>
  </si>
  <si>
    <t>田新民</t>
  </si>
  <si>
    <t>天心区下碧湘街119号307</t>
  </si>
  <si>
    <t>李双全</t>
  </si>
  <si>
    <t>估价时点</t>
  </si>
  <si>
    <t>天心区下碧湘街119号401</t>
  </si>
  <si>
    <t>谭利华</t>
  </si>
  <si>
    <t>天心区下碧湘街119号407</t>
  </si>
  <si>
    <t xml:space="preserve">金平 </t>
  </si>
  <si>
    <t>天心区下碧湘街119号501</t>
  </si>
  <si>
    <t>陈福寿</t>
  </si>
  <si>
    <t>天心区下碧湘街119号507</t>
  </si>
  <si>
    <t>伍振球</t>
  </si>
  <si>
    <t>天心区下碧湘街119号601</t>
  </si>
  <si>
    <t>李瑞荣</t>
  </si>
  <si>
    <t>天心区下碧湘街119号607</t>
  </si>
  <si>
    <t>胡伏云</t>
  </si>
  <si>
    <t>天心区下碧湘街119号701</t>
  </si>
  <si>
    <t>卢思宇、彭立纯</t>
  </si>
  <si>
    <t>712035019、712035020</t>
  </si>
  <si>
    <t>天心区下碧湘街119号707</t>
  </si>
  <si>
    <t>苏铁云</t>
  </si>
  <si>
    <t>天心区下碧湘街119号架08</t>
  </si>
  <si>
    <t>谭章明</t>
  </si>
  <si>
    <t>天心区下碧湘街119号114</t>
  </si>
  <si>
    <t>刘惠芝</t>
  </si>
  <si>
    <t>天心区下碧湘街119号115</t>
  </si>
  <si>
    <t>刘建友</t>
  </si>
  <si>
    <t>天心区下碧湘街119号214</t>
  </si>
  <si>
    <t>王四元</t>
  </si>
  <si>
    <t>天心区下碧湘街119号314</t>
  </si>
  <si>
    <t>周尚辉</t>
  </si>
  <si>
    <t>天心区下碧湘街119号315</t>
  </si>
  <si>
    <t>蒋汉泉</t>
  </si>
  <si>
    <t>天心区下碧湘街119号414</t>
  </si>
  <si>
    <t>黎增根</t>
  </si>
  <si>
    <t>天心区下碧湘街119号514</t>
  </si>
  <si>
    <t>杨荣波</t>
  </si>
  <si>
    <t>天心区下碧湘街119号515</t>
  </si>
  <si>
    <t>刘小年</t>
  </si>
  <si>
    <t>天心区下碧湘街119号614</t>
  </si>
  <si>
    <t>朱水兵</t>
  </si>
  <si>
    <t>天心区下碧湘街119号714</t>
  </si>
  <si>
    <t>张平山</t>
  </si>
  <si>
    <t>天心区下碧湘街119号715</t>
  </si>
  <si>
    <t>陈文成</t>
  </si>
  <si>
    <t>天心区下碧湘街119号架05</t>
  </si>
  <si>
    <t>黄树根</t>
  </si>
  <si>
    <t>天心区下碧湘街119号105</t>
  </si>
  <si>
    <t>张宗贵</t>
  </si>
  <si>
    <t>天心区下碧湘街119号111</t>
  </si>
  <si>
    <t>邹传</t>
  </si>
  <si>
    <t>天心区下碧湘街119号205</t>
  </si>
  <si>
    <t>任伯胜</t>
  </si>
  <si>
    <t>天心区下碧湘街119号211</t>
  </si>
  <si>
    <t>范健牛</t>
  </si>
  <si>
    <t>天心区下碧湘街119号305</t>
  </si>
  <si>
    <t>沈国元</t>
  </si>
  <si>
    <t>天心区下碧湘街119号311</t>
  </si>
  <si>
    <t>周国兴</t>
  </si>
  <si>
    <t>天心区下碧湘街119号405</t>
  </si>
  <si>
    <t>李其中</t>
  </si>
  <si>
    <t>天心区下碧湘街119号411</t>
  </si>
  <si>
    <t>李和平</t>
  </si>
  <si>
    <t>天心区下碧湘街119号505</t>
  </si>
  <si>
    <t>王永兴</t>
  </si>
  <si>
    <t>天心区下碧湘街119号511</t>
  </si>
  <si>
    <t>龚正其</t>
  </si>
  <si>
    <t>天心区下碧湘街119号605</t>
  </si>
  <si>
    <t>严建国</t>
  </si>
  <si>
    <t>天心区下碧湘街119号611</t>
  </si>
  <si>
    <t>叶志光</t>
  </si>
  <si>
    <t>天心区下碧湘街119号711</t>
  </si>
  <si>
    <t>张先谨</t>
  </si>
  <si>
    <t>天心区下碧湘街119号架07</t>
  </si>
  <si>
    <t>钟勇</t>
  </si>
  <si>
    <t>天心区下碧湘街119号架09</t>
  </si>
  <si>
    <t>陈新辉</t>
  </si>
  <si>
    <t>天心区下碧湘街119号113</t>
  </si>
  <si>
    <t>易秉慧</t>
  </si>
  <si>
    <t>天心区下碧湘街119号213</t>
  </si>
  <si>
    <t>邓国林</t>
  </si>
  <si>
    <t>天心区下碧湘街119号215</t>
  </si>
  <si>
    <t>李代宏</t>
  </si>
  <si>
    <t>天心区下碧湘街119号313</t>
  </si>
  <si>
    <t>袁隆祥</t>
  </si>
  <si>
    <t>天心区下碧湘街119号413</t>
  </si>
  <si>
    <t>黄仲平</t>
  </si>
  <si>
    <t>天心区下碧湘街119号415</t>
  </si>
  <si>
    <t>彭岩乐</t>
  </si>
  <si>
    <t>天心区下碧湘街119号513</t>
  </si>
  <si>
    <t>李安惠</t>
  </si>
  <si>
    <t>天心区下碧湘街119号613</t>
  </si>
  <si>
    <t>李年君</t>
  </si>
  <si>
    <t>天心区下碧湘街119号615</t>
  </si>
  <si>
    <t>天心区下碧湘街119号713</t>
  </si>
  <si>
    <t>申红华</t>
  </si>
  <si>
    <t>天心区下碧湘街119号架02</t>
  </si>
  <si>
    <t>彭耀</t>
  </si>
  <si>
    <t>天心区下碧湘街119号102</t>
  </si>
  <si>
    <t>张建华</t>
  </si>
  <si>
    <t>天心区下碧湘街119号108</t>
  </si>
  <si>
    <t>向培林</t>
  </si>
  <si>
    <t>天心区下碧湘街119号202</t>
  </si>
  <si>
    <t>刘德明</t>
  </si>
  <si>
    <t>天心区下碧湘街119号208</t>
  </si>
  <si>
    <t>肖德恒</t>
  </si>
  <si>
    <t>天心区下碧湘街119号302</t>
  </si>
  <si>
    <t>黄明东</t>
  </si>
  <si>
    <t>天心区下碧湘街119号308</t>
  </si>
  <si>
    <t>丁杏祥</t>
  </si>
  <si>
    <t>天心区下碧湘街119号402</t>
  </si>
  <si>
    <t>谭建军</t>
  </si>
  <si>
    <t>天心区下碧湘街119号408</t>
  </si>
  <si>
    <t>莫正辉</t>
  </si>
  <si>
    <t>天心区下碧湘街119号502</t>
  </si>
  <si>
    <t>徐宗金</t>
  </si>
  <si>
    <t>天心区下碧湘街119号508</t>
  </si>
  <si>
    <t>赵立宪</t>
  </si>
  <si>
    <t>天心区下碧湘街119号602</t>
  </si>
  <si>
    <t>叶京伟</t>
  </si>
  <si>
    <t>天心区下碧湘街119号608</t>
  </si>
  <si>
    <t>成湘蓉</t>
  </si>
  <si>
    <t>天心区下碧湘街119号702</t>
  </si>
  <si>
    <t>王建华</t>
  </si>
  <si>
    <t>天心区下碧湘街119号708</t>
  </si>
  <si>
    <t>张鹏飞</t>
  </si>
  <si>
    <t>天心区下碧湘街119号架03</t>
  </si>
  <si>
    <t>王旭江</t>
  </si>
  <si>
    <t>天心区下碧湘街119号103</t>
  </si>
  <si>
    <t>巢哲琦</t>
  </si>
  <si>
    <t>天心区下碧湘街119号109</t>
  </si>
  <si>
    <t>盛佑明</t>
  </si>
  <si>
    <t>天心区下碧湘街119号203</t>
  </si>
  <si>
    <t>申荣光</t>
  </si>
  <si>
    <t>天心区下碧湘街119号209</t>
  </si>
  <si>
    <t>刘清平</t>
  </si>
  <si>
    <t>天心区下碧湘街119号303</t>
  </si>
  <si>
    <t>阳建立</t>
  </si>
  <si>
    <t>天心区下碧湘街119号309</t>
  </si>
  <si>
    <t>左文斌</t>
  </si>
  <si>
    <t>天心区下碧湘街119号403</t>
  </si>
  <si>
    <t>宋运开</t>
  </si>
  <si>
    <t>天心区下碧湘街119号409</t>
  </si>
  <si>
    <t>彭利群</t>
  </si>
  <si>
    <t>天心区下碧湘街119号503</t>
  </si>
  <si>
    <t>董发云</t>
  </si>
  <si>
    <t>天心区下碧湘街119号509</t>
  </si>
  <si>
    <t>王虹</t>
  </si>
  <si>
    <t>天心区下碧湘街119号603</t>
  </si>
  <si>
    <t>吴耀新</t>
  </si>
  <si>
    <t>天心区下碧湘街119号609</t>
  </si>
  <si>
    <t>马建元</t>
  </si>
  <si>
    <t>天心区下碧湘街119号703</t>
  </si>
  <si>
    <t>胡曼</t>
  </si>
  <si>
    <t>天心区下碧湘街119号709</t>
  </si>
  <si>
    <t>彭晓</t>
  </si>
  <si>
    <t>天心区下碧湘街119号架06</t>
  </si>
  <si>
    <t>毛金良</t>
  </si>
  <si>
    <t>天心区下碧湘街119号112</t>
  </si>
  <si>
    <t>彭登科</t>
  </si>
  <si>
    <t>天心区下碧湘街119号206</t>
  </si>
  <si>
    <t>钟长虹</t>
  </si>
  <si>
    <t>天心区下碧湘街119号212</t>
  </si>
  <si>
    <t>程娅丽</t>
  </si>
  <si>
    <t>天心区下碧湘街119号306</t>
  </si>
  <si>
    <t>王海龙</t>
  </si>
  <si>
    <t>天心区下碧湘街119号312</t>
  </si>
  <si>
    <t>杨增长</t>
  </si>
  <si>
    <t>天心区下碧湘街119号406</t>
  </si>
  <si>
    <t>邹小敏</t>
  </si>
  <si>
    <t>天心区下碧湘街119号412</t>
  </si>
  <si>
    <t>陈孝武</t>
  </si>
  <si>
    <t>天心区下碧湘街119号506</t>
  </si>
  <si>
    <t>张帅</t>
  </si>
  <si>
    <t>天心区下碧湘街119号512</t>
  </si>
  <si>
    <t>黄建军</t>
  </si>
  <si>
    <t>天心区下碧湘街119号606</t>
  </si>
  <si>
    <t>张岳清</t>
  </si>
  <si>
    <t>天心区下碧湘街119号612</t>
  </si>
  <si>
    <t>杨建容</t>
  </si>
  <si>
    <t>天心区下碧湘街119号705</t>
  </si>
  <si>
    <t>卜阳辉</t>
  </si>
  <si>
    <t>天心区下碧湘街119号712</t>
  </si>
  <si>
    <t>胡文忠</t>
  </si>
  <si>
    <t>裕农街108号第005栋101</t>
  </si>
  <si>
    <t>周荣定</t>
  </si>
  <si>
    <t>裕农街108号第005栋103</t>
  </si>
  <si>
    <t>郭自立</t>
  </si>
  <si>
    <t>私070413</t>
  </si>
  <si>
    <t>裕农街108号第005栋104</t>
  </si>
  <si>
    <t>佘新望</t>
  </si>
  <si>
    <t>裕农街108号第005栋105</t>
  </si>
  <si>
    <t>周国强</t>
  </si>
  <si>
    <t>裕农街108号第005栋106</t>
  </si>
  <si>
    <t>张跃霞</t>
  </si>
  <si>
    <t>裕农街108号第005栋107</t>
  </si>
  <si>
    <t>张欣</t>
  </si>
  <si>
    <t>裕农街108号第005栋201</t>
  </si>
  <si>
    <t>陈学东</t>
  </si>
  <si>
    <t>裕农街108号第005栋203</t>
  </si>
  <si>
    <t>林廼茜</t>
  </si>
  <si>
    <t>裕农街108号第005栋204</t>
  </si>
  <si>
    <t>彭昌庆</t>
  </si>
  <si>
    <t>裕农街108号第005栋205</t>
  </si>
  <si>
    <t>韩德明</t>
  </si>
  <si>
    <t>裕农街108号第005栋206</t>
  </si>
  <si>
    <t>韩德安</t>
  </si>
  <si>
    <t>裕农街108号第005栋207</t>
  </si>
  <si>
    <t>苏南方</t>
  </si>
  <si>
    <t>天心区楚湘街140号第001栋101</t>
  </si>
  <si>
    <t>宋焕纯</t>
  </si>
  <si>
    <t>天心区楚湘街140号第001栋102</t>
  </si>
  <si>
    <t>黄锡其</t>
  </si>
  <si>
    <t>天心区楚湘街140号第001栋103A</t>
  </si>
  <si>
    <t>樊斯特</t>
  </si>
  <si>
    <t>天心区楚湘街140号第001栋103B</t>
  </si>
  <si>
    <t>樊高亮</t>
  </si>
  <si>
    <t>天心区楚湘街140号第001栋104</t>
  </si>
  <si>
    <t>李月兰</t>
  </si>
  <si>
    <t>天心区楚湘街140号第001栋105</t>
  </si>
  <si>
    <t>曾淑云</t>
  </si>
  <si>
    <t>天心区楚湘街140号第001栋106</t>
  </si>
  <si>
    <t>姜碧兰、姜碧云</t>
  </si>
  <si>
    <t>00670001、00075102</t>
  </si>
  <si>
    <t>天心区楚湘街140号第001栋107</t>
  </si>
  <si>
    <t>曾建明</t>
  </si>
  <si>
    <t>天心区楚湘街140号第001栋201</t>
  </si>
  <si>
    <t>易明德</t>
  </si>
  <si>
    <t>天心区楚湘街140号第001栋202</t>
  </si>
  <si>
    <t>肖福华、杨敏</t>
  </si>
  <si>
    <t>710276614、710276615</t>
  </si>
  <si>
    <t>天心区楚湘街140号第001栋203</t>
  </si>
  <si>
    <t>易国强</t>
  </si>
  <si>
    <t>天心区楚湘街140号第001栋204</t>
  </si>
  <si>
    <t>董国新</t>
  </si>
  <si>
    <t>天心区楚湘街140号第001栋205</t>
  </si>
  <si>
    <t>胡维金</t>
  </si>
  <si>
    <t>天心区楚湘街140号第001栋206</t>
  </si>
  <si>
    <t>李晓文</t>
  </si>
  <si>
    <t>天心区楚湘街140号第001栋207</t>
  </si>
  <si>
    <t>梁英敏</t>
  </si>
  <si>
    <t>天心区楚湘街140号第001栋208</t>
  </si>
  <si>
    <t>李淑娥</t>
  </si>
  <si>
    <t>天心区楚湘街140号第001栋301</t>
  </si>
  <si>
    <t>凌泽湘</t>
  </si>
  <si>
    <t>天心区楚湘街140号第001栋302</t>
  </si>
  <si>
    <t>袁克亮</t>
  </si>
  <si>
    <t>天心区楚湘街140号第001栋303</t>
  </si>
  <si>
    <t>王爱莲</t>
  </si>
  <si>
    <t>天心区楚湘街140号第001栋304</t>
  </si>
  <si>
    <t>何菊英</t>
  </si>
  <si>
    <t>天心区楚湘街140号第001栋305</t>
  </si>
  <si>
    <t>朱祥旭</t>
  </si>
  <si>
    <t>天心区楚湘街140号第001栋306</t>
  </si>
  <si>
    <t>姚利红</t>
  </si>
  <si>
    <t>天心区楚湘街140号第001栋307</t>
  </si>
  <si>
    <t>周定安</t>
  </si>
  <si>
    <t>天心区楚湘街144-152号104</t>
  </si>
  <si>
    <t>朱玉华</t>
  </si>
  <si>
    <t>天心区楚湘街144-152号106</t>
  </si>
  <si>
    <t>韩应培</t>
  </si>
  <si>
    <t>天心区楚湘街144-152号201</t>
  </si>
  <si>
    <t>王富文</t>
  </si>
  <si>
    <t>天心区楚湘街144-152号202</t>
  </si>
  <si>
    <t>廖长泉</t>
  </si>
  <si>
    <t>天心区楚湘街144-152号203</t>
  </si>
  <si>
    <t>李喜南</t>
  </si>
  <si>
    <t>天心区楚湘街144-152号204</t>
  </si>
  <si>
    <t>易兴枚</t>
  </si>
  <si>
    <t>天心区楚湘街144-152号205</t>
  </si>
  <si>
    <t>肖培</t>
  </si>
  <si>
    <t>天心区楚湘街144-152号206</t>
  </si>
  <si>
    <t>康树祺</t>
  </si>
  <si>
    <t>天心区楚湘街144-152号301</t>
  </si>
  <si>
    <t>廖陆玲</t>
  </si>
  <si>
    <t>天心区楚湘街144-152号302</t>
  </si>
  <si>
    <t>贺四清、龙灿辉</t>
  </si>
  <si>
    <t>713282661、713282662</t>
  </si>
  <si>
    <t>天心区楚湘街144-152号304</t>
  </si>
  <si>
    <t>陈国华</t>
  </si>
  <si>
    <t>天心区楚湘街144-152号305</t>
  </si>
  <si>
    <t>陈正斌</t>
  </si>
  <si>
    <t>天心区楚湘街144-152号306</t>
  </si>
  <si>
    <t>邹金田</t>
  </si>
  <si>
    <t>天心区楚湘街144-152号402</t>
  </si>
  <si>
    <t>杨利华</t>
  </si>
  <si>
    <t>天心区楚湘街144-152号404</t>
  </si>
  <si>
    <t>谢庆莲</t>
  </si>
  <si>
    <t>天心区楚湘街144-152号405</t>
  </si>
  <si>
    <t>李钧望</t>
  </si>
  <si>
    <t>天心区楚湘街144-152号406</t>
  </si>
  <si>
    <t>王东泽</t>
  </si>
  <si>
    <t>张涌</t>
  </si>
  <si>
    <t>私065320</t>
  </si>
  <si>
    <t>1-3</t>
    <phoneticPr fontId="23" type="noConversion"/>
  </si>
  <si>
    <t>周绍云</t>
  </si>
  <si>
    <t>成064697</t>
  </si>
  <si>
    <t>王家树</t>
  </si>
  <si>
    <t>1-2</t>
    <phoneticPr fontId="23" type="noConversion"/>
  </si>
  <si>
    <t>李树明、李钢</t>
  </si>
  <si>
    <t>00289850、00035372</t>
  </si>
  <si>
    <t>1-1</t>
    <phoneticPr fontId="23" type="noConversion"/>
  </si>
  <si>
    <t>吴竹如、吴四如</t>
  </si>
  <si>
    <t>私047105、010438</t>
  </si>
  <si>
    <t>2</t>
    <phoneticPr fontId="23" type="noConversion"/>
  </si>
  <si>
    <t>吴松如</t>
  </si>
  <si>
    <t>3</t>
    <phoneticPr fontId="23" type="noConversion"/>
  </si>
  <si>
    <t>成坚强</t>
  </si>
  <si>
    <t>廖怡松</t>
  </si>
  <si>
    <t>王仲德</t>
  </si>
  <si>
    <t>私017915</t>
  </si>
  <si>
    <t>胡美华</t>
  </si>
  <si>
    <t>私041980</t>
  </si>
  <si>
    <t>4</t>
    <phoneticPr fontId="23" type="noConversion"/>
  </si>
  <si>
    <t>李迪辉、李迎红、李帅</t>
  </si>
  <si>
    <t>716153937、716153939、716153938</t>
  </si>
  <si>
    <t>文广裕</t>
  </si>
  <si>
    <t>私017408</t>
  </si>
  <si>
    <t>龚德成</t>
  </si>
  <si>
    <t>私017156</t>
  </si>
  <si>
    <t>夏蕴丹</t>
  </si>
  <si>
    <t>私013539</t>
  </si>
  <si>
    <t>4</t>
    <phoneticPr fontId="23" type="noConversion"/>
  </si>
  <si>
    <t>1-3</t>
    <phoneticPr fontId="23" type="noConversion"/>
  </si>
  <si>
    <t>李文科、李阿美、李忠</t>
  </si>
  <si>
    <t>私060621、011859、011860</t>
  </si>
  <si>
    <t>周竞</t>
  </si>
  <si>
    <t>私040036</t>
  </si>
  <si>
    <t>罗少峰</t>
  </si>
  <si>
    <t>私013613</t>
  </si>
  <si>
    <t>罗纯义</t>
  </si>
  <si>
    <t>私019772</t>
  </si>
  <si>
    <t>李平安</t>
  </si>
  <si>
    <t>私011076</t>
  </si>
  <si>
    <t>李寿明</t>
  </si>
  <si>
    <t>私016975</t>
  </si>
  <si>
    <t>汪国祥</t>
  </si>
  <si>
    <t>成016079</t>
  </si>
  <si>
    <t>邓中国、邓满银</t>
  </si>
  <si>
    <t>00136185、00019399</t>
  </si>
  <si>
    <t>1</t>
    <phoneticPr fontId="23" type="noConversion"/>
  </si>
  <si>
    <t>王冬元</t>
  </si>
  <si>
    <t>私046886</t>
  </si>
  <si>
    <t>王志强</t>
  </si>
  <si>
    <t>私010503</t>
  </si>
  <si>
    <t>许峰</t>
  </si>
  <si>
    <t>3</t>
    <phoneticPr fontId="23" type="noConversion"/>
  </si>
  <si>
    <t>肖德林</t>
  </si>
  <si>
    <t>私064808</t>
  </si>
  <si>
    <t>曹汝婷</t>
  </si>
  <si>
    <t>杨任</t>
  </si>
  <si>
    <t>杨开立</t>
  </si>
  <si>
    <t>私016842</t>
  </si>
  <si>
    <t>罗言</t>
  </si>
  <si>
    <t>2-3</t>
    <phoneticPr fontId="23" type="noConversion"/>
  </si>
  <si>
    <t>言小玲</t>
  </si>
  <si>
    <t>言彭涛</t>
  </si>
  <si>
    <t>张佩群</t>
  </si>
  <si>
    <t>私040162</t>
  </si>
  <si>
    <t>肖连升</t>
  </si>
  <si>
    <t>成064674</t>
  </si>
  <si>
    <t>颜金辉</t>
  </si>
  <si>
    <t>私019474</t>
  </si>
  <si>
    <t>张春秀</t>
  </si>
  <si>
    <t>私040138</t>
  </si>
  <si>
    <t>杨雪忠</t>
  </si>
  <si>
    <t>私016858</t>
  </si>
  <si>
    <t>何利萍</t>
  </si>
  <si>
    <t>私011916</t>
  </si>
  <si>
    <t>李漪</t>
  </si>
  <si>
    <t>潘细珍</t>
  </si>
  <si>
    <t>私040171</t>
  </si>
  <si>
    <t>周建国</t>
  </si>
  <si>
    <t>私062993</t>
  </si>
  <si>
    <t>刘国民</t>
  </si>
  <si>
    <t>私018038</t>
  </si>
  <si>
    <t>私010287</t>
  </si>
  <si>
    <t>吴辉灿</t>
  </si>
  <si>
    <t>李纯坤、李建伟、李建刚、李建文、李建武、彭国珍</t>
  </si>
  <si>
    <t>710104425、710104430、710104429、710104428、710104427、710104426</t>
  </si>
  <si>
    <t>5</t>
    <phoneticPr fontId="23" type="noConversion"/>
  </si>
  <si>
    <t>黄炳炎、黄桂辉、黄玉福、黄鑫、黄国仁、黄玉霞、黄大钱</t>
  </si>
  <si>
    <t>私016244、003701、003704、003702、003700、003703、003699</t>
  </si>
  <si>
    <t>罗月英</t>
  </si>
  <si>
    <t>私017670</t>
  </si>
  <si>
    <t>周其德</t>
  </si>
  <si>
    <t>文于泉</t>
  </si>
  <si>
    <t>私019047</t>
  </si>
  <si>
    <t>安世民</t>
  </si>
  <si>
    <t>杨慎贤、杨秋生</t>
  </si>
  <si>
    <t>007026、私017726</t>
  </si>
  <si>
    <t>罗玉仙</t>
  </si>
  <si>
    <t>私047291</t>
  </si>
  <si>
    <t>夏春成、夏春华</t>
  </si>
  <si>
    <t>私047437、010669</t>
  </si>
  <si>
    <t>肖昌霞</t>
  </si>
  <si>
    <t>莫光泉</t>
  </si>
  <si>
    <t>黄松洪</t>
  </si>
  <si>
    <t>秦玉英、易伏兰、易冬秀、易菊兰、易冬莲、易润珍、易庆华</t>
  </si>
  <si>
    <t>私014253、001886、001884、001889、001888、001885、001887</t>
  </si>
  <si>
    <t>王湘民、李凤屏</t>
  </si>
  <si>
    <t>私017709、007093</t>
  </si>
  <si>
    <t>徐红玲</t>
  </si>
  <si>
    <t>私019055</t>
  </si>
  <si>
    <t>1</t>
    <phoneticPr fontId="23" type="noConversion"/>
  </si>
  <si>
    <t>闵柏荣</t>
  </si>
  <si>
    <t>私017241</t>
  </si>
  <si>
    <t>彭俊驰、彭俊慧、彭俊杰</t>
  </si>
  <si>
    <t>00303041、00035302、00035303</t>
  </si>
  <si>
    <t>康子德、康梅钦</t>
  </si>
  <si>
    <t>私019620、005545</t>
  </si>
  <si>
    <t>张世群</t>
  </si>
  <si>
    <t>私061935</t>
  </si>
  <si>
    <t>雷勇</t>
  </si>
  <si>
    <t>雷建武</t>
  </si>
  <si>
    <t>雷建熙</t>
  </si>
  <si>
    <t>侯新明、黄洁</t>
  </si>
  <si>
    <t>713222878、713222879</t>
  </si>
  <si>
    <t>刘芳</t>
  </si>
  <si>
    <t>邓雪梅</t>
  </si>
  <si>
    <t>隆玉珍</t>
  </si>
  <si>
    <t>私014240</t>
  </si>
  <si>
    <t>陈振国</t>
  </si>
  <si>
    <t>张正德</t>
  </si>
  <si>
    <t>张正国</t>
  </si>
  <si>
    <t>2-2</t>
    <phoneticPr fontId="23" type="noConversion"/>
  </si>
  <si>
    <t>宋踴</t>
  </si>
  <si>
    <t>王乒、郑英驰</t>
  </si>
  <si>
    <t>715136221、715136222</t>
  </si>
  <si>
    <t>李秀英</t>
  </si>
  <si>
    <t>私019773</t>
  </si>
  <si>
    <t>文正武</t>
  </si>
  <si>
    <t>私049256</t>
  </si>
  <si>
    <t>言茂鸿</t>
  </si>
  <si>
    <t>私016833</t>
  </si>
  <si>
    <t>张国华</t>
  </si>
  <si>
    <t>私046833</t>
  </si>
  <si>
    <t>周硕萍</t>
  </si>
  <si>
    <t>私043497</t>
  </si>
  <si>
    <t>彭培德</t>
  </si>
  <si>
    <t>张伟明、张正</t>
  </si>
  <si>
    <t>715152137、715152138</t>
  </si>
  <si>
    <t>冯应坤</t>
  </si>
  <si>
    <t>私012428</t>
  </si>
  <si>
    <t>易秀莲</t>
  </si>
  <si>
    <t>邓松林</t>
  </si>
  <si>
    <t>私041735</t>
  </si>
  <si>
    <t>鲁运莲、肖放中、肖胜中</t>
  </si>
  <si>
    <t>私016695、003172、003173</t>
  </si>
  <si>
    <t>宾树森</t>
  </si>
  <si>
    <t>私016859</t>
  </si>
  <si>
    <t>文致彬、陈静宜</t>
  </si>
  <si>
    <t>00611951、00066910</t>
  </si>
  <si>
    <t>商业、办公</t>
    <phoneticPr fontId="23" type="noConversion"/>
  </si>
  <si>
    <t>刘汉华</t>
  </si>
  <si>
    <t>朱春安</t>
  </si>
  <si>
    <t>王志斌</t>
  </si>
  <si>
    <t>私064906</t>
  </si>
  <si>
    <t>朱国安</t>
  </si>
  <si>
    <t>章淑芳</t>
  </si>
  <si>
    <t>李征兵</t>
  </si>
  <si>
    <t>王爱华</t>
  </si>
  <si>
    <t>苏格兰、苏明照</t>
  </si>
  <si>
    <t>00258574、00041579</t>
  </si>
  <si>
    <t>苏桂林</t>
  </si>
  <si>
    <t>私016341</t>
  </si>
  <si>
    <t>肖玉华、陈国纯、陈国金、陈国强、陈国良、陈国媛</t>
  </si>
  <si>
    <t>私014529、003693、003694、003695、003696、003697</t>
  </si>
  <si>
    <t>邹琼</t>
  </si>
  <si>
    <t>1-4</t>
    <phoneticPr fontId="23" type="noConversion"/>
  </si>
  <si>
    <t>符星凯</t>
  </si>
  <si>
    <t>私016949</t>
  </si>
  <si>
    <t>周家贵</t>
  </si>
  <si>
    <t>私018583</t>
  </si>
  <si>
    <t>李秀斌</t>
  </si>
  <si>
    <t>郭修明</t>
  </si>
  <si>
    <t>私012587</t>
  </si>
  <si>
    <t>廖振强</t>
  </si>
  <si>
    <t>刘玉贤</t>
  </si>
  <si>
    <t>方建军</t>
  </si>
  <si>
    <t>李咏根</t>
  </si>
  <si>
    <t>？</t>
    <phoneticPr fontId="23" type="noConversion"/>
  </si>
  <si>
    <t>张瑞村</t>
  </si>
  <si>
    <t>黄菊溪、黄菊秋</t>
  </si>
  <si>
    <t>谢志林</t>
  </si>
  <si>
    <t>张志明、李进军</t>
  </si>
  <si>
    <t>杨秀英</t>
  </si>
  <si>
    <t>土砖木</t>
  </si>
  <si>
    <t>独立栋</t>
    <phoneticPr fontId="20" type="noConversion"/>
  </si>
  <si>
    <t>卢秀英</t>
    <phoneticPr fontId="20" type="noConversion"/>
  </si>
  <si>
    <t>殷玉娥</t>
    <phoneticPr fontId="20" type="noConversion"/>
  </si>
  <si>
    <t>胡义和、胡筱春、胡建春、胡阳春、胡正春、胡建国、胡春元、胡春秀</t>
    <phoneticPr fontId="20" type="noConversion"/>
  </si>
  <si>
    <t>楚湘街082号001栋</t>
    <phoneticPr fontId="20" type="noConversion"/>
  </si>
  <si>
    <t>楚湘街082号第002栋</t>
    <phoneticPr fontId="20" type="noConversion"/>
  </si>
  <si>
    <t>楚湘街082号第003栋</t>
    <phoneticPr fontId="20" type="noConversion"/>
  </si>
  <si>
    <t>裕农街093号第033栋</t>
    <phoneticPr fontId="20" type="noConversion"/>
  </si>
  <si>
    <t>裕农街47号北栋</t>
    <phoneticPr fontId="20" type="noConversion"/>
  </si>
  <si>
    <t>裕农街74号南栋</t>
    <phoneticPr fontId="20" type="noConversion"/>
  </si>
  <si>
    <t>胡义和、胡筱春、胡建春、胡阳春、胡正春、胡建国、胡春元、胡春秀</t>
  </si>
  <si>
    <t>殷玉娥</t>
  </si>
  <si>
    <t>计算建筑年代</t>
  </si>
  <si>
    <t xml:space="preserve">00136071、00019389、00019390、00019391     </t>
  </si>
  <si>
    <t>00349014、00038848</t>
  </si>
  <si>
    <t>00357718、0039846</t>
  </si>
  <si>
    <t>00357720、00039848</t>
  </si>
  <si>
    <t xml:space="preserve">私064253、012675、012674、012677、012672、012673、012676      </t>
  </si>
  <si>
    <t>私040323</t>
  </si>
  <si>
    <t>天心区裕农街86号（现144号）101</t>
  </si>
  <si>
    <t>南区下碧湘街25号</t>
  </si>
  <si>
    <t>南区下碧湘街35号</t>
  </si>
  <si>
    <t>南区楚湘街038号</t>
  </si>
  <si>
    <t>裕农街5条巷009号全部</t>
  </si>
  <si>
    <t>南区裕农街五条巷10号</t>
  </si>
  <si>
    <t>崔运泉、谢京辉</t>
    <phoneticPr fontId="20" type="noConversion"/>
  </si>
  <si>
    <t>徐九炎</t>
    <phoneticPr fontId="20" type="noConversion"/>
  </si>
  <si>
    <t>杨汉国等</t>
    <phoneticPr fontId="20" type="noConversion"/>
  </si>
  <si>
    <t>何长生</t>
    <phoneticPr fontId="20" type="noConversion"/>
  </si>
  <si>
    <t>毛国章</t>
    <phoneticPr fontId="20" type="noConversion"/>
  </si>
  <si>
    <t>黎桂臣</t>
    <phoneticPr fontId="20" type="noConversion"/>
  </si>
  <si>
    <t>罗正兴</t>
    <phoneticPr fontId="20" type="noConversion"/>
  </si>
  <si>
    <t>罗利军</t>
    <phoneticPr fontId="20" type="noConversion"/>
  </si>
  <si>
    <t>卢鸣郴</t>
    <phoneticPr fontId="20" type="noConversion"/>
  </si>
  <si>
    <t>唐镇华</t>
    <phoneticPr fontId="20" type="noConversion"/>
  </si>
  <si>
    <t>裕农街093号第033栋（091,093,103号）204</t>
    <phoneticPr fontId="20" type="noConversion"/>
  </si>
  <si>
    <t>裕农街47号北栋（74号）201</t>
    <phoneticPr fontId="20" type="noConversion"/>
  </si>
  <si>
    <t>裕农街47号北栋（74号）301</t>
    <phoneticPr fontId="20" type="noConversion"/>
  </si>
  <si>
    <t>裕农街47号北栋（74号）302</t>
    <phoneticPr fontId="20" type="noConversion"/>
  </si>
  <si>
    <t>裕农街47号北栋（74号）401</t>
    <phoneticPr fontId="20" type="noConversion"/>
  </si>
  <si>
    <t>裕农街47号北栋（74号）502</t>
    <phoneticPr fontId="20" type="noConversion"/>
  </si>
  <si>
    <t>天心区下碧湘街33号105</t>
    <phoneticPr fontId="20" type="noConversion"/>
  </si>
  <si>
    <t>裕农街74号南栋502</t>
    <phoneticPr fontId="20" type="noConversion"/>
  </si>
  <si>
    <t>裕农街74号南栋401</t>
    <phoneticPr fontId="20" type="noConversion"/>
  </si>
  <si>
    <t>裕农街74号南栋302</t>
    <phoneticPr fontId="20" type="noConversion"/>
  </si>
  <si>
    <t>裕农街74号南栋304</t>
    <phoneticPr fontId="20" type="noConversion"/>
  </si>
  <si>
    <t>裕农街74号南栋104</t>
    <phoneticPr fontId="20" type="noConversion"/>
  </si>
  <si>
    <t>解放前</t>
    <phoneticPr fontId="20" type="noConversion"/>
  </si>
  <si>
    <t>黄慎夫</t>
    <phoneticPr fontId="20" type="noConversion"/>
  </si>
  <si>
    <t>裕农街74号南栋104</t>
  </si>
  <si>
    <t>裕农街74号南栋304</t>
  </si>
  <si>
    <t>裕农街74号南栋302</t>
  </si>
  <si>
    <t>裕农街74号南栋401</t>
  </si>
  <si>
    <t>裕农街74号南栋502</t>
  </si>
  <si>
    <t>裕农街47号北栋（74号）201</t>
  </si>
  <si>
    <t>裕农街47号北栋（74号）301</t>
  </si>
  <si>
    <t>裕农街47号北栋（74号）302</t>
  </si>
  <si>
    <t>裕农街47号北栋（74号）401</t>
  </si>
  <si>
    <t>裕农街47号北栋（74号）502</t>
  </si>
  <si>
    <t>天心区下碧湘街33号105</t>
  </si>
  <si>
    <t>住宅</t>
    <phoneticPr fontId="20" type="noConversion"/>
  </si>
  <si>
    <t>登记结构</t>
    <phoneticPr fontId="20" type="noConversion"/>
  </si>
  <si>
    <t>房屋所有权人</t>
  </si>
  <si>
    <t>产权面积(㎡)</t>
  </si>
  <si>
    <t>所有权证号</t>
  </si>
  <si>
    <t>权证坐落</t>
  </si>
  <si>
    <t>评估总价（元）</t>
  </si>
  <si>
    <t>备注</t>
  </si>
  <si>
    <t>00623342、00052542、00052541、00052540、00052539</t>
  </si>
  <si>
    <t>裕农街七条巷014号全部</t>
  </si>
  <si>
    <t>暂定三成新</t>
  </si>
  <si>
    <t>00136071、00019389、00019390、00019391</t>
  </si>
  <si>
    <t>向家湾066号008栋</t>
  </si>
  <si>
    <t>向家湾066号006栋</t>
  </si>
  <si>
    <t>私064253、012675、012674、012677、012672、012673、012676</t>
  </si>
  <si>
    <t>710042092、710042093</t>
  </si>
  <si>
    <t>砖木</t>
    <phoneticPr fontId="20" type="noConversion"/>
  </si>
  <si>
    <t>黎志文、黎龙彪、黎伟</t>
    <phoneticPr fontId="20" type="noConversion"/>
  </si>
  <si>
    <t>私016691、3192</t>
    <phoneticPr fontId="20" type="noConversion"/>
  </si>
  <si>
    <t>伍拾叁万零捌佰捌拾玖</t>
  </si>
  <si>
    <t>伍拾肆万壹仟肆佰玖拾伍</t>
  </si>
  <si>
    <t>伍拾叁万叁仟叁佰贰拾叁</t>
  </si>
  <si>
    <t>伍拾叁万陆仟贰佰贰拾肆</t>
  </si>
  <si>
    <t>伍拾贰万伍仟肆佰柒拾叁</t>
  </si>
  <si>
    <t>柒拾贰万叁仟零壹</t>
  </si>
  <si>
    <t>柒拾叁万零壹佰零捌</t>
  </si>
  <si>
    <t>伍拾伍万壹仟柒佰柒拾贰</t>
  </si>
  <si>
    <t>伍拾肆万叁仟陆佰伍拾</t>
  </si>
  <si>
    <t>叁拾叁万壹仟伍佰叁拾陆</t>
  </si>
  <si>
    <t>叁拾捌万伍仟零玖拾贰</t>
  </si>
  <si>
    <t>伍拾捌万贰仟壹佰贰拾柒</t>
  </si>
  <si>
    <t>伍拾万壹仟伍佰陆拾捌</t>
  </si>
  <si>
    <t>叁拾叁万贰仟壹佰壹拾壹</t>
  </si>
  <si>
    <t>肆拾万捌仟肆佰肆拾肆</t>
  </si>
  <si>
    <t>捌万壹仟玖佰陆拾肆</t>
  </si>
  <si>
    <t>捌万零陆佰伍拾伍</t>
  </si>
  <si>
    <t>伍拾叁万贰仟零玖拾陆</t>
  </si>
  <si>
    <t>贰拾伍万壹仟伍佰玖拾肆</t>
  </si>
  <si>
    <t>肆拾陆万伍仟贰佰壹拾柒</t>
  </si>
  <si>
    <t>壹拾柒万壹仟肆佰捌拾陆</t>
  </si>
  <si>
    <t>肆拾玖万零玖佰肆拾</t>
  </si>
  <si>
    <t>叁拾伍万壹仟柒佰壹拾</t>
  </si>
  <si>
    <t>叁拾玖万贰仟贰佰零柒</t>
  </si>
  <si>
    <t>壹拾肆万陆仟叁佰陆拾壹</t>
  </si>
  <si>
    <t>贰佰柒拾柒万叁仟肆佰玖拾捌</t>
  </si>
  <si>
    <t>柒拾叁万壹仟陆佰柒拾</t>
  </si>
  <si>
    <t>伍拾玖万壹仟柒佰零捌</t>
  </si>
  <si>
    <t>伍拾贰万捌仟壹佰叁拾贰</t>
  </si>
  <si>
    <t>伍拾贰万贰仟捌佰柒拾柒</t>
  </si>
  <si>
    <t>伍拾贰万贰仟玖佰壹拾捌</t>
  </si>
  <si>
    <t>柒拾壹万伍仟捌佰零捌</t>
  </si>
  <si>
    <t>伍拾肆万陆仟肆佰零壹</t>
  </si>
  <si>
    <t>伍拾叁万伍仟伍佰贰拾捌</t>
  </si>
  <si>
    <t>叁拾捌万贰仟壹佰伍拾柒</t>
  </si>
  <si>
    <t>肆拾玖万陆仟柒佰叁拾</t>
  </si>
  <si>
    <t>伍拾柒万叁仟陆佰零陆</t>
  </si>
  <si>
    <t>壹佰贰拾肆万伍仟捌佰</t>
  </si>
  <si>
    <t>贰拾万叁仟捌佰贰拾叁</t>
  </si>
  <si>
    <t>肆拾贰万柒仟伍佰柒拾贰</t>
  </si>
  <si>
    <t>肆拾贰万壹仟柒佰伍拾肆</t>
  </si>
  <si>
    <t>柒拾肆万肆仟柒佰捌拾肆</t>
  </si>
  <si>
    <t>伍拾贰万零贰佰伍拾陆</t>
  </si>
  <si>
    <t>叁拾伍万玖仟叁佰零肆</t>
  </si>
  <si>
    <t>肆拾贰万陆仟壹佰捌拾肆</t>
  </si>
  <si>
    <t>贰拾柒万叁仟零柒拾壹</t>
  </si>
  <si>
    <t>壹佰壹拾壹万贰仟玖佰肆拾捌</t>
  </si>
  <si>
    <t>柒拾壹万柒仟陆佰肆拾贰</t>
  </si>
  <si>
    <t>伍拾贰万零柒佰肆拾柒</t>
  </si>
  <si>
    <t>陆拾叁万肆仟伍佰叁拾</t>
  </si>
  <si>
    <t>贰拾肆万玖仟贰佰叁拾伍</t>
  </si>
  <si>
    <t>伍拾壹万伍仟零贰拾柒</t>
  </si>
  <si>
    <t>伍拾肆万零玖佰陆拾伍</t>
  </si>
  <si>
    <t>柒拾壹万玖仟叁佰陆拾壹</t>
  </si>
  <si>
    <t>伍拾壹万捌仟柒佰壹拾肆</t>
  </si>
  <si>
    <t>伍拾伍万肆仟陆佰壹拾伍</t>
  </si>
  <si>
    <t>柒拾叁万玖仟贰佰壹拾贰</t>
  </si>
  <si>
    <t>肆拾叁万玖仟肆佰肆拾</t>
  </si>
  <si>
    <t>壹佰贰拾肆万零叁佰玖拾壹</t>
  </si>
  <si>
    <t>叁拾柒万零肆佰玖拾壹</t>
  </si>
  <si>
    <t>伍拾肆万伍仟肆佰捌拾玖</t>
  </si>
  <si>
    <t>伍拾伍万捌仟玖佰柒拾</t>
  </si>
  <si>
    <t>壹拾肆万叁仟陆佰肆拾</t>
  </si>
  <si>
    <t>伍拾贰万壹仟捌佰零柒</t>
  </si>
  <si>
    <t>贰拾贰万肆仟叁佰贰拾</t>
  </si>
  <si>
    <t>壹佰壹拾万玖仟肆佰捌拾伍</t>
  </si>
  <si>
    <t>贰拾柒万壹仟叁佰捌拾肆</t>
  </si>
  <si>
    <t>叁拾柒万叁仟零柒拾叁</t>
  </si>
  <si>
    <t>贰拾柒万玖仟陆佰捌拾陆</t>
  </si>
  <si>
    <t>柒拾贰万叁仟玖佰壹拾陆</t>
  </si>
  <si>
    <t>伍拾柒万陆仟肆佰贰拾叁</t>
  </si>
  <si>
    <t>叁拾柒万玖仟肆佰伍拾伍</t>
  </si>
  <si>
    <t>贰拾柒万贰仟捌佰贰拾陆</t>
  </si>
  <si>
    <t>贰拾叁万肆仟伍佰叁拾叁</t>
  </si>
  <si>
    <t>伍拾叁万叁仟伍佰贰拾肆</t>
  </si>
  <si>
    <t>柒拾万捌仟陆佰壹拾肆</t>
  </si>
  <si>
    <t>叁拾伍万零壹佰伍拾捌</t>
  </si>
  <si>
    <t>贰拾叁万零壹佰壹拾捌</t>
  </si>
  <si>
    <t>玖拾陆万贰仟叁佰陆拾叁</t>
  </si>
  <si>
    <t>贰拾陆万零贰佰伍拾</t>
  </si>
  <si>
    <t>肆拾肆万伍仟零肆拾柒</t>
  </si>
  <si>
    <t>叁拾叁万柒仟</t>
  </si>
  <si>
    <t>叁拾壹万零伍佰伍拾叁</t>
  </si>
  <si>
    <t>玖万柒仟贰佰陆拾叁</t>
  </si>
  <si>
    <t>捌万贰仟玖佰陆拾柒</t>
  </si>
  <si>
    <t>捌拾叁万柒仟玖佰伍拾壹</t>
  </si>
  <si>
    <t>肆拾肆万伍仟肆佰伍拾伍</t>
  </si>
  <si>
    <t>捌拾叁万玖仟柒佰壹拾</t>
  </si>
  <si>
    <t>壹拾万叁仟捌佰柒拾贰</t>
  </si>
  <si>
    <t>捌拾贰万贰仟叁佰玖拾肆</t>
  </si>
  <si>
    <t>陆拾万叁仟玖佰</t>
  </si>
  <si>
    <t>陆拾万玖仟玖佰柒拾伍</t>
  </si>
  <si>
    <t>陆拾壹万伍仟玖佰柒拾伍</t>
  </si>
  <si>
    <t>陆拾万陆仟玖佰叁拾柒</t>
  </si>
  <si>
    <t>肆拾贰万壹仟贰佰玖拾伍</t>
  </si>
  <si>
    <t>肆拾贰万伍仟伍佰叁拾叁</t>
  </si>
  <si>
    <t>肆拾贰万玖仟柒佰壹拾玖</t>
  </si>
  <si>
    <t>肆拾贰万叁仟肆佰壹拾肆</t>
  </si>
  <si>
    <t>陆拾陆万伍仟壹佰贰拾贰</t>
  </si>
  <si>
    <t>陆拾柒万壹仟捌佰壹拾贰</t>
  </si>
  <si>
    <t>陆拾柒万捌仟肆佰贰拾壹</t>
  </si>
  <si>
    <t>陆拾陆万捌仟肆佰陆拾柒</t>
  </si>
  <si>
    <t>陆拾贰万伍仟伍佰捌拾柒</t>
  </si>
  <si>
    <t>陆拾叁万壹仟捌佰陆拾捌</t>
  </si>
  <si>
    <t>陆拾壹万贰仟陆佰捌拾贰</t>
  </si>
  <si>
    <t>陆拾壹万捌仟捌佰叁拾叁</t>
  </si>
  <si>
    <t>玖拾叁万柒仟陆佰陆拾</t>
  </si>
  <si>
    <t>伍拾捌万捌仟陆佰零玖</t>
  </si>
  <si>
    <t>壹佰叁拾叁万叁仟柒佰伍拾</t>
  </si>
  <si>
    <t>叁拾壹万玖仟柒佰捌拾壹</t>
  </si>
  <si>
    <t>肆拾柒万零叁佰陆拾贰</t>
  </si>
  <si>
    <t>陆拾贰万柒仟柒佰壹拾玖</t>
  </si>
  <si>
    <t>贰拾万陆仟柒佰伍拾柒</t>
  </si>
  <si>
    <t>叁拾壹万叁仟零叁</t>
  </si>
  <si>
    <t>柒拾伍万叁仟肆佰捌拾玖</t>
  </si>
  <si>
    <t>柒拾陆万壹仟零陆拾玖</t>
  </si>
  <si>
    <t>柒拾陆万捌仟伍佰伍拾伍</t>
  </si>
  <si>
    <t>柒拾伍万柒仟贰佰柒拾玖</t>
  </si>
  <si>
    <t>陆拾壹万贰仟柒佰零肆</t>
  </si>
  <si>
    <t>陆拾壹万捌仟捌佰陆拾柒</t>
  </si>
  <si>
    <t>陆拾贰万肆仟玖佰伍拾伍</t>
  </si>
  <si>
    <t>陆拾壹万伍仟柒佰捌拾陆</t>
  </si>
  <si>
    <t>陆拾陆万零捌佰零壹</t>
  </si>
  <si>
    <t>陆拾陆万柒仟肆佰肆拾捌</t>
  </si>
  <si>
    <t>陆拾柒万肆仟零壹拾肆</t>
  </si>
  <si>
    <t>陆拾陆万肆仟壹佰贰拾伍</t>
  </si>
  <si>
    <t>贰拾陆万玖仟零柒拾</t>
  </si>
  <si>
    <t>肆拾捌万柒仟贰佰叁拾壹</t>
  </si>
  <si>
    <t>伍拾柒万玖仟肆佰伍拾玖</t>
  </si>
  <si>
    <t>肆拾万贰仟壹佰柒拾陆</t>
  </si>
  <si>
    <t>捌拾柒万伍仟零陆拾玖</t>
  </si>
  <si>
    <t>壹佰肆拾肆万伍仟肆佰零陆</t>
  </si>
  <si>
    <t>叁拾叁万肆仟零肆拾陆</t>
  </si>
  <si>
    <t>玖拾捌万捌仟零肆拾玖</t>
  </si>
  <si>
    <t>壹佰伍拾叁万肆仟捌佰陆拾陆</t>
  </si>
  <si>
    <t>肆拾柒万肆仟伍佰贰拾叁</t>
  </si>
  <si>
    <t>肆拾柒万玖仟贰佰陆拾</t>
  </si>
  <si>
    <t>肆拾捌万叁仟玖佰玖拾柒</t>
  </si>
  <si>
    <t>肆拾柒万陆仟捌佰玖拾壹</t>
  </si>
  <si>
    <t>肆拾陆万捌仟叁佰玖拾玖</t>
  </si>
  <si>
    <t>肆拾陆万肆仟叁佰肆拾伍</t>
  </si>
  <si>
    <t>肆拾捌万玖仟捌佰叁拾壹</t>
  </si>
  <si>
    <t>伍拾贰万壹仟玖佰柒拾壹</t>
  </si>
  <si>
    <t>叁拾玖万捌仟零叁拾壹</t>
  </si>
  <si>
    <t>伍拾壹万玖仟柒佰零贰</t>
  </si>
  <si>
    <t>贰拾陆万叁仟叁佰捌拾柒</t>
  </si>
  <si>
    <t>叁拾玖万叁仟伍佰壹拾陆</t>
  </si>
  <si>
    <t>叁拾伍万零陆佰壹拾玖</t>
  </si>
  <si>
    <t>叁拾肆万柒仟玖佰贰拾陆</t>
  </si>
  <si>
    <t>叁拾伍万壹仟叁佰柒拾壹</t>
  </si>
  <si>
    <t>叁拾肆万陆仟肆佰壹拾叁</t>
  </si>
  <si>
    <t>叁拾捌万玖仟陆佰伍拾柒</t>
  </si>
  <si>
    <t>叁拾捌万柒仟玖佰陆拾叁</t>
  </si>
  <si>
    <t>伍拾万肆仟伍佰捌拾柒</t>
  </si>
  <si>
    <t>叁拾玖万伍仟柒佰捌拾肆</t>
  </si>
  <si>
    <t>伍拾贰万柒仟壹佰肆拾</t>
  </si>
  <si>
    <t>叁拾玖万贰仟肆佰壹拾肆</t>
  </si>
  <si>
    <t>贰佰叁拾叁万贰仟壹佰贰拾肆</t>
  </si>
  <si>
    <t>贰拾玖万贰仟伍佰零陆</t>
  </si>
  <si>
    <t>陆拾玖万贰仟零叁拾叁</t>
  </si>
  <si>
    <t>柒拾万伍仟壹佰壹拾捌</t>
  </si>
  <si>
    <t>贰拾贰万肆仟肆佰捌拾叁</t>
  </si>
  <si>
    <t>壹拾肆万贰仟玖佰零伍</t>
  </si>
  <si>
    <t>叁拾贰万玖仟贰佰伍拾叁</t>
  </si>
  <si>
    <t>柒拾壹万壹仟玖佰壹拾玖</t>
  </si>
  <si>
    <t>贰拾陆万零伍佰柒拾柒</t>
  </si>
  <si>
    <t>肆拾伍万零陆佰</t>
  </si>
  <si>
    <t>伍拾陆万陆仟肆佰伍拾陆</t>
  </si>
  <si>
    <t>贰拾陆万壹仟玖佰陆拾伍</t>
  </si>
  <si>
    <t>陆拾伍万伍仟叁佰玖拾伍</t>
  </si>
  <si>
    <t>肆拾捌万肆仟零伍拾壹</t>
  </si>
  <si>
    <t>陆拾陆万贰仟伍佰壹拾玖</t>
  </si>
  <si>
    <t>陆拾陆万捌仟陆佰肆拾捌</t>
  </si>
  <si>
    <t>陆拾陆万贰仟壹佰零肆</t>
  </si>
  <si>
    <t>陆拾伍万捌仟柒佰肆拾玖</t>
  </si>
  <si>
    <t>陆拾肆万柒仟零玖拾玖</t>
  </si>
  <si>
    <t>陆拾肆万陆仟壹佰玖拾伍</t>
  </si>
  <si>
    <t>陆拾伍万叁仟捌佰零捌</t>
  </si>
  <si>
    <t>陆拾伍万玖仟零玖拾柒</t>
  </si>
  <si>
    <t>陆拾伍万贰仟陆佰肆拾陆</t>
  </si>
  <si>
    <t>陆拾肆万玖仟叁佰叁拾捌</t>
  </si>
  <si>
    <t>陆拾肆万陆仟壹佰壹拾叁</t>
  </si>
  <si>
    <t>陆拾叁万柒仟柒佰柒拾伍</t>
  </si>
  <si>
    <t>肆拾柒万伍仟捌佰叁拾柒</t>
  </si>
  <si>
    <t>肆拾捌万零伍佰捌拾柒</t>
  </si>
  <si>
    <t>肆拾捌万伍仟叁佰叁拾捌</t>
  </si>
  <si>
    <t>肆拾捌万陆仟肆佰陆拾柒</t>
  </si>
  <si>
    <t>肆拾陆万玖仟陆佰玖拾陆</t>
  </si>
  <si>
    <t>肆拾捌万捌仟捌佰捌拾叁</t>
  </si>
  <si>
    <t>肆拾玖万叁仟柒佰壹拾陆</t>
  </si>
  <si>
    <t>肆拾柒万捌仟贰佰壹拾贰</t>
  </si>
  <si>
    <t>肆拾柒万柒仟捌佰零肆</t>
  </si>
  <si>
    <t>壹佰零叁万玖仟柒佰零玖</t>
  </si>
  <si>
    <t>陆拾玖万叁仟零玖</t>
  </si>
  <si>
    <t>壹拾叁万捌仟贰佰伍拾</t>
  </si>
  <si>
    <t>壹拾伍万捌仟伍佰捌拾肆</t>
  </si>
  <si>
    <t>壹拾肆万叁仟零玖拾捌</t>
  </si>
  <si>
    <t>伍拾壹万伍仟壹佰壹拾壹</t>
  </si>
  <si>
    <t>伍拾柒万伍仟柒佰捌拾伍</t>
  </si>
  <si>
    <t>陆拾肆万壹仟贰佰玖拾伍</t>
  </si>
  <si>
    <t>肆拾壹万贰仟玖佰贰拾陆</t>
  </si>
  <si>
    <t>肆佰叁拾贰万叁仟陆佰肆拾肆</t>
  </si>
  <si>
    <t>壹佰零伍万陆仟叁佰陆拾肆</t>
  </si>
  <si>
    <t>伍拾伍万陆仟伍佰玖拾伍</t>
  </si>
  <si>
    <t>唐镇华</t>
    <phoneticPr fontId="20" type="noConversion"/>
  </si>
  <si>
    <t>1</t>
    <phoneticPr fontId="20" type="noConversion"/>
  </si>
  <si>
    <t>三成新</t>
    <phoneticPr fontId="20" type="noConversion"/>
  </si>
  <si>
    <t>黄慎夫</t>
    <phoneticPr fontId="20" type="noConversion"/>
  </si>
  <si>
    <t>解放前</t>
    <phoneticPr fontId="20" type="noConversion"/>
  </si>
  <si>
    <t>解放前</t>
    <phoneticPr fontId="20" type="noConversion"/>
  </si>
  <si>
    <t>大写</t>
    <phoneticPr fontId="20" type="noConversion"/>
  </si>
  <si>
    <t>宋冬华、黄东海</t>
    <phoneticPr fontId="20" type="noConversion"/>
  </si>
  <si>
    <t>毛国兰</t>
    <phoneticPr fontId="20" type="noConversion"/>
  </si>
  <si>
    <t>登记用途</t>
    <phoneticPr fontId="23" type="noConversion"/>
  </si>
  <si>
    <t>登记结构</t>
    <phoneticPr fontId="23" type="noConversion"/>
  </si>
  <si>
    <t>评估单价（元/㎡）</t>
    <phoneticPr fontId="23" type="noConversion"/>
  </si>
  <si>
    <t>备注</t>
    <phoneticPr fontId="23" type="noConversion"/>
  </si>
  <si>
    <t>001</t>
  </si>
  <si>
    <t>709199380</t>
    <phoneticPr fontId="23" type="noConversion"/>
  </si>
  <si>
    <t>住宅</t>
    <phoneticPr fontId="23" type="noConversion"/>
  </si>
  <si>
    <t>002</t>
  </si>
  <si>
    <t>00490556</t>
    <phoneticPr fontId="23" type="noConversion"/>
  </si>
  <si>
    <t>003</t>
  </si>
  <si>
    <t>00490551</t>
    <phoneticPr fontId="23" type="noConversion"/>
  </si>
  <si>
    <t>004</t>
  </si>
  <si>
    <t>杨冬亮</t>
    <phoneticPr fontId="23" type="noConversion"/>
  </si>
  <si>
    <t>00490542</t>
    <phoneticPr fontId="23" type="noConversion"/>
  </si>
  <si>
    <t>005</t>
  </si>
  <si>
    <t>00490536</t>
    <phoneticPr fontId="23" type="noConversion"/>
  </si>
  <si>
    <t>006</t>
  </si>
  <si>
    <t>00490527</t>
    <phoneticPr fontId="23" type="noConversion"/>
  </si>
  <si>
    <t>007</t>
  </si>
  <si>
    <t>709015764</t>
    <phoneticPr fontId="23" type="noConversion"/>
  </si>
  <si>
    <t>008</t>
  </si>
  <si>
    <t>00490480</t>
    <phoneticPr fontId="23" type="noConversion"/>
  </si>
  <si>
    <t>009</t>
  </si>
  <si>
    <t>00490474</t>
    <phoneticPr fontId="23" type="noConversion"/>
  </si>
  <si>
    <t>010</t>
  </si>
  <si>
    <t>716113930</t>
    <phoneticPr fontId="23" type="noConversion"/>
  </si>
  <si>
    <t>011</t>
  </si>
  <si>
    <t>00490508</t>
    <phoneticPr fontId="23" type="noConversion"/>
  </si>
  <si>
    <t>012</t>
  </si>
  <si>
    <t>00490522</t>
    <phoneticPr fontId="23" type="noConversion"/>
  </si>
  <si>
    <t>013</t>
  </si>
  <si>
    <t>00490464</t>
    <phoneticPr fontId="23" type="noConversion"/>
  </si>
  <si>
    <t>014</t>
  </si>
  <si>
    <t>林彰勇</t>
    <phoneticPr fontId="23" type="noConversion"/>
  </si>
  <si>
    <t>00490454</t>
    <phoneticPr fontId="23" type="noConversion"/>
  </si>
  <si>
    <t>015</t>
  </si>
  <si>
    <t>00490473</t>
    <phoneticPr fontId="23" type="noConversion"/>
  </si>
  <si>
    <t>016</t>
  </si>
  <si>
    <t>侯健鑫</t>
    <phoneticPr fontId="23" type="noConversion"/>
  </si>
  <si>
    <t>00490569</t>
    <phoneticPr fontId="23" type="noConversion"/>
  </si>
  <si>
    <t>017</t>
  </si>
  <si>
    <t>00490559</t>
    <phoneticPr fontId="23" type="noConversion"/>
  </si>
  <si>
    <t>018</t>
  </si>
  <si>
    <t>00490554</t>
    <phoneticPr fontId="23" type="noConversion"/>
  </si>
  <si>
    <t>019</t>
  </si>
  <si>
    <t>00490545</t>
    <phoneticPr fontId="23" type="noConversion"/>
  </si>
  <si>
    <t>020</t>
  </si>
  <si>
    <t>00490539</t>
    <phoneticPr fontId="23" type="noConversion"/>
  </si>
  <si>
    <t>021</t>
  </si>
  <si>
    <t>00490530</t>
    <phoneticPr fontId="23" type="noConversion"/>
  </si>
  <si>
    <t>022</t>
  </si>
  <si>
    <t>00490524</t>
    <phoneticPr fontId="23" type="noConversion"/>
  </si>
  <si>
    <t>023</t>
  </si>
  <si>
    <t>00490483</t>
    <phoneticPr fontId="23" type="noConversion"/>
  </si>
  <si>
    <t>024</t>
  </si>
  <si>
    <r>
      <t>金平</t>
    </r>
    <r>
      <rPr>
        <sz val="10"/>
        <rFont val="Calibri"/>
        <family val="2"/>
      </rPr>
      <t xml:space="preserve"> </t>
    </r>
  </si>
  <si>
    <t>00490477</t>
    <phoneticPr fontId="23" type="noConversion"/>
  </si>
  <si>
    <t>025</t>
  </si>
  <si>
    <t>00490493</t>
    <phoneticPr fontId="23" type="noConversion"/>
  </si>
  <si>
    <t>026</t>
  </si>
  <si>
    <t>00490511</t>
    <phoneticPr fontId="23" type="noConversion"/>
  </si>
  <si>
    <t>027</t>
  </si>
  <si>
    <t>00490502</t>
    <phoneticPr fontId="23" type="noConversion"/>
  </si>
  <si>
    <t>028</t>
  </si>
  <si>
    <t>00490467</t>
    <phoneticPr fontId="23" type="noConversion"/>
  </si>
  <si>
    <t>029</t>
  </si>
  <si>
    <t>卢思宇、彭立纯</t>
    <phoneticPr fontId="23" type="noConversion"/>
  </si>
  <si>
    <t>712035019、712035020</t>
    <phoneticPr fontId="23" type="noConversion"/>
  </si>
  <si>
    <t>030</t>
  </si>
  <si>
    <t>00490452</t>
    <phoneticPr fontId="23" type="noConversion"/>
  </si>
  <si>
    <t>031</t>
  </si>
  <si>
    <t>00490563</t>
    <phoneticPr fontId="23" type="noConversion"/>
  </si>
  <si>
    <t>032</t>
  </si>
  <si>
    <t>00490547</t>
    <phoneticPr fontId="23" type="noConversion"/>
  </si>
  <si>
    <t>住宅</t>
    <phoneticPr fontId="23" type="noConversion"/>
  </si>
  <si>
    <t>033</t>
  </si>
  <si>
    <t>00490546</t>
    <phoneticPr fontId="23" type="noConversion"/>
  </si>
  <si>
    <t>034</t>
  </si>
  <si>
    <t>00490532</t>
    <phoneticPr fontId="23" type="noConversion"/>
  </si>
  <si>
    <t>035</t>
  </si>
  <si>
    <t>00490485</t>
    <phoneticPr fontId="23" type="noConversion"/>
  </si>
  <si>
    <t>036</t>
  </si>
  <si>
    <t>00490484</t>
    <phoneticPr fontId="23" type="noConversion"/>
  </si>
  <si>
    <t>037</t>
  </si>
  <si>
    <t>00490499</t>
    <phoneticPr fontId="23" type="noConversion"/>
  </si>
  <si>
    <t>038</t>
  </si>
  <si>
    <t>00490504</t>
    <phoneticPr fontId="23" type="noConversion"/>
  </si>
  <si>
    <t>039</t>
  </si>
  <si>
    <t>00490503</t>
    <phoneticPr fontId="23" type="noConversion"/>
  </si>
  <si>
    <t>住宅</t>
    <phoneticPr fontId="23" type="noConversion"/>
  </si>
  <si>
    <t>040</t>
  </si>
  <si>
    <t>714282566</t>
    <phoneticPr fontId="23" type="noConversion"/>
  </si>
  <si>
    <t>041</t>
  </si>
  <si>
    <t>00490469</t>
    <phoneticPr fontId="23" type="noConversion"/>
  </si>
  <si>
    <t>042</t>
  </si>
  <si>
    <t>陈文成</t>
    <phoneticPr fontId="23" type="noConversion"/>
  </si>
  <si>
    <t>00490468</t>
    <phoneticPr fontId="23" type="noConversion"/>
  </si>
  <si>
    <t>043</t>
  </si>
  <si>
    <t>黄树根</t>
    <phoneticPr fontId="23" type="noConversion"/>
  </si>
  <si>
    <t>00490566</t>
    <phoneticPr fontId="23" type="noConversion"/>
  </si>
  <si>
    <t>044</t>
  </si>
  <si>
    <t>张宗贵</t>
    <phoneticPr fontId="23" type="noConversion"/>
  </si>
  <si>
    <t>00490555</t>
    <phoneticPr fontId="23" type="noConversion"/>
  </si>
  <si>
    <t>045</t>
  </si>
  <si>
    <t>邹传</t>
    <phoneticPr fontId="23" type="noConversion"/>
  </si>
  <si>
    <t>713140293</t>
    <phoneticPr fontId="23" type="noConversion"/>
  </si>
  <si>
    <t>046</t>
  </si>
  <si>
    <t>任伯胜</t>
    <phoneticPr fontId="23" type="noConversion"/>
  </si>
  <si>
    <t>00490541</t>
    <phoneticPr fontId="23" type="noConversion"/>
  </si>
  <si>
    <t>047</t>
  </si>
  <si>
    <t>范健牛</t>
    <phoneticPr fontId="23" type="noConversion"/>
  </si>
  <si>
    <t>00490535</t>
    <phoneticPr fontId="23" type="noConversion"/>
  </si>
  <si>
    <t>048</t>
  </si>
  <si>
    <t>沈国元</t>
    <phoneticPr fontId="23" type="noConversion"/>
  </si>
  <si>
    <t>00490526</t>
    <phoneticPr fontId="23" type="noConversion"/>
  </si>
  <si>
    <t>049</t>
  </si>
  <si>
    <t>周国兴</t>
    <phoneticPr fontId="23" type="noConversion"/>
  </si>
  <si>
    <t>00490488</t>
    <phoneticPr fontId="23" type="noConversion"/>
  </si>
  <si>
    <t>050</t>
  </si>
  <si>
    <t>李其中</t>
    <phoneticPr fontId="23" type="noConversion"/>
  </si>
  <si>
    <t>00490479</t>
    <phoneticPr fontId="23" type="noConversion"/>
  </si>
  <si>
    <t>051</t>
  </si>
  <si>
    <t>李和平</t>
    <phoneticPr fontId="23" type="noConversion"/>
  </si>
  <si>
    <t>00490518</t>
    <phoneticPr fontId="23" type="noConversion"/>
  </si>
  <si>
    <t>052</t>
  </si>
  <si>
    <t>王永兴</t>
    <phoneticPr fontId="23" type="noConversion"/>
  </si>
  <si>
    <t>00490513</t>
    <phoneticPr fontId="23" type="noConversion"/>
  </si>
  <si>
    <t>053</t>
  </si>
  <si>
    <t>龚正其</t>
    <phoneticPr fontId="23" type="noConversion"/>
  </si>
  <si>
    <t>00490507</t>
    <phoneticPr fontId="23" type="noConversion"/>
  </si>
  <si>
    <t>054</t>
  </si>
  <si>
    <t>严建国</t>
    <phoneticPr fontId="23" type="noConversion"/>
  </si>
  <si>
    <t>00490521</t>
    <phoneticPr fontId="23" type="noConversion"/>
  </si>
  <si>
    <t>055</t>
  </si>
  <si>
    <t>叶志光</t>
    <phoneticPr fontId="23" type="noConversion"/>
  </si>
  <si>
    <t>00490462</t>
    <phoneticPr fontId="23" type="noConversion"/>
  </si>
  <si>
    <t>056</t>
  </si>
  <si>
    <t>张先谨</t>
    <phoneticPr fontId="23" type="noConversion"/>
  </si>
  <si>
    <t>00490472</t>
    <phoneticPr fontId="23" type="noConversion"/>
  </si>
  <si>
    <t>057</t>
  </si>
  <si>
    <t>058</t>
  </si>
  <si>
    <t>00490562</t>
    <phoneticPr fontId="23" type="noConversion"/>
  </si>
  <si>
    <t>059</t>
  </si>
  <si>
    <t>00490548</t>
    <phoneticPr fontId="23" type="noConversion"/>
  </si>
  <si>
    <t>060</t>
  </si>
  <si>
    <t>00490533</t>
    <phoneticPr fontId="23" type="noConversion"/>
  </si>
  <si>
    <t>061</t>
  </si>
  <si>
    <t>00490531</t>
    <phoneticPr fontId="23" type="noConversion"/>
  </si>
  <si>
    <t>062</t>
  </si>
  <si>
    <t>00490486</t>
    <phoneticPr fontId="23" type="noConversion"/>
  </si>
  <si>
    <t>063</t>
  </si>
  <si>
    <t>00490516</t>
    <phoneticPr fontId="23" type="noConversion"/>
  </si>
  <si>
    <t>064</t>
  </si>
  <si>
    <t>00490500</t>
    <phoneticPr fontId="23" type="noConversion"/>
  </si>
  <si>
    <t>065</t>
  </si>
  <si>
    <t>李安惠</t>
    <phoneticPr fontId="23" type="noConversion"/>
  </si>
  <si>
    <t>00490505</t>
    <phoneticPr fontId="23" type="noConversion"/>
  </si>
  <si>
    <t>066</t>
  </si>
  <si>
    <t>00490460</t>
    <phoneticPr fontId="23" type="noConversion"/>
  </si>
  <si>
    <t>067</t>
  </si>
  <si>
    <t>00490458</t>
    <phoneticPr fontId="23" type="noConversion"/>
  </si>
  <si>
    <t>068</t>
  </si>
  <si>
    <t>申红华</t>
    <phoneticPr fontId="23" type="noConversion"/>
  </si>
  <si>
    <t>00490470</t>
    <phoneticPr fontId="23" type="noConversion"/>
  </si>
  <si>
    <t>069</t>
  </si>
  <si>
    <t>彭耀</t>
    <phoneticPr fontId="23" type="noConversion"/>
  </si>
  <si>
    <t>00490561</t>
    <phoneticPr fontId="23" type="noConversion"/>
  </si>
  <si>
    <t>070</t>
  </si>
  <si>
    <t>071</t>
  </si>
  <si>
    <t>00490553</t>
    <phoneticPr fontId="23" type="noConversion"/>
  </si>
  <si>
    <t>072</t>
  </si>
  <si>
    <t>00490544</t>
    <phoneticPr fontId="23" type="noConversion"/>
  </si>
  <si>
    <t>073</t>
  </si>
  <si>
    <t>00490538</t>
    <phoneticPr fontId="23" type="noConversion"/>
  </si>
  <si>
    <t>074</t>
  </si>
  <si>
    <t>00490529</t>
    <phoneticPr fontId="23" type="noConversion"/>
  </si>
  <si>
    <t>075</t>
  </si>
  <si>
    <t>00490491</t>
    <phoneticPr fontId="23" type="noConversion"/>
  </si>
  <si>
    <t>076</t>
  </si>
  <si>
    <t>713057694</t>
    <phoneticPr fontId="23" type="noConversion"/>
  </si>
  <si>
    <t>077</t>
  </si>
  <si>
    <t>00490476</t>
    <phoneticPr fontId="23" type="noConversion"/>
  </si>
  <si>
    <t>078</t>
  </si>
  <si>
    <t>00490492</t>
    <phoneticPr fontId="23" type="noConversion"/>
  </si>
  <si>
    <t>079</t>
  </si>
  <si>
    <t>00490510</t>
    <phoneticPr fontId="23" type="noConversion"/>
  </si>
  <si>
    <t>080</t>
  </si>
  <si>
    <t>00490501</t>
    <phoneticPr fontId="23" type="noConversion"/>
  </si>
  <si>
    <t>081</t>
  </si>
  <si>
    <t>716051809</t>
    <phoneticPr fontId="23" type="noConversion"/>
  </si>
  <si>
    <t>082</t>
  </si>
  <si>
    <t>00490456</t>
    <phoneticPr fontId="23" type="noConversion"/>
  </si>
  <si>
    <t>083</t>
  </si>
  <si>
    <t>00608324</t>
    <phoneticPr fontId="23" type="noConversion"/>
  </si>
  <si>
    <t>084</t>
  </si>
  <si>
    <t>00490568</t>
    <phoneticPr fontId="23" type="noConversion"/>
  </si>
  <si>
    <t>085</t>
  </si>
  <si>
    <t>巢哲琦</t>
    <phoneticPr fontId="23" type="noConversion"/>
  </si>
  <si>
    <t>714108718</t>
    <phoneticPr fontId="23" type="noConversion"/>
  </si>
  <si>
    <t>086</t>
  </si>
  <si>
    <t>00490552</t>
    <phoneticPr fontId="23" type="noConversion"/>
  </si>
  <si>
    <t>087</t>
  </si>
  <si>
    <t>00490543</t>
    <phoneticPr fontId="23" type="noConversion"/>
  </si>
  <si>
    <t>088</t>
  </si>
  <si>
    <t>00490537</t>
    <phoneticPr fontId="23" type="noConversion"/>
  </si>
  <si>
    <t>089</t>
  </si>
  <si>
    <t>阳建立</t>
    <phoneticPr fontId="23" type="noConversion"/>
  </si>
  <si>
    <t>00490528</t>
    <phoneticPr fontId="23" type="noConversion"/>
  </si>
  <si>
    <t>090</t>
  </si>
  <si>
    <t>00490490</t>
    <phoneticPr fontId="23" type="noConversion"/>
  </si>
  <si>
    <t>091</t>
  </si>
  <si>
    <t>714054397</t>
    <phoneticPr fontId="23" type="noConversion"/>
  </si>
  <si>
    <t>092</t>
  </si>
  <si>
    <t>00490475</t>
    <phoneticPr fontId="23" type="noConversion"/>
  </si>
  <si>
    <t>093</t>
  </si>
  <si>
    <t>00490515</t>
    <phoneticPr fontId="23" type="noConversion"/>
  </si>
  <si>
    <t>094</t>
  </si>
  <si>
    <t>00490509</t>
    <phoneticPr fontId="23" type="noConversion"/>
  </si>
  <si>
    <t>095</t>
  </si>
  <si>
    <t>00490523</t>
    <phoneticPr fontId="23" type="noConversion"/>
  </si>
  <si>
    <t>096</t>
  </si>
  <si>
    <t>00490465</t>
    <phoneticPr fontId="23" type="noConversion"/>
  </si>
  <si>
    <t>097</t>
  </si>
  <si>
    <t>00490455</t>
    <phoneticPr fontId="23" type="noConversion"/>
  </si>
  <si>
    <t>098</t>
  </si>
  <si>
    <t>00490451</t>
    <phoneticPr fontId="23" type="noConversion"/>
  </si>
  <si>
    <t>099</t>
  </si>
  <si>
    <t>00490565</t>
    <phoneticPr fontId="23" type="noConversion"/>
  </si>
  <si>
    <t>100</t>
  </si>
  <si>
    <t>00490549</t>
    <phoneticPr fontId="23" type="noConversion"/>
  </si>
  <si>
    <t>101</t>
  </si>
  <si>
    <t>钟长虹</t>
    <phoneticPr fontId="23" type="noConversion"/>
  </si>
  <si>
    <t>714061366</t>
    <phoneticPr fontId="23" type="noConversion"/>
  </si>
  <si>
    <t>102</t>
  </si>
  <si>
    <t>00454058</t>
    <phoneticPr fontId="23" type="noConversion"/>
  </si>
  <si>
    <t>103</t>
  </si>
  <si>
    <t>00490525</t>
    <phoneticPr fontId="23" type="noConversion"/>
  </si>
  <si>
    <t>104</t>
  </si>
  <si>
    <t>00490487</t>
    <phoneticPr fontId="23" type="noConversion"/>
  </si>
  <si>
    <t>105</t>
  </si>
  <si>
    <t>00490478</t>
    <phoneticPr fontId="23" type="noConversion"/>
  </si>
  <si>
    <t>106</t>
  </si>
  <si>
    <t>00490517</t>
    <phoneticPr fontId="23" type="noConversion"/>
  </si>
  <si>
    <t>107</t>
  </si>
  <si>
    <t>711088171</t>
    <phoneticPr fontId="23" type="noConversion"/>
  </si>
  <si>
    <t>108</t>
  </si>
  <si>
    <t>00490506</t>
    <phoneticPr fontId="23" type="noConversion"/>
  </si>
  <si>
    <t>109</t>
  </si>
  <si>
    <t>00490520</t>
    <phoneticPr fontId="23" type="noConversion"/>
  </si>
  <si>
    <t>110</t>
  </si>
  <si>
    <t>杨建容</t>
    <phoneticPr fontId="23" type="noConversion"/>
  </si>
  <si>
    <t>00490461</t>
    <phoneticPr fontId="23" type="noConversion"/>
  </si>
  <si>
    <t>111</t>
  </si>
  <si>
    <t>00490453</t>
    <phoneticPr fontId="23" type="noConversion"/>
  </si>
  <si>
    <t>112</t>
  </si>
  <si>
    <t>00490471</t>
    <phoneticPr fontId="23" type="noConversion"/>
  </si>
  <si>
    <t>113</t>
  </si>
  <si>
    <t>00388492</t>
    <phoneticPr fontId="23" type="noConversion"/>
  </si>
  <si>
    <t>114</t>
  </si>
  <si>
    <t>私070413</t>
    <phoneticPr fontId="23" type="noConversion"/>
  </si>
  <si>
    <t>115</t>
  </si>
  <si>
    <t>佘新望</t>
    <phoneticPr fontId="23" type="noConversion"/>
  </si>
  <si>
    <t>00388491</t>
    <phoneticPr fontId="23" type="noConversion"/>
  </si>
  <si>
    <t>116</t>
  </si>
  <si>
    <t>00388490</t>
    <phoneticPr fontId="23" type="noConversion"/>
  </si>
  <si>
    <t>117</t>
  </si>
  <si>
    <t>00388489</t>
    <phoneticPr fontId="23" type="noConversion"/>
  </si>
  <si>
    <t>118</t>
  </si>
  <si>
    <t>00601181</t>
    <phoneticPr fontId="23" type="noConversion"/>
  </si>
  <si>
    <t>119</t>
  </si>
  <si>
    <t>陈学东</t>
    <phoneticPr fontId="23" type="noConversion"/>
  </si>
  <si>
    <t>00504217</t>
    <phoneticPr fontId="23" type="noConversion"/>
  </si>
  <si>
    <t>120</t>
  </si>
  <si>
    <t>林廼茜</t>
    <phoneticPr fontId="23" type="noConversion"/>
  </si>
  <si>
    <t>00388487</t>
    <phoneticPr fontId="23" type="noConversion"/>
  </si>
  <si>
    <t>121</t>
  </si>
  <si>
    <t>00388486</t>
    <phoneticPr fontId="23" type="noConversion"/>
  </si>
  <si>
    <t>122</t>
  </si>
  <si>
    <t>00388494</t>
    <phoneticPr fontId="23" type="noConversion"/>
  </si>
  <si>
    <t>123</t>
  </si>
  <si>
    <t>00388485</t>
    <phoneticPr fontId="23" type="noConversion"/>
  </si>
  <si>
    <t>124</t>
  </si>
  <si>
    <t>00443298</t>
    <phoneticPr fontId="23" type="noConversion"/>
  </si>
  <si>
    <t>125</t>
  </si>
  <si>
    <t>宋焕纯</t>
    <phoneticPr fontId="23" type="noConversion"/>
  </si>
  <si>
    <t>00211789</t>
    <phoneticPr fontId="23" type="noConversion"/>
  </si>
  <si>
    <t>126</t>
  </si>
  <si>
    <t>黄锡其</t>
    <phoneticPr fontId="23" type="noConversion"/>
  </si>
  <si>
    <t>00211790</t>
    <phoneticPr fontId="23" type="noConversion"/>
  </si>
  <si>
    <t>127</t>
  </si>
  <si>
    <t>樊斯特</t>
    <phoneticPr fontId="23" type="noConversion"/>
  </si>
  <si>
    <t>00650678</t>
    <phoneticPr fontId="23" type="noConversion"/>
  </si>
  <si>
    <t>128</t>
  </si>
  <si>
    <t>樊高亮</t>
    <phoneticPr fontId="23" type="noConversion"/>
  </si>
  <si>
    <t>00670572</t>
    <phoneticPr fontId="23" type="noConversion"/>
  </si>
  <si>
    <t>129</t>
  </si>
  <si>
    <t>李月兰</t>
    <phoneticPr fontId="23" type="noConversion"/>
  </si>
  <si>
    <t>00211788</t>
    <phoneticPr fontId="23" type="noConversion"/>
  </si>
  <si>
    <t>130</t>
  </si>
  <si>
    <t>曾淑云</t>
    <phoneticPr fontId="23" type="noConversion"/>
  </si>
  <si>
    <t>00211786</t>
    <phoneticPr fontId="23" type="noConversion"/>
  </si>
  <si>
    <t>131</t>
  </si>
  <si>
    <t>姜碧兰、姜碧云</t>
    <phoneticPr fontId="23" type="noConversion"/>
  </si>
  <si>
    <t>00670001、00075102</t>
    <phoneticPr fontId="23" type="noConversion"/>
  </si>
  <si>
    <t>132</t>
  </si>
  <si>
    <t>曾建明</t>
    <phoneticPr fontId="23" type="noConversion"/>
  </si>
  <si>
    <t>00211784</t>
    <phoneticPr fontId="23" type="noConversion"/>
  </si>
  <si>
    <t>133</t>
  </si>
  <si>
    <t>易明德</t>
    <phoneticPr fontId="23" type="noConversion"/>
  </si>
  <si>
    <t>00211785</t>
    <phoneticPr fontId="23" type="noConversion"/>
  </si>
  <si>
    <t>134</t>
  </si>
  <si>
    <t>肖福华、杨敏</t>
    <phoneticPr fontId="23" type="noConversion"/>
  </si>
  <si>
    <t>710276614、710276615</t>
    <phoneticPr fontId="23" type="noConversion"/>
  </si>
  <si>
    <t>135</t>
  </si>
  <si>
    <t>易国强</t>
    <phoneticPr fontId="23" type="noConversion"/>
  </si>
  <si>
    <t>00211782</t>
    <phoneticPr fontId="23" type="noConversion"/>
  </si>
  <si>
    <t>136</t>
  </si>
  <si>
    <t>董国新</t>
    <phoneticPr fontId="23" type="noConversion"/>
  </si>
  <si>
    <t>00219242</t>
    <phoneticPr fontId="23" type="noConversion"/>
  </si>
  <si>
    <t>137</t>
  </si>
  <si>
    <t>胡维金</t>
    <phoneticPr fontId="23" type="noConversion"/>
  </si>
  <si>
    <t>00211778</t>
    <phoneticPr fontId="23" type="noConversion"/>
  </si>
  <si>
    <t>138</t>
  </si>
  <si>
    <t>李晓文</t>
    <phoneticPr fontId="23" type="noConversion"/>
  </si>
  <si>
    <t>709115254</t>
    <phoneticPr fontId="23" type="noConversion"/>
  </si>
  <si>
    <t>139</t>
  </si>
  <si>
    <t>梁英敏</t>
    <phoneticPr fontId="23" type="noConversion"/>
  </si>
  <si>
    <t>00211783</t>
    <phoneticPr fontId="23" type="noConversion"/>
  </si>
  <si>
    <t>140</t>
  </si>
  <si>
    <t>李淑娥</t>
    <phoneticPr fontId="23" type="noConversion"/>
  </si>
  <si>
    <t>709115276</t>
    <phoneticPr fontId="23" type="noConversion"/>
  </si>
  <si>
    <t>141</t>
  </si>
  <si>
    <t>凌泽湘</t>
    <phoneticPr fontId="23" type="noConversion"/>
  </si>
  <si>
    <t>00211779</t>
    <phoneticPr fontId="23" type="noConversion"/>
  </si>
  <si>
    <t>142</t>
  </si>
  <si>
    <t>袁克亮</t>
    <phoneticPr fontId="23" type="noConversion"/>
  </si>
  <si>
    <t>00211780</t>
    <phoneticPr fontId="23" type="noConversion"/>
  </si>
  <si>
    <t>143</t>
  </si>
  <si>
    <t>王爱莲</t>
    <phoneticPr fontId="23" type="noConversion"/>
  </si>
  <si>
    <t>00211776</t>
    <phoneticPr fontId="23" type="noConversion"/>
  </si>
  <si>
    <t>144</t>
  </si>
  <si>
    <t>何菊英</t>
    <phoneticPr fontId="23" type="noConversion"/>
  </si>
  <si>
    <t>00211781</t>
    <phoneticPr fontId="23" type="noConversion"/>
  </si>
  <si>
    <t>145</t>
  </si>
  <si>
    <t>朱祥旭</t>
    <phoneticPr fontId="23" type="noConversion"/>
  </si>
  <si>
    <t>00211775</t>
    <phoneticPr fontId="23" type="noConversion"/>
  </si>
  <si>
    <t>146</t>
  </si>
  <si>
    <t>姚利红</t>
    <phoneticPr fontId="23" type="noConversion"/>
  </si>
  <si>
    <t>709155527</t>
    <phoneticPr fontId="23" type="noConversion"/>
  </si>
  <si>
    <t>147</t>
  </si>
  <si>
    <t>周定安</t>
    <phoneticPr fontId="23" type="noConversion"/>
  </si>
  <si>
    <t>00211792</t>
    <phoneticPr fontId="23" type="noConversion"/>
  </si>
  <si>
    <t>148</t>
  </si>
  <si>
    <t>朱玉华</t>
    <phoneticPr fontId="23" type="noConversion"/>
  </si>
  <si>
    <t>00259874</t>
    <phoneticPr fontId="23" type="noConversion"/>
  </si>
  <si>
    <t>149</t>
  </si>
  <si>
    <t>韩应培</t>
    <phoneticPr fontId="23" type="noConversion"/>
  </si>
  <si>
    <t>00259875</t>
    <phoneticPr fontId="23" type="noConversion"/>
  </si>
  <si>
    <t>150</t>
  </si>
  <si>
    <t>王富文</t>
    <phoneticPr fontId="23" type="noConversion"/>
  </si>
  <si>
    <t>00259876</t>
    <phoneticPr fontId="23" type="noConversion"/>
  </si>
  <si>
    <t>151</t>
  </si>
  <si>
    <t>廖长泉</t>
    <phoneticPr fontId="23" type="noConversion"/>
  </si>
  <si>
    <t>00259877</t>
    <phoneticPr fontId="23" type="noConversion"/>
  </si>
  <si>
    <t>152</t>
  </si>
  <si>
    <t>李喜南</t>
    <phoneticPr fontId="23" type="noConversion"/>
  </si>
  <si>
    <t>716040349</t>
    <phoneticPr fontId="23" type="noConversion"/>
  </si>
  <si>
    <t>153</t>
  </si>
  <si>
    <t>易兴枚</t>
    <phoneticPr fontId="23" type="noConversion"/>
  </si>
  <si>
    <t>00259878</t>
    <phoneticPr fontId="23" type="noConversion"/>
  </si>
  <si>
    <t>154</t>
  </si>
  <si>
    <t>肖培</t>
    <phoneticPr fontId="23" type="noConversion"/>
  </si>
  <si>
    <t>00259879</t>
    <phoneticPr fontId="23" type="noConversion"/>
  </si>
  <si>
    <t>155</t>
  </si>
  <si>
    <t>康树祺</t>
    <phoneticPr fontId="23" type="noConversion"/>
  </si>
  <si>
    <t>00259880</t>
    <phoneticPr fontId="23" type="noConversion"/>
  </si>
  <si>
    <t>156</t>
  </si>
  <si>
    <t>廖陆玲</t>
    <phoneticPr fontId="23" type="noConversion"/>
  </si>
  <si>
    <t>00259881</t>
    <phoneticPr fontId="23" type="noConversion"/>
  </si>
  <si>
    <t>157</t>
  </si>
  <si>
    <t>贺四清、龙灿辉</t>
    <phoneticPr fontId="23" type="noConversion"/>
  </si>
  <si>
    <t>713282661、713282662</t>
    <phoneticPr fontId="23" type="noConversion"/>
  </si>
  <si>
    <t>158</t>
  </si>
  <si>
    <t>陈国华</t>
    <phoneticPr fontId="23" type="noConversion"/>
  </si>
  <si>
    <t>00259882</t>
    <phoneticPr fontId="23" type="noConversion"/>
  </si>
  <si>
    <t>159</t>
  </si>
  <si>
    <t>陈正斌</t>
    <phoneticPr fontId="23" type="noConversion"/>
  </si>
  <si>
    <t>00259883</t>
    <phoneticPr fontId="23" type="noConversion"/>
  </si>
  <si>
    <t>160</t>
  </si>
  <si>
    <t>邹金田</t>
    <phoneticPr fontId="23" type="noConversion"/>
  </si>
  <si>
    <t>00107339</t>
    <phoneticPr fontId="23" type="noConversion"/>
  </si>
  <si>
    <t>161</t>
  </si>
  <si>
    <t>杨利华</t>
    <phoneticPr fontId="23" type="noConversion"/>
  </si>
  <si>
    <t>00259884</t>
    <phoneticPr fontId="23" type="noConversion"/>
  </si>
  <si>
    <t>162</t>
  </si>
  <si>
    <t>谢庆莲</t>
    <phoneticPr fontId="23" type="noConversion"/>
  </si>
  <si>
    <t>00259885</t>
    <phoneticPr fontId="23" type="noConversion"/>
  </si>
  <si>
    <t>163</t>
  </si>
  <si>
    <t>李钧望</t>
    <phoneticPr fontId="23" type="noConversion"/>
  </si>
  <si>
    <t>00259886</t>
    <phoneticPr fontId="23" type="noConversion"/>
  </si>
  <si>
    <t>164</t>
  </si>
  <si>
    <t>王东泽</t>
    <phoneticPr fontId="23" type="noConversion"/>
  </si>
  <si>
    <t>00259887</t>
    <phoneticPr fontId="23" type="noConversion"/>
  </si>
  <si>
    <t>165</t>
  </si>
  <si>
    <t>私065320</t>
    <phoneticPr fontId="23" type="noConversion"/>
  </si>
  <si>
    <t>楚湘街104号全部</t>
    <phoneticPr fontId="23" type="noConversion"/>
  </si>
  <si>
    <t>混合</t>
    <phoneticPr fontId="23" type="noConversion"/>
  </si>
  <si>
    <t>166</t>
  </si>
  <si>
    <t>成064697</t>
    <phoneticPr fontId="23" type="noConversion"/>
  </si>
  <si>
    <t>楚湘街106号全部</t>
    <phoneticPr fontId="23" type="noConversion"/>
  </si>
  <si>
    <t>167</t>
  </si>
  <si>
    <t>711045902</t>
    <phoneticPr fontId="23" type="noConversion"/>
  </si>
  <si>
    <t>楚湘街116号全部</t>
    <phoneticPr fontId="23" type="noConversion"/>
  </si>
  <si>
    <t>168</t>
  </si>
  <si>
    <t>李树明、李钢</t>
    <phoneticPr fontId="23" type="noConversion"/>
  </si>
  <si>
    <t>00289850、00035372</t>
    <phoneticPr fontId="23" type="noConversion"/>
  </si>
  <si>
    <t>楚湘街108号全部</t>
    <phoneticPr fontId="23" type="noConversion"/>
  </si>
  <si>
    <t>169</t>
  </si>
  <si>
    <t>吴竹如、吴四如</t>
    <phoneticPr fontId="23" type="noConversion"/>
  </si>
  <si>
    <t>私047105、010438</t>
    <phoneticPr fontId="23" type="noConversion"/>
  </si>
  <si>
    <t>天心区楚湘街62号（原112号）全部</t>
    <phoneticPr fontId="23" type="noConversion"/>
  </si>
  <si>
    <t>170</t>
  </si>
  <si>
    <t>00421389</t>
    <phoneticPr fontId="23" type="noConversion"/>
  </si>
  <si>
    <t>171</t>
  </si>
  <si>
    <t>716077588</t>
    <phoneticPr fontId="23" type="noConversion"/>
  </si>
  <si>
    <t>天心区楚湘街43号（现76、78号）全部</t>
    <phoneticPr fontId="23" type="noConversion"/>
  </si>
  <si>
    <t>172</t>
  </si>
  <si>
    <t>00136369</t>
    <phoneticPr fontId="23" type="noConversion"/>
  </si>
  <si>
    <t>楚湘街126号1-2层</t>
    <phoneticPr fontId="23" type="noConversion"/>
  </si>
  <si>
    <t>173</t>
  </si>
  <si>
    <t>私017915</t>
    <phoneticPr fontId="23" type="noConversion"/>
  </si>
  <si>
    <t>楚湘街132号全部</t>
    <phoneticPr fontId="23" type="noConversion"/>
  </si>
  <si>
    <t>174</t>
  </si>
  <si>
    <t>胡美华</t>
    <phoneticPr fontId="23" type="noConversion"/>
  </si>
  <si>
    <t>私041980</t>
    <phoneticPr fontId="23" type="noConversion"/>
  </si>
  <si>
    <t>楚湘街136号全部</t>
    <phoneticPr fontId="23" type="noConversion"/>
  </si>
  <si>
    <t>175</t>
  </si>
  <si>
    <t>李迪辉、李迎红、李帅</t>
    <phoneticPr fontId="23" type="noConversion"/>
  </si>
  <si>
    <t>716153937、716153939、716153938</t>
    <phoneticPr fontId="23" type="noConversion"/>
  </si>
  <si>
    <t>楚湘街158号001栋全部</t>
    <phoneticPr fontId="23" type="noConversion"/>
  </si>
  <si>
    <t>176</t>
  </si>
  <si>
    <t>文广裕</t>
    <phoneticPr fontId="23" type="noConversion"/>
  </si>
  <si>
    <t>私017408</t>
    <phoneticPr fontId="23" type="noConversion"/>
  </si>
  <si>
    <t>楚湘街160号全部</t>
    <phoneticPr fontId="23" type="noConversion"/>
  </si>
  <si>
    <t>177</t>
  </si>
  <si>
    <t>龚德成</t>
    <phoneticPr fontId="23" type="noConversion"/>
  </si>
  <si>
    <t>79.14</t>
    <phoneticPr fontId="23" type="noConversion"/>
  </si>
  <si>
    <t>私017156</t>
    <phoneticPr fontId="23" type="noConversion"/>
  </si>
  <si>
    <t>楚湘街五条巷002号全部</t>
    <phoneticPr fontId="23" type="noConversion"/>
  </si>
  <si>
    <t>178</t>
  </si>
  <si>
    <t>夏蕴丹</t>
    <phoneticPr fontId="23" type="noConversion"/>
  </si>
  <si>
    <t>私013539</t>
    <phoneticPr fontId="23" type="noConversion"/>
  </si>
  <si>
    <t>楚湘街五条巷005号</t>
    <phoneticPr fontId="23" type="noConversion"/>
  </si>
  <si>
    <t>179</t>
  </si>
  <si>
    <t>李文科、李阿美、李忠</t>
    <phoneticPr fontId="23" type="noConversion"/>
  </si>
  <si>
    <t>99.52</t>
    <phoneticPr fontId="23" type="noConversion"/>
  </si>
  <si>
    <t>私060621、011859、011860</t>
    <phoneticPr fontId="23" type="noConversion"/>
  </si>
  <si>
    <t>楚湘街五条巷6号全部</t>
    <phoneticPr fontId="23" type="noConversion"/>
  </si>
  <si>
    <t>180</t>
  </si>
  <si>
    <t>周竞</t>
    <phoneticPr fontId="23" type="noConversion"/>
  </si>
  <si>
    <t>37.23</t>
    <phoneticPr fontId="23" type="noConversion"/>
  </si>
  <si>
    <t>私040036</t>
    <phoneticPr fontId="23" type="noConversion"/>
  </si>
  <si>
    <t>楚湘街五条巷008号全部</t>
    <phoneticPr fontId="23" type="noConversion"/>
  </si>
  <si>
    <t>砖木</t>
    <phoneticPr fontId="23" type="noConversion"/>
  </si>
  <si>
    <t>181</t>
  </si>
  <si>
    <t>罗少峰</t>
    <phoneticPr fontId="23" type="noConversion"/>
  </si>
  <si>
    <t>38.55</t>
    <phoneticPr fontId="23" type="noConversion"/>
  </si>
  <si>
    <t>私013613</t>
    <phoneticPr fontId="23" type="noConversion"/>
  </si>
  <si>
    <t>楚湘街五条巷011号全部</t>
    <phoneticPr fontId="23" type="noConversion"/>
  </si>
  <si>
    <t>182</t>
  </si>
  <si>
    <t>罗纯义</t>
    <phoneticPr fontId="23" type="noConversion"/>
  </si>
  <si>
    <t>25.65</t>
    <phoneticPr fontId="23" type="noConversion"/>
  </si>
  <si>
    <t>私019772</t>
    <phoneticPr fontId="23" type="noConversion"/>
  </si>
  <si>
    <t>楚湘街五条巷012号全部</t>
    <phoneticPr fontId="23" type="noConversion"/>
  </si>
  <si>
    <t>183</t>
  </si>
  <si>
    <t>私011076</t>
    <phoneticPr fontId="23" type="noConversion"/>
  </si>
  <si>
    <t>楚湘街五条巷015号东头</t>
    <phoneticPr fontId="23" type="noConversion"/>
  </si>
  <si>
    <t>184</t>
  </si>
  <si>
    <t>李寿明</t>
    <phoneticPr fontId="23" type="noConversion"/>
  </si>
  <si>
    <t>53.94</t>
    <phoneticPr fontId="23" type="noConversion"/>
  </si>
  <si>
    <t>私016975</t>
    <phoneticPr fontId="23" type="noConversion"/>
  </si>
  <si>
    <t>楚湘街五条巷015号西头</t>
    <phoneticPr fontId="23" type="noConversion"/>
  </si>
  <si>
    <t>185</t>
  </si>
  <si>
    <t>成016079</t>
    <phoneticPr fontId="23" type="noConversion"/>
  </si>
  <si>
    <t>楚湘街五条巷017号全部</t>
    <phoneticPr fontId="23" type="noConversion"/>
  </si>
  <si>
    <t>186</t>
  </si>
  <si>
    <t>邓中国、邓满银</t>
    <phoneticPr fontId="23" type="noConversion"/>
  </si>
  <si>
    <t>39.94</t>
    <phoneticPr fontId="23" type="noConversion"/>
  </si>
  <si>
    <t>00136185、00019399</t>
    <phoneticPr fontId="23" type="noConversion"/>
  </si>
  <si>
    <t>楚湘街五条巷18号5间</t>
    <phoneticPr fontId="23" type="noConversion"/>
  </si>
  <si>
    <t>砖木</t>
    <phoneticPr fontId="23" type="noConversion"/>
  </si>
  <si>
    <t>187</t>
  </si>
  <si>
    <t>王冬元</t>
    <phoneticPr fontId="23" type="noConversion"/>
  </si>
  <si>
    <t>82.02</t>
    <phoneticPr fontId="23" type="noConversion"/>
  </si>
  <si>
    <t>私046886</t>
    <phoneticPr fontId="23" type="noConversion"/>
  </si>
  <si>
    <t>楚湘街五条巷020号全部</t>
    <phoneticPr fontId="23" type="noConversion"/>
  </si>
  <si>
    <t>混合</t>
    <phoneticPr fontId="23" type="noConversion"/>
  </si>
  <si>
    <t>188</t>
  </si>
  <si>
    <t>王志强</t>
    <phoneticPr fontId="23" type="noConversion"/>
  </si>
  <si>
    <t>62.79</t>
    <phoneticPr fontId="23" type="noConversion"/>
  </si>
  <si>
    <t>私010503</t>
    <phoneticPr fontId="23" type="noConversion"/>
  </si>
  <si>
    <t>天心区楚湘街五条21号全部</t>
    <phoneticPr fontId="23" type="noConversion"/>
  </si>
  <si>
    <t>189</t>
  </si>
  <si>
    <t>716038688</t>
    <phoneticPr fontId="23" type="noConversion"/>
  </si>
  <si>
    <t>楚湘街五条巷093号全部</t>
    <phoneticPr fontId="23" type="noConversion"/>
  </si>
  <si>
    <t>砖混</t>
    <phoneticPr fontId="23" type="noConversion"/>
  </si>
  <si>
    <t>190</t>
  </si>
  <si>
    <t>私064808</t>
    <phoneticPr fontId="23" type="noConversion"/>
  </si>
  <si>
    <t>南九如巷022号全部</t>
    <phoneticPr fontId="23" type="noConversion"/>
  </si>
  <si>
    <t>191</t>
  </si>
  <si>
    <t>00373395</t>
    <phoneticPr fontId="23" type="noConversion"/>
  </si>
  <si>
    <t>南九如巷026号全部</t>
    <phoneticPr fontId="23" type="noConversion"/>
  </si>
  <si>
    <t>192</t>
  </si>
  <si>
    <t>南九如巷024号全部</t>
    <phoneticPr fontId="23" type="noConversion"/>
  </si>
  <si>
    <t>193</t>
  </si>
  <si>
    <t>私016842</t>
    <phoneticPr fontId="23" type="noConversion"/>
  </si>
  <si>
    <t>194</t>
  </si>
  <si>
    <t>00343724</t>
    <phoneticPr fontId="23" type="noConversion"/>
  </si>
  <si>
    <t>南九如巷28号001栋二至三层</t>
    <phoneticPr fontId="23" type="noConversion"/>
  </si>
  <si>
    <t>195</t>
  </si>
  <si>
    <t>南九如巷28号001栋一层</t>
    <phoneticPr fontId="23" type="noConversion"/>
  </si>
  <si>
    <t>196</t>
  </si>
  <si>
    <t>00491117</t>
    <phoneticPr fontId="23" type="noConversion"/>
  </si>
  <si>
    <t>下碧湘街五条巷019号整栋</t>
    <phoneticPr fontId="23" type="noConversion"/>
  </si>
  <si>
    <t>暂按三成新</t>
    <phoneticPr fontId="23" type="noConversion"/>
  </si>
  <si>
    <t>197</t>
  </si>
  <si>
    <t>私040162</t>
    <phoneticPr fontId="23" type="noConversion"/>
  </si>
  <si>
    <t>南九如巷025号全部</t>
    <phoneticPr fontId="23" type="noConversion"/>
  </si>
  <si>
    <t>198</t>
  </si>
  <si>
    <t>成064674</t>
    <phoneticPr fontId="23" type="noConversion"/>
  </si>
  <si>
    <t>九如巷010号全部</t>
    <phoneticPr fontId="23" type="noConversion"/>
  </si>
  <si>
    <t>199</t>
  </si>
  <si>
    <t>私019474</t>
    <phoneticPr fontId="23" type="noConversion"/>
  </si>
  <si>
    <t>下碧湘街九如巷016号全部</t>
    <phoneticPr fontId="23" type="noConversion"/>
  </si>
  <si>
    <t>200</t>
  </si>
  <si>
    <t>私040138</t>
    <phoneticPr fontId="23" type="noConversion"/>
  </si>
  <si>
    <t>下碧湘街九如巷017号全部</t>
    <phoneticPr fontId="23" type="noConversion"/>
  </si>
  <si>
    <t>201</t>
  </si>
  <si>
    <t>杨雪忠</t>
    <phoneticPr fontId="23" type="noConversion"/>
  </si>
  <si>
    <t>私016858</t>
    <phoneticPr fontId="23" type="noConversion"/>
  </si>
  <si>
    <t>下碧湘街九如巷020号全部</t>
    <phoneticPr fontId="23" type="noConversion"/>
  </si>
  <si>
    <t>202</t>
  </si>
  <si>
    <t>私011916</t>
    <phoneticPr fontId="23" type="noConversion"/>
  </si>
  <si>
    <t>下碧湘街五条巷011号全部</t>
    <phoneticPr fontId="23" type="noConversion"/>
  </si>
  <si>
    <t>其他结构</t>
    <phoneticPr fontId="23" type="noConversion"/>
  </si>
  <si>
    <t>203</t>
  </si>
  <si>
    <t>南九如巷18号全部</t>
    <phoneticPr fontId="23" type="noConversion"/>
  </si>
  <si>
    <t>204</t>
  </si>
  <si>
    <t>私040171</t>
    <phoneticPr fontId="23" type="noConversion"/>
  </si>
  <si>
    <t>南九如巷019号全部</t>
    <phoneticPr fontId="23" type="noConversion"/>
  </si>
  <si>
    <t>205</t>
  </si>
  <si>
    <t>私062993</t>
    <phoneticPr fontId="23" type="noConversion"/>
  </si>
  <si>
    <t>下碧湘街九如巷23号001栋全部</t>
    <phoneticPr fontId="23" type="noConversion"/>
  </si>
  <si>
    <t>206</t>
  </si>
  <si>
    <t>私018038</t>
    <phoneticPr fontId="23" type="noConversion"/>
  </si>
  <si>
    <t>南九如巷027号全部</t>
    <phoneticPr fontId="23" type="noConversion"/>
  </si>
  <si>
    <t>207</t>
  </si>
  <si>
    <t>卢秀英</t>
    <phoneticPr fontId="23" type="noConversion"/>
  </si>
  <si>
    <t>私010287</t>
    <phoneticPr fontId="23" type="noConversion"/>
  </si>
  <si>
    <t>南区下碧湘街九如巷2号</t>
    <phoneticPr fontId="23" type="noConversion"/>
  </si>
  <si>
    <t>208</t>
  </si>
  <si>
    <t>吴辉灿</t>
    <phoneticPr fontId="23" type="noConversion"/>
  </si>
  <si>
    <t>00559691</t>
    <phoneticPr fontId="23" type="noConversion"/>
  </si>
  <si>
    <t>南九如巷003号全部</t>
    <phoneticPr fontId="23" type="noConversion"/>
  </si>
  <si>
    <t>209</t>
  </si>
  <si>
    <t>李纯坤、李建伟、李建刚、李建文、李建武、彭国珍</t>
    <phoneticPr fontId="23" type="noConversion"/>
  </si>
  <si>
    <t>710104425、710104430、710104429、710104428、710104427、710104426</t>
    <phoneticPr fontId="23" type="noConversion"/>
  </si>
  <si>
    <t>下碧湘街南九如巷004号全部</t>
    <phoneticPr fontId="23" type="noConversion"/>
  </si>
  <si>
    <t>210</t>
  </si>
  <si>
    <t>黄炳炎、黄桂辉、黄玉福、黄鑫、黄国仁、黄玉霞、黄大钱</t>
    <phoneticPr fontId="23" type="noConversion"/>
  </si>
  <si>
    <t>私016244、003701、003704、003702、003700、003703、003699</t>
    <phoneticPr fontId="23" type="noConversion"/>
  </si>
  <si>
    <t>九如巷006号全部</t>
    <phoneticPr fontId="23" type="noConversion"/>
  </si>
  <si>
    <t>211</t>
  </si>
  <si>
    <t>私017670</t>
    <phoneticPr fontId="23" type="noConversion"/>
  </si>
  <si>
    <t>下碧湘街九如巷007号全部</t>
    <phoneticPr fontId="23" type="noConversion"/>
  </si>
  <si>
    <t>212</t>
  </si>
  <si>
    <t>00481853</t>
    <phoneticPr fontId="23" type="noConversion"/>
  </si>
  <si>
    <t>南九如巷008号全部</t>
    <phoneticPr fontId="23" type="noConversion"/>
  </si>
  <si>
    <t>213</t>
  </si>
  <si>
    <t>文于泉</t>
    <phoneticPr fontId="23" type="noConversion"/>
  </si>
  <si>
    <t>私019047</t>
    <phoneticPr fontId="23" type="noConversion"/>
  </si>
  <si>
    <t>下碧湘街039号全部</t>
    <phoneticPr fontId="23" type="noConversion"/>
  </si>
  <si>
    <t>214</t>
  </si>
  <si>
    <t>00670576</t>
    <phoneticPr fontId="23" type="noConversion"/>
  </si>
  <si>
    <t>下碧湘街045号整栋</t>
    <phoneticPr fontId="23" type="noConversion"/>
  </si>
  <si>
    <t>工业</t>
    <phoneticPr fontId="23" type="noConversion"/>
  </si>
  <si>
    <t>215</t>
  </si>
  <si>
    <t>杨慎贤、杨秋生</t>
    <phoneticPr fontId="23" type="noConversion"/>
  </si>
  <si>
    <t>007026、私017726</t>
    <phoneticPr fontId="23" type="noConversion"/>
  </si>
  <si>
    <t>下碧湘街053号全部</t>
    <phoneticPr fontId="23" type="noConversion"/>
  </si>
  <si>
    <t>216</t>
  </si>
  <si>
    <t>私047291</t>
    <phoneticPr fontId="23" type="noConversion"/>
  </si>
  <si>
    <t>楚湘街182号全部</t>
    <phoneticPr fontId="23" type="noConversion"/>
  </si>
  <si>
    <t>217</t>
  </si>
  <si>
    <t>夏春成、夏春华</t>
    <phoneticPr fontId="23" type="noConversion"/>
  </si>
  <si>
    <t>私047437、010669</t>
    <phoneticPr fontId="23" type="noConversion"/>
  </si>
  <si>
    <t>楚湘街180号整栋</t>
    <phoneticPr fontId="23" type="noConversion"/>
  </si>
  <si>
    <t>218</t>
  </si>
  <si>
    <t>黄松洪</t>
    <phoneticPr fontId="23" type="noConversion"/>
  </si>
  <si>
    <t>21.9</t>
    <phoneticPr fontId="23" type="noConversion"/>
  </si>
  <si>
    <t>00292484</t>
    <phoneticPr fontId="23" type="noConversion"/>
  </si>
  <si>
    <t>裕农街104号全部</t>
    <phoneticPr fontId="23" type="noConversion"/>
  </si>
  <si>
    <t>219</t>
  </si>
  <si>
    <t>秦玉英、易伏兰、易冬秀、易菊兰、易冬莲、易润珍、易庆华</t>
    <phoneticPr fontId="23" type="noConversion"/>
  </si>
  <si>
    <t>28.92</t>
    <phoneticPr fontId="23" type="noConversion"/>
  </si>
  <si>
    <t>私014253、001886、001884、001889、001888、001885、001887</t>
    <phoneticPr fontId="23" type="noConversion"/>
  </si>
  <si>
    <t>裕农街118号全部</t>
    <phoneticPr fontId="23" type="noConversion"/>
  </si>
  <si>
    <t>220</t>
  </si>
  <si>
    <t>王湘民、李凤屏</t>
    <phoneticPr fontId="23" type="noConversion"/>
  </si>
  <si>
    <t>65.95</t>
    <phoneticPr fontId="23" type="noConversion"/>
  </si>
  <si>
    <t>私017709、007093</t>
    <phoneticPr fontId="23" type="noConversion"/>
  </si>
  <si>
    <t>裕农街112号全部</t>
    <phoneticPr fontId="23" type="noConversion"/>
  </si>
  <si>
    <t>221</t>
  </si>
  <si>
    <t>徐红玲</t>
    <phoneticPr fontId="23" type="noConversion"/>
  </si>
  <si>
    <t>29.8</t>
    <phoneticPr fontId="23" type="noConversion"/>
  </si>
  <si>
    <t>私019055</t>
    <phoneticPr fontId="23" type="noConversion"/>
  </si>
  <si>
    <t>裕农街120号全部</t>
    <phoneticPr fontId="23" type="noConversion"/>
  </si>
  <si>
    <t>222</t>
  </si>
  <si>
    <t>闵柏荣</t>
    <phoneticPr fontId="23" type="noConversion"/>
  </si>
  <si>
    <t>48.62</t>
    <phoneticPr fontId="23" type="noConversion"/>
  </si>
  <si>
    <t>私017241</t>
    <phoneticPr fontId="23" type="noConversion"/>
  </si>
  <si>
    <t>裕农街106号全部</t>
    <phoneticPr fontId="23" type="noConversion"/>
  </si>
  <si>
    <t>223</t>
  </si>
  <si>
    <t>彭俊驰、彭俊慧、彭俊杰</t>
    <phoneticPr fontId="23" type="noConversion"/>
  </si>
  <si>
    <t>94.82</t>
    <phoneticPr fontId="23" type="noConversion"/>
  </si>
  <si>
    <t>00303041、00035302、00035303</t>
    <phoneticPr fontId="23" type="noConversion"/>
  </si>
  <si>
    <t>裕农街110号全部</t>
    <phoneticPr fontId="23" type="noConversion"/>
  </si>
  <si>
    <t>224</t>
  </si>
  <si>
    <t>康子德、康梅钦</t>
    <phoneticPr fontId="23" type="noConversion"/>
  </si>
  <si>
    <t>79.62</t>
    <phoneticPr fontId="23" type="noConversion"/>
  </si>
  <si>
    <t>私019620、005545</t>
    <phoneticPr fontId="23" type="noConversion"/>
  </si>
  <si>
    <t>裕农街116号整栋</t>
    <phoneticPr fontId="23" type="noConversion"/>
  </si>
  <si>
    <t>225</t>
  </si>
  <si>
    <t>张世群</t>
    <phoneticPr fontId="23" type="noConversion"/>
  </si>
  <si>
    <t>58</t>
    <phoneticPr fontId="23" type="noConversion"/>
  </si>
  <si>
    <t>私061935</t>
    <phoneticPr fontId="23" type="noConversion"/>
  </si>
  <si>
    <t>裕农街122号001栋全部</t>
    <phoneticPr fontId="23" type="noConversion"/>
  </si>
  <si>
    <t>226</t>
  </si>
  <si>
    <t>雷勇</t>
    <phoneticPr fontId="23" type="noConversion"/>
  </si>
  <si>
    <t>47.65</t>
    <phoneticPr fontId="23" type="noConversion"/>
  </si>
  <si>
    <t>00557026</t>
    <phoneticPr fontId="23" type="noConversion"/>
  </si>
  <si>
    <t>裕农街126号全部</t>
    <phoneticPr fontId="23" type="noConversion"/>
  </si>
  <si>
    <t>227</t>
  </si>
  <si>
    <t>雷建武</t>
    <phoneticPr fontId="23" type="noConversion"/>
  </si>
  <si>
    <t>714111215</t>
    <phoneticPr fontId="23" type="noConversion"/>
  </si>
  <si>
    <t>裕农街126号部分1</t>
    <phoneticPr fontId="23" type="noConversion"/>
  </si>
  <si>
    <t>228</t>
  </si>
  <si>
    <t>雷建熙</t>
    <phoneticPr fontId="23" type="noConversion"/>
  </si>
  <si>
    <t>00122756</t>
    <phoneticPr fontId="23" type="noConversion"/>
  </si>
  <si>
    <t>229</t>
  </si>
  <si>
    <t>侯新明、黄洁</t>
    <phoneticPr fontId="23" type="noConversion"/>
  </si>
  <si>
    <t>27.85</t>
    <phoneticPr fontId="23" type="noConversion"/>
  </si>
  <si>
    <t>713222878、713222879</t>
    <phoneticPr fontId="23" type="noConversion"/>
  </si>
  <si>
    <t>裕农街108号103</t>
    <phoneticPr fontId="23" type="noConversion"/>
  </si>
  <si>
    <t>230</t>
  </si>
  <si>
    <t>刘芳</t>
    <phoneticPr fontId="23" type="noConversion"/>
  </si>
  <si>
    <t>8.31</t>
    <phoneticPr fontId="23" type="noConversion"/>
  </si>
  <si>
    <t>713222134</t>
    <phoneticPr fontId="23" type="noConversion"/>
  </si>
  <si>
    <t>裕农街108号102</t>
    <phoneticPr fontId="23" type="noConversion"/>
  </si>
  <si>
    <t>231</t>
  </si>
  <si>
    <t>邓雪梅</t>
    <phoneticPr fontId="23" type="noConversion"/>
  </si>
  <si>
    <t>14.24</t>
    <phoneticPr fontId="23" type="noConversion"/>
  </si>
  <si>
    <t>00369748</t>
    <phoneticPr fontId="23" type="noConversion"/>
  </si>
  <si>
    <t>裕农街108号101</t>
    <phoneticPr fontId="23" type="noConversion"/>
  </si>
  <si>
    <t>232</t>
  </si>
  <si>
    <t>私014240</t>
    <phoneticPr fontId="23" type="noConversion"/>
  </si>
  <si>
    <t>楚湘街五条巷007号全部</t>
    <phoneticPr fontId="23" type="noConversion"/>
  </si>
  <si>
    <t>233</t>
  </si>
  <si>
    <t>楚湘街五条巷013号全部</t>
    <phoneticPr fontId="23" type="noConversion"/>
  </si>
  <si>
    <t>234</t>
  </si>
  <si>
    <t>天心区楚湘街五条巷21号101</t>
    <phoneticPr fontId="23" type="noConversion"/>
  </si>
  <si>
    <t>235</t>
  </si>
  <si>
    <t>天心区楚湘街五条巷21号201</t>
    <phoneticPr fontId="23" type="noConversion"/>
  </si>
  <si>
    <t>236</t>
  </si>
  <si>
    <t>宋踴</t>
    <phoneticPr fontId="23" type="noConversion"/>
  </si>
  <si>
    <t>58.3</t>
    <phoneticPr fontId="23" type="noConversion"/>
  </si>
  <si>
    <t>00463992</t>
    <phoneticPr fontId="23" type="noConversion"/>
  </si>
  <si>
    <t>楚湘街五条巷024号全部</t>
    <phoneticPr fontId="23" type="noConversion"/>
  </si>
  <si>
    <t>237</t>
  </si>
  <si>
    <t>王乒、郑英驰</t>
    <phoneticPr fontId="23" type="noConversion"/>
  </si>
  <si>
    <t>52.82</t>
    <phoneticPr fontId="23" type="noConversion"/>
  </si>
  <si>
    <t>715136221、715136222</t>
    <phoneticPr fontId="23" type="noConversion"/>
  </si>
  <si>
    <t>楚湘街五条巷010号全部</t>
    <phoneticPr fontId="23" type="noConversion"/>
  </si>
  <si>
    <t>238</t>
  </si>
  <si>
    <t>私019773</t>
    <phoneticPr fontId="23" type="noConversion"/>
  </si>
  <si>
    <t>楚湘街五条巷9号</t>
    <phoneticPr fontId="23" type="noConversion"/>
  </si>
  <si>
    <t>239</t>
  </si>
  <si>
    <t>文正武</t>
    <phoneticPr fontId="23" type="noConversion"/>
  </si>
  <si>
    <t>107.27</t>
    <phoneticPr fontId="23" type="noConversion"/>
  </si>
  <si>
    <t>私049256</t>
    <phoneticPr fontId="23" type="noConversion"/>
  </si>
  <si>
    <t>楚湘街五条巷25号</t>
    <phoneticPr fontId="23" type="noConversion"/>
  </si>
  <si>
    <t>240</t>
  </si>
  <si>
    <t>言茂鸿</t>
    <phoneticPr fontId="23" type="noConversion"/>
  </si>
  <si>
    <t>84.8</t>
    <phoneticPr fontId="23" type="noConversion"/>
  </si>
  <si>
    <t>私016833</t>
    <phoneticPr fontId="23" type="noConversion"/>
  </si>
  <si>
    <t>楚湘街五条巷026号全部</t>
    <phoneticPr fontId="23" type="noConversion"/>
  </si>
  <si>
    <t>241</t>
  </si>
  <si>
    <t>张国华</t>
    <phoneticPr fontId="23" type="noConversion"/>
  </si>
  <si>
    <t>72.83</t>
    <phoneticPr fontId="23" type="noConversion"/>
  </si>
  <si>
    <t>私046833</t>
    <phoneticPr fontId="23" type="noConversion"/>
  </si>
  <si>
    <t>楚湘街5条巷022号全部</t>
    <phoneticPr fontId="23" type="noConversion"/>
  </si>
  <si>
    <t>242</t>
  </si>
  <si>
    <t>周硕萍</t>
    <phoneticPr fontId="23" type="noConversion"/>
  </si>
  <si>
    <t>58.34</t>
    <phoneticPr fontId="23" type="noConversion"/>
  </si>
  <si>
    <t>私043497</t>
    <phoneticPr fontId="23" type="noConversion"/>
  </si>
  <si>
    <t>楚湘街五条巷023号全部</t>
    <phoneticPr fontId="23" type="noConversion"/>
  </si>
  <si>
    <t>243</t>
  </si>
  <si>
    <t>张伟明、张正</t>
    <phoneticPr fontId="23" type="noConversion"/>
  </si>
  <si>
    <t>715152137、715152138</t>
    <phoneticPr fontId="23" type="noConversion"/>
  </si>
  <si>
    <t>楚湘街172号全部</t>
    <phoneticPr fontId="23" type="noConversion"/>
  </si>
  <si>
    <t>244</t>
  </si>
  <si>
    <t>私012428</t>
    <phoneticPr fontId="23" type="noConversion"/>
  </si>
  <si>
    <t>楚湘街156号全部</t>
    <phoneticPr fontId="23" type="noConversion"/>
  </si>
  <si>
    <t>245</t>
  </si>
  <si>
    <t>易秀莲</t>
    <phoneticPr fontId="23" type="noConversion"/>
  </si>
  <si>
    <t>楚湘街154号全部</t>
    <phoneticPr fontId="23" type="noConversion"/>
  </si>
  <si>
    <t>246</t>
  </si>
  <si>
    <t>邓松林</t>
    <phoneticPr fontId="23" type="noConversion"/>
  </si>
  <si>
    <t>104.42</t>
    <phoneticPr fontId="23" type="noConversion"/>
  </si>
  <si>
    <t>私041735</t>
    <phoneticPr fontId="23" type="noConversion"/>
  </si>
  <si>
    <t>楚湘街134号全部</t>
    <phoneticPr fontId="23" type="noConversion"/>
  </si>
  <si>
    <t>247</t>
  </si>
  <si>
    <t>鲁运莲、肖放中、肖胜中</t>
    <phoneticPr fontId="23" type="noConversion"/>
  </si>
  <si>
    <t>私016695、003172、003173</t>
    <phoneticPr fontId="23" type="noConversion"/>
  </si>
  <si>
    <t>楚湘街128号全部</t>
    <phoneticPr fontId="23" type="noConversion"/>
  </si>
  <si>
    <t>248</t>
  </si>
  <si>
    <t>私016859</t>
    <phoneticPr fontId="23" type="noConversion"/>
  </si>
  <si>
    <t>楚湘街124号全部</t>
    <phoneticPr fontId="23" type="noConversion"/>
  </si>
  <si>
    <t>249</t>
  </si>
  <si>
    <t>文致彬、陈静宜</t>
    <phoneticPr fontId="23" type="noConversion"/>
  </si>
  <si>
    <t>00611951、00066910</t>
    <phoneticPr fontId="23" type="noConversion"/>
  </si>
  <si>
    <t>楚湘街164、168号全部</t>
    <phoneticPr fontId="23" type="noConversion"/>
  </si>
  <si>
    <t>商业、办公</t>
    <phoneticPr fontId="23" type="noConversion"/>
  </si>
  <si>
    <t>30986/7592</t>
    <phoneticPr fontId="23" type="noConversion"/>
  </si>
  <si>
    <t>250</t>
  </si>
  <si>
    <t>朱春安</t>
    <phoneticPr fontId="23" type="noConversion"/>
  </si>
  <si>
    <t>68</t>
    <phoneticPr fontId="23" type="noConversion"/>
  </si>
  <si>
    <t>00494150</t>
    <phoneticPr fontId="23" type="noConversion"/>
  </si>
  <si>
    <t>天心区楚湘街83号整栋</t>
    <phoneticPr fontId="23" type="noConversion"/>
  </si>
  <si>
    <t>251</t>
  </si>
  <si>
    <t>王志斌</t>
    <phoneticPr fontId="23" type="noConversion"/>
  </si>
  <si>
    <t>83.1</t>
    <phoneticPr fontId="23" type="noConversion"/>
  </si>
  <si>
    <t>私064906</t>
    <phoneticPr fontId="23" type="noConversion"/>
  </si>
  <si>
    <t>楚湘街162号全部</t>
    <phoneticPr fontId="23" type="noConversion"/>
  </si>
  <si>
    <t>252</t>
  </si>
  <si>
    <t>朱国安</t>
    <phoneticPr fontId="23" type="noConversion"/>
  </si>
  <si>
    <t>裕农街一条巷001号全部</t>
    <phoneticPr fontId="23" type="noConversion"/>
  </si>
  <si>
    <t>253</t>
  </si>
  <si>
    <t>章淑芳</t>
    <phoneticPr fontId="23" type="noConversion"/>
  </si>
  <si>
    <t>00019450</t>
    <phoneticPr fontId="23" type="noConversion"/>
  </si>
  <si>
    <t>裕农街028号全部</t>
    <phoneticPr fontId="23" type="noConversion"/>
  </si>
  <si>
    <t>254</t>
  </si>
  <si>
    <t>李征兵</t>
    <phoneticPr fontId="23" type="noConversion"/>
  </si>
  <si>
    <t>00340370</t>
    <phoneticPr fontId="23" type="noConversion"/>
  </si>
  <si>
    <t>裕农街012号全部</t>
    <phoneticPr fontId="23" type="noConversion"/>
  </si>
  <si>
    <t>255</t>
  </si>
  <si>
    <t>王爱华</t>
    <phoneticPr fontId="23" type="noConversion"/>
  </si>
  <si>
    <t>00564364</t>
    <phoneticPr fontId="23" type="noConversion"/>
  </si>
  <si>
    <t>裕农街008号全部</t>
    <phoneticPr fontId="23" type="noConversion"/>
  </si>
  <si>
    <t>256</t>
  </si>
  <si>
    <t>苏格兰、苏明照</t>
    <phoneticPr fontId="23" type="noConversion"/>
  </si>
  <si>
    <t>00258574、00041579</t>
    <phoneticPr fontId="23" type="noConversion"/>
  </si>
  <si>
    <t>裕农街022号西向三间北向一间</t>
    <phoneticPr fontId="23" type="noConversion"/>
  </si>
  <si>
    <t>257</t>
  </si>
  <si>
    <t>苏桂林</t>
    <phoneticPr fontId="23" type="noConversion"/>
  </si>
  <si>
    <t>私016341</t>
    <phoneticPr fontId="23" type="noConversion"/>
  </si>
  <si>
    <t>裕农街022号东向一间</t>
    <phoneticPr fontId="23" type="noConversion"/>
  </si>
  <si>
    <t>258</t>
  </si>
  <si>
    <t>肖玉华、陈国纯、陈国金、陈国强、陈国良、陈国媛</t>
    <phoneticPr fontId="23" type="noConversion"/>
  </si>
  <si>
    <t>私014529、003693、003694、003695、003696、003697</t>
    <phoneticPr fontId="23" type="noConversion"/>
  </si>
  <si>
    <t>下碧湘街平矿局巷005.006号全部</t>
    <phoneticPr fontId="23" type="noConversion"/>
  </si>
  <si>
    <t>259</t>
  </si>
  <si>
    <t>邹琼</t>
    <phoneticPr fontId="23" type="noConversion"/>
  </si>
  <si>
    <t>00231439</t>
    <phoneticPr fontId="23" type="noConversion"/>
  </si>
  <si>
    <t>下碧湘街平矿局巷8号全部</t>
    <phoneticPr fontId="23" type="noConversion"/>
  </si>
  <si>
    <t>260</t>
  </si>
  <si>
    <t>符星凯</t>
    <phoneticPr fontId="23" type="noConversion"/>
  </si>
  <si>
    <t>私016949</t>
    <phoneticPr fontId="23" type="noConversion"/>
  </si>
  <si>
    <t>书院路523号全部</t>
    <phoneticPr fontId="23" type="noConversion"/>
  </si>
  <si>
    <t>261</t>
  </si>
  <si>
    <t>周家贵</t>
    <phoneticPr fontId="23" type="noConversion"/>
  </si>
  <si>
    <t>私018583</t>
    <phoneticPr fontId="23" type="noConversion"/>
  </si>
  <si>
    <t>裕农街012号全部</t>
    <phoneticPr fontId="23" type="noConversion"/>
  </si>
  <si>
    <t>262</t>
  </si>
  <si>
    <t>李秀斌</t>
    <phoneticPr fontId="23" type="noConversion"/>
  </si>
  <si>
    <t>714010132</t>
    <phoneticPr fontId="23" type="noConversion"/>
  </si>
  <si>
    <t>裕农街016号全部</t>
    <phoneticPr fontId="23" type="noConversion"/>
  </si>
  <si>
    <t>砖混</t>
    <phoneticPr fontId="23" type="noConversion"/>
  </si>
  <si>
    <t>263</t>
  </si>
  <si>
    <t>郭修明</t>
    <phoneticPr fontId="23" type="noConversion"/>
  </si>
  <si>
    <t>私012587</t>
    <phoneticPr fontId="23" type="noConversion"/>
  </si>
  <si>
    <t>264</t>
  </si>
  <si>
    <t>廖振强</t>
    <phoneticPr fontId="23" type="noConversion"/>
  </si>
  <si>
    <t>00200707</t>
    <phoneticPr fontId="23" type="noConversion"/>
  </si>
  <si>
    <t>书院路519号全部</t>
    <phoneticPr fontId="23" type="noConversion"/>
  </si>
  <si>
    <t>265</t>
  </si>
  <si>
    <t>刘玉贤</t>
    <phoneticPr fontId="23" type="noConversion"/>
  </si>
  <si>
    <t>010111</t>
    <phoneticPr fontId="23" type="noConversion"/>
  </si>
  <si>
    <t>裕农街18号</t>
    <phoneticPr fontId="23" type="noConversion"/>
  </si>
  <si>
    <t>266</t>
  </si>
  <si>
    <t>方建军</t>
    <phoneticPr fontId="23" type="noConversion"/>
  </si>
  <si>
    <t>00617835</t>
    <phoneticPr fontId="23" type="noConversion"/>
  </si>
  <si>
    <t>天心区裕农街6号（现4号）整栋</t>
    <phoneticPr fontId="23" type="noConversion"/>
  </si>
  <si>
    <t>267</t>
  </si>
  <si>
    <t>李咏根</t>
    <phoneticPr fontId="23" type="noConversion"/>
  </si>
  <si>
    <t>713319060</t>
    <phoneticPr fontId="23" type="noConversion"/>
  </si>
  <si>
    <t>天心区裕农街8号全部</t>
    <phoneticPr fontId="23" type="noConversion"/>
  </si>
  <si>
    <t>268</t>
  </si>
  <si>
    <t>张瑞村</t>
    <phoneticPr fontId="23" type="noConversion"/>
  </si>
  <si>
    <t>12680</t>
    <phoneticPr fontId="23" type="noConversion"/>
  </si>
  <si>
    <t>裕农街20号</t>
    <phoneticPr fontId="23" type="noConversion"/>
  </si>
  <si>
    <t>269</t>
  </si>
  <si>
    <t>谢志林</t>
    <phoneticPr fontId="23" type="noConversion"/>
  </si>
  <si>
    <t>712222330</t>
    <phoneticPr fontId="23" type="noConversion"/>
  </si>
  <si>
    <t>天心区裕农街2号（原4号）全部</t>
    <phoneticPr fontId="23" type="noConversion"/>
  </si>
  <si>
    <t>傅小萍、陈湘萍、傅莉萍</t>
    <phoneticPr fontId="20" type="noConversion"/>
  </si>
  <si>
    <t>天心区下碧湘街119号架04</t>
    <phoneticPr fontId="20" type="noConversion"/>
  </si>
  <si>
    <t>天心区下碧湘街119号</t>
    <phoneticPr fontId="20" type="noConversion"/>
  </si>
  <si>
    <t>裕农街108号第005栋101</t>
    <phoneticPr fontId="20" type="noConversion"/>
  </si>
  <si>
    <t>裕农街108号第005栋</t>
    <phoneticPr fontId="20" type="noConversion"/>
  </si>
  <si>
    <t>天心区楚湘街140号第001栋101</t>
    <phoneticPr fontId="20" type="noConversion"/>
  </si>
  <si>
    <t>天心区楚湘街140号第001栋</t>
    <phoneticPr fontId="20" type="noConversion"/>
  </si>
  <si>
    <t>天心区楚湘街144-152号104</t>
    <phoneticPr fontId="20" type="noConversion"/>
  </si>
  <si>
    <t>天心区楚湘街144-152号</t>
    <phoneticPr fontId="20" type="noConversion"/>
  </si>
  <si>
    <t>独立栋</t>
    <phoneticPr fontId="20" type="noConversion"/>
  </si>
  <si>
    <t>独立栋</t>
    <phoneticPr fontId="20" type="noConversion"/>
  </si>
  <si>
    <t>栋号</t>
    <phoneticPr fontId="20" type="noConversion"/>
  </si>
  <si>
    <t>王汉湘</t>
    <phoneticPr fontId="20" type="noConversion"/>
  </si>
  <si>
    <t>章罗英</t>
    <phoneticPr fontId="20" type="noConversion"/>
  </si>
  <si>
    <t>00113785</t>
  </si>
  <si>
    <t>00113785</t>
    <phoneticPr fontId="20" type="noConversion"/>
  </si>
  <si>
    <t>裕农街093号第033栋（091,093,103号）403</t>
    <phoneticPr fontId="20" type="noConversion"/>
  </si>
  <si>
    <t>裕农街093号第033栋（091,093,103号）404</t>
  </si>
  <si>
    <t>裕农街093号第033栋（091,093,103号）404</t>
    <phoneticPr fontId="20" type="noConversion"/>
  </si>
  <si>
    <t>住宅</t>
    <phoneticPr fontId="20" type="noConversion"/>
  </si>
  <si>
    <t>裕农街093号第033栋</t>
    <phoneticPr fontId="20" type="noConversion"/>
  </si>
  <si>
    <t>未入户，未外勘</t>
    <phoneticPr fontId="20" type="noConversion"/>
  </si>
  <si>
    <t>未入户，未外勘，工商管理局</t>
    <phoneticPr fontId="20" type="noConversion"/>
  </si>
  <si>
    <t>4</t>
    <phoneticPr fontId="20" type="noConversion"/>
  </si>
  <si>
    <t>7</t>
    <phoneticPr fontId="20" type="noConversion"/>
  </si>
  <si>
    <t>肆拾柒万玖仟贰佰陆拾</t>
    <phoneticPr fontId="20" type="noConversion"/>
  </si>
  <si>
    <t>王汉湘</t>
    <phoneticPr fontId="20" type="noConversion"/>
  </si>
  <si>
    <t>章罗英</t>
    <phoneticPr fontId="20" type="noConversion"/>
  </si>
  <si>
    <t>入户时间</t>
    <phoneticPr fontId="20" type="noConversion"/>
  </si>
  <si>
    <t>经典装饰装修</t>
    <phoneticPr fontId="20" type="noConversion"/>
  </si>
  <si>
    <t>唯一编号</t>
    <phoneticPr fontId="20" type="noConversion"/>
  </si>
  <si>
    <t>产权人</t>
    <phoneticPr fontId="20" type="noConversion"/>
  </si>
  <si>
    <t>面积</t>
    <phoneticPr fontId="20" type="noConversion"/>
  </si>
  <si>
    <t>建筑年代</t>
    <phoneticPr fontId="20" type="noConversion"/>
  </si>
  <si>
    <t>座落</t>
    <phoneticPr fontId="20" type="noConversion"/>
  </si>
  <si>
    <t>用途</t>
    <phoneticPr fontId="20" type="noConversion"/>
  </si>
  <si>
    <t>结构</t>
    <phoneticPr fontId="20" type="noConversion"/>
  </si>
  <si>
    <t>是否入户</t>
    <phoneticPr fontId="20" type="noConversion"/>
  </si>
  <si>
    <t>否</t>
    <phoneticPr fontId="20" type="noConversion"/>
  </si>
  <si>
    <t>2017.8.29</t>
    <phoneticPr fontId="20" type="noConversion"/>
  </si>
  <si>
    <r>
      <t>2</t>
    </r>
    <r>
      <rPr>
        <sz val="9"/>
        <color theme="1"/>
        <rFont val="宋体"/>
        <family val="3"/>
        <charset val="134"/>
        <scheme val="minor"/>
      </rPr>
      <t>017.8.3</t>
    </r>
    <phoneticPr fontId="20" type="noConversion"/>
  </si>
  <si>
    <t>2017.7.31</t>
    <phoneticPr fontId="20" type="noConversion"/>
  </si>
  <si>
    <t>2017.8.1</t>
    <phoneticPr fontId="20" type="noConversion"/>
  </si>
  <si>
    <t>已签约</t>
    <phoneticPr fontId="20" type="noConversion"/>
  </si>
  <si>
    <t>2017.8.31</t>
    <phoneticPr fontId="20" type="noConversion"/>
  </si>
  <si>
    <t>查勘人员</t>
    <phoneticPr fontId="20" type="noConversion"/>
  </si>
  <si>
    <t>叶智、张海玲</t>
    <phoneticPr fontId="20" type="noConversion"/>
  </si>
  <si>
    <t>胡文涛、常博伦</t>
    <phoneticPr fontId="20" type="noConversion"/>
  </si>
  <si>
    <t>2017.9.5</t>
    <phoneticPr fontId="20" type="noConversion"/>
  </si>
  <si>
    <t>是</t>
    <phoneticPr fontId="20" type="noConversion"/>
  </si>
  <si>
    <t>彭建福</t>
    <phoneticPr fontId="20" type="noConversion"/>
  </si>
  <si>
    <t>颜国林</t>
    <phoneticPr fontId="20" type="noConversion"/>
  </si>
  <si>
    <t>谢阳生</t>
    <phoneticPr fontId="20" type="noConversion"/>
  </si>
  <si>
    <t>朱云姣</t>
    <phoneticPr fontId="20" type="noConversion"/>
  </si>
  <si>
    <t>李福军</t>
    <phoneticPr fontId="20" type="noConversion"/>
  </si>
  <si>
    <t>任超君</t>
    <phoneticPr fontId="20" type="noConversion"/>
  </si>
  <si>
    <t>夏日红</t>
    <phoneticPr fontId="20" type="noConversion"/>
  </si>
  <si>
    <t>刘淑媛</t>
    <phoneticPr fontId="20" type="noConversion"/>
  </si>
  <si>
    <t>胡志辉</t>
    <phoneticPr fontId="20" type="noConversion"/>
  </si>
  <si>
    <r>
      <t>2</t>
    </r>
    <r>
      <rPr>
        <sz val="9"/>
        <color theme="1"/>
        <rFont val="宋体"/>
        <family val="3"/>
        <charset val="134"/>
        <scheme val="minor"/>
      </rPr>
      <t>017.12.25</t>
    </r>
    <phoneticPr fontId="20" type="noConversion"/>
  </si>
  <si>
    <t>否</t>
    <phoneticPr fontId="20" type="noConversion"/>
  </si>
  <si>
    <t>胡文涛、符方莉</t>
    <phoneticPr fontId="20" type="noConversion"/>
  </si>
  <si>
    <t>独立栋</t>
    <phoneticPr fontId="20" type="noConversion"/>
  </si>
  <si>
    <r>
      <t>2</t>
    </r>
    <r>
      <rPr>
        <sz val="9"/>
        <color rgb="FFFF0000"/>
        <rFont val="宋体"/>
        <family val="3"/>
        <charset val="134"/>
        <scheme val="minor"/>
      </rPr>
      <t>018.1.17</t>
    </r>
    <phoneticPr fontId="20" type="noConversion"/>
  </si>
  <si>
    <t>已出报告</t>
    <phoneticPr fontId="20" type="noConversion"/>
  </si>
  <si>
    <t>备注</t>
    <phoneticPr fontId="20" type="noConversion"/>
  </si>
  <si>
    <t>独立栋/单元栋</t>
    <phoneticPr fontId="20" type="noConversion"/>
  </si>
  <si>
    <t>面积</t>
    <phoneticPr fontId="20" type="noConversion"/>
  </si>
  <si>
    <t>基准价</t>
    <phoneticPr fontId="20" type="noConversion"/>
  </si>
  <si>
    <t>成新修正</t>
    <phoneticPr fontId="20" type="noConversion"/>
  </si>
  <si>
    <t>天心区下碧湘街33号前栋二层西向</t>
    <phoneticPr fontId="20" type="noConversion"/>
  </si>
  <si>
    <t>胡文涛、叶智</t>
    <phoneticPr fontId="20" type="noConversion"/>
  </si>
  <si>
    <r>
      <t>2</t>
    </r>
    <r>
      <rPr>
        <sz val="9"/>
        <color rgb="FFFF0000"/>
        <rFont val="宋体"/>
        <family val="3"/>
        <charset val="134"/>
        <scheme val="minor"/>
      </rPr>
      <t>018.1.23</t>
    </r>
    <phoneticPr fontId="20" type="noConversion"/>
  </si>
  <si>
    <t>张华明</t>
    <phoneticPr fontId="20" type="noConversion"/>
  </si>
  <si>
    <t>张华明</t>
    <phoneticPr fontId="20" type="noConversion"/>
  </si>
  <si>
    <t>独立栋</t>
    <phoneticPr fontId="20" type="noConversion"/>
  </si>
  <si>
    <t>独立栋</t>
    <phoneticPr fontId="20" type="noConversion"/>
  </si>
  <si>
    <t>劳动西路335号</t>
    <phoneticPr fontId="20" type="noConversion"/>
  </si>
  <si>
    <t>-</t>
    <phoneticPr fontId="20" type="noConversion"/>
  </si>
  <si>
    <t>商业</t>
    <phoneticPr fontId="20" type="noConversion"/>
  </si>
  <si>
    <t>商业配套</t>
    <phoneticPr fontId="20" type="noConversion"/>
  </si>
  <si>
    <t>砖混</t>
    <phoneticPr fontId="20" type="noConversion"/>
  </si>
  <si>
    <t>1987</t>
    <phoneticPr fontId="20" type="noConversion"/>
  </si>
  <si>
    <t>1</t>
    <phoneticPr fontId="20" type="noConversion"/>
  </si>
  <si>
    <t>0.95折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</si>
</sst>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);\(0\)"/>
    <numFmt numFmtId="178" formatCode="0.000"/>
    <numFmt numFmtId="179" formatCode="0_);[Red]\(0\)"/>
    <numFmt numFmtId="180" formatCode="0.0000"/>
    <numFmt numFmtId="181" formatCode="0_ "/>
    <numFmt numFmtId="182" formatCode="[DBNum2][$-804]General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rgb="FF000000"/>
      <name val="Times New Roman"/>
      <family val="1"/>
    </font>
    <font>
      <b/>
      <sz val="11"/>
      <color rgb="FF000000"/>
      <name val="仿宋_GB2312"/>
      <charset val="134"/>
    </font>
    <font>
      <sz val="10"/>
      <color theme="1"/>
      <name val="Times New Roman"/>
      <family val="1"/>
    </font>
    <font>
      <b/>
      <sz val="10.5"/>
      <color rgb="FF000000"/>
      <name val="仿宋_GB2312"/>
      <charset val="134"/>
    </font>
    <font>
      <sz val="10.5"/>
      <color rgb="FF000000"/>
      <name val="仿宋_GB2312"/>
      <charset val="134"/>
    </font>
    <font>
      <sz val="14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仿宋_GB2312"/>
      <charset val="134"/>
    </font>
    <font>
      <b/>
      <sz val="10"/>
      <color theme="1"/>
      <name val="仿宋_GB2312"/>
      <charset val="134"/>
    </font>
    <font>
      <sz val="10"/>
      <color theme="1"/>
      <name val="仿宋_GB2312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name val="Calibri"/>
      <family val="2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2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</cellStyleXfs>
  <cellXfs count="2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" fontId="15" fillId="0" borderId="0" xfId="0" applyNumberFormat="1" applyFont="1" applyFill="1" applyAlignment="1">
      <alignment horizontal="center"/>
    </xf>
    <xf numFmtId="0" fontId="16" fillId="0" borderId="0" xfId="0" applyFont="1" applyFill="1"/>
    <xf numFmtId="0" fontId="17" fillId="3" borderId="0" xfId="0" applyFont="1" applyFill="1"/>
    <xf numFmtId="0" fontId="17" fillId="0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>
      <alignment horizontal="center" vertical="center"/>
    </xf>
    <xf numFmtId="177" fontId="16" fillId="3" borderId="1" xfId="0" applyNumberFormat="1" applyFont="1" applyFill="1" applyBorder="1" applyAlignment="1">
      <alignment horizontal="center" vertical="center"/>
    </xf>
    <xf numFmtId="178" fontId="17" fillId="0" borderId="0" xfId="0" applyNumberFormat="1" applyFont="1" applyFill="1"/>
    <xf numFmtId="0" fontId="17" fillId="0" borderId="0" xfId="0" applyFont="1" applyFill="1" applyAlignment="1">
      <alignment horizontal="center" vertical="center"/>
    </xf>
    <xf numFmtId="177" fontId="17" fillId="0" borderId="0" xfId="0" applyNumberFormat="1" applyFont="1" applyFill="1"/>
    <xf numFmtId="0" fontId="16" fillId="0" borderId="1" xfId="0" applyFont="1" applyFill="1" applyBorder="1" applyAlignment="1">
      <alignment horizontal="left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3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49" fontId="20" fillId="0" borderId="0" xfId="0" applyNumberFormat="1" applyFont="1" applyFill="1" applyAlignment="1">
      <alignment horizontal="center" vertical="center"/>
    </xf>
    <xf numFmtId="179" fontId="20" fillId="0" borderId="0" xfId="0" applyNumberFormat="1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1" fillId="0" borderId="1" xfId="1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1" fillId="0" borderId="1" xfId="1" applyNumberFormat="1" applyFont="1" applyFill="1" applyBorder="1" applyAlignment="1">
      <alignment horizontal="center" vertical="center" wrapText="1"/>
    </xf>
    <xf numFmtId="179" fontId="21" fillId="0" borderId="1" xfId="1" applyNumberFormat="1" applyFont="1" applyFill="1" applyBorder="1" applyAlignment="1">
      <alignment horizontal="center" vertical="center" wrapText="1"/>
    </xf>
    <xf numFmtId="14" fontId="21" fillId="0" borderId="1" xfId="1" applyNumberFormat="1" applyFont="1" applyFill="1" applyBorder="1" applyAlignment="1">
      <alignment horizontal="center" vertical="center" wrapText="1"/>
    </xf>
    <xf numFmtId="179" fontId="20" fillId="0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11" fontId="20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9" fontId="20" fillId="2" borderId="1" xfId="0" applyNumberFormat="1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11" fontId="15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79" fontId="15" fillId="0" borderId="0" xfId="0" applyNumberFormat="1" applyFont="1" applyFill="1" applyAlignment="1">
      <alignment horizontal="center" vertical="center"/>
    </xf>
    <xf numFmtId="179" fontId="15" fillId="4" borderId="1" xfId="0" applyNumberFormat="1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/>
    </xf>
    <xf numFmtId="49" fontId="20" fillId="0" borderId="1" xfId="0" quotePrefix="1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4" fillId="0" borderId="1" xfId="1" applyFont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/>
    </xf>
    <xf numFmtId="0" fontId="24" fillId="5" borderId="1" xfId="1" applyFont="1" applyFill="1" applyBorder="1" applyAlignment="1">
      <alignment horizontal="center" vertical="center" wrapText="1"/>
    </xf>
    <xf numFmtId="0" fontId="24" fillId="6" borderId="1" xfId="1" applyFont="1" applyFill="1" applyBorder="1" applyAlignment="1">
      <alignment horizontal="center" vertical="center" wrapText="1"/>
    </xf>
    <xf numFmtId="0" fontId="24" fillId="5" borderId="1" xfId="1" applyFont="1" applyFill="1" applyBorder="1" applyAlignment="1">
      <alignment horizontal="center"/>
    </xf>
    <xf numFmtId="0" fontId="24" fillId="5" borderId="8" xfId="1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24" fillId="5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5" fillId="0" borderId="0" xfId="0" applyFont="1"/>
    <xf numFmtId="180" fontId="15" fillId="0" borderId="0" xfId="0" applyNumberFormat="1" applyFont="1" applyFill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Alignment="1">
      <alignment horizontal="center"/>
    </xf>
    <xf numFmtId="49" fontId="15" fillId="0" borderId="0" xfId="0" applyNumberFormat="1" applyFont="1" applyFill="1" applyAlignment="1">
      <alignment horizont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center" vertical="center" wrapText="1"/>
    </xf>
    <xf numFmtId="0" fontId="24" fillId="0" borderId="1" xfId="3" applyFont="1" applyFill="1" applyBorder="1" applyAlignment="1">
      <alignment horizontal="center" vertical="center" wrapText="1"/>
    </xf>
    <xf numFmtId="0" fontId="24" fillId="0" borderId="1" xfId="3" applyNumberFormat="1" applyFont="1" applyFill="1" applyBorder="1" applyAlignment="1">
      <alignment horizontal="center" vertical="center" wrapText="1"/>
    </xf>
    <xf numFmtId="49" fontId="24" fillId="0" borderId="1" xfId="3" applyNumberFormat="1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4" fillId="0" borderId="1" xfId="5" applyFont="1" applyFill="1" applyBorder="1" applyAlignment="1">
      <alignment horizontal="center" vertical="center" wrapText="1"/>
    </xf>
    <xf numFmtId="0" fontId="24" fillId="8" borderId="1" xfId="3" applyFont="1" applyFill="1" applyBorder="1" applyAlignment="1">
      <alignment horizontal="center" vertical="center" wrapText="1"/>
    </xf>
    <xf numFmtId="49" fontId="24" fillId="8" borderId="1" xfId="3" applyNumberFormat="1" applyFont="1" applyFill="1" applyBorder="1" applyAlignment="1">
      <alignment horizontal="center" vertical="center" wrapText="1"/>
    </xf>
    <xf numFmtId="0" fontId="24" fillId="8" borderId="1" xfId="6" applyFont="1" applyFill="1" applyBorder="1" applyAlignment="1">
      <alignment horizontal="center" vertical="center" wrapText="1"/>
    </xf>
    <xf numFmtId="0" fontId="24" fillId="0" borderId="10" xfId="3" applyFont="1" applyFill="1" applyBorder="1" applyAlignment="1">
      <alignment horizontal="center" vertical="center" wrapText="1"/>
    </xf>
    <xf numFmtId="49" fontId="24" fillId="0" borderId="1" xfId="3" quotePrefix="1" applyNumberFormat="1" applyFont="1" applyFill="1" applyBorder="1" applyAlignment="1">
      <alignment horizontal="center" vertical="center" wrapText="1"/>
    </xf>
    <xf numFmtId="176" fontId="24" fillId="0" borderId="1" xfId="7" applyNumberFormat="1" applyFont="1" applyFill="1" applyBorder="1" applyAlignment="1">
      <alignment horizontal="center" vertical="center" wrapText="1"/>
    </xf>
    <xf numFmtId="49" fontId="24" fillId="0" borderId="1" xfId="7" applyNumberFormat="1" applyFont="1" applyFill="1" applyBorder="1" applyAlignment="1">
      <alignment horizontal="center" vertical="center" wrapText="1"/>
    </xf>
    <xf numFmtId="181" fontId="24" fillId="0" borderId="1" xfId="7" applyNumberFormat="1" applyFont="1" applyFill="1" applyBorder="1" applyAlignment="1">
      <alignment horizontal="center" vertical="center" wrapText="1"/>
    </xf>
    <xf numFmtId="0" fontId="24" fillId="0" borderId="1" xfId="3" quotePrefix="1" applyFont="1" applyFill="1" applyBorder="1" applyAlignment="1">
      <alignment horizontal="center" vertical="center" wrapText="1"/>
    </xf>
    <xf numFmtId="49" fontId="24" fillId="0" borderId="1" xfId="7" quotePrefix="1" applyNumberFormat="1" applyFont="1" applyFill="1" applyBorder="1" applyAlignment="1">
      <alignment horizontal="center" vertical="center" wrapText="1"/>
    </xf>
    <xf numFmtId="0" fontId="24" fillId="0" borderId="1" xfId="2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2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1" fontId="15" fillId="0" borderId="0" xfId="0" applyNumberFormat="1" applyFont="1" applyFill="1" applyAlignment="1">
      <alignment horizontal="center" vertical="center"/>
    </xf>
    <xf numFmtId="182" fontId="15" fillId="0" borderId="1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8">
    <cellStyle name="常规" xfId="0" builtinId="0"/>
    <cellStyle name="常规 5" xfId="3" xr:uid="{00000000-0005-0000-0000-000001000000}"/>
    <cellStyle name="常规_S-10地块 3" xfId="6" xr:uid="{00000000-0005-0000-0000-000002000000}"/>
    <cellStyle name="常规_S-10路幅" xfId="4" xr:uid="{00000000-0005-0000-0000-000003000000}"/>
    <cellStyle name="常规_Sheet1" xfId="1" xr:uid="{00000000-0005-0000-0000-000004000000}"/>
    <cellStyle name="常规_Sheet1_S-10地块" xfId="5" xr:uid="{00000000-0005-0000-0000-000005000000}"/>
    <cellStyle name="常规_公示版" xfId="2" xr:uid="{00000000-0005-0000-0000-000006000000}"/>
    <cellStyle name="常规_劳动东路私房统计7栋8栋" xfId="7" xr:uid="{00000000-0005-0000-0000-00000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125</xdr:row>
      <xdr:rowOff>123825</xdr:rowOff>
    </xdr:from>
    <xdr:ext cx="590550" cy="180975"/>
    <xdr:sp macro="" textlink="">
      <xdr:nvSpPr>
        <xdr:cNvPr id="5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5086350" y="3027045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125</xdr:row>
      <xdr:rowOff>123825</xdr:rowOff>
    </xdr:from>
    <xdr:ext cx="590550" cy="180975"/>
    <xdr:sp macro="" textlink="">
      <xdr:nvSpPr>
        <xdr:cNvPr id="6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5086350" y="3027045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232</xdr:row>
      <xdr:rowOff>0</xdr:rowOff>
    </xdr:from>
    <xdr:ext cx="590550" cy="180975"/>
    <xdr:sp macro="" textlink="">
      <xdr:nvSpPr>
        <xdr:cNvPr id="12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5086350" y="6107430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125</xdr:row>
      <xdr:rowOff>123825</xdr:rowOff>
    </xdr:from>
    <xdr:ext cx="590550" cy="180975"/>
    <xdr:sp macro="" textlink="">
      <xdr:nvSpPr>
        <xdr:cNvPr id="15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5086350" y="3027045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125</xdr:row>
      <xdr:rowOff>123825</xdr:rowOff>
    </xdr:from>
    <xdr:ext cx="590550" cy="180975"/>
    <xdr:sp macro="" textlink="">
      <xdr:nvSpPr>
        <xdr:cNvPr id="16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5086350" y="3027045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125</xdr:row>
      <xdr:rowOff>123825</xdr:rowOff>
    </xdr:from>
    <xdr:ext cx="590550" cy="180975"/>
    <xdr:sp macro="" textlink="">
      <xdr:nvSpPr>
        <xdr:cNvPr id="20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5086350" y="3027045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125</xdr:row>
      <xdr:rowOff>123825</xdr:rowOff>
    </xdr:from>
    <xdr:ext cx="590550" cy="180975"/>
    <xdr:sp macro="" textlink="">
      <xdr:nvSpPr>
        <xdr:cNvPr id="21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5086350" y="3027045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156</xdr:row>
      <xdr:rowOff>0</xdr:rowOff>
    </xdr:from>
    <xdr:ext cx="590550" cy="180975"/>
    <xdr:sp macro="" textlink="">
      <xdr:nvSpPr>
        <xdr:cNvPr id="25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5086350" y="4031932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156</xdr:row>
      <xdr:rowOff>0</xdr:rowOff>
    </xdr:from>
    <xdr:ext cx="590550" cy="180975"/>
    <xdr:sp macro="" textlink="">
      <xdr:nvSpPr>
        <xdr:cNvPr id="26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5086350" y="4031932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438150</xdr:colOff>
      <xdr:row>156</xdr:row>
      <xdr:rowOff>0</xdr:rowOff>
    </xdr:from>
    <xdr:ext cx="590550" cy="723900"/>
    <xdr:sp macro="" textlink="">
      <xdr:nvSpPr>
        <xdr:cNvPr id="27" name="图片 5" descr="C:\DOCUME~1\ADMINI~1\LOCALS~1\Temp\ksohtml\wps188.tmp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 rot="223884">
          <a:off x="5086350" y="40319325"/>
          <a:ext cx="590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192</xdr:row>
      <xdr:rowOff>0</xdr:rowOff>
    </xdr:from>
    <xdr:ext cx="590550" cy="180975"/>
    <xdr:sp macro="" textlink="">
      <xdr:nvSpPr>
        <xdr:cNvPr id="34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>
        <a:xfrm>
          <a:off x="5086350" y="5032057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232</xdr:row>
      <xdr:rowOff>0</xdr:rowOff>
    </xdr:from>
    <xdr:ext cx="590550" cy="180975"/>
    <xdr:sp macro="" textlink="">
      <xdr:nvSpPr>
        <xdr:cNvPr id="37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>
        <a:xfrm>
          <a:off x="5086350" y="6107430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447675</xdr:colOff>
      <xdr:row>232</xdr:row>
      <xdr:rowOff>0</xdr:rowOff>
    </xdr:from>
    <xdr:ext cx="590550" cy="180975"/>
    <xdr:sp macro="" textlink="">
      <xdr:nvSpPr>
        <xdr:cNvPr id="38" name="图片 3" descr="C:\DOCUME~1\ADMINI~1\LOCALS~1\Temp\ksohtml\wps186.tmp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>
        <a:xfrm>
          <a:off x="5086350" y="61074300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6" sqref="H6"/>
    </sheetView>
  </sheetViews>
  <sheetFormatPr defaultColWidth="9" defaultRowHeight="11.25"/>
  <cols>
    <col min="1" max="1" width="8.5" style="62" customWidth="1"/>
    <col min="2" max="2" width="9.625" style="62" customWidth="1"/>
    <col min="3" max="3" width="8.25" style="62" customWidth="1"/>
    <col min="4" max="4" width="14" style="63" customWidth="1"/>
    <col min="5" max="5" width="7.75" style="62" customWidth="1"/>
    <col min="6" max="6" width="7.375" style="62" customWidth="1"/>
    <col min="7" max="7" width="28.625" style="62" customWidth="1"/>
    <col min="8" max="8" width="14" style="64" customWidth="1"/>
    <col min="9" max="9" width="8.5" style="62" customWidth="1"/>
    <col min="10" max="10" width="5" style="62" customWidth="1"/>
    <col min="11" max="11" width="9.5" style="62" customWidth="1"/>
    <col min="12" max="12" width="5" style="62" customWidth="1"/>
    <col min="13" max="14" width="8.5" style="62" customWidth="1"/>
    <col min="15" max="17" width="9" style="62" customWidth="1"/>
    <col min="18" max="18" width="8.75" style="63" customWidth="1"/>
    <col min="19" max="19" width="12" style="63" customWidth="1"/>
    <col min="20" max="20" width="12" style="62" customWidth="1"/>
    <col min="21" max="21" width="12.375" style="62" customWidth="1"/>
    <col min="22" max="23" width="5" style="62" customWidth="1"/>
    <col min="24" max="24" width="5.25" style="62" customWidth="1"/>
    <col min="25" max="25" width="8.5" style="64" customWidth="1"/>
    <col min="26" max="26" width="6.75" style="62" customWidth="1"/>
    <col min="27" max="27" width="6.75" style="64" customWidth="1"/>
    <col min="28" max="28" width="6.75" style="62" customWidth="1"/>
    <col min="29" max="29" width="8.5" style="65" customWidth="1"/>
    <col min="30" max="30" width="6.75" style="65" customWidth="1"/>
    <col min="31" max="31" width="15.125" style="62" customWidth="1"/>
    <col min="32" max="32" width="11.625" style="66" customWidth="1"/>
    <col min="33" max="33" width="15.125" style="62" customWidth="1"/>
    <col min="34" max="34" width="13.25" style="63" customWidth="1"/>
    <col min="35" max="35" width="9" style="62"/>
    <col min="36" max="37" width="9" style="67"/>
    <col min="38" max="16384" width="9" style="62"/>
  </cols>
  <sheetData>
    <row r="1" spans="1:38" ht="22.5">
      <c r="A1" s="68" t="s">
        <v>0</v>
      </c>
      <c r="B1" s="68" t="s">
        <v>1</v>
      </c>
      <c r="C1" s="69" t="s">
        <v>2</v>
      </c>
      <c r="D1" s="68" t="s">
        <v>3</v>
      </c>
      <c r="E1" s="68" t="s">
        <v>4</v>
      </c>
      <c r="F1" s="68" t="s">
        <v>5</v>
      </c>
      <c r="G1" s="69" t="s">
        <v>6</v>
      </c>
      <c r="H1" s="70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1189</v>
      </c>
      <c r="O1" s="72" t="s">
        <v>13</v>
      </c>
      <c r="P1" s="72" t="s">
        <v>14</v>
      </c>
      <c r="Q1" s="72" t="s">
        <v>15</v>
      </c>
      <c r="R1" s="72" t="s">
        <v>16</v>
      </c>
      <c r="S1" s="72" t="s">
        <v>17</v>
      </c>
      <c r="T1" s="72" t="s">
        <v>18</v>
      </c>
      <c r="U1" s="72" t="s">
        <v>19</v>
      </c>
      <c r="V1" s="72" t="s">
        <v>20</v>
      </c>
      <c r="W1" s="72" t="s">
        <v>21</v>
      </c>
      <c r="X1" s="72" t="s">
        <v>22</v>
      </c>
      <c r="Y1" s="72" t="s">
        <v>23</v>
      </c>
      <c r="Z1" s="77" t="s">
        <v>24</v>
      </c>
      <c r="AA1" s="72" t="s">
        <v>25</v>
      </c>
      <c r="AB1" s="77" t="s">
        <v>26</v>
      </c>
      <c r="AC1" s="78" t="s">
        <v>27</v>
      </c>
      <c r="AD1" s="78" t="s">
        <v>28</v>
      </c>
      <c r="AE1" s="72" t="s">
        <v>29</v>
      </c>
      <c r="AF1" s="79" t="s">
        <v>30</v>
      </c>
      <c r="AG1" s="72" t="s">
        <v>31</v>
      </c>
      <c r="AH1" s="72" t="s">
        <v>32</v>
      </c>
      <c r="AI1" s="69" t="s">
        <v>33</v>
      </c>
      <c r="AJ1" s="62" t="s">
        <v>34</v>
      </c>
      <c r="AK1" s="62" t="s">
        <v>35</v>
      </c>
    </row>
    <row r="2" spans="1:38">
      <c r="A2" s="103">
        <v>0</v>
      </c>
      <c r="B2" s="103" t="s">
        <v>36</v>
      </c>
      <c r="C2" s="69"/>
      <c r="D2" s="68"/>
      <c r="E2" s="68"/>
      <c r="F2" s="68"/>
      <c r="G2" s="69"/>
      <c r="H2" s="70"/>
      <c r="I2" s="68"/>
      <c r="J2" s="68"/>
      <c r="K2" s="68"/>
      <c r="L2" s="68"/>
      <c r="M2" s="68"/>
      <c r="N2" s="68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7"/>
      <c r="AA2" s="72"/>
      <c r="AB2" s="77"/>
      <c r="AC2" s="78"/>
      <c r="AD2" s="78"/>
      <c r="AE2" s="72"/>
      <c r="AF2" s="79"/>
      <c r="AG2" s="72"/>
      <c r="AH2" s="72"/>
      <c r="AI2" s="69"/>
      <c r="AJ2" s="67" t="str">
        <f>CONCATENATE("D:\\征收\\碧湘街二期\\外勘照片\\私房外勘\\",$A2,$B2,"\\附件存档\\","1.jpg")</f>
        <v>D:\\征收\\碧湘街二期\\外勘照片\\私房外勘\\0案例\\附件存档\\1.jpg</v>
      </c>
      <c r="AK2" s="67" t="str">
        <f>CONCATENATE("D:\\征收\\碧湘街二期\\外勘照片\\私房外勘\\",$A2,$B2,"\\附件存档\\","2.jpg")</f>
        <v>D:\\征收\\碧湘街二期\\外勘照片\\私房外勘\\0案例\\附件存档\\2.jpg</v>
      </c>
      <c r="AL2" s="63"/>
    </row>
    <row r="3" spans="1:38">
      <c r="A3" s="71">
        <v>1</v>
      </c>
      <c r="B3" s="71" t="s">
        <v>37</v>
      </c>
      <c r="C3" s="71"/>
      <c r="D3" s="103" t="s">
        <v>1787</v>
      </c>
      <c r="E3" s="71">
        <v>104</v>
      </c>
      <c r="F3" s="71"/>
      <c r="G3" s="71" t="s">
        <v>1824</v>
      </c>
      <c r="H3" s="71" t="s">
        <v>39</v>
      </c>
      <c r="I3" s="71">
        <v>64.28</v>
      </c>
      <c r="J3" s="71" t="s">
        <v>40</v>
      </c>
      <c r="K3" s="71" t="s">
        <v>40</v>
      </c>
      <c r="L3" s="71" t="s">
        <v>40</v>
      </c>
      <c r="M3" s="71">
        <v>1993</v>
      </c>
      <c r="N3" s="71">
        <v>1993</v>
      </c>
      <c r="O3" s="71" t="s">
        <v>41</v>
      </c>
      <c r="P3" s="71" t="s">
        <v>41</v>
      </c>
      <c r="Q3" s="71" t="s">
        <v>42</v>
      </c>
      <c r="R3" s="71">
        <v>3</v>
      </c>
      <c r="S3" s="71"/>
      <c r="T3" s="71">
        <v>3</v>
      </c>
      <c r="U3" s="71"/>
      <c r="V3" s="71" t="s">
        <v>43</v>
      </c>
      <c r="W3" s="71" t="s">
        <v>44</v>
      </c>
      <c r="X3" s="71" t="s">
        <v>45</v>
      </c>
      <c r="Y3" s="73">
        <v>1</v>
      </c>
      <c r="Z3" s="71">
        <v>7</v>
      </c>
      <c r="AA3" s="73">
        <v>1</v>
      </c>
      <c r="AB3" s="71">
        <v>7</v>
      </c>
      <c r="AC3" s="80">
        <v>1</v>
      </c>
      <c r="AD3" s="80">
        <v>7</v>
      </c>
      <c r="AE3" s="71" t="s">
        <v>46</v>
      </c>
      <c r="AF3" s="81">
        <v>42670</v>
      </c>
      <c r="AG3" s="71" t="s">
        <v>47</v>
      </c>
      <c r="AH3" s="103"/>
      <c r="AI3" s="71"/>
      <c r="AJ3" s="67" t="str">
        <f t="shared" ref="AJ3:AJ66" si="0">CONCATENATE("D:\\征收\\碧湘街二期\\外勘照片\\私房外勘\\",$A3,$B3,"\\附件存档\\","1.jpg")</f>
        <v>D:\\征收\\碧湘街二期\\外勘照片\\私房外勘\\1熊静纯\\附件存档\\1.jpg</v>
      </c>
      <c r="AK3" s="67" t="str">
        <f t="shared" ref="AK3:AK66" si="1">CONCATENATE("D:\\征收\\碧湘街二期\\外勘照片\\私房外勘\\",$A3,$B3,"\\附件存档\\","2.jpg")</f>
        <v>D:\\征收\\碧湘街二期\\外勘照片\\私房外勘\\1熊静纯\\附件存档\\2.jpg</v>
      </c>
    </row>
    <row r="4" spans="1:38">
      <c r="A4" s="71">
        <v>2</v>
      </c>
      <c r="B4" s="71" t="s">
        <v>48</v>
      </c>
      <c r="C4" s="71"/>
      <c r="D4" s="103" t="s">
        <v>38</v>
      </c>
      <c r="E4" s="71">
        <v>304</v>
      </c>
      <c r="F4" s="71"/>
      <c r="G4" s="71" t="s">
        <v>1823</v>
      </c>
      <c r="H4" s="71" t="s">
        <v>49</v>
      </c>
      <c r="I4" s="71">
        <v>64.28</v>
      </c>
      <c r="J4" s="71" t="s">
        <v>40</v>
      </c>
      <c r="K4" s="71" t="s">
        <v>40</v>
      </c>
      <c r="L4" s="71" t="s">
        <v>40</v>
      </c>
      <c r="M4" s="71">
        <v>1993</v>
      </c>
      <c r="N4" s="71">
        <v>1993</v>
      </c>
      <c r="O4" s="71" t="s">
        <v>41</v>
      </c>
      <c r="P4" s="71" t="s">
        <v>41</v>
      </c>
      <c r="Q4" s="71" t="s">
        <v>42</v>
      </c>
      <c r="R4" s="71">
        <v>3</v>
      </c>
      <c r="S4" s="71"/>
      <c r="T4" s="71">
        <v>3</v>
      </c>
      <c r="U4" s="71"/>
      <c r="V4" s="71" t="s">
        <v>43</v>
      </c>
      <c r="W4" s="71" t="s">
        <v>44</v>
      </c>
      <c r="X4" s="71" t="s">
        <v>45</v>
      </c>
      <c r="Y4" s="73">
        <v>3</v>
      </c>
      <c r="Z4" s="71">
        <v>7</v>
      </c>
      <c r="AA4" s="73">
        <v>3</v>
      </c>
      <c r="AB4" s="71">
        <v>7</v>
      </c>
      <c r="AC4" s="80">
        <v>3</v>
      </c>
      <c r="AD4" s="80">
        <v>7</v>
      </c>
      <c r="AE4" s="71" t="s">
        <v>46</v>
      </c>
      <c r="AF4" s="81">
        <v>42670</v>
      </c>
      <c r="AG4" s="71" t="s">
        <v>47</v>
      </c>
      <c r="AH4" s="103"/>
      <c r="AI4" s="71"/>
      <c r="AJ4" s="67" t="str">
        <f t="shared" si="0"/>
        <v>D:\\征收\\碧湘街二期\\外勘照片\\私房外勘\\2杨国清\\附件存档\\1.jpg</v>
      </c>
      <c r="AK4" s="67" t="str">
        <f t="shared" si="1"/>
        <v>D:\\征收\\碧湘街二期\\外勘照片\\私房外勘\\2杨国清\\附件存档\\2.jpg</v>
      </c>
    </row>
    <row r="5" spans="1:38">
      <c r="A5" s="71">
        <v>3</v>
      </c>
      <c r="B5" s="71" t="s">
        <v>50</v>
      </c>
      <c r="C5" s="71"/>
      <c r="D5" s="103" t="s">
        <v>38</v>
      </c>
      <c r="E5" s="71">
        <v>302</v>
      </c>
      <c r="F5" s="71"/>
      <c r="G5" s="71" t="s">
        <v>1822</v>
      </c>
      <c r="H5" s="71" t="s">
        <v>51</v>
      </c>
      <c r="I5" s="71">
        <v>63.31</v>
      </c>
      <c r="J5" s="71" t="s">
        <v>40</v>
      </c>
      <c r="K5" s="71" t="s">
        <v>40</v>
      </c>
      <c r="L5" s="71" t="s">
        <v>40</v>
      </c>
      <c r="M5" s="71">
        <v>1993</v>
      </c>
      <c r="N5" s="71">
        <v>1993</v>
      </c>
      <c r="O5" s="71" t="s">
        <v>41</v>
      </c>
      <c r="P5" s="71" t="s">
        <v>41</v>
      </c>
      <c r="Q5" s="71" t="s">
        <v>42</v>
      </c>
      <c r="R5" s="71">
        <v>3</v>
      </c>
      <c r="S5" s="71"/>
      <c r="T5" s="71">
        <v>3</v>
      </c>
      <c r="U5" s="71"/>
      <c r="V5" s="71" t="s">
        <v>43</v>
      </c>
      <c r="W5" s="71" t="s">
        <v>44</v>
      </c>
      <c r="X5" s="71" t="s">
        <v>45</v>
      </c>
      <c r="Y5" s="73">
        <v>3</v>
      </c>
      <c r="Z5" s="71">
        <v>7</v>
      </c>
      <c r="AA5" s="73">
        <v>3</v>
      </c>
      <c r="AB5" s="71">
        <v>7</v>
      </c>
      <c r="AC5" s="80">
        <v>3</v>
      </c>
      <c r="AD5" s="80">
        <v>7</v>
      </c>
      <c r="AE5" s="71" t="s">
        <v>46</v>
      </c>
      <c r="AF5" s="81">
        <v>42671</v>
      </c>
      <c r="AG5" s="71" t="s">
        <v>47</v>
      </c>
      <c r="AH5" s="103"/>
      <c r="AI5" s="71"/>
      <c r="AJ5" s="67" t="str">
        <f t="shared" si="0"/>
        <v>D:\\征收\\碧湘街二期\\外勘照片\\私房外勘\\3刘丽君\\附件存档\\1.jpg</v>
      </c>
      <c r="AK5" s="67" t="str">
        <f t="shared" si="1"/>
        <v>D:\\征收\\碧湘街二期\\外勘照片\\私房外勘\\3刘丽君\\附件存档\\2.jpg</v>
      </c>
    </row>
    <row r="6" spans="1:38">
      <c r="A6" s="71">
        <v>4</v>
      </c>
      <c r="B6" s="71" t="s">
        <v>52</v>
      </c>
      <c r="C6" s="71"/>
      <c r="D6" s="103" t="s">
        <v>38</v>
      </c>
      <c r="E6" s="71">
        <v>401</v>
      </c>
      <c r="F6" s="71"/>
      <c r="G6" s="71" t="s">
        <v>1821</v>
      </c>
      <c r="H6" s="71" t="s">
        <v>53</v>
      </c>
      <c r="I6" s="71">
        <v>64.28</v>
      </c>
      <c r="J6" s="71" t="s">
        <v>40</v>
      </c>
      <c r="K6" s="71" t="s">
        <v>40</v>
      </c>
      <c r="L6" s="71" t="s">
        <v>40</v>
      </c>
      <c r="M6" s="71">
        <v>1993</v>
      </c>
      <c r="N6" s="71">
        <v>1993</v>
      </c>
      <c r="O6" s="71" t="s">
        <v>41</v>
      </c>
      <c r="P6" s="71" t="s">
        <v>41</v>
      </c>
      <c r="Q6" s="71" t="s">
        <v>42</v>
      </c>
      <c r="R6" s="71">
        <v>3</v>
      </c>
      <c r="S6" s="71"/>
      <c r="T6" s="71">
        <v>3</v>
      </c>
      <c r="U6" s="71"/>
      <c r="V6" s="71" t="s">
        <v>43</v>
      </c>
      <c r="W6" s="71" t="s">
        <v>44</v>
      </c>
      <c r="X6" s="71" t="s">
        <v>45</v>
      </c>
      <c r="Y6" s="73">
        <v>4</v>
      </c>
      <c r="Z6" s="71">
        <v>7</v>
      </c>
      <c r="AA6" s="73">
        <v>4</v>
      </c>
      <c r="AB6" s="71">
        <v>7</v>
      </c>
      <c r="AC6" s="80">
        <v>4</v>
      </c>
      <c r="AD6" s="80">
        <v>7</v>
      </c>
      <c r="AE6" s="71" t="s">
        <v>54</v>
      </c>
      <c r="AF6" s="81">
        <v>42670</v>
      </c>
      <c r="AG6" s="71" t="s">
        <v>47</v>
      </c>
      <c r="AH6" s="103"/>
      <c r="AI6" s="71"/>
      <c r="AJ6" s="67" t="str">
        <f t="shared" si="0"/>
        <v>D:\\征收\\碧湘街二期\\外勘照片\\私房外勘\\4王建林\\附件存档\\1.jpg</v>
      </c>
      <c r="AK6" s="67" t="str">
        <f t="shared" si="1"/>
        <v>D:\\征收\\碧湘街二期\\外勘照片\\私房外勘\\4王建林\\附件存档\\2.jpg</v>
      </c>
    </row>
    <row r="7" spans="1:38">
      <c r="A7" s="71">
        <v>5</v>
      </c>
      <c r="B7" s="71" t="s">
        <v>55</v>
      </c>
      <c r="C7" s="71"/>
      <c r="D7" s="103" t="s">
        <v>38</v>
      </c>
      <c r="E7" s="71">
        <v>502</v>
      </c>
      <c r="F7" s="71"/>
      <c r="G7" s="71" t="s">
        <v>1820</v>
      </c>
      <c r="H7" s="71" t="s">
        <v>56</v>
      </c>
      <c r="I7" s="71">
        <v>63.31</v>
      </c>
      <c r="J7" s="71" t="s">
        <v>40</v>
      </c>
      <c r="K7" s="71" t="s">
        <v>40</v>
      </c>
      <c r="L7" s="71" t="s">
        <v>40</v>
      </c>
      <c r="M7" s="71">
        <v>1993</v>
      </c>
      <c r="N7" s="71">
        <v>1993</v>
      </c>
      <c r="O7" s="71" t="s">
        <v>41</v>
      </c>
      <c r="P7" s="71" t="s">
        <v>41</v>
      </c>
      <c r="Q7" s="71" t="s">
        <v>42</v>
      </c>
      <c r="R7" s="71">
        <v>3</v>
      </c>
      <c r="S7" s="71"/>
      <c r="T7" s="71">
        <v>3</v>
      </c>
      <c r="U7" s="71"/>
      <c r="V7" s="71" t="s">
        <v>43</v>
      </c>
      <c r="W7" s="71" t="s">
        <v>44</v>
      </c>
      <c r="X7" s="71" t="s">
        <v>45</v>
      </c>
      <c r="Y7" s="73">
        <v>5</v>
      </c>
      <c r="Z7" s="71">
        <v>7</v>
      </c>
      <c r="AA7" s="73">
        <v>5</v>
      </c>
      <c r="AB7" s="71"/>
      <c r="AC7" s="80">
        <v>5</v>
      </c>
      <c r="AD7" s="80">
        <v>7</v>
      </c>
      <c r="AE7" s="71" t="s">
        <v>46</v>
      </c>
      <c r="AF7" s="81">
        <v>42670</v>
      </c>
      <c r="AG7" s="71" t="s">
        <v>47</v>
      </c>
      <c r="AH7" s="103"/>
      <c r="AI7" s="71"/>
      <c r="AJ7" s="67" t="str">
        <f t="shared" si="0"/>
        <v>D:\\征收\\碧湘街二期\\外勘照片\\私房外勘\\5杨栋富\\附件存档\\1.jpg</v>
      </c>
      <c r="AK7" s="67" t="str">
        <f t="shared" si="1"/>
        <v>D:\\征收\\碧湘街二期\\外勘照片\\私房外勘\\5杨栋富\\附件存档\\2.jpg</v>
      </c>
    </row>
    <row r="8" spans="1:38">
      <c r="A8" s="71">
        <v>6</v>
      </c>
      <c r="B8" s="71" t="s">
        <v>57</v>
      </c>
      <c r="C8" s="71"/>
      <c r="D8" s="103" t="s">
        <v>1786</v>
      </c>
      <c r="E8" s="71">
        <v>201</v>
      </c>
      <c r="F8" s="71"/>
      <c r="G8" s="71" t="s">
        <v>1814</v>
      </c>
      <c r="H8" s="71" t="s">
        <v>59</v>
      </c>
      <c r="I8" s="71">
        <v>86.67</v>
      </c>
      <c r="J8" s="71" t="s">
        <v>40</v>
      </c>
      <c r="K8" s="71" t="s">
        <v>40</v>
      </c>
      <c r="L8" s="71" t="s">
        <v>40</v>
      </c>
      <c r="M8" s="71">
        <v>1993</v>
      </c>
      <c r="N8" s="71">
        <v>1993</v>
      </c>
      <c r="O8" s="71" t="s">
        <v>41</v>
      </c>
      <c r="P8" s="71"/>
      <c r="Q8" s="71" t="s">
        <v>42</v>
      </c>
      <c r="R8" s="71">
        <v>2.8</v>
      </c>
      <c r="S8" s="71"/>
      <c r="T8" s="71">
        <v>3</v>
      </c>
      <c r="U8" s="71"/>
      <c r="V8" s="71" t="s">
        <v>43</v>
      </c>
      <c r="W8" s="71" t="s">
        <v>44</v>
      </c>
      <c r="X8" s="71" t="s">
        <v>45</v>
      </c>
      <c r="Y8" s="73">
        <v>2</v>
      </c>
      <c r="Z8" s="71">
        <v>6</v>
      </c>
      <c r="AA8" s="73">
        <v>2</v>
      </c>
      <c r="AB8" s="71">
        <v>6</v>
      </c>
      <c r="AC8" s="80">
        <v>2</v>
      </c>
      <c r="AD8" s="80">
        <v>6</v>
      </c>
      <c r="AE8" s="71" t="s">
        <v>46</v>
      </c>
      <c r="AF8" s="81">
        <v>42670</v>
      </c>
      <c r="AG8" s="71" t="s">
        <v>60</v>
      </c>
      <c r="AH8" s="103"/>
      <c r="AI8" s="71"/>
      <c r="AJ8" s="67" t="str">
        <f t="shared" si="0"/>
        <v>D:\\征收\\碧湘街二期\\外勘照片\\私房外勘\\6谢马和\\附件存档\\1.jpg</v>
      </c>
      <c r="AK8" s="67" t="str">
        <f t="shared" si="1"/>
        <v>D:\\征收\\碧湘街二期\\外勘照片\\私房外勘\\6谢马和\\附件存档\\2.jpg</v>
      </c>
    </row>
    <row r="9" spans="1:38">
      <c r="A9" s="71">
        <v>7</v>
      </c>
      <c r="B9" s="71" t="s">
        <v>61</v>
      </c>
      <c r="C9" s="71"/>
      <c r="D9" s="103" t="s">
        <v>58</v>
      </c>
      <c r="E9" s="71">
        <v>301</v>
      </c>
      <c r="F9" s="71"/>
      <c r="G9" s="71" t="s">
        <v>1815</v>
      </c>
      <c r="H9" s="71" t="s">
        <v>62</v>
      </c>
      <c r="I9" s="71">
        <v>86.67</v>
      </c>
      <c r="J9" s="71" t="s">
        <v>40</v>
      </c>
      <c r="K9" s="71"/>
      <c r="L9" s="71" t="s">
        <v>40</v>
      </c>
      <c r="M9" s="71">
        <v>1993</v>
      </c>
      <c r="N9" s="71">
        <v>1993</v>
      </c>
      <c r="O9" s="71" t="s">
        <v>41</v>
      </c>
      <c r="P9" s="71"/>
      <c r="Q9" s="71" t="s">
        <v>42</v>
      </c>
      <c r="R9" s="71">
        <v>2.8</v>
      </c>
      <c r="S9" s="71"/>
      <c r="T9" s="71">
        <v>3</v>
      </c>
      <c r="U9" s="71"/>
      <c r="V9" s="71" t="s">
        <v>43</v>
      </c>
      <c r="W9" s="71" t="s">
        <v>44</v>
      </c>
      <c r="X9" s="71" t="s">
        <v>45</v>
      </c>
      <c r="Y9" s="73">
        <v>3</v>
      </c>
      <c r="Z9" s="71">
        <v>6</v>
      </c>
      <c r="AA9" s="73">
        <v>3</v>
      </c>
      <c r="AB9" s="71">
        <v>6</v>
      </c>
      <c r="AC9" s="80">
        <v>3</v>
      </c>
      <c r="AD9" s="80">
        <v>6</v>
      </c>
      <c r="AE9" s="71" t="s">
        <v>63</v>
      </c>
      <c r="AF9" s="81">
        <v>42671</v>
      </c>
      <c r="AG9" s="71" t="s">
        <v>47</v>
      </c>
      <c r="AH9" s="103"/>
      <c r="AI9" s="71"/>
      <c r="AJ9" s="67" t="str">
        <f t="shared" si="0"/>
        <v>D:\\征收\\碧湘街二期\\外勘照片\\私房外勘\\7宋春生\\附件存档\\1.jpg</v>
      </c>
      <c r="AK9" s="67" t="str">
        <f t="shared" si="1"/>
        <v>D:\\征收\\碧湘街二期\\外勘照片\\私房外勘\\7宋春生\\附件存档\\2.jpg</v>
      </c>
    </row>
    <row r="10" spans="1:38">
      <c r="A10" s="71">
        <v>8</v>
      </c>
      <c r="B10" s="71" t="s">
        <v>64</v>
      </c>
      <c r="C10" s="71"/>
      <c r="D10" s="103" t="s">
        <v>58</v>
      </c>
      <c r="E10" s="71">
        <v>302</v>
      </c>
      <c r="F10" s="71"/>
      <c r="G10" s="71" t="s">
        <v>1816</v>
      </c>
      <c r="H10" s="71" t="s">
        <v>65</v>
      </c>
      <c r="I10" s="71">
        <v>65.5</v>
      </c>
      <c r="J10" s="71" t="s">
        <v>40</v>
      </c>
      <c r="K10" s="71"/>
      <c r="L10" s="71" t="s">
        <v>40</v>
      </c>
      <c r="M10" s="71">
        <v>1993</v>
      </c>
      <c r="N10" s="71">
        <v>1993</v>
      </c>
      <c r="O10" s="71" t="s">
        <v>41</v>
      </c>
      <c r="P10" s="71"/>
      <c r="Q10" s="71" t="s">
        <v>42</v>
      </c>
      <c r="R10" s="71">
        <v>2.8</v>
      </c>
      <c r="S10" s="71"/>
      <c r="T10" s="71">
        <v>3</v>
      </c>
      <c r="U10" s="71"/>
      <c r="V10" s="71"/>
      <c r="W10" s="71"/>
      <c r="X10" s="71"/>
      <c r="Y10" s="73">
        <v>3</v>
      </c>
      <c r="Z10" s="71">
        <v>6</v>
      </c>
      <c r="AA10" s="73">
        <v>3</v>
      </c>
      <c r="AB10" s="71">
        <v>6</v>
      </c>
      <c r="AC10" s="80">
        <v>3</v>
      </c>
      <c r="AD10" s="80">
        <v>6</v>
      </c>
      <c r="AE10" s="71" t="s">
        <v>54</v>
      </c>
      <c r="AF10" s="81">
        <v>42670</v>
      </c>
      <c r="AG10" s="71" t="s">
        <v>47</v>
      </c>
      <c r="AH10" s="103"/>
      <c r="AI10" s="71"/>
      <c r="AJ10" s="67" t="str">
        <f t="shared" si="0"/>
        <v>D:\\征收\\碧湘街二期\\外勘照片\\私房外勘\\8李桂林\\附件存档\\1.jpg</v>
      </c>
      <c r="AK10" s="67" t="str">
        <f t="shared" si="1"/>
        <v>D:\\征收\\碧湘街二期\\外勘照片\\私房外勘\\8李桂林\\附件存档\\2.jpg</v>
      </c>
    </row>
    <row r="11" spans="1:38">
      <c r="A11" s="71">
        <v>9</v>
      </c>
      <c r="B11" s="71" t="s">
        <v>66</v>
      </c>
      <c r="C11" s="71"/>
      <c r="D11" s="103" t="s">
        <v>58</v>
      </c>
      <c r="E11" s="71">
        <v>401</v>
      </c>
      <c r="F11" s="71"/>
      <c r="G11" s="71" t="s">
        <v>1817</v>
      </c>
      <c r="H11" s="71" t="s">
        <v>67</v>
      </c>
      <c r="I11" s="71">
        <v>86.67</v>
      </c>
      <c r="J11" s="71" t="s">
        <v>40</v>
      </c>
      <c r="K11" s="71" t="s">
        <v>40</v>
      </c>
      <c r="L11" s="71" t="s">
        <v>40</v>
      </c>
      <c r="M11" s="71">
        <v>1993</v>
      </c>
      <c r="N11" s="71">
        <v>1993</v>
      </c>
      <c r="O11" s="71" t="s">
        <v>41</v>
      </c>
      <c r="P11" s="71" t="s">
        <v>41</v>
      </c>
      <c r="Q11" s="71" t="s">
        <v>42</v>
      </c>
      <c r="R11" s="71">
        <v>2.8</v>
      </c>
      <c r="S11" s="71"/>
      <c r="T11" s="71">
        <v>3</v>
      </c>
      <c r="U11" s="71"/>
      <c r="V11" s="71" t="s">
        <v>43</v>
      </c>
      <c r="W11" s="71" t="s">
        <v>44</v>
      </c>
      <c r="X11" s="71" t="s">
        <v>45</v>
      </c>
      <c r="Y11" s="73">
        <v>4</v>
      </c>
      <c r="Z11" s="71">
        <v>6</v>
      </c>
      <c r="AA11" s="73">
        <v>4</v>
      </c>
      <c r="AB11" s="71">
        <v>6</v>
      </c>
      <c r="AC11" s="80">
        <v>4</v>
      </c>
      <c r="AD11" s="80">
        <v>6</v>
      </c>
      <c r="AE11" s="71" t="s">
        <v>46</v>
      </c>
      <c r="AF11" s="81">
        <v>42670</v>
      </c>
      <c r="AG11" s="71" t="s">
        <v>68</v>
      </c>
      <c r="AH11" s="103"/>
      <c r="AI11" s="71"/>
      <c r="AJ11" s="67" t="str">
        <f t="shared" si="0"/>
        <v>D:\\征收\\碧湘街二期\\外勘照片\\私房外勘\\9马迎春\\附件存档\\1.jpg</v>
      </c>
      <c r="AK11" s="67" t="str">
        <f t="shared" si="1"/>
        <v>D:\\征收\\碧湘街二期\\外勘照片\\私房外勘\\9马迎春\\附件存档\\2.jpg</v>
      </c>
    </row>
    <row r="12" spans="1:38">
      <c r="A12" s="71">
        <v>10</v>
      </c>
      <c r="B12" s="71" t="s">
        <v>69</v>
      </c>
      <c r="C12" s="71"/>
      <c r="D12" s="103" t="s">
        <v>58</v>
      </c>
      <c r="E12" s="71">
        <v>502</v>
      </c>
      <c r="F12" s="71"/>
      <c r="G12" s="71" t="s">
        <v>1818</v>
      </c>
      <c r="H12" s="71" t="s">
        <v>70</v>
      </c>
      <c r="I12" s="71">
        <v>65.5</v>
      </c>
      <c r="J12" s="71" t="s">
        <v>40</v>
      </c>
      <c r="K12" s="71" t="s">
        <v>40</v>
      </c>
      <c r="L12" s="71" t="s">
        <v>40</v>
      </c>
      <c r="M12" s="71">
        <v>1993</v>
      </c>
      <c r="N12" s="71">
        <v>1993</v>
      </c>
      <c r="O12" s="71" t="s">
        <v>41</v>
      </c>
      <c r="P12" s="71" t="s">
        <v>41</v>
      </c>
      <c r="Q12" s="71" t="s">
        <v>42</v>
      </c>
      <c r="R12" s="25">
        <v>2.8</v>
      </c>
      <c r="S12" s="71"/>
      <c r="T12" s="71">
        <v>3</v>
      </c>
      <c r="U12" s="71"/>
      <c r="V12" s="71" t="s">
        <v>43</v>
      </c>
      <c r="W12" s="71" t="s">
        <v>44</v>
      </c>
      <c r="X12" s="71" t="s">
        <v>45</v>
      </c>
      <c r="Y12" s="73">
        <v>5</v>
      </c>
      <c r="Z12" s="71">
        <v>6</v>
      </c>
      <c r="AA12" s="73">
        <v>5</v>
      </c>
      <c r="AB12" s="71">
        <v>6</v>
      </c>
      <c r="AC12" s="80">
        <v>5</v>
      </c>
      <c r="AD12" s="80">
        <v>6</v>
      </c>
      <c r="AE12" s="71" t="s">
        <v>54</v>
      </c>
      <c r="AF12" s="81">
        <v>42670</v>
      </c>
      <c r="AG12" s="71" t="s">
        <v>47</v>
      </c>
      <c r="AH12" s="103"/>
      <c r="AI12" s="71"/>
      <c r="AJ12" s="67" t="str">
        <f t="shared" si="0"/>
        <v>D:\\征收\\碧湘街二期\\外勘照片\\私房外勘\\10周文议\\附件存档\\1.jpg</v>
      </c>
      <c r="AK12" s="67" t="str">
        <f t="shared" si="1"/>
        <v>D:\\征收\\碧湘街二期\\外勘照片\\私房外勘\\10周文议\\附件存档\\2.jpg</v>
      </c>
    </row>
    <row r="13" spans="1:38">
      <c r="A13" s="71">
        <v>11</v>
      </c>
      <c r="B13" s="71" t="s">
        <v>71</v>
      </c>
      <c r="C13" s="71"/>
      <c r="D13" s="103" t="s">
        <v>72</v>
      </c>
      <c r="E13" s="71"/>
      <c r="F13" s="71"/>
      <c r="G13" s="71" t="s">
        <v>1819</v>
      </c>
      <c r="H13" s="71" t="s">
        <v>74</v>
      </c>
      <c r="I13" s="71">
        <v>39.92</v>
      </c>
      <c r="J13" s="71" t="s">
        <v>40</v>
      </c>
      <c r="K13" s="71"/>
      <c r="L13" s="71" t="s">
        <v>40</v>
      </c>
      <c r="M13" s="71"/>
      <c r="N13" s="71">
        <v>1996</v>
      </c>
      <c r="O13" s="71" t="s">
        <v>41</v>
      </c>
      <c r="P13" s="71"/>
      <c r="Q13" s="71" t="s">
        <v>42</v>
      </c>
      <c r="R13" s="71">
        <v>2.8</v>
      </c>
      <c r="S13" s="71"/>
      <c r="T13" s="74">
        <v>3</v>
      </c>
      <c r="U13" s="71"/>
      <c r="V13" s="71" t="s">
        <v>43</v>
      </c>
      <c r="W13" s="71" t="s">
        <v>44</v>
      </c>
      <c r="X13" s="71" t="s">
        <v>45</v>
      </c>
      <c r="Y13" s="73">
        <v>1</v>
      </c>
      <c r="Z13" s="71">
        <v>4</v>
      </c>
      <c r="AA13" s="73">
        <v>1</v>
      </c>
      <c r="AB13" s="71">
        <v>4</v>
      </c>
      <c r="AC13" s="80">
        <v>1</v>
      </c>
      <c r="AD13" s="80">
        <v>4</v>
      </c>
      <c r="AE13" s="71" t="s">
        <v>54</v>
      </c>
      <c r="AF13" s="81">
        <v>42670</v>
      </c>
      <c r="AG13" s="71" t="s">
        <v>47</v>
      </c>
      <c r="AH13" s="103" t="s">
        <v>75</v>
      </c>
      <c r="AI13" s="103" t="s">
        <v>76</v>
      </c>
      <c r="AJ13" s="67" t="str">
        <f t="shared" si="0"/>
        <v>D:\\征收\\碧湘街二期\\外勘照片\\私房外勘\\11唐玲\\附件存档\\1.jpg</v>
      </c>
      <c r="AK13" s="67" t="str">
        <f t="shared" si="1"/>
        <v>D:\\征收\\碧湘街二期\\外勘照片\\私房外勘\\11唐玲\\附件存档\\2.jpg</v>
      </c>
    </row>
    <row r="14" spans="1:38">
      <c r="A14" s="71">
        <v>12</v>
      </c>
      <c r="B14" s="71" t="s">
        <v>77</v>
      </c>
      <c r="C14" s="71"/>
      <c r="D14" s="103" t="s">
        <v>72</v>
      </c>
      <c r="E14" s="71">
        <v>304</v>
      </c>
      <c r="F14" s="71"/>
      <c r="G14" s="71" t="s">
        <v>78</v>
      </c>
      <c r="H14" s="71" t="s">
        <v>79</v>
      </c>
      <c r="I14" s="71">
        <v>45.46</v>
      </c>
      <c r="J14" s="71" t="s">
        <v>40</v>
      </c>
      <c r="K14" s="71" t="s">
        <v>40</v>
      </c>
      <c r="L14" s="71" t="s">
        <v>40</v>
      </c>
      <c r="M14" s="71">
        <v>1996</v>
      </c>
      <c r="N14" s="71">
        <v>1996</v>
      </c>
      <c r="O14" s="71" t="s">
        <v>41</v>
      </c>
      <c r="P14" s="71" t="s">
        <v>41</v>
      </c>
      <c r="Q14" s="71" t="s">
        <v>42</v>
      </c>
      <c r="R14" s="71">
        <v>2.7</v>
      </c>
      <c r="S14" s="71"/>
      <c r="T14" s="71">
        <v>3</v>
      </c>
      <c r="U14" s="71"/>
      <c r="V14" s="71" t="s">
        <v>43</v>
      </c>
      <c r="W14" s="71" t="s">
        <v>44</v>
      </c>
      <c r="X14" s="71" t="s">
        <v>45</v>
      </c>
      <c r="Y14" s="73">
        <v>3</v>
      </c>
      <c r="Z14" s="71">
        <v>4</v>
      </c>
      <c r="AA14" s="73">
        <v>3</v>
      </c>
      <c r="AB14" s="71">
        <v>4</v>
      </c>
      <c r="AC14" s="80">
        <v>3</v>
      </c>
      <c r="AD14" s="80">
        <v>4</v>
      </c>
      <c r="AE14" s="71" t="s">
        <v>80</v>
      </c>
      <c r="AF14" s="81">
        <v>42670</v>
      </c>
      <c r="AG14" s="71" t="s">
        <v>47</v>
      </c>
      <c r="AH14" s="103"/>
      <c r="AI14" s="71"/>
      <c r="AJ14" s="67" t="str">
        <f t="shared" si="0"/>
        <v>D:\\征收\\碧湘街二期\\外勘照片\\私房外勘\\12粟娜\\附件存档\\1.jpg</v>
      </c>
      <c r="AK14" s="67" t="str">
        <f t="shared" si="1"/>
        <v>D:\\征收\\碧湘街二期\\外勘照片\\私房外勘\\12粟娜\\附件存档\\2.jpg</v>
      </c>
    </row>
    <row r="15" spans="1:38" ht="45">
      <c r="A15" s="71">
        <v>13</v>
      </c>
      <c r="B15" s="71" t="s">
        <v>81</v>
      </c>
      <c r="C15" s="71"/>
      <c r="D15" s="103" t="s">
        <v>72</v>
      </c>
      <c r="E15" s="71">
        <v>301</v>
      </c>
      <c r="F15" s="71"/>
      <c r="G15" s="71" t="s">
        <v>82</v>
      </c>
      <c r="H15" s="71" t="s">
        <v>83</v>
      </c>
      <c r="I15" s="71">
        <v>68.72</v>
      </c>
      <c r="J15" s="71" t="s">
        <v>40</v>
      </c>
      <c r="K15" s="71" t="s">
        <v>40</v>
      </c>
      <c r="L15" s="71" t="s">
        <v>40</v>
      </c>
      <c r="M15" s="71"/>
      <c r="N15" s="71">
        <v>1996</v>
      </c>
      <c r="O15" s="71" t="s">
        <v>41</v>
      </c>
      <c r="P15" s="71" t="s">
        <v>41</v>
      </c>
      <c r="Q15" s="71" t="s">
        <v>42</v>
      </c>
      <c r="R15" s="71">
        <v>2.7</v>
      </c>
      <c r="S15" s="71"/>
      <c r="T15" s="71">
        <v>3</v>
      </c>
      <c r="U15" s="71"/>
      <c r="V15" s="71" t="s">
        <v>43</v>
      </c>
      <c r="W15" s="71" t="s">
        <v>44</v>
      </c>
      <c r="X15" s="71" t="s">
        <v>45</v>
      </c>
      <c r="Y15" s="73">
        <v>3</v>
      </c>
      <c r="Z15" s="71">
        <v>4</v>
      </c>
      <c r="AA15" s="73">
        <v>3</v>
      </c>
      <c r="AB15" s="71">
        <v>4</v>
      </c>
      <c r="AC15" s="80">
        <v>3</v>
      </c>
      <c r="AD15" s="80">
        <v>4</v>
      </c>
      <c r="AE15" s="71" t="s">
        <v>46</v>
      </c>
      <c r="AF15" s="81">
        <v>42670</v>
      </c>
      <c r="AG15" s="71" t="s">
        <v>47</v>
      </c>
      <c r="AH15" s="103"/>
      <c r="AI15" s="103" t="s">
        <v>84</v>
      </c>
      <c r="AJ15" s="67" t="str">
        <f t="shared" si="0"/>
        <v>D:\\征收\\碧湘街二期\\外勘照片\\私房外勘\\13胡琬卿\\附件存档\\1.jpg</v>
      </c>
      <c r="AK15" s="67" t="str">
        <f t="shared" si="1"/>
        <v>D:\\征收\\碧湘街二期\\外勘照片\\私房外勘\\13胡琬卿\\附件存档\\2.jpg</v>
      </c>
    </row>
    <row r="16" spans="1:38">
      <c r="A16" s="71">
        <v>14</v>
      </c>
      <c r="B16" s="71" t="s">
        <v>85</v>
      </c>
      <c r="C16" s="71"/>
      <c r="D16" s="103" t="s">
        <v>72</v>
      </c>
      <c r="E16" s="71">
        <v>306</v>
      </c>
      <c r="F16" s="71"/>
      <c r="G16" s="71" t="s">
        <v>1191</v>
      </c>
      <c r="H16" s="71" t="s">
        <v>86</v>
      </c>
      <c r="I16" s="71">
        <v>59.21</v>
      </c>
      <c r="J16" s="71" t="s">
        <v>40</v>
      </c>
      <c r="K16" s="71" t="s">
        <v>40</v>
      </c>
      <c r="L16" s="71" t="s">
        <v>40</v>
      </c>
      <c r="M16" s="71"/>
      <c r="N16" s="71">
        <v>1996</v>
      </c>
      <c r="O16" s="71" t="s">
        <v>41</v>
      </c>
      <c r="P16" s="71" t="s">
        <v>41</v>
      </c>
      <c r="Q16" s="71" t="s">
        <v>42</v>
      </c>
      <c r="R16" s="71">
        <v>2.7</v>
      </c>
      <c r="S16" s="71"/>
      <c r="T16" s="71">
        <v>3</v>
      </c>
      <c r="U16" s="71"/>
      <c r="V16" s="71" t="s">
        <v>43</v>
      </c>
      <c r="W16" s="71" t="s">
        <v>44</v>
      </c>
      <c r="X16" s="71" t="s">
        <v>45</v>
      </c>
      <c r="Y16" s="73">
        <v>3</v>
      </c>
      <c r="Z16" s="71">
        <v>4</v>
      </c>
      <c r="AA16" s="73">
        <v>3</v>
      </c>
      <c r="AB16" s="71">
        <v>4</v>
      </c>
      <c r="AC16" s="80">
        <v>3</v>
      </c>
      <c r="AD16" s="80">
        <v>4</v>
      </c>
      <c r="AE16" s="71" t="s">
        <v>54</v>
      </c>
      <c r="AF16" s="81">
        <v>42670</v>
      </c>
      <c r="AG16" s="71" t="s">
        <v>47</v>
      </c>
      <c r="AH16" s="103"/>
      <c r="AI16" s="103" t="s">
        <v>76</v>
      </c>
      <c r="AJ16" s="67" t="str">
        <f t="shared" si="0"/>
        <v>D:\\征收\\碧湘街二期\\外勘照片\\私房外勘\\14欧上廉\\附件存档\\1.jpg</v>
      </c>
      <c r="AK16" s="67" t="str">
        <f t="shared" si="1"/>
        <v>D:\\征收\\碧湘街二期\\外勘照片\\私房外勘\\14欧上廉\\附件存档\\2.jpg</v>
      </c>
    </row>
    <row r="17" spans="1:37">
      <c r="A17" s="71">
        <v>15</v>
      </c>
      <c r="B17" s="71" t="s">
        <v>87</v>
      </c>
      <c r="C17" s="71"/>
      <c r="D17" s="103" t="s">
        <v>88</v>
      </c>
      <c r="E17" s="71"/>
      <c r="F17" s="71"/>
      <c r="G17" s="71" t="s">
        <v>89</v>
      </c>
      <c r="H17" s="71" t="s">
        <v>90</v>
      </c>
      <c r="I17" s="71">
        <v>40.67</v>
      </c>
      <c r="J17" s="71" t="s">
        <v>40</v>
      </c>
      <c r="K17" s="71" t="s">
        <v>40</v>
      </c>
      <c r="L17" s="71" t="s">
        <v>40</v>
      </c>
      <c r="M17" s="71">
        <v>1949</v>
      </c>
      <c r="N17" s="71">
        <v>1949</v>
      </c>
      <c r="O17" s="71" t="s">
        <v>91</v>
      </c>
      <c r="P17" s="71"/>
      <c r="Q17" s="71" t="s">
        <v>92</v>
      </c>
      <c r="R17" s="103"/>
      <c r="S17" s="103">
        <v>2.5</v>
      </c>
      <c r="T17" s="71">
        <v>3</v>
      </c>
      <c r="U17" s="71"/>
      <c r="V17" s="71"/>
      <c r="W17" s="71"/>
      <c r="X17" s="71"/>
      <c r="Y17" s="75">
        <v>1</v>
      </c>
      <c r="Z17" s="71">
        <v>1</v>
      </c>
      <c r="AA17" s="73" t="s">
        <v>93</v>
      </c>
      <c r="AB17" s="71">
        <v>1</v>
      </c>
      <c r="AC17" s="80">
        <v>1</v>
      </c>
      <c r="AD17" s="80">
        <v>1</v>
      </c>
      <c r="AE17" s="71" t="s">
        <v>46</v>
      </c>
      <c r="AF17" s="81">
        <v>42670</v>
      </c>
      <c r="AG17" s="71" t="s">
        <v>47</v>
      </c>
      <c r="AH17" s="103"/>
      <c r="AI17" s="71"/>
      <c r="AJ17" s="67" t="str">
        <f t="shared" si="0"/>
        <v>D:\\征收\\碧湘街二期\\外勘照片\\私房外勘\\15邓立新\\附件存档\\1.jpg</v>
      </c>
      <c r="AK17" s="67" t="str">
        <f t="shared" si="1"/>
        <v>D:\\征收\\碧湘街二期\\外勘照片\\私房外勘\\15邓立新\\附件存档\\2.jpg</v>
      </c>
    </row>
    <row r="18" spans="1:37">
      <c r="A18" s="71">
        <v>16</v>
      </c>
      <c r="B18" s="71" t="s">
        <v>94</v>
      </c>
      <c r="C18" s="71"/>
      <c r="D18" s="103" t="s">
        <v>88</v>
      </c>
      <c r="E18" s="71"/>
      <c r="F18" s="71"/>
      <c r="G18" s="71" t="s">
        <v>95</v>
      </c>
      <c r="H18" s="71" t="s">
        <v>96</v>
      </c>
      <c r="I18" s="71">
        <v>48.48</v>
      </c>
      <c r="J18" s="71" t="s">
        <v>40</v>
      </c>
      <c r="K18" s="71"/>
      <c r="L18" s="71" t="s">
        <v>40</v>
      </c>
      <c r="M18" s="71">
        <v>1988</v>
      </c>
      <c r="N18" s="71">
        <v>1988</v>
      </c>
      <c r="O18" s="71" t="s">
        <v>41</v>
      </c>
      <c r="P18" s="71"/>
      <c r="Q18" s="71" t="s">
        <v>42</v>
      </c>
      <c r="R18" s="103">
        <v>3</v>
      </c>
      <c r="S18" s="103">
        <v>3</v>
      </c>
      <c r="T18" s="71">
        <v>3</v>
      </c>
      <c r="U18" s="71"/>
      <c r="V18" s="71"/>
      <c r="W18" s="71"/>
      <c r="X18" s="71"/>
      <c r="Y18" s="73" t="s">
        <v>97</v>
      </c>
      <c r="Z18" s="71">
        <v>2</v>
      </c>
      <c r="AA18" s="73"/>
      <c r="AB18" s="71">
        <v>2</v>
      </c>
      <c r="AC18" s="80" t="s">
        <v>97</v>
      </c>
      <c r="AD18" s="80">
        <v>2</v>
      </c>
      <c r="AE18" s="71" t="s">
        <v>54</v>
      </c>
      <c r="AF18" s="81">
        <v>42670</v>
      </c>
      <c r="AG18" s="71" t="s">
        <v>47</v>
      </c>
      <c r="AH18" s="103" t="s">
        <v>75</v>
      </c>
      <c r="AI18" s="71"/>
      <c r="AJ18" s="67" t="str">
        <f t="shared" si="0"/>
        <v>D:\\征收\\碧湘街二期\\外勘照片\\私房外勘\\16胡建明\\附件存档\\1.jpg</v>
      </c>
      <c r="AK18" s="67" t="str">
        <f t="shared" si="1"/>
        <v>D:\\征收\\碧湘街二期\\外勘照片\\私房外勘\\16胡建明\\附件存档\\2.jpg</v>
      </c>
    </row>
    <row r="19" spans="1:37">
      <c r="A19" s="71">
        <v>17</v>
      </c>
      <c r="B19" s="71" t="s">
        <v>98</v>
      </c>
      <c r="C19" s="71"/>
      <c r="D19" s="103" t="s">
        <v>88</v>
      </c>
      <c r="E19" s="71"/>
      <c r="F19" s="71"/>
      <c r="G19" s="71" t="s">
        <v>99</v>
      </c>
      <c r="H19" s="71" t="s">
        <v>100</v>
      </c>
      <c r="I19" s="71">
        <v>10.02</v>
      </c>
      <c r="J19" s="71" t="s">
        <v>40</v>
      </c>
      <c r="K19" s="71" t="s">
        <v>40</v>
      </c>
      <c r="L19" s="71" t="s">
        <v>40</v>
      </c>
      <c r="M19" s="71">
        <v>1959</v>
      </c>
      <c r="N19" s="71">
        <v>1959</v>
      </c>
      <c r="O19" s="71" t="s">
        <v>91</v>
      </c>
      <c r="P19" s="71"/>
      <c r="Q19" s="71" t="s">
        <v>92</v>
      </c>
      <c r="R19" s="103">
        <v>3.5</v>
      </c>
      <c r="S19" s="103">
        <v>2.2000000000000002</v>
      </c>
      <c r="T19" s="74">
        <v>3.5</v>
      </c>
      <c r="U19" s="71"/>
      <c r="V19" s="71"/>
      <c r="W19" s="71"/>
      <c r="X19" s="71"/>
      <c r="Y19" s="75">
        <v>1</v>
      </c>
      <c r="Z19" s="71">
        <v>1</v>
      </c>
      <c r="AA19" s="73"/>
      <c r="AB19" s="71">
        <v>1</v>
      </c>
      <c r="AC19" s="80">
        <v>1</v>
      </c>
      <c r="AD19" s="80">
        <v>1</v>
      </c>
      <c r="AE19" s="71" t="s">
        <v>63</v>
      </c>
      <c r="AF19" s="81">
        <v>42670</v>
      </c>
      <c r="AG19" s="71" t="s">
        <v>47</v>
      </c>
      <c r="AH19" s="103"/>
      <c r="AI19" s="71"/>
      <c r="AJ19" s="67" t="str">
        <f t="shared" si="0"/>
        <v>D:\\征收\\碧湘街二期\\外勘照片\\私房外勘\\17周春初\\附件存档\\1.jpg</v>
      </c>
      <c r="AK19" s="67" t="str">
        <f t="shared" si="1"/>
        <v>D:\\征收\\碧湘街二期\\外勘照片\\私房外勘\\17周春初\\附件存档\\2.jpg</v>
      </c>
    </row>
    <row r="20" spans="1:37">
      <c r="A20" s="71">
        <v>18</v>
      </c>
      <c r="B20" s="71" t="s">
        <v>101</v>
      </c>
      <c r="C20" s="71"/>
      <c r="D20" s="103" t="s">
        <v>88</v>
      </c>
      <c r="E20" s="71"/>
      <c r="F20" s="71"/>
      <c r="G20" s="71" t="s">
        <v>102</v>
      </c>
      <c r="H20" s="71" t="s">
        <v>103</v>
      </c>
      <c r="I20" s="71">
        <v>9.86</v>
      </c>
      <c r="J20" s="71" t="s">
        <v>40</v>
      </c>
      <c r="K20" s="71"/>
      <c r="L20" s="71" t="s">
        <v>40</v>
      </c>
      <c r="M20" s="71">
        <v>1944</v>
      </c>
      <c r="N20" s="71">
        <v>1944</v>
      </c>
      <c r="O20" s="71" t="s">
        <v>91</v>
      </c>
      <c r="P20" s="71"/>
      <c r="Q20" s="71" t="s">
        <v>92</v>
      </c>
      <c r="R20" s="103">
        <v>3.5</v>
      </c>
      <c r="S20" s="103">
        <v>3.5</v>
      </c>
      <c r="T20" s="71">
        <v>3.5</v>
      </c>
      <c r="U20" s="71"/>
      <c r="V20" s="71"/>
      <c r="W20" s="71"/>
      <c r="X20" s="71"/>
      <c r="Y20" s="75">
        <v>1</v>
      </c>
      <c r="Z20" s="71">
        <v>2</v>
      </c>
      <c r="AA20" s="73"/>
      <c r="AB20" s="71">
        <v>2</v>
      </c>
      <c r="AC20" s="80">
        <v>1</v>
      </c>
      <c r="AD20" s="80">
        <v>2</v>
      </c>
      <c r="AE20" s="71" t="s">
        <v>54</v>
      </c>
      <c r="AF20" s="81">
        <v>42670</v>
      </c>
      <c r="AG20" s="71" t="s">
        <v>47</v>
      </c>
      <c r="AH20" s="103" t="s">
        <v>75</v>
      </c>
      <c r="AI20" s="103" t="s">
        <v>76</v>
      </c>
      <c r="AJ20" s="67" t="str">
        <f t="shared" si="0"/>
        <v>D:\\征收\\碧湘街二期\\外勘照片\\私房外勘\\18李顺华\\附件存档\\1.jpg</v>
      </c>
      <c r="AK20" s="67" t="str">
        <f t="shared" si="1"/>
        <v>D:\\征收\\碧湘街二期\\外勘照片\\私房外勘\\18李顺华\\附件存档\\2.jpg</v>
      </c>
    </row>
    <row r="21" spans="1:37">
      <c r="A21" s="71">
        <v>19</v>
      </c>
      <c r="B21" s="71" t="s">
        <v>104</v>
      </c>
      <c r="C21" s="71"/>
      <c r="D21" s="103" t="s">
        <v>88</v>
      </c>
      <c r="E21" s="71"/>
      <c r="F21" s="71"/>
      <c r="G21" s="71" t="s">
        <v>1192</v>
      </c>
      <c r="H21" s="71" t="s">
        <v>105</v>
      </c>
      <c r="I21" s="71">
        <v>9.86</v>
      </c>
      <c r="J21" s="71" t="s">
        <v>40</v>
      </c>
      <c r="K21" s="71" t="s">
        <v>40</v>
      </c>
      <c r="L21" s="71" t="s">
        <v>40</v>
      </c>
      <c r="M21" s="71">
        <v>1944</v>
      </c>
      <c r="N21" s="71">
        <v>1944</v>
      </c>
      <c r="O21" s="71" t="s">
        <v>91</v>
      </c>
      <c r="P21" s="71"/>
      <c r="Q21" s="71" t="s">
        <v>92</v>
      </c>
      <c r="R21" s="103"/>
      <c r="S21" s="103">
        <v>3.5</v>
      </c>
      <c r="T21" s="71">
        <v>3.5</v>
      </c>
      <c r="U21" s="71"/>
      <c r="V21" s="71"/>
      <c r="W21" s="71"/>
      <c r="X21" s="71"/>
      <c r="Y21" s="75">
        <v>1</v>
      </c>
      <c r="Z21" s="71">
        <v>2</v>
      </c>
      <c r="AA21" s="73"/>
      <c r="AB21" s="71">
        <v>2</v>
      </c>
      <c r="AC21" s="80">
        <v>1</v>
      </c>
      <c r="AD21" s="80">
        <v>2</v>
      </c>
      <c r="AE21" s="71" t="s">
        <v>54</v>
      </c>
      <c r="AF21" s="81">
        <v>42670</v>
      </c>
      <c r="AG21" s="71" t="s">
        <v>47</v>
      </c>
      <c r="AH21" s="103" t="s">
        <v>75</v>
      </c>
      <c r="AI21" s="103" t="s">
        <v>76</v>
      </c>
      <c r="AJ21" s="67" t="str">
        <f t="shared" si="0"/>
        <v>D:\\征收\\碧湘街二期\\外勘照片\\私房外勘\\19魏振威\\附件存档\\1.jpg</v>
      </c>
      <c r="AK21" s="67" t="str">
        <f t="shared" si="1"/>
        <v>D:\\征收\\碧湘街二期\\外勘照片\\私房外勘\\19魏振威\\附件存档\\2.jpg</v>
      </c>
    </row>
    <row r="22" spans="1:37">
      <c r="A22" s="71">
        <v>20</v>
      </c>
      <c r="B22" s="71" t="s">
        <v>106</v>
      </c>
      <c r="C22" s="71"/>
      <c r="D22" s="103" t="s">
        <v>88</v>
      </c>
      <c r="E22" s="71"/>
      <c r="F22" s="71"/>
      <c r="G22" s="71" t="s">
        <v>107</v>
      </c>
      <c r="H22" s="71" t="s">
        <v>108</v>
      </c>
      <c r="I22" s="71">
        <v>63.39</v>
      </c>
      <c r="J22" s="71" t="s">
        <v>40</v>
      </c>
      <c r="K22" s="71" t="s">
        <v>40</v>
      </c>
      <c r="L22" s="71" t="s">
        <v>40</v>
      </c>
      <c r="M22" s="71">
        <v>1986</v>
      </c>
      <c r="N22" s="71">
        <v>1986</v>
      </c>
      <c r="O22" s="71" t="s">
        <v>41</v>
      </c>
      <c r="P22" s="71" t="s">
        <v>41</v>
      </c>
      <c r="Q22" s="71" t="s">
        <v>42</v>
      </c>
      <c r="R22" s="103">
        <v>3</v>
      </c>
      <c r="S22" s="103" t="s">
        <v>109</v>
      </c>
      <c r="T22" s="71">
        <v>3</v>
      </c>
      <c r="U22" s="71"/>
      <c r="V22" s="71"/>
      <c r="W22" s="71"/>
      <c r="X22" s="71"/>
      <c r="Y22" s="73" t="s">
        <v>97</v>
      </c>
      <c r="Z22" s="71">
        <v>2</v>
      </c>
      <c r="AA22" s="73"/>
      <c r="AB22" s="71">
        <v>3</v>
      </c>
      <c r="AC22" s="80" t="s">
        <v>97</v>
      </c>
      <c r="AD22" s="80">
        <v>2</v>
      </c>
      <c r="AE22" s="71" t="s">
        <v>46</v>
      </c>
      <c r="AF22" s="81">
        <v>42670</v>
      </c>
      <c r="AG22" s="71" t="s">
        <v>47</v>
      </c>
      <c r="AH22" s="103"/>
      <c r="AI22" s="71"/>
      <c r="AJ22" s="67" t="str">
        <f t="shared" si="0"/>
        <v>D:\\征收\\碧湘街二期\\外勘照片\\私房外勘\\20彭建芝\\附件存档\\1.jpg</v>
      </c>
      <c r="AK22" s="67" t="str">
        <f t="shared" si="1"/>
        <v>D:\\征收\\碧湘街二期\\外勘照片\\私房外勘\\20彭建芝\\附件存档\\2.jpg</v>
      </c>
    </row>
    <row r="23" spans="1:37" ht="33.75">
      <c r="A23" s="71">
        <v>21</v>
      </c>
      <c r="B23" s="103" t="s">
        <v>110</v>
      </c>
      <c r="C23" s="71"/>
      <c r="D23" s="103" t="s">
        <v>88</v>
      </c>
      <c r="E23" s="71"/>
      <c r="F23" s="71"/>
      <c r="G23" s="71" t="s">
        <v>111</v>
      </c>
      <c r="H23" s="103" t="s">
        <v>112</v>
      </c>
      <c r="I23" s="71">
        <v>30.81</v>
      </c>
      <c r="J23" s="71" t="s">
        <v>40</v>
      </c>
      <c r="K23" s="71" t="s">
        <v>40</v>
      </c>
      <c r="L23" s="71" t="s">
        <v>40</v>
      </c>
      <c r="M23" s="71">
        <v>1949</v>
      </c>
      <c r="N23" s="71">
        <v>1949</v>
      </c>
      <c r="O23" s="71" t="s">
        <v>91</v>
      </c>
      <c r="P23" s="71" t="s">
        <v>91</v>
      </c>
      <c r="Q23" s="71" t="s">
        <v>92</v>
      </c>
      <c r="R23" s="103"/>
      <c r="S23" s="103">
        <v>2.2000000000000002</v>
      </c>
      <c r="T23" s="71">
        <v>3</v>
      </c>
      <c r="U23" s="71"/>
      <c r="V23" s="71"/>
      <c r="W23" s="71"/>
      <c r="X23" s="71"/>
      <c r="Y23" s="75">
        <v>1</v>
      </c>
      <c r="Z23" s="71">
        <v>1</v>
      </c>
      <c r="AA23" s="73"/>
      <c r="AB23" s="71">
        <v>2</v>
      </c>
      <c r="AC23" s="80">
        <v>1</v>
      </c>
      <c r="AD23" s="80">
        <v>1</v>
      </c>
      <c r="AE23" s="71" t="s">
        <v>46</v>
      </c>
      <c r="AF23" s="81">
        <v>42670</v>
      </c>
      <c r="AG23" s="71" t="s">
        <v>47</v>
      </c>
      <c r="AH23" s="103"/>
      <c r="AI23" s="71"/>
      <c r="AJ23" s="67" t="str">
        <f t="shared" si="0"/>
        <v>D:\\征收\\碧湘街二期\\外勘照片\\私房外勘\\21黎志文、黎龙彪、黎伟\\附件存档\\1.jpg</v>
      </c>
      <c r="AK23" s="67" t="str">
        <f t="shared" si="1"/>
        <v>D:\\征收\\碧湘街二期\\外勘照片\\私房外勘\\21黎志文、黎龙彪、黎伟\\附件存档\\2.jpg</v>
      </c>
    </row>
    <row r="24" spans="1:37" ht="56.25">
      <c r="A24" s="71">
        <v>22</v>
      </c>
      <c r="B24" s="103" t="s">
        <v>113</v>
      </c>
      <c r="C24" s="71"/>
      <c r="D24" s="103" t="s">
        <v>88</v>
      </c>
      <c r="E24" s="71"/>
      <c r="F24" s="71"/>
      <c r="G24" s="71" t="s">
        <v>114</v>
      </c>
      <c r="H24" s="103" t="s">
        <v>115</v>
      </c>
      <c r="I24" s="71">
        <v>56.97</v>
      </c>
      <c r="J24" s="71" t="s">
        <v>40</v>
      </c>
      <c r="K24" s="71" t="s">
        <v>116</v>
      </c>
      <c r="L24" s="71" t="s">
        <v>40</v>
      </c>
      <c r="M24" s="71">
        <v>1948</v>
      </c>
      <c r="N24" s="71">
        <v>1948</v>
      </c>
      <c r="O24" s="71" t="s">
        <v>91</v>
      </c>
      <c r="P24" s="71" t="s">
        <v>91</v>
      </c>
      <c r="Q24" s="71" t="s">
        <v>92</v>
      </c>
      <c r="R24" s="103">
        <v>2.7</v>
      </c>
      <c r="S24" s="103">
        <v>2.7</v>
      </c>
      <c r="T24" s="71">
        <v>3</v>
      </c>
      <c r="U24" s="71"/>
      <c r="V24" s="71"/>
      <c r="W24" s="71"/>
      <c r="X24" s="71"/>
      <c r="Y24" s="75">
        <v>1</v>
      </c>
      <c r="Z24" s="71">
        <v>1</v>
      </c>
      <c r="AA24" s="73"/>
      <c r="AB24" s="71">
        <v>1</v>
      </c>
      <c r="AC24" s="80">
        <v>1</v>
      </c>
      <c r="AD24" s="80">
        <v>1</v>
      </c>
      <c r="AE24" s="71" t="s">
        <v>63</v>
      </c>
      <c r="AF24" s="81">
        <v>42670</v>
      </c>
      <c r="AG24" s="71" t="s">
        <v>47</v>
      </c>
      <c r="AH24" s="103"/>
      <c r="AI24" s="71"/>
      <c r="AJ24" s="67" t="str">
        <f t="shared" si="0"/>
        <v>D:\\征收\\碧湘街二期\\外勘照片\\私房外勘\\22何湘平、何艳萍、何兰萍、何渝平、何筑平\\附件存档\\1.jpg</v>
      </c>
      <c r="AK24" s="67" t="str">
        <f t="shared" si="1"/>
        <v>D:\\征收\\碧湘街二期\\外勘照片\\私房外勘\\22何湘平、何艳萍、何兰萍、何渝平、何筑平\\附件存档\\2.jpg</v>
      </c>
    </row>
    <row r="25" spans="1:37" ht="45">
      <c r="A25" s="71">
        <v>23</v>
      </c>
      <c r="B25" s="103" t="s">
        <v>117</v>
      </c>
      <c r="C25" s="71"/>
      <c r="D25" s="103" t="s">
        <v>88</v>
      </c>
      <c r="E25" s="71"/>
      <c r="F25" s="71"/>
      <c r="G25" s="71" t="s">
        <v>118</v>
      </c>
      <c r="H25" s="103" t="s">
        <v>119</v>
      </c>
      <c r="I25" s="71">
        <v>21</v>
      </c>
      <c r="J25" s="71" t="s">
        <v>40</v>
      </c>
      <c r="K25" s="71" t="s">
        <v>40</v>
      </c>
      <c r="L25" s="71" t="s">
        <v>40</v>
      </c>
      <c r="M25" s="71">
        <v>1948</v>
      </c>
      <c r="N25" s="71">
        <v>1948</v>
      </c>
      <c r="O25" s="71" t="s">
        <v>91</v>
      </c>
      <c r="P25" s="71" t="s">
        <v>91</v>
      </c>
      <c r="Q25" s="71" t="s">
        <v>92</v>
      </c>
      <c r="R25" s="103"/>
      <c r="S25" s="103">
        <v>2.2999999999999998</v>
      </c>
      <c r="T25" s="71">
        <v>3</v>
      </c>
      <c r="U25" s="71"/>
      <c r="V25" s="71"/>
      <c r="W25" s="71"/>
      <c r="X25" s="71"/>
      <c r="Y25" s="75">
        <v>1</v>
      </c>
      <c r="Z25" s="71">
        <v>1</v>
      </c>
      <c r="AA25" s="73"/>
      <c r="AB25" s="71">
        <v>1</v>
      </c>
      <c r="AC25" s="80">
        <v>1</v>
      </c>
      <c r="AD25" s="80">
        <v>1</v>
      </c>
      <c r="AE25" s="71" t="s">
        <v>63</v>
      </c>
      <c r="AF25" s="81">
        <v>42670</v>
      </c>
      <c r="AG25" s="71" t="s">
        <v>47</v>
      </c>
      <c r="AH25" s="103"/>
      <c r="AI25" s="71"/>
      <c r="AJ25" s="67" t="str">
        <f t="shared" si="0"/>
        <v>D:\\征收\\碧湘街二期\\外勘照片\\私房外勘\\23刘贵荣、赵冬秀、赵玉珍、赵振祥、赵富元、赵振文\\附件存档\\1.jpg</v>
      </c>
      <c r="AK25" s="67" t="str">
        <f t="shared" si="1"/>
        <v>D:\\征收\\碧湘街二期\\外勘照片\\私房外勘\\23刘贵荣、赵冬秀、赵玉珍、赵振祥、赵富元、赵振文\\附件存档\\2.jpg</v>
      </c>
    </row>
    <row r="26" spans="1:37">
      <c r="A26" s="71">
        <v>24</v>
      </c>
      <c r="B26" s="103" t="s">
        <v>120</v>
      </c>
      <c r="C26" s="71"/>
      <c r="D26" s="103" t="s">
        <v>88</v>
      </c>
      <c r="E26" s="71"/>
      <c r="F26" s="71"/>
      <c r="G26" s="71" t="s">
        <v>121</v>
      </c>
      <c r="H26" s="71" t="s">
        <v>122</v>
      </c>
      <c r="I26" s="71">
        <v>60.12</v>
      </c>
      <c r="J26" s="71" t="s">
        <v>40</v>
      </c>
      <c r="K26" s="71"/>
      <c r="L26" s="71" t="s">
        <v>40</v>
      </c>
      <c r="M26" s="71">
        <v>1942</v>
      </c>
      <c r="N26" s="71">
        <v>1942</v>
      </c>
      <c r="O26" s="71" t="s">
        <v>91</v>
      </c>
      <c r="P26" s="71"/>
      <c r="Q26" s="71" t="s">
        <v>92</v>
      </c>
      <c r="R26" s="103"/>
      <c r="S26" s="103">
        <v>3</v>
      </c>
      <c r="T26" s="71">
        <v>3</v>
      </c>
      <c r="U26" s="71"/>
      <c r="V26" s="71"/>
      <c r="W26" s="71"/>
      <c r="X26" s="71"/>
      <c r="Y26" s="73" t="s">
        <v>97</v>
      </c>
      <c r="Z26" s="71">
        <v>2</v>
      </c>
      <c r="AA26" s="73"/>
      <c r="AB26" s="71">
        <v>2</v>
      </c>
      <c r="AC26" s="80" t="s">
        <v>97</v>
      </c>
      <c r="AD26" s="80">
        <v>2</v>
      </c>
      <c r="AE26" s="71" t="s">
        <v>46</v>
      </c>
      <c r="AF26" s="81">
        <v>42670</v>
      </c>
      <c r="AG26" s="71" t="s">
        <v>47</v>
      </c>
      <c r="AH26" s="103"/>
      <c r="AI26" s="71"/>
      <c r="AJ26" s="67" t="str">
        <f t="shared" si="0"/>
        <v>D:\\征收\\碧湘街二期\\外勘照片\\私房外勘\\24章正才\\附件存档\\1.jpg</v>
      </c>
      <c r="AK26" s="67" t="str">
        <f t="shared" si="1"/>
        <v>D:\\征收\\碧湘街二期\\外勘照片\\私房外勘\\24章正才\\附件存档\\2.jpg</v>
      </c>
    </row>
    <row r="27" spans="1:37">
      <c r="A27" s="71">
        <v>25</v>
      </c>
      <c r="B27" s="103" t="s">
        <v>123</v>
      </c>
      <c r="C27" s="71"/>
      <c r="D27" s="103" t="s">
        <v>88</v>
      </c>
      <c r="E27" s="71"/>
      <c r="F27" s="71"/>
      <c r="G27" s="71" t="s">
        <v>124</v>
      </c>
      <c r="H27" s="71" t="s">
        <v>125</v>
      </c>
      <c r="I27" s="71">
        <v>43.07</v>
      </c>
      <c r="J27" s="71" t="s">
        <v>40</v>
      </c>
      <c r="K27" s="71" t="s">
        <v>40</v>
      </c>
      <c r="L27" s="71" t="s">
        <v>40</v>
      </c>
      <c r="M27" s="71">
        <v>1944</v>
      </c>
      <c r="N27" s="71">
        <v>1944</v>
      </c>
      <c r="O27" s="71" t="s">
        <v>91</v>
      </c>
      <c r="P27" s="71" t="s">
        <v>91</v>
      </c>
      <c r="Q27" s="71" t="s">
        <v>92</v>
      </c>
      <c r="R27" s="103"/>
      <c r="S27" s="103" t="s">
        <v>126</v>
      </c>
      <c r="T27" s="71">
        <v>3</v>
      </c>
      <c r="U27" s="71"/>
      <c r="V27" s="71"/>
      <c r="W27" s="71"/>
      <c r="X27" s="71"/>
      <c r="Y27" s="73" t="s">
        <v>97</v>
      </c>
      <c r="Z27" s="71">
        <v>2</v>
      </c>
      <c r="AA27" s="73"/>
      <c r="AB27" s="71">
        <v>2</v>
      </c>
      <c r="AC27" s="80" t="s">
        <v>97</v>
      </c>
      <c r="AD27" s="80">
        <v>2</v>
      </c>
      <c r="AE27" s="71" t="s">
        <v>63</v>
      </c>
      <c r="AF27" s="81">
        <v>42670</v>
      </c>
      <c r="AG27" s="71" t="s">
        <v>60</v>
      </c>
      <c r="AH27" s="103" t="s">
        <v>127</v>
      </c>
      <c r="AI27" s="71"/>
      <c r="AJ27" s="67" t="str">
        <f t="shared" si="0"/>
        <v>D:\\征收\\碧湘街二期\\外勘照片\\私房外勘\\25李翠莲\\附件存档\\1.jpg</v>
      </c>
      <c r="AK27" s="67" t="str">
        <f t="shared" si="1"/>
        <v>D:\\征收\\碧湘街二期\\外勘照片\\私房外勘\\25李翠莲\\附件存档\\2.jpg</v>
      </c>
    </row>
    <row r="28" spans="1:37">
      <c r="A28" s="71">
        <v>26</v>
      </c>
      <c r="B28" s="103" t="s">
        <v>128</v>
      </c>
      <c r="C28" s="71"/>
      <c r="D28" s="103" t="s">
        <v>88</v>
      </c>
      <c r="E28" s="71"/>
      <c r="F28" s="71"/>
      <c r="G28" s="71" t="s">
        <v>129</v>
      </c>
      <c r="H28" s="71" t="s">
        <v>130</v>
      </c>
      <c r="I28" s="71">
        <v>46.47</v>
      </c>
      <c r="J28" s="71" t="s">
        <v>40</v>
      </c>
      <c r="K28" s="71" t="s">
        <v>40</v>
      </c>
      <c r="L28" s="71" t="s">
        <v>40</v>
      </c>
      <c r="M28" s="71">
        <v>1989</v>
      </c>
      <c r="N28" s="71">
        <v>1989</v>
      </c>
      <c r="O28" s="71" t="s">
        <v>41</v>
      </c>
      <c r="P28" s="71"/>
      <c r="Q28" s="71" t="s">
        <v>42</v>
      </c>
      <c r="R28" s="103">
        <v>3</v>
      </c>
      <c r="S28" s="103" t="s">
        <v>131</v>
      </c>
      <c r="T28" s="71">
        <v>3</v>
      </c>
      <c r="U28" s="71"/>
      <c r="V28" s="71"/>
      <c r="W28" s="71"/>
      <c r="X28" s="71"/>
      <c r="Y28" s="73" t="s">
        <v>97</v>
      </c>
      <c r="Z28" s="71">
        <v>2</v>
      </c>
      <c r="AA28" s="73" t="s">
        <v>97</v>
      </c>
      <c r="AB28" s="71">
        <v>2</v>
      </c>
      <c r="AC28" s="80" t="s">
        <v>97</v>
      </c>
      <c r="AD28" s="80">
        <v>2</v>
      </c>
      <c r="AE28" s="71" t="s">
        <v>63</v>
      </c>
      <c r="AF28" s="81">
        <v>42670</v>
      </c>
      <c r="AG28" s="71" t="s">
        <v>47</v>
      </c>
      <c r="AH28" s="103"/>
      <c r="AI28" s="71"/>
      <c r="AJ28" s="67" t="str">
        <f t="shared" si="0"/>
        <v>D:\\征收\\碧湘街二期\\外勘照片\\私房外勘\\26何本旺\\附件存档\\1.jpg</v>
      </c>
      <c r="AK28" s="67" t="str">
        <f t="shared" si="1"/>
        <v>D:\\征收\\碧湘街二期\\外勘照片\\私房外勘\\26何本旺\\附件存档\\2.jpg</v>
      </c>
    </row>
    <row r="29" spans="1:37">
      <c r="A29" s="71">
        <v>27</v>
      </c>
      <c r="B29" s="103" t="s">
        <v>132</v>
      </c>
      <c r="C29" s="71"/>
      <c r="D29" s="103" t="s">
        <v>88</v>
      </c>
      <c r="E29" s="71"/>
      <c r="F29" s="71"/>
      <c r="G29" s="71" t="s">
        <v>133</v>
      </c>
      <c r="H29" s="109" t="s">
        <v>134</v>
      </c>
      <c r="I29" s="71">
        <v>17.91</v>
      </c>
      <c r="J29" s="71" t="s">
        <v>40</v>
      </c>
      <c r="K29" s="71" t="s">
        <v>40</v>
      </c>
      <c r="L29" s="71" t="s">
        <v>40</v>
      </c>
      <c r="M29" s="71">
        <v>1950</v>
      </c>
      <c r="N29" s="71">
        <v>1950</v>
      </c>
      <c r="O29" s="71" t="s">
        <v>91</v>
      </c>
      <c r="P29" s="71" t="s">
        <v>91</v>
      </c>
      <c r="Q29" s="71" t="s">
        <v>92</v>
      </c>
      <c r="R29" s="103">
        <v>3.2</v>
      </c>
      <c r="S29" s="103"/>
      <c r="T29" s="71">
        <v>3.2</v>
      </c>
      <c r="U29" s="71"/>
      <c r="V29" s="71"/>
      <c r="W29" s="71"/>
      <c r="X29" s="71"/>
      <c r="Y29" s="73">
        <v>1</v>
      </c>
      <c r="Z29" s="71">
        <v>1</v>
      </c>
      <c r="AA29" s="73">
        <v>1</v>
      </c>
      <c r="AB29" s="71">
        <v>1</v>
      </c>
      <c r="AC29" s="80">
        <v>1</v>
      </c>
      <c r="AD29" s="80">
        <v>1</v>
      </c>
      <c r="AE29" s="71" t="s">
        <v>46</v>
      </c>
      <c r="AF29" s="81">
        <v>42670</v>
      </c>
      <c r="AG29" s="71" t="s">
        <v>47</v>
      </c>
      <c r="AH29" s="103"/>
      <c r="AI29" s="103" t="s">
        <v>76</v>
      </c>
      <c r="AJ29" s="67" t="str">
        <f t="shared" si="0"/>
        <v>D:\\征收\\碧湘街二期\\外勘照片\\私房外勘\\27左邦谟\\附件存档\\1.jpg</v>
      </c>
      <c r="AK29" s="67" t="str">
        <f t="shared" si="1"/>
        <v>D:\\征收\\碧湘街二期\\外勘照片\\私房外勘\\27左邦谟\\附件存档\\2.jpg</v>
      </c>
    </row>
    <row r="30" spans="1:37">
      <c r="A30" s="71">
        <v>28</v>
      </c>
      <c r="B30" s="103" t="s">
        <v>135</v>
      </c>
      <c r="C30" s="71"/>
      <c r="D30" s="103" t="s">
        <v>88</v>
      </c>
      <c r="E30" s="71"/>
      <c r="F30" s="71"/>
      <c r="G30" s="71" t="s">
        <v>136</v>
      </c>
      <c r="H30" s="71" t="s">
        <v>137</v>
      </c>
      <c r="I30" s="71">
        <v>322.2</v>
      </c>
      <c r="J30" s="71" t="s">
        <v>40</v>
      </c>
      <c r="K30" s="71" t="s">
        <v>40</v>
      </c>
      <c r="L30" s="71" t="s">
        <v>40</v>
      </c>
      <c r="M30" s="71">
        <v>2000</v>
      </c>
      <c r="N30" s="71">
        <v>2000</v>
      </c>
      <c r="O30" s="71" t="s">
        <v>41</v>
      </c>
      <c r="P30" s="71"/>
      <c r="Q30" s="71" t="s">
        <v>42</v>
      </c>
      <c r="R30" s="103">
        <v>3</v>
      </c>
      <c r="S30" s="103">
        <v>3</v>
      </c>
      <c r="T30" s="71">
        <v>3</v>
      </c>
      <c r="U30" s="71"/>
      <c r="V30" s="71"/>
      <c r="W30" s="71"/>
      <c r="X30" s="71"/>
      <c r="Y30" s="73" t="s">
        <v>138</v>
      </c>
      <c r="Z30" s="71">
        <v>3</v>
      </c>
      <c r="AA30" s="80" t="s">
        <v>138</v>
      </c>
      <c r="AB30" s="80">
        <v>3</v>
      </c>
      <c r="AC30" s="80" t="s">
        <v>138</v>
      </c>
      <c r="AD30" s="80">
        <v>3</v>
      </c>
      <c r="AE30" s="71" t="s">
        <v>46</v>
      </c>
      <c r="AF30" s="81">
        <v>42670</v>
      </c>
      <c r="AG30" s="71" t="s">
        <v>47</v>
      </c>
      <c r="AH30" s="103"/>
      <c r="AI30" s="103" t="s">
        <v>76</v>
      </c>
      <c r="AJ30" s="67" t="str">
        <f t="shared" si="0"/>
        <v>D:\\征收\\碧湘街二期\\外勘照片\\私房外勘\\28程再良\\附件存档\\1.jpg</v>
      </c>
      <c r="AK30" s="67" t="str">
        <f t="shared" si="1"/>
        <v>D:\\征收\\碧湘街二期\\外勘照片\\私房外勘\\28程再良\\附件存档\\2.jpg</v>
      </c>
    </row>
    <row r="31" spans="1:37" ht="22.5">
      <c r="A31" s="71">
        <v>29</v>
      </c>
      <c r="B31" s="103" t="s">
        <v>139</v>
      </c>
      <c r="C31" s="71"/>
      <c r="D31" s="103" t="s">
        <v>88</v>
      </c>
      <c r="E31" s="71"/>
      <c r="F31" s="71"/>
      <c r="G31" s="71" t="s">
        <v>140</v>
      </c>
      <c r="H31" s="103" t="s">
        <v>141</v>
      </c>
      <c r="I31" s="71">
        <v>87</v>
      </c>
      <c r="J31" s="71" t="s">
        <v>40</v>
      </c>
      <c r="K31" s="71" t="s">
        <v>40</v>
      </c>
      <c r="L31" s="71" t="s">
        <v>40</v>
      </c>
      <c r="M31" s="71">
        <v>1987</v>
      </c>
      <c r="N31" s="71">
        <v>1987</v>
      </c>
      <c r="O31" s="71" t="s">
        <v>41</v>
      </c>
      <c r="P31" s="71"/>
      <c r="Q31" s="71" t="s">
        <v>42</v>
      </c>
      <c r="R31" s="103">
        <v>3</v>
      </c>
      <c r="S31" s="103" t="s">
        <v>142</v>
      </c>
      <c r="T31" s="71">
        <v>3</v>
      </c>
      <c r="U31" s="71"/>
      <c r="V31" s="71"/>
      <c r="W31" s="71"/>
      <c r="X31" s="71"/>
      <c r="Y31" s="73" t="s">
        <v>138</v>
      </c>
      <c r="Z31" s="71">
        <v>3</v>
      </c>
      <c r="AA31" s="73"/>
      <c r="AB31" s="71">
        <v>3</v>
      </c>
      <c r="AC31" s="80" t="s">
        <v>138</v>
      </c>
      <c r="AD31" s="80">
        <v>3</v>
      </c>
      <c r="AE31" s="71" t="s">
        <v>46</v>
      </c>
      <c r="AF31" s="81">
        <v>42670</v>
      </c>
      <c r="AG31" s="71" t="s">
        <v>47</v>
      </c>
      <c r="AH31" s="103"/>
      <c r="AI31" s="71"/>
      <c r="AJ31" s="67" t="str">
        <f t="shared" si="0"/>
        <v>D:\\征收\\碧湘街二期\\外勘照片\\私房外勘\\29冯寿云、彭国斌\\附件存档\\1.jpg</v>
      </c>
      <c r="AK31" s="67" t="str">
        <f t="shared" si="1"/>
        <v>D:\\征收\\碧湘街二期\\外勘照片\\私房外勘\\29冯寿云、彭国斌\\附件存档\\2.jpg</v>
      </c>
    </row>
    <row r="32" spans="1:37" ht="33.75">
      <c r="A32" s="71">
        <v>30</v>
      </c>
      <c r="B32" s="103" t="s">
        <v>143</v>
      </c>
      <c r="C32" s="71"/>
      <c r="D32" s="103" t="s">
        <v>88</v>
      </c>
      <c r="E32" s="71"/>
      <c r="F32" s="71"/>
      <c r="G32" s="71" t="s">
        <v>1193</v>
      </c>
      <c r="H32" s="103" t="s">
        <v>144</v>
      </c>
      <c r="I32" s="71">
        <v>72.459999999999994</v>
      </c>
      <c r="J32" s="71" t="s">
        <v>1194</v>
      </c>
      <c r="K32" s="71" t="s">
        <v>116</v>
      </c>
      <c r="L32" s="71" t="s">
        <v>40</v>
      </c>
      <c r="M32" s="71">
        <v>1946</v>
      </c>
      <c r="N32" s="71">
        <v>1946</v>
      </c>
      <c r="O32" s="71" t="s">
        <v>91</v>
      </c>
      <c r="P32" s="71" t="s">
        <v>91</v>
      </c>
      <c r="Q32" s="71" t="s">
        <v>92</v>
      </c>
      <c r="R32" s="103">
        <v>3</v>
      </c>
      <c r="S32" s="103" t="s">
        <v>145</v>
      </c>
      <c r="T32" s="71">
        <v>3</v>
      </c>
      <c r="U32" s="71"/>
      <c r="V32" s="71"/>
      <c r="W32" s="71"/>
      <c r="X32" s="71"/>
      <c r="Y32" s="73" t="s">
        <v>97</v>
      </c>
      <c r="Z32" s="71">
        <v>2</v>
      </c>
      <c r="AA32" s="73" t="s">
        <v>97</v>
      </c>
      <c r="AB32" s="71">
        <v>2</v>
      </c>
      <c r="AC32" s="80" t="s">
        <v>97</v>
      </c>
      <c r="AD32" s="80">
        <v>2</v>
      </c>
      <c r="AE32" s="71" t="s">
        <v>46</v>
      </c>
      <c r="AF32" s="81">
        <v>42670</v>
      </c>
      <c r="AG32" s="71" t="s">
        <v>47</v>
      </c>
      <c r="AH32" s="103"/>
      <c r="AI32" s="103" t="s">
        <v>146</v>
      </c>
      <c r="AJ32" s="67" t="str">
        <f t="shared" si="0"/>
        <v>D:\\征收\\碧湘街二期\\外勘照片\\私房外勘\\30冯加兴、冯加湘、冯加英、冯加付\\附件存档\\1.jpg</v>
      </c>
      <c r="AK32" s="67" t="str">
        <f t="shared" si="1"/>
        <v>D:\\征收\\碧湘街二期\\外勘照片\\私房外勘\\30冯加兴、冯加湘、冯加英、冯加付\\附件存档\\2.jpg</v>
      </c>
    </row>
    <row r="33" spans="1:37" s="17" customFormat="1">
      <c r="A33" s="25">
        <v>31</v>
      </c>
      <c r="B33" s="25" t="s">
        <v>147</v>
      </c>
      <c r="C33" s="25"/>
      <c r="D33" s="103" t="s">
        <v>38</v>
      </c>
      <c r="E33" s="25">
        <v>401</v>
      </c>
      <c r="F33" s="25"/>
      <c r="G33" s="25" t="s">
        <v>148</v>
      </c>
      <c r="H33" s="24" t="s">
        <v>149</v>
      </c>
      <c r="I33" s="25">
        <v>64.28</v>
      </c>
      <c r="J33" s="25" t="s">
        <v>40</v>
      </c>
      <c r="K33" s="25" t="s">
        <v>40</v>
      </c>
      <c r="L33" s="25" t="s">
        <v>40</v>
      </c>
      <c r="M33" s="25">
        <v>1993</v>
      </c>
      <c r="N33" s="25">
        <v>1993</v>
      </c>
      <c r="O33" s="25" t="s">
        <v>150</v>
      </c>
      <c r="P33" s="25" t="s">
        <v>150</v>
      </c>
      <c r="Q33" s="25" t="s">
        <v>42</v>
      </c>
      <c r="R33" s="25">
        <v>2.7</v>
      </c>
      <c r="S33" s="25"/>
      <c r="T33" s="25">
        <v>3</v>
      </c>
      <c r="U33" s="25" t="s">
        <v>151</v>
      </c>
      <c r="V33" s="25" t="s">
        <v>43</v>
      </c>
      <c r="W33" s="25" t="s">
        <v>44</v>
      </c>
      <c r="X33" s="25" t="s">
        <v>152</v>
      </c>
      <c r="Y33" s="25">
        <v>4</v>
      </c>
      <c r="Z33" s="25">
        <v>7</v>
      </c>
      <c r="AA33" s="25">
        <v>4</v>
      </c>
      <c r="AB33" s="25">
        <v>7</v>
      </c>
      <c r="AC33" s="82">
        <v>4</v>
      </c>
      <c r="AD33" s="82">
        <v>7</v>
      </c>
      <c r="AE33" s="25" t="s">
        <v>63</v>
      </c>
      <c r="AF33" s="83">
        <v>42670</v>
      </c>
      <c r="AG33" s="25" t="s">
        <v>68</v>
      </c>
      <c r="AH33" s="23"/>
      <c r="AI33" s="25"/>
      <c r="AJ33" s="67" t="str">
        <f t="shared" si="0"/>
        <v>D:\\征收\\碧湘街二期\\外勘照片\\私房外勘\\31罗正福\\附件存档\\1.jpg</v>
      </c>
      <c r="AK33" s="67" t="str">
        <f t="shared" si="1"/>
        <v>D:\\征收\\碧湘街二期\\外勘照片\\私房外勘\\31罗正福\\附件存档\\2.jpg</v>
      </c>
    </row>
    <row r="34" spans="1:37" s="17" customFormat="1">
      <c r="A34" s="25">
        <v>32</v>
      </c>
      <c r="B34" s="25" t="s">
        <v>153</v>
      </c>
      <c r="C34" s="25"/>
      <c r="D34" s="103" t="s">
        <v>38</v>
      </c>
      <c r="E34" s="25">
        <v>403</v>
      </c>
      <c r="F34" s="25"/>
      <c r="G34" s="25" t="s">
        <v>154</v>
      </c>
      <c r="H34" s="24" t="s">
        <v>155</v>
      </c>
      <c r="I34" s="25">
        <v>63.31</v>
      </c>
      <c r="J34" s="25" t="s">
        <v>40</v>
      </c>
      <c r="K34" s="25" t="s">
        <v>40</v>
      </c>
      <c r="L34" s="25" t="s">
        <v>40</v>
      </c>
      <c r="M34" s="25">
        <v>1993</v>
      </c>
      <c r="N34" s="25">
        <v>1993</v>
      </c>
      <c r="O34" s="25" t="s">
        <v>150</v>
      </c>
      <c r="P34" s="25" t="s">
        <v>150</v>
      </c>
      <c r="Q34" s="25" t="s">
        <v>42</v>
      </c>
      <c r="R34" s="25"/>
      <c r="S34" s="25"/>
      <c r="T34" s="25">
        <v>3</v>
      </c>
      <c r="U34" s="25"/>
      <c r="V34" s="25"/>
      <c r="W34" s="25"/>
      <c r="X34" s="25"/>
      <c r="Y34" s="25">
        <v>4</v>
      </c>
      <c r="Z34" s="25">
        <v>7</v>
      </c>
      <c r="AA34" s="25">
        <v>4</v>
      </c>
      <c r="AB34" s="25">
        <v>7</v>
      </c>
      <c r="AC34" s="82">
        <v>4</v>
      </c>
      <c r="AD34" s="82">
        <v>7</v>
      </c>
      <c r="AE34" s="25" t="s">
        <v>54</v>
      </c>
      <c r="AF34" s="83">
        <v>42670</v>
      </c>
      <c r="AG34" s="25" t="s">
        <v>68</v>
      </c>
      <c r="AH34" s="23"/>
      <c r="AI34" s="25"/>
      <c r="AJ34" s="67" t="str">
        <f t="shared" si="0"/>
        <v>D:\\征收\\碧湘街二期\\外勘照片\\私房外勘\\32胡志辉\\附件存档\\1.jpg</v>
      </c>
      <c r="AK34" s="67" t="str">
        <f t="shared" si="1"/>
        <v>D:\\征收\\碧湘街二期\\外勘照片\\私房外勘\\32胡志辉\\附件存档\\2.jpg</v>
      </c>
    </row>
    <row r="35" spans="1:37" s="17" customFormat="1">
      <c r="A35" s="25">
        <v>33</v>
      </c>
      <c r="B35" s="25" t="s">
        <v>156</v>
      </c>
      <c r="C35" s="25"/>
      <c r="D35" s="103" t="s">
        <v>38</v>
      </c>
      <c r="E35" s="25">
        <v>602</v>
      </c>
      <c r="F35" s="25"/>
      <c r="G35" s="25" t="s">
        <v>157</v>
      </c>
      <c r="H35" s="24" t="s">
        <v>158</v>
      </c>
      <c r="I35" s="25">
        <v>63.31</v>
      </c>
      <c r="J35" s="25" t="s">
        <v>40</v>
      </c>
      <c r="K35" s="25" t="s">
        <v>40</v>
      </c>
      <c r="L35" s="25" t="s">
        <v>40</v>
      </c>
      <c r="M35" s="25">
        <v>1993</v>
      </c>
      <c r="N35" s="25">
        <v>1993</v>
      </c>
      <c r="O35" s="25" t="s">
        <v>150</v>
      </c>
      <c r="P35" s="25" t="s">
        <v>150</v>
      </c>
      <c r="Q35" s="25" t="s">
        <v>42</v>
      </c>
      <c r="R35" s="25"/>
      <c r="S35" s="25"/>
      <c r="T35" s="25">
        <v>3</v>
      </c>
      <c r="U35" s="25"/>
      <c r="V35" s="25"/>
      <c r="W35" s="25"/>
      <c r="X35" s="25"/>
      <c r="Y35" s="25">
        <v>6</v>
      </c>
      <c r="Z35" s="25">
        <v>7</v>
      </c>
      <c r="AA35" s="25">
        <v>6</v>
      </c>
      <c r="AB35" s="25">
        <v>7</v>
      </c>
      <c r="AC35" s="82">
        <v>6</v>
      </c>
      <c r="AD35" s="82">
        <v>7</v>
      </c>
      <c r="AE35" s="25" t="s">
        <v>54</v>
      </c>
      <c r="AF35" s="83">
        <v>42670</v>
      </c>
      <c r="AG35" s="25" t="s">
        <v>68</v>
      </c>
      <c r="AH35" s="23"/>
      <c r="AI35" s="25"/>
      <c r="AJ35" s="67" t="str">
        <f t="shared" si="0"/>
        <v>D:\\征收\\碧湘街二期\\外勘照片\\私房外勘\\33李福军\\附件存档\\1.jpg</v>
      </c>
      <c r="AK35" s="67" t="str">
        <f t="shared" si="1"/>
        <v>D:\\征收\\碧湘街二期\\外勘照片\\私房外勘\\33李福军\\附件存档\\2.jpg</v>
      </c>
    </row>
    <row r="36" spans="1:37" s="17" customFormat="1">
      <c r="A36" s="25">
        <v>34</v>
      </c>
      <c r="B36" s="25" t="s">
        <v>159</v>
      </c>
      <c r="C36" s="25"/>
      <c r="D36" s="103" t="s">
        <v>38</v>
      </c>
      <c r="E36" s="25">
        <v>701</v>
      </c>
      <c r="F36" s="25"/>
      <c r="G36" s="25" t="s">
        <v>160</v>
      </c>
      <c r="H36" s="24" t="s">
        <v>161</v>
      </c>
      <c r="I36" s="25">
        <v>64.28</v>
      </c>
      <c r="J36" s="25" t="s">
        <v>40</v>
      </c>
      <c r="K36" s="25" t="s">
        <v>40</v>
      </c>
      <c r="L36" s="25" t="s">
        <v>40</v>
      </c>
      <c r="M36" s="25">
        <v>1993</v>
      </c>
      <c r="N36" s="25">
        <v>1993</v>
      </c>
      <c r="O36" s="25" t="s">
        <v>150</v>
      </c>
      <c r="P36" s="25" t="s">
        <v>150</v>
      </c>
      <c r="Q36" s="25" t="s">
        <v>42</v>
      </c>
      <c r="R36" s="25"/>
      <c r="S36" s="25"/>
      <c r="T36" s="25">
        <v>3</v>
      </c>
      <c r="U36" s="25"/>
      <c r="V36" s="25"/>
      <c r="W36" s="25"/>
      <c r="X36" s="25"/>
      <c r="Y36" s="25">
        <v>7</v>
      </c>
      <c r="Z36" s="25">
        <v>7</v>
      </c>
      <c r="AA36" s="25">
        <v>7</v>
      </c>
      <c r="AB36" s="25">
        <v>7</v>
      </c>
      <c r="AC36" s="82">
        <v>7</v>
      </c>
      <c r="AD36" s="82">
        <v>7</v>
      </c>
      <c r="AE36" s="25" t="s">
        <v>54</v>
      </c>
      <c r="AF36" s="83">
        <v>42670</v>
      </c>
      <c r="AG36" s="25" t="s">
        <v>68</v>
      </c>
      <c r="AH36" s="23"/>
      <c r="AI36" s="25"/>
      <c r="AJ36" s="67" t="str">
        <f t="shared" si="0"/>
        <v>D:\\征收\\碧湘街二期\\外勘照片\\私房外勘\\34罗海云\\附件存档\\1.jpg</v>
      </c>
      <c r="AK36" s="67" t="str">
        <f t="shared" si="1"/>
        <v>D:\\征收\\碧湘街二期\\外勘照片\\私房外勘\\34罗海云\\附件存档\\2.jpg</v>
      </c>
    </row>
    <row r="37" spans="1:37" s="17" customFormat="1">
      <c r="A37" s="25">
        <v>35</v>
      </c>
      <c r="B37" s="25" t="s">
        <v>162</v>
      </c>
      <c r="C37" s="25"/>
      <c r="D37" s="103" t="s">
        <v>38</v>
      </c>
      <c r="E37" s="25">
        <v>101</v>
      </c>
      <c r="F37" s="25"/>
      <c r="G37" s="25" t="s">
        <v>163</v>
      </c>
      <c r="H37" s="24" t="s">
        <v>164</v>
      </c>
      <c r="I37" s="25">
        <v>64.28</v>
      </c>
      <c r="J37" s="25" t="s">
        <v>40</v>
      </c>
      <c r="K37" s="25" t="s">
        <v>40</v>
      </c>
      <c r="L37" s="25" t="s">
        <v>40</v>
      </c>
      <c r="M37" s="25">
        <v>1993</v>
      </c>
      <c r="N37" s="25">
        <v>1993</v>
      </c>
      <c r="O37" s="25" t="s">
        <v>150</v>
      </c>
      <c r="P37" s="25" t="s">
        <v>150</v>
      </c>
      <c r="Q37" s="25" t="s">
        <v>42</v>
      </c>
      <c r="R37" s="25"/>
      <c r="S37" s="25"/>
      <c r="T37" s="25">
        <v>3</v>
      </c>
      <c r="U37" s="25"/>
      <c r="V37" s="25"/>
      <c r="W37" s="25"/>
      <c r="X37" s="25"/>
      <c r="Y37" s="25">
        <v>1</v>
      </c>
      <c r="Z37" s="25">
        <v>7</v>
      </c>
      <c r="AA37" s="25">
        <v>1</v>
      </c>
      <c r="AB37" s="25">
        <v>7</v>
      </c>
      <c r="AC37" s="82">
        <v>1</v>
      </c>
      <c r="AD37" s="82">
        <v>7</v>
      </c>
      <c r="AE37" s="25" t="s">
        <v>54</v>
      </c>
      <c r="AF37" s="83">
        <v>42670</v>
      </c>
      <c r="AG37" s="25" t="s">
        <v>68</v>
      </c>
      <c r="AH37" s="23"/>
      <c r="AI37" s="25"/>
      <c r="AJ37" s="67" t="str">
        <f t="shared" si="0"/>
        <v>D:\\征收\\碧湘街二期\\外勘照片\\私房外勘\\35刘月明\\附件存档\\1.jpg</v>
      </c>
      <c r="AK37" s="67" t="str">
        <f t="shared" si="1"/>
        <v>D:\\征收\\碧湘街二期\\外勘照片\\私房外勘\\35刘月明\\附件存档\\2.jpg</v>
      </c>
    </row>
    <row r="38" spans="1:37" s="17" customFormat="1">
      <c r="A38" s="25">
        <v>36</v>
      </c>
      <c r="B38" s="25" t="s">
        <v>165</v>
      </c>
      <c r="C38" s="25"/>
      <c r="D38" s="103" t="s">
        <v>38</v>
      </c>
      <c r="E38" s="25">
        <v>601</v>
      </c>
      <c r="F38" s="25"/>
      <c r="G38" s="25" t="s">
        <v>166</v>
      </c>
      <c r="H38" s="24" t="s">
        <v>167</v>
      </c>
      <c r="I38" s="25">
        <v>64.28</v>
      </c>
      <c r="J38" s="25" t="s">
        <v>40</v>
      </c>
      <c r="K38" s="25" t="s">
        <v>40</v>
      </c>
      <c r="L38" s="25" t="s">
        <v>40</v>
      </c>
      <c r="M38" s="25">
        <v>1993</v>
      </c>
      <c r="N38" s="25">
        <v>1993</v>
      </c>
      <c r="O38" s="25" t="s">
        <v>150</v>
      </c>
      <c r="P38" s="25" t="s">
        <v>150</v>
      </c>
      <c r="Q38" s="25" t="s">
        <v>42</v>
      </c>
      <c r="R38" s="25">
        <v>2.7</v>
      </c>
      <c r="S38" s="25"/>
      <c r="T38" s="25">
        <v>3</v>
      </c>
      <c r="U38" s="25" t="s">
        <v>151</v>
      </c>
      <c r="V38" s="25" t="s">
        <v>43</v>
      </c>
      <c r="W38" s="25" t="s">
        <v>44</v>
      </c>
      <c r="X38" s="25" t="s">
        <v>152</v>
      </c>
      <c r="Y38" s="25">
        <v>6</v>
      </c>
      <c r="Z38" s="25">
        <v>7</v>
      </c>
      <c r="AA38" s="25">
        <v>6</v>
      </c>
      <c r="AB38" s="25">
        <v>7</v>
      </c>
      <c r="AC38" s="82">
        <v>6</v>
      </c>
      <c r="AD38" s="82">
        <v>7</v>
      </c>
      <c r="AE38" s="25" t="s">
        <v>63</v>
      </c>
      <c r="AF38" s="83">
        <v>42670</v>
      </c>
      <c r="AG38" s="25" t="s">
        <v>68</v>
      </c>
      <c r="AH38" s="23"/>
      <c r="AI38" s="25"/>
      <c r="AJ38" s="67" t="str">
        <f t="shared" si="0"/>
        <v>D:\\征收\\碧湘街二期\\外勘照片\\私房外勘\\36杜伟\\附件存档\\1.jpg</v>
      </c>
      <c r="AK38" s="67" t="str">
        <f t="shared" si="1"/>
        <v>D:\\征收\\碧湘街二期\\外勘照片\\私房外勘\\36杜伟\\附件存档\\2.jpg</v>
      </c>
    </row>
    <row r="39" spans="1:37" s="17" customFormat="1">
      <c r="A39" s="25">
        <v>37</v>
      </c>
      <c r="B39" s="25" t="s">
        <v>168</v>
      </c>
      <c r="C39" s="25"/>
      <c r="D39" s="103" t="s">
        <v>58</v>
      </c>
      <c r="E39" s="25">
        <v>101</v>
      </c>
      <c r="F39" s="25"/>
      <c r="G39" s="25" t="s">
        <v>169</v>
      </c>
      <c r="H39" s="24" t="s">
        <v>170</v>
      </c>
      <c r="I39" s="25">
        <v>86.67</v>
      </c>
      <c r="J39" s="25" t="s">
        <v>40</v>
      </c>
      <c r="K39" s="25" t="s">
        <v>40</v>
      </c>
      <c r="L39" s="25" t="s">
        <v>40</v>
      </c>
      <c r="M39" s="25">
        <v>1993</v>
      </c>
      <c r="N39" s="25">
        <v>1993</v>
      </c>
      <c r="O39" s="25" t="s">
        <v>150</v>
      </c>
      <c r="P39" s="25" t="s">
        <v>150</v>
      </c>
      <c r="Q39" s="25" t="s">
        <v>42</v>
      </c>
      <c r="R39" s="25"/>
      <c r="S39" s="25"/>
      <c r="T39" s="25">
        <v>3</v>
      </c>
      <c r="U39" s="25"/>
      <c r="V39" s="25"/>
      <c r="W39" s="25"/>
      <c r="X39" s="25"/>
      <c r="Y39" s="25">
        <v>1</v>
      </c>
      <c r="Z39" s="25">
        <v>6</v>
      </c>
      <c r="AA39" s="25">
        <v>1</v>
      </c>
      <c r="AB39" s="25">
        <v>6</v>
      </c>
      <c r="AC39" s="82">
        <v>1</v>
      </c>
      <c r="AD39" s="82">
        <v>6</v>
      </c>
      <c r="AE39" s="25" t="s">
        <v>54</v>
      </c>
      <c r="AF39" s="83">
        <v>42670</v>
      </c>
      <c r="AG39" s="25" t="s">
        <v>68</v>
      </c>
      <c r="AH39" s="23"/>
      <c r="AI39" s="25"/>
      <c r="AJ39" s="67" t="str">
        <f t="shared" si="0"/>
        <v>D:\\征收\\碧湘街二期\\外勘照片\\私房外勘\\37李中定\\附件存档\\1.jpg</v>
      </c>
      <c r="AK39" s="67" t="str">
        <f t="shared" si="1"/>
        <v>D:\\征收\\碧湘街二期\\外勘照片\\私房外勘\\37李中定\\附件存档\\2.jpg</v>
      </c>
    </row>
    <row r="40" spans="1:37" s="17" customFormat="1">
      <c r="A40" s="25">
        <v>38</v>
      </c>
      <c r="B40" s="25" t="s">
        <v>171</v>
      </c>
      <c r="C40" s="25"/>
      <c r="D40" s="103" t="s">
        <v>58</v>
      </c>
      <c r="E40" s="25">
        <v>202</v>
      </c>
      <c r="F40" s="25"/>
      <c r="G40" s="25" t="s">
        <v>172</v>
      </c>
      <c r="H40" s="24" t="s">
        <v>173</v>
      </c>
      <c r="I40" s="25">
        <v>65.5</v>
      </c>
      <c r="J40" s="25" t="s">
        <v>40</v>
      </c>
      <c r="K40" s="25" t="s">
        <v>40</v>
      </c>
      <c r="L40" s="25" t="s">
        <v>40</v>
      </c>
      <c r="M40" s="25">
        <v>1993</v>
      </c>
      <c r="N40" s="25">
        <v>1993</v>
      </c>
      <c r="O40" s="25" t="s">
        <v>150</v>
      </c>
      <c r="P40" s="25" t="s">
        <v>150</v>
      </c>
      <c r="Q40" s="25" t="s">
        <v>42</v>
      </c>
      <c r="R40" s="25">
        <v>2.8</v>
      </c>
      <c r="S40" s="25"/>
      <c r="T40" s="25">
        <v>3</v>
      </c>
      <c r="U40" s="25"/>
      <c r="V40" s="25"/>
      <c r="W40" s="25"/>
      <c r="X40" s="25"/>
      <c r="Y40" s="25">
        <v>2</v>
      </c>
      <c r="Z40" s="25">
        <v>6</v>
      </c>
      <c r="AA40" s="25">
        <v>2</v>
      </c>
      <c r="AB40" s="25">
        <v>6</v>
      </c>
      <c r="AC40" s="82">
        <v>2</v>
      </c>
      <c r="AD40" s="82">
        <v>6</v>
      </c>
      <c r="AE40" s="25" t="s">
        <v>54</v>
      </c>
      <c r="AF40" s="83">
        <v>42670</v>
      </c>
      <c r="AG40" s="25" t="s">
        <v>68</v>
      </c>
      <c r="AH40" s="23"/>
      <c r="AI40" s="25"/>
      <c r="AJ40" s="67" t="str">
        <f t="shared" si="0"/>
        <v>D:\\征收\\碧湘街二期\\外勘照片\\私房外勘\\38王兵\\附件存档\\1.jpg</v>
      </c>
      <c r="AK40" s="67" t="str">
        <f t="shared" si="1"/>
        <v>D:\\征收\\碧湘街二期\\外勘照片\\私房外勘\\38王兵\\附件存档\\2.jpg</v>
      </c>
    </row>
    <row r="41" spans="1:37" s="17" customFormat="1">
      <c r="A41" s="25">
        <v>39</v>
      </c>
      <c r="B41" s="25" t="s">
        <v>174</v>
      </c>
      <c r="C41" s="25"/>
      <c r="D41" s="103" t="s">
        <v>58</v>
      </c>
      <c r="E41" s="25">
        <v>402</v>
      </c>
      <c r="F41" s="25"/>
      <c r="G41" s="25" t="s">
        <v>175</v>
      </c>
      <c r="H41" s="24" t="s">
        <v>176</v>
      </c>
      <c r="I41" s="25">
        <v>65.5</v>
      </c>
      <c r="J41" s="25" t="s">
        <v>40</v>
      </c>
      <c r="K41" s="25" t="s">
        <v>40</v>
      </c>
      <c r="L41" s="25" t="s">
        <v>40</v>
      </c>
      <c r="M41" s="25">
        <v>1993</v>
      </c>
      <c r="N41" s="25">
        <v>1993</v>
      </c>
      <c r="O41" s="25" t="s">
        <v>150</v>
      </c>
      <c r="P41" s="25" t="s">
        <v>150</v>
      </c>
      <c r="Q41" s="25" t="s">
        <v>42</v>
      </c>
      <c r="R41" s="71">
        <v>2.8</v>
      </c>
      <c r="S41" s="25"/>
      <c r="T41" s="25">
        <v>3</v>
      </c>
      <c r="U41" s="25"/>
      <c r="V41" s="25"/>
      <c r="W41" s="25"/>
      <c r="X41" s="25"/>
      <c r="Y41" s="25">
        <v>4</v>
      </c>
      <c r="Z41" s="25">
        <v>6</v>
      </c>
      <c r="AA41" s="25">
        <v>4</v>
      </c>
      <c r="AB41" s="25">
        <v>6</v>
      </c>
      <c r="AC41" s="82">
        <v>4</v>
      </c>
      <c r="AD41" s="82">
        <v>6</v>
      </c>
      <c r="AE41" s="25" t="s">
        <v>54</v>
      </c>
      <c r="AF41" s="83">
        <v>42670</v>
      </c>
      <c r="AG41" s="25" t="s">
        <v>68</v>
      </c>
      <c r="AH41" s="23"/>
      <c r="AI41" s="25"/>
      <c r="AJ41" s="67" t="str">
        <f t="shared" si="0"/>
        <v>D:\\征收\\碧湘街二期\\外勘照片\\私房外勘\\39谈旻\\附件存档\\1.jpg</v>
      </c>
      <c r="AK41" s="67" t="str">
        <f t="shared" si="1"/>
        <v>D:\\征收\\碧湘街二期\\外勘照片\\私房外勘\\39谈旻\\附件存档\\2.jpg</v>
      </c>
    </row>
    <row r="42" spans="1:37" s="17" customFormat="1">
      <c r="A42" s="25">
        <v>40</v>
      </c>
      <c r="B42" s="25" t="s">
        <v>177</v>
      </c>
      <c r="C42" s="25"/>
      <c r="D42" s="103" t="s">
        <v>58</v>
      </c>
      <c r="E42" s="25">
        <v>602</v>
      </c>
      <c r="F42" s="25"/>
      <c r="G42" s="25" t="s">
        <v>178</v>
      </c>
      <c r="H42" s="24" t="s">
        <v>179</v>
      </c>
      <c r="I42" s="25">
        <v>65.5</v>
      </c>
      <c r="J42" s="25" t="s">
        <v>40</v>
      </c>
      <c r="K42" s="25" t="s">
        <v>40</v>
      </c>
      <c r="L42" s="25" t="s">
        <v>40</v>
      </c>
      <c r="M42" s="25">
        <v>1993</v>
      </c>
      <c r="N42" s="25">
        <v>1993</v>
      </c>
      <c r="O42" s="25" t="s">
        <v>150</v>
      </c>
      <c r="P42" s="25" t="s">
        <v>150</v>
      </c>
      <c r="Q42" s="25" t="s">
        <v>42</v>
      </c>
      <c r="R42" s="25">
        <v>2.7</v>
      </c>
      <c r="S42" s="25"/>
      <c r="T42" s="25">
        <v>3</v>
      </c>
      <c r="U42" s="25" t="s">
        <v>151</v>
      </c>
      <c r="V42" s="25" t="s">
        <v>43</v>
      </c>
      <c r="W42" s="25" t="s">
        <v>44</v>
      </c>
      <c r="X42" s="25" t="s">
        <v>152</v>
      </c>
      <c r="Y42" s="25">
        <v>6</v>
      </c>
      <c r="Z42" s="25">
        <v>6</v>
      </c>
      <c r="AA42" s="25">
        <v>6</v>
      </c>
      <c r="AB42" s="25">
        <v>6</v>
      </c>
      <c r="AC42" s="82">
        <v>6</v>
      </c>
      <c r="AD42" s="82">
        <v>6</v>
      </c>
      <c r="AE42" s="25" t="s">
        <v>46</v>
      </c>
      <c r="AF42" s="83">
        <v>42671</v>
      </c>
      <c r="AG42" s="25" t="s">
        <v>68</v>
      </c>
      <c r="AH42" s="23"/>
      <c r="AI42" s="25"/>
      <c r="AJ42" s="67" t="str">
        <f t="shared" si="0"/>
        <v>D:\\征收\\碧湘街二期\\外勘照片\\私房外勘\\40蒋霞燕\\附件存档\\1.jpg</v>
      </c>
      <c r="AK42" s="67" t="str">
        <f t="shared" si="1"/>
        <v>D:\\征收\\碧湘街二期\\外勘照片\\私房外勘\\40蒋霞燕\\附件存档\\2.jpg</v>
      </c>
    </row>
    <row r="43" spans="1:37" s="17" customFormat="1">
      <c r="A43" s="25">
        <v>41</v>
      </c>
      <c r="B43" s="25" t="s">
        <v>180</v>
      </c>
      <c r="C43" s="25"/>
      <c r="D43" s="103" t="s">
        <v>72</v>
      </c>
      <c r="E43" s="25">
        <v>204</v>
      </c>
      <c r="F43" s="25"/>
      <c r="G43" s="25" t="s">
        <v>181</v>
      </c>
      <c r="H43" s="24" t="s">
        <v>182</v>
      </c>
      <c r="I43" s="25">
        <v>45.56</v>
      </c>
      <c r="J43" s="25" t="s">
        <v>40</v>
      </c>
      <c r="K43" s="25" t="s">
        <v>40</v>
      </c>
      <c r="L43" s="25" t="s">
        <v>40</v>
      </c>
      <c r="M43" s="25"/>
      <c r="N43" s="25">
        <v>1996</v>
      </c>
      <c r="O43" s="25" t="s">
        <v>150</v>
      </c>
      <c r="P43" s="25" t="s">
        <v>150</v>
      </c>
      <c r="Q43" s="25" t="s">
        <v>42</v>
      </c>
      <c r="R43" s="25"/>
      <c r="S43" s="25"/>
      <c r="T43" s="25">
        <v>3</v>
      </c>
      <c r="U43" s="25"/>
      <c r="V43" s="25"/>
      <c r="W43" s="25"/>
      <c r="X43" s="25"/>
      <c r="Y43" s="25">
        <v>2</v>
      </c>
      <c r="Z43" s="25">
        <v>4</v>
      </c>
      <c r="AA43" s="25">
        <v>2</v>
      </c>
      <c r="AB43" s="25">
        <v>4</v>
      </c>
      <c r="AC43" s="82">
        <v>2</v>
      </c>
      <c r="AD43" s="82">
        <v>4</v>
      </c>
      <c r="AE43" s="25" t="s">
        <v>54</v>
      </c>
      <c r="AF43" s="83">
        <v>42671</v>
      </c>
      <c r="AG43" s="25" t="s">
        <v>68</v>
      </c>
      <c r="AH43" s="25"/>
      <c r="AI43" s="23" t="s">
        <v>76</v>
      </c>
      <c r="AJ43" s="67" t="str">
        <f t="shared" si="0"/>
        <v>D:\\征收\\碧湘街二期\\外勘照片\\私房外勘\\41谭光宏\\附件存档\\1.jpg</v>
      </c>
      <c r="AK43" s="67" t="str">
        <f t="shared" si="1"/>
        <v>D:\\征收\\碧湘街二期\\外勘照片\\私房外勘\\41谭光宏\\附件存档\\2.jpg</v>
      </c>
    </row>
    <row r="44" spans="1:37" s="17" customFormat="1">
      <c r="A44" s="71">
        <v>42</v>
      </c>
      <c r="B44" s="71" t="s">
        <v>183</v>
      </c>
      <c r="C44" s="71"/>
      <c r="D44" s="103" t="s">
        <v>72</v>
      </c>
      <c r="E44" s="71">
        <v>406</v>
      </c>
      <c r="F44" s="71"/>
      <c r="G44" s="71" t="s">
        <v>184</v>
      </c>
      <c r="H44" s="71" t="s">
        <v>185</v>
      </c>
      <c r="I44" s="71">
        <v>59.51</v>
      </c>
      <c r="J44" s="71" t="s">
        <v>40</v>
      </c>
      <c r="K44" s="25" t="s">
        <v>40</v>
      </c>
      <c r="L44" s="71" t="s">
        <v>40</v>
      </c>
      <c r="M44" s="25"/>
      <c r="N44" s="25">
        <v>1996</v>
      </c>
      <c r="O44" s="25" t="s">
        <v>150</v>
      </c>
      <c r="P44" s="25" t="s">
        <v>150</v>
      </c>
      <c r="Q44" s="25" t="s">
        <v>42</v>
      </c>
      <c r="R44" s="25"/>
      <c r="S44" s="25"/>
      <c r="T44" s="25">
        <v>3</v>
      </c>
      <c r="U44" s="25"/>
      <c r="V44" s="25"/>
      <c r="W44" s="25"/>
      <c r="X44" s="25"/>
      <c r="Y44" s="25">
        <v>4</v>
      </c>
      <c r="Z44" s="25">
        <v>4</v>
      </c>
      <c r="AA44" s="25">
        <v>4</v>
      </c>
      <c r="AB44" s="25">
        <v>4</v>
      </c>
      <c r="AC44" s="82">
        <v>4</v>
      </c>
      <c r="AD44" s="82">
        <v>4</v>
      </c>
      <c r="AE44" s="25" t="s">
        <v>46</v>
      </c>
      <c r="AF44" s="83">
        <v>42671</v>
      </c>
      <c r="AG44" s="25" t="s">
        <v>68</v>
      </c>
      <c r="AH44" s="85" t="s">
        <v>63</v>
      </c>
      <c r="AI44" s="23" t="s">
        <v>76</v>
      </c>
      <c r="AJ44" s="67" t="str">
        <f t="shared" si="0"/>
        <v>D:\\征收\\碧湘街二期\\外勘照片\\私房外勘\\42劳先奇\\附件存档\\1.jpg</v>
      </c>
      <c r="AK44" s="67" t="str">
        <f t="shared" si="1"/>
        <v>D:\\征收\\碧湘街二期\\外勘照片\\私房外勘\\42劳先奇\\附件存档\\2.jpg</v>
      </c>
    </row>
    <row r="45" spans="1:37" s="17" customFormat="1">
      <c r="A45" s="71">
        <v>43</v>
      </c>
      <c r="B45" s="71" t="s">
        <v>186</v>
      </c>
      <c r="C45" s="71"/>
      <c r="D45" s="103" t="s">
        <v>72</v>
      </c>
      <c r="E45" s="71">
        <v>402</v>
      </c>
      <c r="F45" s="71"/>
      <c r="G45" s="71" t="s">
        <v>187</v>
      </c>
      <c r="H45" s="71" t="s">
        <v>188</v>
      </c>
      <c r="I45" s="71">
        <v>68.72</v>
      </c>
      <c r="J45" s="71" t="s">
        <v>40</v>
      </c>
      <c r="K45" s="25" t="s">
        <v>40</v>
      </c>
      <c r="L45" s="71" t="s">
        <v>40</v>
      </c>
      <c r="M45" s="25"/>
      <c r="N45" s="25">
        <v>1996</v>
      </c>
      <c r="O45" s="25" t="s">
        <v>150</v>
      </c>
      <c r="P45" s="25" t="s">
        <v>150</v>
      </c>
      <c r="Q45" s="25" t="s">
        <v>42</v>
      </c>
      <c r="R45" s="25">
        <v>2.7</v>
      </c>
      <c r="S45" s="25"/>
      <c r="T45" s="25">
        <v>3</v>
      </c>
      <c r="U45" s="25"/>
      <c r="V45" s="25"/>
      <c r="W45" s="25"/>
      <c r="X45" s="25"/>
      <c r="Y45" s="25">
        <v>4</v>
      </c>
      <c r="Z45" s="25">
        <v>4</v>
      </c>
      <c r="AA45" s="25">
        <v>4</v>
      </c>
      <c r="AB45" s="25">
        <v>4</v>
      </c>
      <c r="AC45" s="82">
        <v>4</v>
      </c>
      <c r="AD45" s="82">
        <v>4</v>
      </c>
      <c r="AE45" s="25" t="s">
        <v>46</v>
      </c>
      <c r="AF45" s="83">
        <v>42671</v>
      </c>
      <c r="AG45" s="25" t="s">
        <v>68</v>
      </c>
      <c r="AH45" s="25"/>
      <c r="AI45" s="23" t="s">
        <v>76</v>
      </c>
      <c r="AJ45" s="67" t="str">
        <f t="shared" si="0"/>
        <v>D:\\征收\\碧湘街二期\\外勘照片\\私房外勘\\43邹逢芝\\附件存档\\1.jpg</v>
      </c>
      <c r="AK45" s="67" t="str">
        <f t="shared" si="1"/>
        <v>D:\\征收\\碧湘街二期\\外勘照片\\私房外勘\\43邹逢芝\\附件存档\\2.jpg</v>
      </c>
    </row>
    <row r="46" spans="1:37" s="17" customFormat="1" ht="22.5">
      <c r="A46" s="71">
        <v>44</v>
      </c>
      <c r="B46" s="103" t="s">
        <v>189</v>
      </c>
      <c r="C46" s="71"/>
      <c r="D46" s="103" t="s">
        <v>72</v>
      </c>
      <c r="E46" s="71"/>
      <c r="F46" s="71"/>
      <c r="G46" s="71" t="s">
        <v>190</v>
      </c>
      <c r="H46" s="103" t="s">
        <v>191</v>
      </c>
      <c r="I46" s="71">
        <v>148.77000000000001</v>
      </c>
      <c r="J46" s="71" t="s">
        <v>40</v>
      </c>
      <c r="K46" s="71" t="s">
        <v>116</v>
      </c>
      <c r="L46" s="71" t="s">
        <v>40</v>
      </c>
      <c r="M46" s="25"/>
      <c r="N46" s="25">
        <v>1996</v>
      </c>
      <c r="O46" s="25" t="s">
        <v>150</v>
      </c>
      <c r="P46" s="25" t="s">
        <v>150</v>
      </c>
      <c r="Q46" s="25" t="s">
        <v>42</v>
      </c>
      <c r="R46" s="25">
        <v>3.8</v>
      </c>
      <c r="S46" s="25"/>
      <c r="T46" s="76">
        <v>4</v>
      </c>
      <c r="U46" s="25"/>
      <c r="V46" s="25" t="s">
        <v>43</v>
      </c>
      <c r="W46" s="25" t="s">
        <v>44</v>
      </c>
      <c r="X46" s="25" t="s">
        <v>152</v>
      </c>
      <c r="Y46" s="25">
        <v>1</v>
      </c>
      <c r="Z46" s="25">
        <v>4</v>
      </c>
      <c r="AA46" s="25">
        <v>1</v>
      </c>
      <c r="AB46" s="25">
        <v>4</v>
      </c>
      <c r="AC46" s="82">
        <v>1</v>
      </c>
      <c r="AD46" s="82">
        <v>4</v>
      </c>
      <c r="AE46" s="25" t="s">
        <v>46</v>
      </c>
      <c r="AF46" s="83">
        <v>42671</v>
      </c>
      <c r="AG46" s="25" t="s">
        <v>68</v>
      </c>
      <c r="AH46" s="25"/>
      <c r="AI46" s="23" t="s">
        <v>76</v>
      </c>
      <c r="AJ46" s="67" t="str">
        <f t="shared" si="0"/>
        <v>D:\\征收\\碧湘街二期\\外勘照片\\私房外勘\\44邓超、邓金科\\附件存档\\1.jpg</v>
      </c>
      <c r="AK46" s="67" t="str">
        <f t="shared" si="1"/>
        <v>D:\\征收\\碧湘街二期\\外勘照片\\私房外勘\\44邓超、邓金科\\附件存档\\2.jpg</v>
      </c>
    </row>
    <row r="47" spans="1:37" s="17" customFormat="1" ht="22.5">
      <c r="A47" s="71">
        <v>45</v>
      </c>
      <c r="B47" s="71" t="s">
        <v>192</v>
      </c>
      <c r="C47" s="71"/>
      <c r="D47" s="103" t="s">
        <v>88</v>
      </c>
      <c r="E47" s="71"/>
      <c r="F47" s="71"/>
      <c r="G47" s="71" t="s">
        <v>193</v>
      </c>
      <c r="H47" s="71" t="s">
        <v>194</v>
      </c>
      <c r="I47" s="71">
        <v>24.96</v>
      </c>
      <c r="J47" s="71" t="s">
        <v>40</v>
      </c>
      <c r="K47" s="25" t="s">
        <v>40</v>
      </c>
      <c r="L47" s="71" t="s">
        <v>40</v>
      </c>
      <c r="M47" s="25">
        <v>1988</v>
      </c>
      <c r="N47" s="25">
        <v>1988</v>
      </c>
      <c r="O47" s="25" t="s">
        <v>92</v>
      </c>
      <c r="P47" s="25" t="s">
        <v>92</v>
      </c>
      <c r="Q47" s="25" t="s">
        <v>92</v>
      </c>
      <c r="R47" s="23" t="s">
        <v>195</v>
      </c>
      <c r="S47" s="23"/>
      <c r="T47" s="25">
        <v>3</v>
      </c>
      <c r="U47" s="25"/>
      <c r="V47" s="25" t="s">
        <v>43</v>
      </c>
      <c r="W47" s="25" t="s">
        <v>44</v>
      </c>
      <c r="X47" s="25" t="s">
        <v>152</v>
      </c>
      <c r="Y47" s="25">
        <v>1</v>
      </c>
      <c r="Z47" s="25">
        <v>1</v>
      </c>
      <c r="AA47" s="25">
        <v>1</v>
      </c>
      <c r="AB47" s="25">
        <v>1</v>
      </c>
      <c r="AC47" s="82">
        <v>1</v>
      </c>
      <c r="AD47" s="82">
        <v>1</v>
      </c>
      <c r="AE47" s="25" t="s">
        <v>63</v>
      </c>
      <c r="AF47" s="83">
        <v>42670</v>
      </c>
      <c r="AG47" s="25" t="s">
        <v>68</v>
      </c>
      <c r="AH47" s="23"/>
      <c r="AI47" s="25"/>
      <c r="AJ47" s="67" t="str">
        <f t="shared" si="0"/>
        <v>D:\\征收\\碧湘街二期\\外勘照片\\私房外勘\\45易春云\\附件存档\\1.jpg</v>
      </c>
      <c r="AK47" s="67" t="str">
        <f t="shared" si="1"/>
        <v>D:\\征收\\碧湘街二期\\外勘照片\\私房外勘\\45易春云\\附件存档\\2.jpg</v>
      </c>
    </row>
    <row r="48" spans="1:37" s="17" customFormat="1">
      <c r="A48" s="71">
        <v>46</v>
      </c>
      <c r="B48" s="71" t="s">
        <v>196</v>
      </c>
      <c r="C48" s="71"/>
      <c r="D48" s="103" t="s">
        <v>88</v>
      </c>
      <c r="E48" s="71"/>
      <c r="F48" s="71"/>
      <c r="G48" s="71" t="s">
        <v>197</v>
      </c>
      <c r="H48" s="71" t="s">
        <v>198</v>
      </c>
      <c r="I48" s="71">
        <v>52.36</v>
      </c>
      <c r="J48" s="71" t="s">
        <v>40</v>
      </c>
      <c r="K48" s="25" t="s">
        <v>40</v>
      </c>
      <c r="L48" s="71" t="s">
        <v>40</v>
      </c>
      <c r="M48" s="25">
        <v>1954</v>
      </c>
      <c r="N48" s="25">
        <v>1954</v>
      </c>
      <c r="O48" s="25" t="s">
        <v>92</v>
      </c>
      <c r="P48" s="25" t="s">
        <v>92</v>
      </c>
      <c r="Q48" s="25" t="s">
        <v>92</v>
      </c>
      <c r="R48" s="23" t="s">
        <v>199</v>
      </c>
      <c r="S48" s="23"/>
      <c r="T48" s="25">
        <v>3</v>
      </c>
      <c r="U48" s="25"/>
      <c r="V48" s="25" t="s">
        <v>43</v>
      </c>
      <c r="W48" s="25" t="s">
        <v>44</v>
      </c>
      <c r="X48" s="25" t="s">
        <v>152</v>
      </c>
      <c r="Y48" s="24" t="s">
        <v>138</v>
      </c>
      <c r="Z48" s="25">
        <v>3</v>
      </c>
      <c r="AA48" s="24" t="s">
        <v>138</v>
      </c>
      <c r="AB48" s="25">
        <v>3</v>
      </c>
      <c r="AC48" s="82" t="s">
        <v>138</v>
      </c>
      <c r="AD48" s="82">
        <v>3</v>
      </c>
      <c r="AE48" s="25" t="s">
        <v>63</v>
      </c>
      <c r="AF48" s="83">
        <v>42670</v>
      </c>
      <c r="AG48" s="25" t="s">
        <v>68</v>
      </c>
      <c r="AH48" s="23"/>
      <c r="AI48" s="25"/>
      <c r="AJ48" s="67" t="str">
        <f t="shared" si="0"/>
        <v>D:\\征收\\碧湘街二期\\外勘照片\\私房外勘\\46唐普臣\\附件存档\\1.jpg</v>
      </c>
      <c r="AK48" s="67" t="str">
        <f t="shared" si="1"/>
        <v>D:\\征收\\碧湘街二期\\外勘照片\\私房外勘\\46唐普臣\\附件存档\\2.jpg</v>
      </c>
    </row>
    <row r="49" spans="1:37" s="17" customFormat="1">
      <c r="A49" s="71">
        <v>47</v>
      </c>
      <c r="B49" s="71" t="s">
        <v>200</v>
      </c>
      <c r="C49" s="71"/>
      <c r="D49" s="103" t="s">
        <v>88</v>
      </c>
      <c r="E49" s="71"/>
      <c r="F49" s="71"/>
      <c r="G49" s="71" t="s">
        <v>201</v>
      </c>
      <c r="H49" s="71" t="s">
        <v>202</v>
      </c>
      <c r="I49" s="71">
        <v>49.7</v>
      </c>
      <c r="J49" s="71" t="s">
        <v>40</v>
      </c>
      <c r="K49" s="25" t="s">
        <v>40</v>
      </c>
      <c r="L49" s="71" t="s">
        <v>40</v>
      </c>
      <c r="M49" s="25">
        <v>1992</v>
      </c>
      <c r="N49" s="25">
        <v>1992</v>
      </c>
      <c r="O49" s="25" t="s">
        <v>150</v>
      </c>
      <c r="P49" s="25" t="s">
        <v>150</v>
      </c>
      <c r="Q49" s="25" t="s">
        <v>42</v>
      </c>
      <c r="R49" s="23" t="s">
        <v>199</v>
      </c>
      <c r="S49" s="23"/>
      <c r="T49" s="25">
        <v>3</v>
      </c>
      <c r="U49" s="25"/>
      <c r="V49" s="25" t="s">
        <v>43</v>
      </c>
      <c r="W49" s="25" t="s">
        <v>44</v>
      </c>
      <c r="X49" s="25" t="s">
        <v>152</v>
      </c>
      <c r="Y49" s="24" t="s">
        <v>97</v>
      </c>
      <c r="Z49" s="25">
        <v>2</v>
      </c>
      <c r="AA49" s="24" t="s">
        <v>97</v>
      </c>
      <c r="AB49" s="25">
        <v>2</v>
      </c>
      <c r="AC49" s="82" t="s">
        <v>97</v>
      </c>
      <c r="AD49" s="82">
        <v>2</v>
      </c>
      <c r="AE49" s="25" t="s">
        <v>63</v>
      </c>
      <c r="AF49" s="83">
        <v>42670</v>
      </c>
      <c r="AG49" s="25" t="s">
        <v>68</v>
      </c>
      <c r="AH49" s="23"/>
      <c r="AI49" s="25"/>
      <c r="AJ49" s="67" t="str">
        <f t="shared" si="0"/>
        <v>D:\\征收\\碧湘街二期\\外勘照片\\私房外勘\\47黄秀兰\\附件存档\\1.jpg</v>
      </c>
      <c r="AK49" s="67" t="str">
        <f t="shared" si="1"/>
        <v>D:\\征收\\碧湘街二期\\外勘照片\\私房外勘\\47黄秀兰\\附件存档\\2.jpg</v>
      </c>
    </row>
    <row r="50" spans="1:37" s="17" customFormat="1">
      <c r="A50" s="71">
        <v>48</v>
      </c>
      <c r="B50" s="71" t="s">
        <v>203</v>
      </c>
      <c r="C50" s="71"/>
      <c r="D50" s="103" t="s">
        <v>88</v>
      </c>
      <c r="E50" s="71"/>
      <c r="F50" s="71"/>
      <c r="G50" s="71" t="s">
        <v>204</v>
      </c>
      <c r="H50" s="71" t="s">
        <v>205</v>
      </c>
      <c r="I50" s="71">
        <v>85.46</v>
      </c>
      <c r="J50" s="71" t="s">
        <v>40</v>
      </c>
      <c r="K50" s="25" t="s">
        <v>40</v>
      </c>
      <c r="L50" s="71" t="s">
        <v>40</v>
      </c>
      <c r="M50" s="25">
        <v>2007</v>
      </c>
      <c r="N50" s="25">
        <v>2007</v>
      </c>
      <c r="O50" s="25" t="s">
        <v>150</v>
      </c>
      <c r="P50" s="25" t="s">
        <v>150</v>
      </c>
      <c r="Q50" s="25" t="s">
        <v>42</v>
      </c>
      <c r="R50" s="23" t="s">
        <v>199</v>
      </c>
      <c r="S50" s="23"/>
      <c r="T50" s="25">
        <v>3</v>
      </c>
      <c r="U50" s="25"/>
      <c r="V50" s="25" t="s">
        <v>43</v>
      </c>
      <c r="W50" s="25" t="s">
        <v>44</v>
      </c>
      <c r="X50" s="25" t="s">
        <v>152</v>
      </c>
      <c r="Y50" s="24" t="s">
        <v>97</v>
      </c>
      <c r="Z50" s="25">
        <v>2</v>
      </c>
      <c r="AA50" s="24" t="s">
        <v>97</v>
      </c>
      <c r="AB50" s="25">
        <v>2</v>
      </c>
      <c r="AC50" s="82" t="s">
        <v>97</v>
      </c>
      <c r="AD50" s="82">
        <v>2</v>
      </c>
      <c r="AE50" s="25" t="s">
        <v>63</v>
      </c>
      <c r="AF50" s="83">
        <v>42670</v>
      </c>
      <c r="AG50" s="25" t="s">
        <v>68</v>
      </c>
      <c r="AH50" s="23"/>
      <c r="AI50" s="25"/>
      <c r="AJ50" s="67" t="str">
        <f t="shared" si="0"/>
        <v>D:\\征收\\碧湘街二期\\外勘照片\\私房外勘\\48彭卓群\\附件存档\\1.jpg</v>
      </c>
      <c r="AK50" s="67" t="str">
        <f t="shared" si="1"/>
        <v>D:\\征收\\碧湘街二期\\外勘照片\\私房外勘\\48彭卓群\\附件存档\\2.jpg</v>
      </c>
    </row>
    <row r="51" spans="1:37" s="17" customFormat="1">
      <c r="A51" s="71">
        <v>49</v>
      </c>
      <c r="B51" s="71" t="s">
        <v>206</v>
      </c>
      <c r="C51" s="71"/>
      <c r="D51" s="103" t="s">
        <v>88</v>
      </c>
      <c r="E51" s="71"/>
      <c r="F51" s="71"/>
      <c r="G51" s="71" t="s">
        <v>207</v>
      </c>
      <c r="H51" s="71" t="s">
        <v>208</v>
      </c>
      <c r="I51" s="71">
        <v>63.71</v>
      </c>
      <c r="J51" s="71" t="s">
        <v>40</v>
      </c>
      <c r="K51" s="25" t="s">
        <v>40</v>
      </c>
      <c r="L51" s="71" t="s">
        <v>40</v>
      </c>
      <c r="M51" s="25">
        <v>1949</v>
      </c>
      <c r="N51" s="25">
        <v>1949</v>
      </c>
      <c r="O51" s="25" t="s">
        <v>92</v>
      </c>
      <c r="P51" s="25" t="s">
        <v>92</v>
      </c>
      <c r="Q51" s="25" t="s">
        <v>92</v>
      </c>
      <c r="R51" s="23" t="s">
        <v>199</v>
      </c>
      <c r="S51" s="23"/>
      <c r="T51" s="25">
        <v>3</v>
      </c>
      <c r="U51" s="25"/>
      <c r="V51" s="25" t="s">
        <v>43</v>
      </c>
      <c r="W51" s="25" t="s">
        <v>44</v>
      </c>
      <c r="X51" s="25" t="s">
        <v>152</v>
      </c>
      <c r="Y51" s="24" t="s">
        <v>97</v>
      </c>
      <c r="Z51" s="25">
        <v>2</v>
      </c>
      <c r="AA51" s="24" t="s">
        <v>209</v>
      </c>
      <c r="AB51" s="25">
        <v>4</v>
      </c>
      <c r="AC51" s="82" t="s">
        <v>97</v>
      </c>
      <c r="AD51" s="82">
        <v>2</v>
      </c>
      <c r="AE51" s="25" t="s">
        <v>63</v>
      </c>
      <c r="AF51" s="83">
        <v>42670</v>
      </c>
      <c r="AG51" s="25" t="s">
        <v>68</v>
      </c>
      <c r="AH51" s="23"/>
      <c r="AI51" s="25"/>
      <c r="AJ51" s="67" t="str">
        <f t="shared" si="0"/>
        <v>D:\\征收\\碧湘街二期\\外勘照片\\私房外勘\\49欧建国\\附件存档\\1.jpg</v>
      </c>
      <c r="AK51" s="67" t="str">
        <f t="shared" si="1"/>
        <v>D:\\征收\\碧湘街二期\\外勘照片\\私房外勘\\49欧建国\\附件存档\\2.jpg</v>
      </c>
    </row>
    <row r="52" spans="1:37" s="17" customFormat="1">
      <c r="A52" s="71">
        <v>50</v>
      </c>
      <c r="B52" s="71" t="s">
        <v>210</v>
      </c>
      <c r="C52" s="71"/>
      <c r="D52" s="103" t="s">
        <v>88</v>
      </c>
      <c r="E52" s="71"/>
      <c r="F52" s="71"/>
      <c r="G52" s="71" t="s">
        <v>211</v>
      </c>
      <c r="H52" s="71" t="s">
        <v>212</v>
      </c>
      <c r="I52" s="71">
        <v>44</v>
      </c>
      <c r="J52" s="71" t="s">
        <v>40</v>
      </c>
      <c r="K52" s="25" t="s">
        <v>40</v>
      </c>
      <c r="L52" s="71" t="s">
        <v>40</v>
      </c>
      <c r="M52" s="25">
        <v>1944</v>
      </c>
      <c r="N52" s="25">
        <v>1944</v>
      </c>
      <c r="O52" s="25" t="s">
        <v>92</v>
      </c>
      <c r="P52" s="25" t="s">
        <v>92</v>
      </c>
      <c r="Q52" s="25" t="s">
        <v>92</v>
      </c>
      <c r="R52" s="23" t="s">
        <v>213</v>
      </c>
      <c r="S52" s="23"/>
      <c r="T52" s="25">
        <v>3</v>
      </c>
      <c r="U52" s="25"/>
      <c r="V52" s="25" t="s">
        <v>43</v>
      </c>
      <c r="W52" s="25" t="s">
        <v>44</v>
      </c>
      <c r="X52" s="25" t="s">
        <v>152</v>
      </c>
      <c r="Y52" s="24" t="s">
        <v>97</v>
      </c>
      <c r="Z52" s="25">
        <v>2</v>
      </c>
      <c r="AA52" s="24" t="s">
        <v>97</v>
      </c>
      <c r="AB52" s="25">
        <v>2</v>
      </c>
      <c r="AC52" s="82" t="s">
        <v>97</v>
      </c>
      <c r="AD52" s="82">
        <v>2</v>
      </c>
      <c r="AE52" s="25" t="s">
        <v>80</v>
      </c>
      <c r="AF52" s="83">
        <v>42671</v>
      </c>
      <c r="AG52" s="25" t="s">
        <v>68</v>
      </c>
      <c r="AH52" s="84"/>
      <c r="AI52" s="25"/>
      <c r="AJ52" s="67" t="str">
        <f t="shared" si="0"/>
        <v>D:\\征收\\碧湘街二期\\外勘照片\\私房外勘\\50凌春泉\\附件存档\\1.jpg</v>
      </c>
      <c r="AK52" s="67" t="str">
        <f t="shared" si="1"/>
        <v>D:\\征收\\碧湘街二期\\外勘照片\\私房外勘\\50凌春泉\\附件存档\\2.jpg</v>
      </c>
    </row>
    <row r="53" spans="1:37" s="17" customFormat="1">
      <c r="A53" s="71">
        <v>51</v>
      </c>
      <c r="B53" s="71" t="s">
        <v>214</v>
      </c>
      <c r="C53" s="71"/>
      <c r="D53" s="103" t="s">
        <v>88</v>
      </c>
      <c r="E53" s="71"/>
      <c r="F53" s="71"/>
      <c r="G53" s="71" t="s">
        <v>215</v>
      </c>
      <c r="H53" s="71" t="s">
        <v>216</v>
      </c>
      <c r="I53" s="71">
        <v>52.19</v>
      </c>
      <c r="J53" s="71" t="s">
        <v>40</v>
      </c>
      <c r="K53" s="25" t="s">
        <v>40</v>
      </c>
      <c r="L53" s="71" t="s">
        <v>40</v>
      </c>
      <c r="M53" s="25">
        <v>1950</v>
      </c>
      <c r="N53" s="25">
        <v>1950</v>
      </c>
      <c r="O53" s="25" t="s">
        <v>92</v>
      </c>
      <c r="P53" s="25" t="s">
        <v>92</v>
      </c>
      <c r="Q53" s="25" t="s">
        <v>92</v>
      </c>
      <c r="R53" s="23" t="s">
        <v>217</v>
      </c>
      <c r="S53" s="23"/>
      <c r="T53" s="25">
        <v>3</v>
      </c>
      <c r="U53" s="25"/>
      <c r="V53" s="25" t="s">
        <v>43</v>
      </c>
      <c r="W53" s="25" t="s">
        <v>44</v>
      </c>
      <c r="X53" s="25" t="s">
        <v>152</v>
      </c>
      <c r="Y53" s="24" t="s">
        <v>93</v>
      </c>
      <c r="Z53" s="25">
        <v>1</v>
      </c>
      <c r="AA53" s="24" t="s">
        <v>97</v>
      </c>
      <c r="AB53" s="25">
        <v>2</v>
      </c>
      <c r="AC53" s="82" t="s">
        <v>93</v>
      </c>
      <c r="AD53" s="82">
        <v>1</v>
      </c>
      <c r="AE53" s="25" t="s">
        <v>46</v>
      </c>
      <c r="AF53" s="83">
        <v>42670</v>
      </c>
      <c r="AG53" s="25" t="s">
        <v>68</v>
      </c>
      <c r="AH53" s="25"/>
      <c r="AI53" s="23" t="s">
        <v>76</v>
      </c>
      <c r="AJ53" s="67" t="str">
        <f t="shared" si="0"/>
        <v>D:\\征收\\碧湘街二期\\外勘照片\\私房外勘\\51秦泽亮\\附件存档\\1.jpg</v>
      </c>
      <c r="AK53" s="67" t="str">
        <f t="shared" si="1"/>
        <v>D:\\征收\\碧湘街二期\\外勘照片\\私房外勘\\51秦泽亮\\附件存档\\2.jpg</v>
      </c>
    </row>
    <row r="54" spans="1:37" s="17" customFormat="1">
      <c r="A54" s="71">
        <v>52</v>
      </c>
      <c r="B54" s="71" t="s">
        <v>218</v>
      </c>
      <c r="C54" s="71"/>
      <c r="D54" s="103" t="s">
        <v>88</v>
      </c>
      <c r="E54" s="71"/>
      <c r="F54" s="71"/>
      <c r="G54" s="71" t="s">
        <v>219</v>
      </c>
      <c r="H54" s="71" t="s">
        <v>220</v>
      </c>
      <c r="I54" s="71">
        <v>33.44</v>
      </c>
      <c r="J54" s="71" t="s">
        <v>40</v>
      </c>
      <c r="K54" s="25" t="s">
        <v>40</v>
      </c>
      <c r="L54" s="71" t="s">
        <v>40</v>
      </c>
      <c r="M54" s="25">
        <v>1950</v>
      </c>
      <c r="N54" s="25">
        <v>1950</v>
      </c>
      <c r="O54" s="25" t="s">
        <v>92</v>
      </c>
      <c r="P54" s="25" t="s">
        <v>92</v>
      </c>
      <c r="Q54" s="25" t="s">
        <v>92</v>
      </c>
      <c r="R54" s="23" t="s">
        <v>217</v>
      </c>
      <c r="S54" s="23"/>
      <c r="T54" s="25">
        <v>3</v>
      </c>
      <c r="U54" s="25"/>
      <c r="V54" s="25" t="s">
        <v>43</v>
      </c>
      <c r="W54" s="25" t="s">
        <v>44</v>
      </c>
      <c r="X54" s="25" t="s">
        <v>152</v>
      </c>
      <c r="Y54" s="24" t="s">
        <v>97</v>
      </c>
      <c r="Z54" s="25">
        <v>2</v>
      </c>
      <c r="AA54" s="24" t="s">
        <v>97</v>
      </c>
      <c r="AB54" s="25">
        <v>2</v>
      </c>
      <c r="AC54" s="82" t="s">
        <v>97</v>
      </c>
      <c r="AD54" s="82">
        <v>2</v>
      </c>
      <c r="AE54" s="25" t="s">
        <v>63</v>
      </c>
      <c r="AF54" s="83">
        <v>42670</v>
      </c>
      <c r="AG54" s="25" t="s">
        <v>68</v>
      </c>
      <c r="AH54" s="25"/>
      <c r="AI54" s="23" t="s">
        <v>76</v>
      </c>
      <c r="AJ54" s="67" t="str">
        <f t="shared" si="0"/>
        <v>D:\\征收\\碧湘街二期\\外勘照片\\私房外勘\\52秦国强\\附件存档\\1.jpg</v>
      </c>
      <c r="AK54" s="67" t="str">
        <f t="shared" si="1"/>
        <v>D:\\征收\\碧湘街二期\\外勘照片\\私房外勘\\52秦国强\\附件存档\\2.jpg</v>
      </c>
    </row>
    <row r="55" spans="1:37" s="17" customFormat="1">
      <c r="A55" s="71">
        <v>53</v>
      </c>
      <c r="B55" s="71" t="s">
        <v>221</v>
      </c>
      <c r="C55" s="71"/>
      <c r="D55" s="103" t="s">
        <v>88</v>
      </c>
      <c r="E55" s="71"/>
      <c r="F55" s="71"/>
      <c r="G55" s="71" t="s">
        <v>222</v>
      </c>
      <c r="H55" s="71" t="s">
        <v>223</v>
      </c>
      <c r="I55" s="71">
        <v>133.80000000000001</v>
      </c>
      <c r="J55" s="71" t="s">
        <v>40</v>
      </c>
      <c r="K55" s="25" t="s">
        <v>40</v>
      </c>
      <c r="L55" s="71" t="s">
        <v>40</v>
      </c>
      <c r="M55" s="25">
        <v>1960</v>
      </c>
      <c r="N55" s="25">
        <v>1960</v>
      </c>
      <c r="O55" s="25" t="s">
        <v>150</v>
      </c>
      <c r="P55" s="25" t="s">
        <v>150</v>
      </c>
      <c r="Q55" s="25" t="s">
        <v>42</v>
      </c>
      <c r="R55" s="23" t="s">
        <v>224</v>
      </c>
      <c r="S55" s="23"/>
      <c r="T55" s="25">
        <v>3</v>
      </c>
      <c r="U55" s="25"/>
      <c r="V55" s="25" t="s">
        <v>43</v>
      </c>
      <c r="W55" s="25" t="s">
        <v>44</v>
      </c>
      <c r="X55" s="25" t="s">
        <v>152</v>
      </c>
      <c r="Y55" s="24" t="s">
        <v>97</v>
      </c>
      <c r="Z55" s="25">
        <v>2</v>
      </c>
      <c r="AA55" s="24" t="s">
        <v>138</v>
      </c>
      <c r="AB55" s="25">
        <v>3</v>
      </c>
      <c r="AC55" s="82" t="s">
        <v>97</v>
      </c>
      <c r="AD55" s="82">
        <v>2</v>
      </c>
      <c r="AE55" s="25" t="s">
        <v>46</v>
      </c>
      <c r="AF55" s="83">
        <v>42670</v>
      </c>
      <c r="AG55" s="25" t="s">
        <v>68</v>
      </c>
      <c r="AH55" s="23"/>
      <c r="AI55" s="25"/>
      <c r="AJ55" s="67" t="str">
        <f t="shared" si="0"/>
        <v>D:\\征收\\碧湘街二期\\外勘照片\\私房外勘\\53秦玉华\\附件存档\\1.jpg</v>
      </c>
      <c r="AK55" s="67" t="str">
        <f t="shared" si="1"/>
        <v>D:\\征收\\碧湘街二期\\外勘照片\\私房外勘\\53秦玉华\\附件存档\\2.jpg</v>
      </c>
    </row>
    <row r="56" spans="1:37" s="17" customFormat="1" ht="22.5">
      <c r="A56" s="71">
        <v>54</v>
      </c>
      <c r="B56" s="103" t="s">
        <v>225</v>
      </c>
      <c r="C56" s="71"/>
      <c r="D56" s="103" t="s">
        <v>88</v>
      </c>
      <c r="E56" s="71"/>
      <c r="F56" s="71"/>
      <c r="G56" s="103" t="s">
        <v>226</v>
      </c>
      <c r="H56" s="71" t="s">
        <v>227</v>
      </c>
      <c r="I56" s="71">
        <v>84.26</v>
      </c>
      <c r="J56" s="71" t="s">
        <v>40</v>
      </c>
      <c r="K56" s="25" t="s">
        <v>40</v>
      </c>
      <c r="L56" s="71" t="s">
        <v>40</v>
      </c>
      <c r="M56" s="25">
        <v>1994</v>
      </c>
      <c r="N56" s="25">
        <v>1994</v>
      </c>
      <c r="O56" s="25" t="s">
        <v>150</v>
      </c>
      <c r="P56" s="25" t="s">
        <v>150</v>
      </c>
      <c r="Q56" s="25" t="s">
        <v>42</v>
      </c>
      <c r="R56" s="23" t="s">
        <v>228</v>
      </c>
      <c r="S56" s="23"/>
      <c r="T56" s="25">
        <v>3</v>
      </c>
      <c r="U56" s="25"/>
      <c r="V56" s="25"/>
      <c r="W56" s="25"/>
      <c r="X56" s="25"/>
      <c r="Y56" s="24"/>
      <c r="Z56" s="25"/>
      <c r="AA56" s="24" t="s">
        <v>138</v>
      </c>
      <c r="AB56" s="25">
        <v>3</v>
      </c>
      <c r="AC56" s="82" t="s">
        <v>97</v>
      </c>
      <c r="AD56" s="82">
        <v>2</v>
      </c>
      <c r="AE56" s="25" t="s">
        <v>63</v>
      </c>
      <c r="AF56" s="83">
        <v>42670</v>
      </c>
      <c r="AG56" s="25" t="s">
        <v>68</v>
      </c>
      <c r="AH56" s="23"/>
      <c r="AI56" s="25" t="s">
        <v>229</v>
      </c>
      <c r="AJ56" s="67" t="str">
        <f t="shared" si="0"/>
        <v>D:\\征收\\碧湘街二期\\外勘照片\\私房外勘\\54刘文建\\附件存档\\1.jpg</v>
      </c>
      <c r="AK56" s="67" t="str">
        <f t="shared" si="1"/>
        <v>D:\\征收\\碧湘街二期\\外勘照片\\私房外勘\\54刘文建\\附件存档\\2.jpg</v>
      </c>
    </row>
    <row r="57" spans="1:37" s="17" customFormat="1">
      <c r="A57" s="71">
        <v>55</v>
      </c>
      <c r="B57" s="103" t="s">
        <v>230</v>
      </c>
      <c r="C57" s="71"/>
      <c r="D57" s="103" t="s">
        <v>88</v>
      </c>
      <c r="E57" s="71"/>
      <c r="F57" s="71"/>
      <c r="G57" s="71" t="s">
        <v>231</v>
      </c>
      <c r="H57" s="71" t="s">
        <v>232</v>
      </c>
      <c r="I57" s="71">
        <v>61.92</v>
      </c>
      <c r="J57" s="71" t="s">
        <v>40</v>
      </c>
      <c r="K57" s="25" t="s">
        <v>40</v>
      </c>
      <c r="L57" s="71" t="s">
        <v>40</v>
      </c>
      <c r="M57" s="25">
        <v>1987</v>
      </c>
      <c r="N57" s="25">
        <v>1987</v>
      </c>
      <c r="O57" s="25" t="s">
        <v>150</v>
      </c>
      <c r="P57" s="25" t="s">
        <v>150</v>
      </c>
      <c r="Q57" s="25" t="s">
        <v>42</v>
      </c>
      <c r="R57" s="23" t="s">
        <v>217</v>
      </c>
      <c r="S57" s="23"/>
      <c r="T57" s="25">
        <v>3</v>
      </c>
      <c r="U57" s="25"/>
      <c r="V57" s="25" t="s">
        <v>43</v>
      </c>
      <c r="W57" s="25" t="s">
        <v>44</v>
      </c>
      <c r="X57" s="25" t="s">
        <v>152</v>
      </c>
      <c r="Y57" s="24" t="s">
        <v>138</v>
      </c>
      <c r="Z57" s="25">
        <v>3</v>
      </c>
      <c r="AA57" s="24" t="s">
        <v>138</v>
      </c>
      <c r="AB57" s="25">
        <v>3</v>
      </c>
      <c r="AC57" s="82" t="s">
        <v>138</v>
      </c>
      <c r="AD57" s="82">
        <v>3</v>
      </c>
      <c r="AE57" s="25" t="s">
        <v>46</v>
      </c>
      <c r="AF57" s="83">
        <v>42670</v>
      </c>
      <c r="AG57" s="25" t="s">
        <v>68</v>
      </c>
      <c r="AH57" s="23"/>
      <c r="AI57" s="25"/>
      <c r="AJ57" s="67" t="str">
        <f t="shared" si="0"/>
        <v>D:\\征收\\碧湘街二期\\外勘照片\\私房外勘\\55彭玉莲\\附件存档\\1.jpg</v>
      </c>
      <c r="AK57" s="67" t="str">
        <f t="shared" si="1"/>
        <v>D:\\征收\\碧湘街二期\\外勘照片\\私房外勘\\55彭玉莲\\附件存档\\2.jpg</v>
      </c>
    </row>
    <row r="58" spans="1:37" s="17" customFormat="1">
      <c r="A58" s="71">
        <v>56</v>
      </c>
      <c r="B58" s="103" t="s">
        <v>233</v>
      </c>
      <c r="C58" s="71"/>
      <c r="D58" s="103" t="s">
        <v>88</v>
      </c>
      <c r="E58" s="71"/>
      <c r="F58" s="71"/>
      <c r="G58" s="71" t="s">
        <v>234</v>
      </c>
      <c r="H58" s="71" t="s">
        <v>235</v>
      </c>
      <c r="I58" s="71">
        <v>74.11</v>
      </c>
      <c r="J58" s="71" t="s">
        <v>40</v>
      </c>
      <c r="K58" s="25" t="s">
        <v>40</v>
      </c>
      <c r="L58" s="71" t="s">
        <v>40</v>
      </c>
      <c r="M58" s="25">
        <v>1997</v>
      </c>
      <c r="N58" s="25">
        <v>1997</v>
      </c>
      <c r="O58" s="25" t="s">
        <v>150</v>
      </c>
      <c r="P58" s="25" t="s">
        <v>150</v>
      </c>
      <c r="Q58" s="25" t="s">
        <v>42</v>
      </c>
      <c r="R58" s="23" t="s">
        <v>236</v>
      </c>
      <c r="S58" s="23"/>
      <c r="T58" s="25">
        <v>3</v>
      </c>
      <c r="U58" s="25"/>
      <c r="V58" s="25" t="s">
        <v>43</v>
      </c>
      <c r="W58" s="25" t="s">
        <v>44</v>
      </c>
      <c r="X58" s="25" t="s">
        <v>152</v>
      </c>
      <c r="Y58" s="24" t="s">
        <v>97</v>
      </c>
      <c r="Z58" s="25">
        <v>2</v>
      </c>
      <c r="AA58" s="24" t="s">
        <v>97</v>
      </c>
      <c r="AB58" s="25">
        <v>2</v>
      </c>
      <c r="AC58" s="82" t="s">
        <v>97</v>
      </c>
      <c r="AD58" s="82">
        <v>2</v>
      </c>
      <c r="AE58" s="25" t="s">
        <v>46</v>
      </c>
      <c r="AF58" s="83">
        <v>42670</v>
      </c>
      <c r="AG58" s="25" t="s">
        <v>68</v>
      </c>
      <c r="AH58" s="23"/>
      <c r="AI58" s="25"/>
      <c r="AJ58" s="67" t="str">
        <f t="shared" si="0"/>
        <v>D:\\征收\\碧湘街二期\\外勘照片\\私房外勘\\56杨忠明\\附件存档\\1.jpg</v>
      </c>
      <c r="AK58" s="67" t="str">
        <f t="shared" si="1"/>
        <v>D:\\征收\\碧湘街二期\\外勘照片\\私房外勘\\56杨忠明\\附件存档\\2.jpg</v>
      </c>
    </row>
    <row r="59" spans="1:37" s="59" customFormat="1">
      <c r="A59" s="88">
        <v>57</v>
      </c>
      <c r="B59" s="87"/>
      <c r="C59" s="88" t="s">
        <v>1804</v>
      </c>
      <c r="D59" s="87" t="s">
        <v>88</v>
      </c>
      <c r="E59" s="88"/>
      <c r="F59" s="88"/>
      <c r="G59" s="88" t="s">
        <v>237</v>
      </c>
      <c r="H59" s="88"/>
      <c r="I59" s="88"/>
      <c r="J59" s="88" t="s">
        <v>40</v>
      </c>
      <c r="K59" s="33" t="s">
        <v>40</v>
      </c>
      <c r="L59" s="88" t="s">
        <v>40</v>
      </c>
      <c r="M59" s="33"/>
      <c r="N59" s="33"/>
      <c r="O59" s="33" t="s">
        <v>92</v>
      </c>
      <c r="P59" s="33" t="s">
        <v>92</v>
      </c>
      <c r="Q59" s="33" t="s">
        <v>92</v>
      </c>
      <c r="R59" s="31" t="s">
        <v>213</v>
      </c>
      <c r="S59" s="31"/>
      <c r="T59" s="33">
        <v>3</v>
      </c>
      <c r="U59" s="33"/>
      <c r="V59" s="33" t="s">
        <v>43</v>
      </c>
      <c r="W59" s="33" t="s">
        <v>44</v>
      </c>
      <c r="X59" s="33" t="s">
        <v>152</v>
      </c>
      <c r="Y59" s="33">
        <v>1</v>
      </c>
      <c r="Z59" s="33">
        <v>2</v>
      </c>
      <c r="AA59" s="33">
        <v>1</v>
      </c>
      <c r="AB59" s="33">
        <v>2</v>
      </c>
      <c r="AC59" s="91">
        <v>1</v>
      </c>
      <c r="AD59" s="91">
        <v>2</v>
      </c>
      <c r="AE59" s="33" t="s">
        <v>63</v>
      </c>
      <c r="AF59" s="92">
        <v>42670</v>
      </c>
      <c r="AG59" s="33" t="s">
        <v>68</v>
      </c>
      <c r="AH59" s="33" t="s">
        <v>238</v>
      </c>
      <c r="AI59" s="31" t="s">
        <v>239</v>
      </c>
      <c r="AJ59" s="112" t="str">
        <f t="shared" si="0"/>
        <v>D:\\征收\\碧湘街二期\\外勘照片\\私房外勘\\57\\附件存档\\1.jpg</v>
      </c>
      <c r="AK59" s="112" t="str">
        <f t="shared" si="1"/>
        <v>D:\\征收\\碧湘街二期\\外勘照片\\私房外勘\\57\\附件存档\\2.jpg</v>
      </c>
    </row>
    <row r="60" spans="1:37" s="59" customFormat="1">
      <c r="A60" s="88">
        <v>58</v>
      </c>
      <c r="B60" s="87"/>
      <c r="C60" s="88" t="s">
        <v>1805</v>
      </c>
      <c r="D60" s="87" t="s">
        <v>88</v>
      </c>
      <c r="E60" s="88"/>
      <c r="F60" s="88"/>
      <c r="G60" s="88" t="s">
        <v>240</v>
      </c>
      <c r="H60" s="88"/>
      <c r="I60" s="88"/>
      <c r="J60" s="88" t="s">
        <v>40</v>
      </c>
      <c r="K60" s="33" t="s">
        <v>40</v>
      </c>
      <c r="L60" s="88" t="s">
        <v>40</v>
      </c>
      <c r="M60" s="33"/>
      <c r="N60" s="33"/>
      <c r="O60" s="33" t="s">
        <v>92</v>
      </c>
      <c r="P60" s="33" t="s">
        <v>92</v>
      </c>
      <c r="Q60" s="33" t="s">
        <v>92</v>
      </c>
      <c r="R60" s="31" t="s">
        <v>199</v>
      </c>
      <c r="S60" s="31"/>
      <c r="T60" s="33">
        <v>3</v>
      </c>
      <c r="U60" s="33"/>
      <c r="V60" s="33" t="s">
        <v>43</v>
      </c>
      <c r="W60" s="33" t="s">
        <v>44</v>
      </c>
      <c r="X60" s="33" t="s">
        <v>152</v>
      </c>
      <c r="Y60" s="33">
        <v>1</v>
      </c>
      <c r="Z60" s="33">
        <v>1</v>
      </c>
      <c r="AA60" s="33">
        <v>1</v>
      </c>
      <c r="AB60" s="33">
        <v>1</v>
      </c>
      <c r="AC60" s="91">
        <v>1</v>
      </c>
      <c r="AD60" s="91">
        <v>1</v>
      </c>
      <c r="AE60" s="33" t="s">
        <v>63</v>
      </c>
      <c r="AF60" s="92">
        <v>42670</v>
      </c>
      <c r="AG60" s="33" t="s">
        <v>68</v>
      </c>
      <c r="AH60" s="33"/>
      <c r="AI60" s="31" t="s">
        <v>239</v>
      </c>
      <c r="AJ60" s="112" t="str">
        <f t="shared" si="0"/>
        <v>D:\\征收\\碧湘街二期\\外勘照片\\私房外勘\\58\\附件存档\\1.jpg</v>
      </c>
      <c r="AK60" s="112" t="str">
        <f t="shared" si="1"/>
        <v>D:\\征收\\碧湘街二期\\外勘照片\\私房外勘\\58\\附件存档\\2.jpg</v>
      </c>
    </row>
    <row r="61" spans="1:37" s="17" customFormat="1" ht="67.5">
      <c r="A61" s="71">
        <v>59</v>
      </c>
      <c r="B61" s="103" t="s">
        <v>241</v>
      </c>
      <c r="C61" s="71"/>
      <c r="D61" s="103" t="s">
        <v>88</v>
      </c>
      <c r="E61" s="71"/>
      <c r="F61" s="71"/>
      <c r="G61" s="71" t="s">
        <v>242</v>
      </c>
      <c r="H61" s="103" t="s">
        <v>243</v>
      </c>
      <c r="I61" s="71">
        <v>28.85</v>
      </c>
      <c r="J61" s="71" t="s">
        <v>40</v>
      </c>
      <c r="K61" s="25" t="s">
        <v>40</v>
      </c>
      <c r="L61" s="71" t="s">
        <v>40</v>
      </c>
      <c r="M61" s="25">
        <v>2002</v>
      </c>
      <c r="N61" s="25">
        <v>2002</v>
      </c>
      <c r="O61" s="25" t="s">
        <v>150</v>
      </c>
      <c r="P61" s="25" t="s">
        <v>150</v>
      </c>
      <c r="Q61" s="25" t="s">
        <v>42</v>
      </c>
      <c r="R61" s="23" t="s">
        <v>217</v>
      </c>
      <c r="S61" s="23"/>
      <c r="T61" s="25">
        <v>3</v>
      </c>
      <c r="U61" s="25"/>
      <c r="V61" s="25" t="s">
        <v>43</v>
      </c>
      <c r="W61" s="25" t="s">
        <v>44</v>
      </c>
      <c r="X61" s="25" t="s">
        <v>152</v>
      </c>
      <c r="Y61" s="24" t="s">
        <v>93</v>
      </c>
      <c r="Z61" s="25">
        <v>1</v>
      </c>
      <c r="AA61" s="24" t="s">
        <v>97</v>
      </c>
      <c r="AB61" s="25">
        <v>2</v>
      </c>
      <c r="AC61" s="82" t="s">
        <v>93</v>
      </c>
      <c r="AD61" s="82">
        <v>1</v>
      </c>
      <c r="AE61" s="25" t="s">
        <v>46</v>
      </c>
      <c r="AF61" s="83">
        <v>42670</v>
      </c>
      <c r="AG61" s="25" t="s">
        <v>68</v>
      </c>
      <c r="AH61" s="23"/>
      <c r="AI61" s="25"/>
      <c r="AJ61" s="67" t="str">
        <f t="shared" si="0"/>
        <v>D:\\征收\\碧湘街二期\\外勘照片\\私房外勘\\59李福铭、李定安、李定国、李仕英、李玉英、李定春\\附件存档\\1.jpg</v>
      </c>
      <c r="AK61" s="67" t="str">
        <f t="shared" si="1"/>
        <v>D:\\征收\\碧湘街二期\\外勘照片\\私房外勘\\59李福铭、李定安、李定国、李仕英、李玉英、李定春\\附件存档\\2.jpg</v>
      </c>
    </row>
    <row r="62" spans="1:37" s="59" customFormat="1" ht="45">
      <c r="A62" s="88">
        <v>60</v>
      </c>
      <c r="B62" s="87" t="s">
        <v>1803</v>
      </c>
      <c r="C62" s="88"/>
      <c r="D62" s="87" t="s">
        <v>88</v>
      </c>
      <c r="E62" s="88"/>
      <c r="F62" s="88"/>
      <c r="G62" s="88" t="s">
        <v>1196</v>
      </c>
      <c r="H62" s="33" t="s">
        <v>1195</v>
      </c>
      <c r="I62" s="88">
        <v>175.53</v>
      </c>
      <c r="J62" s="88"/>
      <c r="K62" s="33"/>
      <c r="L62" s="88" t="s">
        <v>40</v>
      </c>
      <c r="M62" s="33">
        <v>1947</v>
      </c>
      <c r="N62" s="33">
        <v>1947</v>
      </c>
      <c r="O62" s="33" t="s">
        <v>92</v>
      </c>
      <c r="P62" s="33" t="s">
        <v>92</v>
      </c>
      <c r="Q62" s="33" t="s">
        <v>92</v>
      </c>
      <c r="R62" s="31">
        <v>3.2</v>
      </c>
      <c r="S62" s="31"/>
      <c r="T62" s="33">
        <v>3.2</v>
      </c>
      <c r="U62" s="33"/>
      <c r="V62" s="33" t="s">
        <v>43</v>
      </c>
      <c r="W62" s="33" t="s">
        <v>44</v>
      </c>
      <c r="X62" s="33" t="s">
        <v>152</v>
      </c>
      <c r="Y62" s="32" t="s">
        <v>97</v>
      </c>
      <c r="Z62" s="33">
        <v>2</v>
      </c>
      <c r="AA62" s="32" t="s">
        <v>97</v>
      </c>
      <c r="AB62" s="33">
        <v>2</v>
      </c>
      <c r="AC62" s="91" t="s">
        <v>97</v>
      </c>
      <c r="AD62" s="91">
        <v>2</v>
      </c>
      <c r="AE62" s="33" t="s">
        <v>46</v>
      </c>
      <c r="AF62" s="92">
        <v>42670</v>
      </c>
      <c r="AG62" s="33" t="s">
        <v>68</v>
      </c>
      <c r="AH62" s="33"/>
      <c r="AI62" s="31" t="s">
        <v>244</v>
      </c>
      <c r="AJ62" s="112" t="str">
        <f t="shared" si="0"/>
        <v>D:\\征收\\碧湘街二期\\外勘照片\\私房外勘\\60崔运泉、谢京辉\\附件存档\\1.jpg</v>
      </c>
      <c r="AK62" s="112" t="str">
        <f t="shared" si="1"/>
        <v>D:\\征收\\碧湘街二期\\外勘照片\\私房外勘\\60崔运泉、谢京辉\\附件存档\\2.jpg</v>
      </c>
    </row>
    <row r="63" spans="1:37" s="17" customFormat="1">
      <c r="A63" s="71">
        <v>61</v>
      </c>
      <c r="B63" s="71" t="s">
        <v>245</v>
      </c>
      <c r="C63" s="71"/>
      <c r="D63" s="103" t="s">
        <v>38</v>
      </c>
      <c r="E63" s="71">
        <v>204</v>
      </c>
      <c r="F63" s="71"/>
      <c r="G63" s="71" t="s">
        <v>246</v>
      </c>
      <c r="H63" s="71" t="s">
        <v>247</v>
      </c>
      <c r="I63" s="71">
        <v>64.28</v>
      </c>
      <c r="J63" s="71" t="s">
        <v>40</v>
      </c>
      <c r="K63" s="71" t="s">
        <v>40</v>
      </c>
      <c r="L63" s="71" t="s">
        <v>40</v>
      </c>
      <c r="M63" s="25">
        <v>1993</v>
      </c>
      <c r="N63" s="25">
        <v>1993</v>
      </c>
      <c r="O63" s="25" t="s">
        <v>150</v>
      </c>
      <c r="P63" s="25" t="s">
        <v>150</v>
      </c>
      <c r="Q63" s="25" t="s">
        <v>42</v>
      </c>
      <c r="R63" s="25">
        <v>2.8</v>
      </c>
      <c r="S63" s="25"/>
      <c r="T63" s="25">
        <v>3</v>
      </c>
      <c r="U63" s="25" t="s">
        <v>248</v>
      </c>
      <c r="V63" s="71" t="s">
        <v>43</v>
      </c>
      <c r="W63" s="25" t="s">
        <v>44</v>
      </c>
      <c r="X63" s="25" t="s">
        <v>152</v>
      </c>
      <c r="Y63" s="25">
        <v>2</v>
      </c>
      <c r="Z63" s="25">
        <v>7</v>
      </c>
      <c r="AA63" s="25">
        <v>2</v>
      </c>
      <c r="AB63" s="25">
        <v>7</v>
      </c>
      <c r="AC63" s="82">
        <v>2</v>
      </c>
      <c r="AD63" s="82">
        <v>7</v>
      </c>
      <c r="AE63" s="25" t="s">
        <v>46</v>
      </c>
      <c r="AF63" s="83">
        <v>42670</v>
      </c>
      <c r="AG63" s="25" t="s">
        <v>60</v>
      </c>
      <c r="AH63" s="23"/>
      <c r="AI63" s="25"/>
      <c r="AJ63" s="67" t="str">
        <f t="shared" si="0"/>
        <v>D:\\征收\\碧湘街二期\\外勘照片\\私房外勘\\61刘建勤\\附件存档\\1.jpg</v>
      </c>
      <c r="AK63" s="67" t="str">
        <f t="shared" si="1"/>
        <v>D:\\征收\\碧湘街二期\\外勘照片\\私房外勘\\61刘建勤\\附件存档\\2.jpg</v>
      </c>
    </row>
    <row r="64" spans="1:37" s="17" customFormat="1">
      <c r="A64" s="71">
        <v>62</v>
      </c>
      <c r="B64" s="71" t="s">
        <v>249</v>
      </c>
      <c r="C64" s="71"/>
      <c r="D64" s="103" t="s">
        <v>38</v>
      </c>
      <c r="E64" s="71">
        <v>303</v>
      </c>
      <c r="F64" s="71"/>
      <c r="G64" s="71" t="s">
        <v>250</v>
      </c>
      <c r="H64" s="71" t="s">
        <v>251</v>
      </c>
      <c r="I64" s="71">
        <v>63.31</v>
      </c>
      <c r="J64" s="71" t="s">
        <v>40</v>
      </c>
      <c r="K64" s="71" t="s">
        <v>40</v>
      </c>
      <c r="L64" s="71" t="s">
        <v>40</v>
      </c>
      <c r="M64" s="25">
        <v>1993</v>
      </c>
      <c r="N64" s="25">
        <v>1993</v>
      </c>
      <c r="O64" s="25" t="s">
        <v>150</v>
      </c>
      <c r="P64" s="25" t="s">
        <v>150</v>
      </c>
      <c r="Q64" s="25" t="s">
        <v>42</v>
      </c>
      <c r="R64" s="25">
        <v>2.8</v>
      </c>
      <c r="S64" s="25"/>
      <c r="T64" s="25">
        <v>3</v>
      </c>
      <c r="U64" s="25" t="s">
        <v>248</v>
      </c>
      <c r="V64" s="71" t="s">
        <v>43</v>
      </c>
      <c r="W64" s="25" t="s">
        <v>44</v>
      </c>
      <c r="X64" s="25" t="s">
        <v>152</v>
      </c>
      <c r="Y64" s="25">
        <v>3</v>
      </c>
      <c r="Z64" s="25">
        <v>7</v>
      </c>
      <c r="AA64" s="25">
        <v>3</v>
      </c>
      <c r="AB64" s="25">
        <v>7</v>
      </c>
      <c r="AC64" s="82">
        <v>3</v>
      </c>
      <c r="AD64" s="82">
        <v>7</v>
      </c>
      <c r="AE64" s="25" t="s">
        <v>46</v>
      </c>
      <c r="AF64" s="83">
        <v>42670</v>
      </c>
      <c r="AG64" s="25" t="s">
        <v>60</v>
      </c>
      <c r="AH64" s="23"/>
      <c r="AI64" s="25"/>
      <c r="AJ64" s="67" t="str">
        <f t="shared" si="0"/>
        <v>D:\\征收\\碧湘街二期\\外勘照片\\私房外勘\\62张寿坤\\附件存档\\1.jpg</v>
      </c>
      <c r="AK64" s="67" t="str">
        <f t="shared" si="1"/>
        <v>D:\\征收\\碧湘街二期\\外勘照片\\私房外勘\\62张寿坤\\附件存档\\2.jpg</v>
      </c>
    </row>
    <row r="65" spans="1:37" s="17" customFormat="1">
      <c r="A65" s="71">
        <v>63</v>
      </c>
      <c r="B65" s="71" t="s">
        <v>252</v>
      </c>
      <c r="C65" s="71"/>
      <c r="D65" s="103" t="s">
        <v>38</v>
      </c>
      <c r="E65" s="71">
        <v>503</v>
      </c>
      <c r="F65" s="71"/>
      <c r="G65" s="71" t="s">
        <v>253</v>
      </c>
      <c r="H65" s="71" t="s">
        <v>254</v>
      </c>
      <c r="I65" s="71">
        <v>63.31</v>
      </c>
      <c r="J65" s="71" t="s">
        <v>40</v>
      </c>
      <c r="K65" s="71" t="s">
        <v>40</v>
      </c>
      <c r="L65" s="71" t="s">
        <v>40</v>
      </c>
      <c r="M65" s="25">
        <v>1993</v>
      </c>
      <c r="N65" s="25">
        <v>1993</v>
      </c>
      <c r="O65" s="25" t="s">
        <v>150</v>
      </c>
      <c r="P65" s="25" t="s">
        <v>150</v>
      </c>
      <c r="Q65" s="25" t="s">
        <v>42</v>
      </c>
      <c r="R65" s="25">
        <v>2.8</v>
      </c>
      <c r="S65" s="25"/>
      <c r="T65" s="25">
        <v>3</v>
      </c>
      <c r="U65" s="25" t="s">
        <v>248</v>
      </c>
      <c r="V65" s="71" t="s">
        <v>43</v>
      </c>
      <c r="W65" s="25" t="s">
        <v>44</v>
      </c>
      <c r="X65" s="25" t="s">
        <v>152</v>
      </c>
      <c r="Y65" s="25">
        <v>5</v>
      </c>
      <c r="Z65" s="25">
        <v>7</v>
      </c>
      <c r="AA65" s="25">
        <v>5</v>
      </c>
      <c r="AB65" s="25">
        <v>7</v>
      </c>
      <c r="AC65" s="82">
        <v>5</v>
      </c>
      <c r="AD65" s="82">
        <v>7</v>
      </c>
      <c r="AE65" s="25" t="s">
        <v>63</v>
      </c>
      <c r="AF65" s="83">
        <v>42670</v>
      </c>
      <c r="AG65" s="25" t="s">
        <v>60</v>
      </c>
      <c r="AH65" s="23"/>
      <c r="AI65" s="25"/>
      <c r="AJ65" s="67" t="str">
        <f t="shared" si="0"/>
        <v>D:\\征收\\碧湘街二期\\外勘照片\\私房外勘\\63葛朝晖\\附件存档\\1.jpg</v>
      </c>
      <c r="AK65" s="67" t="str">
        <f t="shared" si="1"/>
        <v>D:\\征收\\碧湘街二期\\外勘照片\\私房外勘\\63葛朝晖\\附件存档\\2.jpg</v>
      </c>
    </row>
    <row r="66" spans="1:37" s="17" customFormat="1">
      <c r="A66" s="71">
        <v>64</v>
      </c>
      <c r="B66" s="71" t="s">
        <v>255</v>
      </c>
      <c r="C66" s="71"/>
      <c r="D66" s="103" t="s">
        <v>38</v>
      </c>
      <c r="E66" s="71">
        <v>703</v>
      </c>
      <c r="F66" s="71"/>
      <c r="G66" s="71" t="s">
        <v>256</v>
      </c>
      <c r="H66" s="71" t="s">
        <v>257</v>
      </c>
      <c r="I66" s="71">
        <v>63.31</v>
      </c>
      <c r="J66" s="71" t="s">
        <v>40</v>
      </c>
      <c r="K66" s="71" t="s">
        <v>40</v>
      </c>
      <c r="L66" s="71" t="s">
        <v>40</v>
      </c>
      <c r="M66" s="25">
        <v>1993</v>
      </c>
      <c r="N66" s="25">
        <v>1993</v>
      </c>
      <c r="O66" s="25" t="s">
        <v>150</v>
      </c>
      <c r="P66" s="25" t="s">
        <v>150</v>
      </c>
      <c r="Q66" s="25" t="s">
        <v>42</v>
      </c>
      <c r="R66" s="25">
        <v>2.8</v>
      </c>
      <c r="S66" s="25"/>
      <c r="T66" s="25">
        <v>3</v>
      </c>
      <c r="U66" s="25" t="s">
        <v>248</v>
      </c>
      <c r="V66" s="71" t="s">
        <v>43</v>
      </c>
      <c r="W66" s="25" t="s">
        <v>44</v>
      </c>
      <c r="X66" s="25" t="s">
        <v>152</v>
      </c>
      <c r="Y66" s="25">
        <v>7</v>
      </c>
      <c r="Z66" s="25">
        <v>7</v>
      </c>
      <c r="AA66" s="25">
        <v>7</v>
      </c>
      <c r="AB66" s="25">
        <v>7</v>
      </c>
      <c r="AC66" s="82">
        <v>7</v>
      </c>
      <c r="AD66" s="82">
        <v>7</v>
      </c>
      <c r="AE66" s="25" t="s">
        <v>46</v>
      </c>
      <c r="AF66" s="83">
        <v>42670</v>
      </c>
      <c r="AG66" s="25" t="s">
        <v>60</v>
      </c>
      <c r="AH66" s="23"/>
      <c r="AI66" s="25"/>
      <c r="AJ66" s="67" t="str">
        <f t="shared" si="0"/>
        <v>D:\\征收\\碧湘街二期\\外勘照片\\私房外勘\\64刘建君\\附件存档\\1.jpg</v>
      </c>
      <c r="AK66" s="67" t="str">
        <f t="shared" si="1"/>
        <v>D:\\征收\\碧湘街二期\\外勘照片\\私房外勘\\64刘建君\\附件存档\\2.jpg</v>
      </c>
    </row>
    <row r="67" spans="1:37" s="17" customFormat="1">
      <c r="A67" s="71">
        <v>65</v>
      </c>
      <c r="B67" s="71" t="s">
        <v>258</v>
      </c>
      <c r="C67" s="71"/>
      <c r="D67" s="103" t="s">
        <v>38</v>
      </c>
      <c r="E67" s="71">
        <v>201</v>
      </c>
      <c r="F67" s="71"/>
      <c r="G67" s="71" t="s">
        <v>259</v>
      </c>
      <c r="H67" s="71" t="s">
        <v>260</v>
      </c>
      <c r="I67" s="71">
        <v>64.28</v>
      </c>
      <c r="J67" s="71" t="s">
        <v>40</v>
      </c>
      <c r="K67" s="71" t="s">
        <v>40</v>
      </c>
      <c r="L67" s="71" t="s">
        <v>40</v>
      </c>
      <c r="M67" s="25">
        <v>1993</v>
      </c>
      <c r="N67" s="25">
        <v>1993</v>
      </c>
      <c r="O67" s="25" t="s">
        <v>150</v>
      </c>
      <c r="P67" s="25" t="s">
        <v>150</v>
      </c>
      <c r="Q67" s="25" t="s">
        <v>42</v>
      </c>
      <c r="R67" s="25">
        <v>2.8</v>
      </c>
      <c r="S67" s="25"/>
      <c r="T67" s="25">
        <v>3</v>
      </c>
      <c r="U67" s="25" t="s">
        <v>248</v>
      </c>
      <c r="V67" s="71" t="s">
        <v>43</v>
      </c>
      <c r="W67" s="25" t="s">
        <v>44</v>
      </c>
      <c r="X67" s="25" t="s">
        <v>152</v>
      </c>
      <c r="Y67" s="25">
        <v>2</v>
      </c>
      <c r="Z67" s="25">
        <v>7</v>
      </c>
      <c r="AA67" s="25">
        <v>2</v>
      </c>
      <c r="AB67" s="25">
        <v>7</v>
      </c>
      <c r="AC67" s="82">
        <v>2</v>
      </c>
      <c r="AD67" s="82">
        <v>7</v>
      </c>
      <c r="AE67" s="25" t="s">
        <v>46</v>
      </c>
      <c r="AF67" s="83">
        <v>42670</v>
      </c>
      <c r="AG67" s="25" t="s">
        <v>60</v>
      </c>
      <c r="AH67" s="23"/>
      <c r="AI67" s="25"/>
      <c r="AJ67" s="67" t="str">
        <f t="shared" ref="AJ67:AJ130" si="2">CONCATENATE("D:\\征收\\碧湘街二期\\外勘照片\\私房外勘\\",$A67,$B67,"\\附件存档\\","1.jpg")</f>
        <v>D:\\征收\\碧湘街二期\\外勘照片\\私房外勘\\65陈南香\\附件存档\\1.jpg</v>
      </c>
      <c r="AK67" s="67" t="str">
        <f t="shared" ref="AK67:AK130" si="3">CONCATENATE("D:\\征收\\碧湘街二期\\外勘照片\\私房外勘\\",$A67,$B67,"\\附件存档\\","2.jpg")</f>
        <v>D:\\征收\\碧湘街二期\\外勘照片\\私房外勘\\65陈南香\\附件存档\\2.jpg</v>
      </c>
    </row>
    <row r="68" spans="1:37" s="17" customFormat="1">
      <c r="A68" s="71">
        <v>66</v>
      </c>
      <c r="B68" s="71" t="s">
        <v>261</v>
      </c>
      <c r="C68" s="71"/>
      <c r="D68" s="103" t="s">
        <v>38</v>
      </c>
      <c r="E68" s="71">
        <v>301</v>
      </c>
      <c r="F68" s="71"/>
      <c r="G68" s="71" t="s">
        <v>262</v>
      </c>
      <c r="H68" s="71" t="s">
        <v>263</v>
      </c>
      <c r="I68" s="71">
        <v>64.28</v>
      </c>
      <c r="J68" s="71" t="s">
        <v>40</v>
      </c>
      <c r="K68" s="71" t="s">
        <v>40</v>
      </c>
      <c r="L68" s="71" t="s">
        <v>40</v>
      </c>
      <c r="M68" s="25">
        <v>1993</v>
      </c>
      <c r="N68" s="25">
        <v>1993</v>
      </c>
      <c r="O68" s="25" t="s">
        <v>150</v>
      </c>
      <c r="P68" s="25" t="s">
        <v>150</v>
      </c>
      <c r="Q68" s="25" t="s">
        <v>42</v>
      </c>
      <c r="R68" s="25">
        <v>2.8</v>
      </c>
      <c r="S68" s="25"/>
      <c r="T68" s="25">
        <v>3</v>
      </c>
      <c r="U68" s="25" t="s">
        <v>248</v>
      </c>
      <c r="V68" s="71" t="s">
        <v>43</v>
      </c>
      <c r="W68" s="25" t="s">
        <v>44</v>
      </c>
      <c r="X68" s="25" t="s">
        <v>152</v>
      </c>
      <c r="Y68" s="25">
        <v>3</v>
      </c>
      <c r="Z68" s="25">
        <v>7</v>
      </c>
      <c r="AA68" s="25">
        <v>3</v>
      </c>
      <c r="AB68" s="25">
        <v>7</v>
      </c>
      <c r="AC68" s="82">
        <v>3</v>
      </c>
      <c r="AD68" s="82">
        <v>7</v>
      </c>
      <c r="AE68" s="25" t="s">
        <v>46</v>
      </c>
      <c r="AF68" s="83">
        <v>42670</v>
      </c>
      <c r="AG68" s="25" t="s">
        <v>60</v>
      </c>
      <c r="AH68" s="23"/>
      <c r="AI68" s="25"/>
      <c r="AJ68" s="67" t="str">
        <f t="shared" si="2"/>
        <v>D:\\征收\\碧湘街二期\\外勘照片\\私房外勘\\66徐干钦\\附件存档\\1.jpg</v>
      </c>
      <c r="AK68" s="67" t="str">
        <f t="shared" si="3"/>
        <v>D:\\征收\\碧湘街二期\\外勘照片\\私房外勘\\66徐干钦\\附件存档\\2.jpg</v>
      </c>
    </row>
    <row r="69" spans="1:37" s="17" customFormat="1">
      <c r="A69" s="71">
        <v>67</v>
      </c>
      <c r="B69" s="71" t="s">
        <v>264</v>
      </c>
      <c r="C69" s="71"/>
      <c r="D69" s="103" t="s">
        <v>38</v>
      </c>
      <c r="E69" s="71">
        <v>402</v>
      </c>
      <c r="F69" s="71"/>
      <c r="G69" s="71" t="s">
        <v>265</v>
      </c>
      <c r="H69" s="71" t="s">
        <v>266</v>
      </c>
      <c r="I69" s="71">
        <v>63.31</v>
      </c>
      <c r="J69" s="71" t="s">
        <v>40</v>
      </c>
      <c r="K69" s="71" t="s">
        <v>40</v>
      </c>
      <c r="L69" s="71" t="s">
        <v>40</v>
      </c>
      <c r="M69" s="25">
        <v>1993</v>
      </c>
      <c r="N69" s="25">
        <v>1993</v>
      </c>
      <c r="O69" s="25" t="s">
        <v>150</v>
      </c>
      <c r="P69" s="25" t="s">
        <v>150</v>
      </c>
      <c r="Q69" s="25" t="s">
        <v>42</v>
      </c>
      <c r="R69" s="25">
        <v>2.8</v>
      </c>
      <c r="S69" s="25"/>
      <c r="T69" s="25">
        <v>3</v>
      </c>
      <c r="U69" s="25" t="s">
        <v>248</v>
      </c>
      <c r="V69" s="71" t="s">
        <v>43</v>
      </c>
      <c r="W69" s="25" t="s">
        <v>44</v>
      </c>
      <c r="X69" s="25" t="s">
        <v>152</v>
      </c>
      <c r="Y69" s="25">
        <v>4</v>
      </c>
      <c r="Z69" s="25">
        <v>7</v>
      </c>
      <c r="AA69" s="25">
        <v>4</v>
      </c>
      <c r="AB69" s="25">
        <v>7</v>
      </c>
      <c r="AC69" s="82">
        <v>4</v>
      </c>
      <c r="AD69" s="82">
        <v>7</v>
      </c>
      <c r="AE69" s="25" t="s">
        <v>46</v>
      </c>
      <c r="AF69" s="83">
        <v>42670</v>
      </c>
      <c r="AG69" s="25" t="s">
        <v>60</v>
      </c>
      <c r="AH69" s="23"/>
      <c r="AI69" s="25"/>
      <c r="AJ69" s="67" t="str">
        <f t="shared" si="2"/>
        <v>D:\\征收\\碧湘街二期\\外勘照片\\私房外勘\\67刘超\\附件存档\\1.jpg</v>
      </c>
      <c r="AK69" s="67" t="str">
        <f t="shared" si="3"/>
        <v>D:\\征收\\碧湘街二期\\外勘照片\\私房外勘\\67刘超\\附件存档\\2.jpg</v>
      </c>
    </row>
    <row r="70" spans="1:37" s="17" customFormat="1">
      <c r="A70" s="71">
        <v>68</v>
      </c>
      <c r="B70" s="71" t="s">
        <v>267</v>
      </c>
      <c r="C70" s="71"/>
      <c r="D70" s="103" t="s">
        <v>38</v>
      </c>
      <c r="E70" s="71">
        <v>602</v>
      </c>
      <c r="F70" s="71"/>
      <c r="G70" s="71" t="s">
        <v>268</v>
      </c>
      <c r="H70" s="71" t="s">
        <v>269</v>
      </c>
      <c r="I70" s="71">
        <v>63.31</v>
      </c>
      <c r="J70" s="71" t="s">
        <v>40</v>
      </c>
      <c r="K70" s="71"/>
      <c r="L70" s="71" t="s">
        <v>40</v>
      </c>
      <c r="M70" s="25">
        <v>1993</v>
      </c>
      <c r="N70" s="25">
        <v>1993</v>
      </c>
      <c r="O70" s="25" t="s">
        <v>150</v>
      </c>
      <c r="P70" s="25" t="s">
        <v>150</v>
      </c>
      <c r="Q70" s="25" t="s">
        <v>42</v>
      </c>
      <c r="R70" s="25"/>
      <c r="S70" s="25"/>
      <c r="T70" s="25">
        <v>3</v>
      </c>
      <c r="U70" s="25"/>
      <c r="V70" s="71"/>
      <c r="W70" s="25"/>
      <c r="X70" s="25"/>
      <c r="Y70" s="25">
        <v>6</v>
      </c>
      <c r="Z70" s="25">
        <v>7</v>
      </c>
      <c r="AA70" s="25"/>
      <c r="AB70" s="25"/>
      <c r="AC70" s="82">
        <v>6</v>
      </c>
      <c r="AD70" s="82">
        <v>7</v>
      </c>
      <c r="AE70" s="25" t="s">
        <v>63</v>
      </c>
      <c r="AF70" s="83">
        <v>42670</v>
      </c>
      <c r="AG70" s="25" t="s">
        <v>60</v>
      </c>
      <c r="AH70" s="23"/>
      <c r="AI70" s="25"/>
      <c r="AJ70" s="67" t="str">
        <f t="shared" si="2"/>
        <v>D:\\征收\\碧湘街二期\\外勘照片\\私房外勘\\68陈月清\\附件存档\\1.jpg</v>
      </c>
      <c r="AK70" s="67" t="str">
        <f t="shared" si="3"/>
        <v>D:\\征收\\碧湘街二期\\外勘照片\\私房外勘\\68陈月清\\附件存档\\2.jpg</v>
      </c>
    </row>
    <row r="71" spans="1:37" s="17" customFormat="1" ht="33.75">
      <c r="A71" s="71">
        <v>69</v>
      </c>
      <c r="B71" s="71" t="s">
        <v>270</v>
      </c>
      <c r="C71" s="71"/>
      <c r="D71" s="103" t="s">
        <v>58</v>
      </c>
      <c r="E71" s="71">
        <v>102</v>
      </c>
      <c r="F71" s="71"/>
      <c r="G71" s="71" t="s">
        <v>271</v>
      </c>
      <c r="H71" s="71" t="s">
        <v>272</v>
      </c>
      <c r="I71" s="71">
        <v>65.5</v>
      </c>
      <c r="J71" s="71" t="s">
        <v>40</v>
      </c>
      <c r="K71" s="71" t="s">
        <v>40</v>
      </c>
      <c r="L71" s="71" t="s">
        <v>40</v>
      </c>
      <c r="M71" s="25">
        <v>1993</v>
      </c>
      <c r="N71" s="25">
        <v>1993</v>
      </c>
      <c r="O71" s="25" t="s">
        <v>150</v>
      </c>
      <c r="P71" s="25" t="s">
        <v>150</v>
      </c>
      <c r="Q71" s="25" t="s">
        <v>42</v>
      </c>
      <c r="R71" s="25">
        <v>2.8</v>
      </c>
      <c r="S71" s="25"/>
      <c r="T71" s="25">
        <v>3</v>
      </c>
      <c r="U71" s="25" t="s">
        <v>248</v>
      </c>
      <c r="V71" s="71" t="s">
        <v>43</v>
      </c>
      <c r="W71" s="25" t="s">
        <v>44</v>
      </c>
      <c r="X71" s="25" t="s">
        <v>152</v>
      </c>
      <c r="Y71" s="25">
        <v>1</v>
      </c>
      <c r="Z71" s="25">
        <v>6</v>
      </c>
      <c r="AA71" s="25">
        <v>1</v>
      </c>
      <c r="AB71" s="25">
        <v>6</v>
      </c>
      <c r="AC71" s="82">
        <v>1</v>
      </c>
      <c r="AD71" s="82">
        <v>6</v>
      </c>
      <c r="AE71" s="25" t="s">
        <v>63</v>
      </c>
      <c r="AF71" s="83">
        <v>42670</v>
      </c>
      <c r="AG71" s="25" t="s">
        <v>60</v>
      </c>
      <c r="AH71" s="23" t="s">
        <v>273</v>
      </c>
      <c r="AI71" s="25"/>
      <c r="AJ71" s="67" t="str">
        <f t="shared" si="2"/>
        <v>D:\\征收\\碧湘街二期\\外勘照片\\私房外勘\\69何冬华\\附件存档\\1.jpg</v>
      </c>
      <c r="AK71" s="67" t="str">
        <f t="shared" si="3"/>
        <v>D:\\征收\\碧湘街二期\\外勘照片\\私房外勘\\69何冬华\\附件存档\\2.jpg</v>
      </c>
    </row>
    <row r="72" spans="1:37" s="17" customFormat="1">
      <c r="A72" s="71">
        <v>70</v>
      </c>
      <c r="B72" s="71" t="s">
        <v>274</v>
      </c>
      <c r="C72" s="71"/>
      <c r="D72" s="103" t="s">
        <v>58</v>
      </c>
      <c r="E72" s="71">
        <v>501</v>
      </c>
      <c r="F72" s="71"/>
      <c r="G72" s="71" t="s">
        <v>275</v>
      </c>
      <c r="H72" s="71" t="s">
        <v>276</v>
      </c>
      <c r="I72" s="71">
        <v>86.67</v>
      </c>
      <c r="J72" s="71" t="s">
        <v>40</v>
      </c>
      <c r="K72" s="71" t="s">
        <v>40</v>
      </c>
      <c r="L72" s="71" t="s">
        <v>40</v>
      </c>
      <c r="M72" s="25">
        <v>1993</v>
      </c>
      <c r="N72" s="25">
        <v>1993</v>
      </c>
      <c r="O72" s="25" t="s">
        <v>150</v>
      </c>
      <c r="P72" s="25" t="s">
        <v>150</v>
      </c>
      <c r="Q72" s="25" t="s">
        <v>42</v>
      </c>
      <c r="R72" s="25">
        <v>2.8</v>
      </c>
      <c r="S72" s="25"/>
      <c r="T72" s="25">
        <v>3</v>
      </c>
      <c r="U72" s="25" t="s">
        <v>277</v>
      </c>
      <c r="V72" s="71" t="s">
        <v>43</v>
      </c>
      <c r="W72" s="25" t="s">
        <v>44</v>
      </c>
      <c r="X72" s="25" t="s">
        <v>152</v>
      </c>
      <c r="Y72" s="25">
        <v>5</v>
      </c>
      <c r="Z72" s="25">
        <v>6</v>
      </c>
      <c r="AA72" s="25">
        <v>5</v>
      </c>
      <c r="AB72" s="25">
        <v>6</v>
      </c>
      <c r="AC72" s="82">
        <v>5</v>
      </c>
      <c r="AD72" s="82">
        <v>6</v>
      </c>
      <c r="AE72" s="25" t="s">
        <v>63</v>
      </c>
      <c r="AF72" s="83">
        <v>42670</v>
      </c>
      <c r="AG72" s="25" t="s">
        <v>60</v>
      </c>
      <c r="AH72" s="23"/>
      <c r="AI72" s="25"/>
      <c r="AJ72" s="67" t="str">
        <f t="shared" si="2"/>
        <v>D:\\征收\\碧湘街二期\\外勘照片\\私房外勘\\70谢虹\\附件存档\\1.jpg</v>
      </c>
      <c r="AK72" s="67" t="str">
        <f t="shared" si="3"/>
        <v>D:\\征收\\碧湘街二期\\外勘照片\\私房外勘\\70谢虹\\附件存档\\2.jpg</v>
      </c>
    </row>
    <row r="73" spans="1:37" s="17" customFormat="1">
      <c r="A73" s="71">
        <v>71</v>
      </c>
      <c r="B73" s="71" t="s">
        <v>278</v>
      </c>
      <c r="C73" s="71"/>
      <c r="D73" s="103" t="s">
        <v>72</v>
      </c>
      <c r="E73" s="71">
        <v>203</v>
      </c>
      <c r="F73" s="71"/>
      <c r="G73" s="71" t="s">
        <v>279</v>
      </c>
      <c r="H73" s="71" t="s">
        <v>280</v>
      </c>
      <c r="I73" s="71">
        <v>61.84</v>
      </c>
      <c r="J73" s="71" t="s">
        <v>40</v>
      </c>
      <c r="K73" s="71" t="s">
        <v>40</v>
      </c>
      <c r="L73" s="71" t="s">
        <v>40</v>
      </c>
      <c r="M73" s="25">
        <v>1996</v>
      </c>
      <c r="N73" s="25">
        <v>1996</v>
      </c>
      <c r="O73" s="25" t="s">
        <v>150</v>
      </c>
      <c r="P73" s="25" t="s">
        <v>150</v>
      </c>
      <c r="Q73" s="25" t="s">
        <v>42</v>
      </c>
      <c r="R73" s="25">
        <v>2.7</v>
      </c>
      <c r="S73" s="25"/>
      <c r="T73" s="25">
        <v>3</v>
      </c>
      <c r="U73" s="25" t="s">
        <v>248</v>
      </c>
      <c r="V73" s="71" t="s">
        <v>43</v>
      </c>
      <c r="W73" s="25" t="s">
        <v>44</v>
      </c>
      <c r="X73" s="25" t="s">
        <v>281</v>
      </c>
      <c r="Y73" s="25">
        <v>2</v>
      </c>
      <c r="Z73" s="25">
        <v>4</v>
      </c>
      <c r="AA73" s="25">
        <v>2</v>
      </c>
      <c r="AB73" s="25">
        <v>4</v>
      </c>
      <c r="AC73" s="82">
        <v>2</v>
      </c>
      <c r="AD73" s="82">
        <v>4</v>
      </c>
      <c r="AE73" s="25" t="s">
        <v>63</v>
      </c>
      <c r="AF73" s="83">
        <v>42671</v>
      </c>
      <c r="AG73" s="25" t="s">
        <v>60</v>
      </c>
      <c r="AH73" s="23"/>
      <c r="AI73" s="25"/>
      <c r="AJ73" s="67" t="str">
        <f t="shared" si="2"/>
        <v>D:\\征收\\碧湘街二期\\外勘照片\\私房外勘\\71吕新敏\\附件存档\\1.jpg</v>
      </c>
      <c r="AK73" s="67" t="str">
        <f t="shared" si="3"/>
        <v>D:\\征收\\碧湘街二期\\外勘照片\\私房外勘\\71吕新敏\\附件存档\\2.jpg</v>
      </c>
    </row>
    <row r="74" spans="1:37" s="17" customFormat="1">
      <c r="A74" s="71">
        <v>72</v>
      </c>
      <c r="B74" s="71" t="s">
        <v>282</v>
      </c>
      <c r="C74" s="71"/>
      <c r="D74" s="103" t="s">
        <v>72</v>
      </c>
      <c r="E74" s="71"/>
      <c r="F74" s="71"/>
      <c r="G74" s="71" t="s">
        <v>283</v>
      </c>
      <c r="H74" s="71" t="s">
        <v>284</v>
      </c>
      <c r="I74" s="71">
        <v>66.12</v>
      </c>
      <c r="J74" s="71" t="s">
        <v>40</v>
      </c>
      <c r="K74" s="71" t="s">
        <v>40</v>
      </c>
      <c r="L74" s="71" t="s">
        <v>40</v>
      </c>
      <c r="M74" s="25"/>
      <c r="N74" s="25">
        <v>1996</v>
      </c>
      <c r="O74" s="25" t="s">
        <v>150</v>
      </c>
      <c r="P74" s="25" t="s">
        <v>150</v>
      </c>
      <c r="Q74" s="25" t="s">
        <v>42</v>
      </c>
      <c r="R74" s="25">
        <v>2.7</v>
      </c>
      <c r="S74" s="25"/>
      <c r="T74" s="25">
        <v>3</v>
      </c>
      <c r="U74" s="25" t="s">
        <v>248</v>
      </c>
      <c r="V74" s="71" t="s">
        <v>43</v>
      </c>
      <c r="W74" s="25" t="s">
        <v>44</v>
      </c>
      <c r="X74" s="25" t="s">
        <v>281</v>
      </c>
      <c r="Y74" s="25">
        <v>2</v>
      </c>
      <c r="Z74" s="25">
        <v>4</v>
      </c>
      <c r="AA74" s="25">
        <v>2</v>
      </c>
      <c r="AB74" s="25">
        <v>4</v>
      </c>
      <c r="AC74" s="82">
        <v>2</v>
      </c>
      <c r="AD74" s="82">
        <v>4</v>
      </c>
      <c r="AE74" s="25" t="s">
        <v>46</v>
      </c>
      <c r="AF74" s="83">
        <v>42670</v>
      </c>
      <c r="AG74" s="25" t="s">
        <v>60</v>
      </c>
      <c r="AH74" s="25"/>
      <c r="AI74" s="23" t="s">
        <v>76</v>
      </c>
      <c r="AJ74" s="67" t="str">
        <f t="shared" si="2"/>
        <v>D:\\征收\\碧湘街二期\\外勘照片\\私房外勘\\72任超君\\附件存档\\1.jpg</v>
      </c>
      <c r="AK74" s="67" t="str">
        <f t="shared" si="3"/>
        <v>D:\\征收\\碧湘街二期\\外勘照片\\私房外勘\\72任超君\\附件存档\\2.jpg</v>
      </c>
    </row>
    <row r="75" spans="1:37" s="17" customFormat="1">
      <c r="A75" s="71">
        <v>73</v>
      </c>
      <c r="B75" s="71" t="s">
        <v>285</v>
      </c>
      <c r="C75" s="71"/>
      <c r="D75" s="103" t="s">
        <v>72</v>
      </c>
      <c r="E75" s="71"/>
      <c r="F75" s="71"/>
      <c r="G75" s="71" t="s">
        <v>286</v>
      </c>
      <c r="H75" s="71" t="s">
        <v>287</v>
      </c>
      <c r="I75" s="71">
        <v>68.72</v>
      </c>
      <c r="J75" s="71" t="s">
        <v>40</v>
      </c>
      <c r="K75" s="71"/>
      <c r="L75" s="71" t="s">
        <v>40</v>
      </c>
      <c r="M75" s="25"/>
      <c r="N75" s="25">
        <v>1996</v>
      </c>
      <c r="O75" s="25" t="s">
        <v>150</v>
      </c>
      <c r="P75" s="25"/>
      <c r="Q75" s="25" t="s">
        <v>42</v>
      </c>
      <c r="R75" s="25"/>
      <c r="S75" s="25"/>
      <c r="T75" s="25">
        <v>3</v>
      </c>
      <c r="U75" s="25"/>
      <c r="V75" s="71"/>
      <c r="W75" s="25"/>
      <c r="X75" s="25"/>
      <c r="Y75" s="25">
        <v>3</v>
      </c>
      <c r="Z75" s="25">
        <v>4</v>
      </c>
      <c r="AA75" s="25"/>
      <c r="AB75" s="25"/>
      <c r="AC75" s="82">
        <v>3</v>
      </c>
      <c r="AD75" s="82">
        <v>4</v>
      </c>
      <c r="AE75" s="25" t="s">
        <v>46</v>
      </c>
      <c r="AF75" s="83">
        <v>42674</v>
      </c>
      <c r="AG75" s="25" t="s">
        <v>288</v>
      </c>
      <c r="AH75" s="23"/>
      <c r="AI75" s="25"/>
      <c r="AJ75" s="67" t="str">
        <f t="shared" si="2"/>
        <v>D:\\征收\\碧湘街二期\\外勘照片\\私房外勘\\73易宏能\\附件存档\\1.jpg</v>
      </c>
      <c r="AK75" s="67" t="str">
        <f t="shared" si="3"/>
        <v>D:\\征收\\碧湘街二期\\外勘照片\\私房外勘\\73易宏能\\附件存档\\2.jpg</v>
      </c>
    </row>
    <row r="76" spans="1:37" s="17" customFormat="1" ht="33.75">
      <c r="A76" s="71">
        <v>74</v>
      </c>
      <c r="B76" s="103" t="s">
        <v>289</v>
      </c>
      <c r="C76" s="71"/>
      <c r="D76" s="103" t="s">
        <v>88</v>
      </c>
      <c r="E76" s="71"/>
      <c r="F76" s="71"/>
      <c r="G76" s="71" t="s">
        <v>290</v>
      </c>
      <c r="H76" s="103">
        <v>709158482</v>
      </c>
      <c r="I76" s="71">
        <v>86.64</v>
      </c>
      <c r="J76" s="71" t="s">
        <v>40</v>
      </c>
      <c r="K76" s="71" t="s">
        <v>40</v>
      </c>
      <c r="L76" s="71" t="s">
        <v>40</v>
      </c>
      <c r="M76" s="25">
        <v>1995</v>
      </c>
      <c r="N76" s="25">
        <v>1995</v>
      </c>
      <c r="O76" s="25" t="s">
        <v>150</v>
      </c>
      <c r="P76" s="25" t="s">
        <v>150</v>
      </c>
      <c r="Q76" s="25" t="s">
        <v>42</v>
      </c>
      <c r="R76" s="23" t="s">
        <v>291</v>
      </c>
      <c r="S76" s="23" t="s">
        <v>292</v>
      </c>
      <c r="T76" s="25">
        <v>3</v>
      </c>
      <c r="U76" s="25"/>
      <c r="V76" s="71" t="s">
        <v>43</v>
      </c>
      <c r="W76" s="25" t="s">
        <v>44</v>
      </c>
      <c r="X76" s="25" t="s">
        <v>152</v>
      </c>
      <c r="Y76" s="24" t="s">
        <v>138</v>
      </c>
      <c r="Z76" s="25">
        <v>3</v>
      </c>
      <c r="AA76" s="24" t="s">
        <v>293</v>
      </c>
      <c r="AB76" s="25">
        <v>5</v>
      </c>
      <c r="AC76" s="82" t="s">
        <v>138</v>
      </c>
      <c r="AD76" s="82">
        <v>3</v>
      </c>
      <c r="AE76" s="25" t="s">
        <v>63</v>
      </c>
      <c r="AF76" s="83">
        <v>42670</v>
      </c>
      <c r="AG76" s="25" t="s">
        <v>60</v>
      </c>
      <c r="AH76" s="23"/>
      <c r="AI76" s="25"/>
      <c r="AJ76" s="67" t="str">
        <f t="shared" si="2"/>
        <v>D:\\征收\\碧湘街二期\\外勘照片\\私房外勘\\74谢文君\\附件存档\\1.jpg</v>
      </c>
      <c r="AK76" s="67" t="str">
        <f t="shared" si="3"/>
        <v>D:\\征收\\碧湘街二期\\外勘照片\\私房外勘\\74谢文君\\附件存档\\2.jpg</v>
      </c>
    </row>
    <row r="77" spans="1:37" ht="22.5">
      <c r="A77" s="71">
        <v>75</v>
      </c>
      <c r="B77" s="71" t="s">
        <v>294</v>
      </c>
      <c r="C77" s="71"/>
      <c r="D77" s="103" t="s">
        <v>88</v>
      </c>
      <c r="E77" s="71"/>
      <c r="F77" s="71"/>
      <c r="G77" s="71" t="s">
        <v>295</v>
      </c>
      <c r="H77" s="71" t="s">
        <v>296</v>
      </c>
      <c r="I77" s="71">
        <v>52.83</v>
      </c>
      <c r="J77" s="71" t="s">
        <v>40</v>
      </c>
      <c r="K77" s="71"/>
      <c r="L77" s="71" t="s">
        <v>40</v>
      </c>
      <c r="M77" s="71">
        <v>1976</v>
      </c>
      <c r="N77" s="71">
        <v>1976</v>
      </c>
      <c r="O77" s="71" t="s">
        <v>150</v>
      </c>
      <c r="P77" s="71"/>
      <c r="Q77" s="71" t="s">
        <v>42</v>
      </c>
      <c r="R77" s="103"/>
      <c r="S77" s="103" t="s">
        <v>297</v>
      </c>
      <c r="T77" s="71">
        <v>3</v>
      </c>
      <c r="U77" s="71"/>
      <c r="V77" s="71"/>
      <c r="W77" s="71"/>
      <c r="X77" s="71"/>
      <c r="Y77" s="73" t="s">
        <v>97</v>
      </c>
      <c r="Z77" s="71">
        <v>2</v>
      </c>
      <c r="AA77" s="71"/>
      <c r="AB77" s="71"/>
      <c r="AC77" s="80" t="s">
        <v>97</v>
      </c>
      <c r="AD77" s="80">
        <v>2</v>
      </c>
      <c r="AE77" s="71" t="s">
        <v>54</v>
      </c>
      <c r="AF77" s="81">
        <v>42670</v>
      </c>
      <c r="AG77" s="71" t="s">
        <v>60</v>
      </c>
      <c r="AH77" s="103"/>
      <c r="AI77" s="71"/>
      <c r="AJ77" s="67" t="str">
        <f t="shared" si="2"/>
        <v>D:\\征收\\碧湘街二期\\外勘照片\\私房外勘\\75黎起\\附件存档\\1.jpg</v>
      </c>
      <c r="AK77" s="67" t="str">
        <f t="shared" si="3"/>
        <v>D:\\征收\\碧湘街二期\\外勘照片\\私房外勘\\75黎起\\附件存档\\2.jpg</v>
      </c>
    </row>
    <row r="78" spans="1:37" s="17" customFormat="1" ht="22.5">
      <c r="A78" s="71">
        <v>76</v>
      </c>
      <c r="B78" s="71" t="s">
        <v>298</v>
      </c>
      <c r="C78" s="71"/>
      <c r="D78" s="103" t="s">
        <v>88</v>
      </c>
      <c r="E78" s="71"/>
      <c r="F78" s="71"/>
      <c r="G78" s="71" t="s">
        <v>299</v>
      </c>
      <c r="H78" s="71" t="s">
        <v>300</v>
      </c>
      <c r="I78" s="71">
        <v>147.49</v>
      </c>
      <c r="J78" s="71" t="s">
        <v>40</v>
      </c>
      <c r="K78" s="71" t="s">
        <v>40</v>
      </c>
      <c r="L78" s="71" t="s">
        <v>40</v>
      </c>
      <c r="M78" s="25">
        <v>1987</v>
      </c>
      <c r="N78" s="25">
        <v>1987</v>
      </c>
      <c r="O78" s="25" t="s">
        <v>150</v>
      </c>
      <c r="P78" s="25" t="s">
        <v>150</v>
      </c>
      <c r="Q78" s="25" t="s">
        <v>42</v>
      </c>
      <c r="R78" s="23" t="s">
        <v>301</v>
      </c>
      <c r="S78" s="23" t="s">
        <v>302</v>
      </c>
      <c r="T78" s="25">
        <v>3</v>
      </c>
      <c r="U78" s="25"/>
      <c r="V78" s="71" t="s">
        <v>43</v>
      </c>
      <c r="W78" s="25" t="s">
        <v>44</v>
      </c>
      <c r="X78" s="25" t="s">
        <v>303</v>
      </c>
      <c r="Y78" s="24" t="s">
        <v>97</v>
      </c>
      <c r="Z78" s="25">
        <v>2</v>
      </c>
      <c r="AA78" s="24" t="s">
        <v>138</v>
      </c>
      <c r="AB78" s="25">
        <v>3</v>
      </c>
      <c r="AC78" s="82" t="s">
        <v>97</v>
      </c>
      <c r="AD78" s="82">
        <v>2</v>
      </c>
      <c r="AE78" s="25" t="s">
        <v>63</v>
      </c>
      <c r="AF78" s="83">
        <v>42670</v>
      </c>
      <c r="AG78" s="25" t="s">
        <v>60</v>
      </c>
      <c r="AH78" s="23"/>
      <c r="AI78" s="25"/>
      <c r="AJ78" s="67" t="str">
        <f t="shared" si="2"/>
        <v>D:\\征收\\碧湘街二期\\外勘照片\\私房外勘\\76李顺勇\\附件存档\\1.jpg</v>
      </c>
      <c r="AK78" s="67" t="str">
        <f t="shared" si="3"/>
        <v>D:\\征收\\碧湘街二期\\外勘照片\\私房外勘\\76李顺勇\\附件存档\\2.jpg</v>
      </c>
    </row>
    <row r="79" spans="1:37" s="17" customFormat="1" ht="33.75">
      <c r="A79" s="71">
        <v>77</v>
      </c>
      <c r="B79" s="103" t="s">
        <v>304</v>
      </c>
      <c r="C79" s="71"/>
      <c r="D79" s="103" t="s">
        <v>88</v>
      </c>
      <c r="E79" s="71"/>
      <c r="F79" s="71"/>
      <c r="G79" s="71" t="s">
        <v>305</v>
      </c>
      <c r="H79" s="103" t="s">
        <v>306</v>
      </c>
      <c r="I79" s="71">
        <v>45.37</v>
      </c>
      <c r="J79" s="71" t="s">
        <v>40</v>
      </c>
      <c r="K79" s="71" t="s">
        <v>40</v>
      </c>
      <c r="L79" s="71" t="s">
        <v>40</v>
      </c>
      <c r="M79" s="25">
        <v>1944</v>
      </c>
      <c r="N79" s="25">
        <v>1944</v>
      </c>
      <c r="O79" s="25" t="s">
        <v>92</v>
      </c>
      <c r="P79" s="25" t="s">
        <v>92</v>
      </c>
      <c r="Q79" s="25" t="s">
        <v>92</v>
      </c>
      <c r="R79" s="23" t="s">
        <v>307</v>
      </c>
      <c r="S79" s="23"/>
      <c r="T79" s="25">
        <v>3</v>
      </c>
      <c r="U79" s="25"/>
      <c r="V79" s="71" t="s">
        <v>43</v>
      </c>
      <c r="W79" s="25" t="s">
        <v>44</v>
      </c>
      <c r="X79" s="25" t="s">
        <v>303</v>
      </c>
      <c r="Y79" s="24" t="s">
        <v>97</v>
      </c>
      <c r="Z79" s="25">
        <v>2</v>
      </c>
      <c r="AA79" s="24" t="s">
        <v>97</v>
      </c>
      <c r="AB79" s="25">
        <v>2</v>
      </c>
      <c r="AC79" s="82" t="s">
        <v>97</v>
      </c>
      <c r="AD79" s="82">
        <v>2</v>
      </c>
      <c r="AE79" s="25" t="s">
        <v>46</v>
      </c>
      <c r="AF79" s="83">
        <v>42670</v>
      </c>
      <c r="AG79" s="25" t="s">
        <v>60</v>
      </c>
      <c r="AH79" s="23"/>
      <c r="AI79" s="25"/>
      <c r="AJ79" s="67" t="str">
        <f t="shared" si="2"/>
        <v>D:\\征收\\碧湘街二期\\外勘照片\\私房外勘\\77冯云、冯必雄、冯子钦、冯雪萍、冯必成\\附件存档\\1.jpg</v>
      </c>
      <c r="AK79" s="67" t="str">
        <f t="shared" si="3"/>
        <v>D:\\征收\\碧湘街二期\\外勘照片\\私房外勘\\77冯云、冯必雄、冯子钦、冯雪萍、冯必成\\附件存档\\2.jpg</v>
      </c>
    </row>
    <row r="80" spans="1:37" s="17" customFormat="1">
      <c r="A80" s="71">
        <v>78</v>
      </c>
      <c r="B80" s="71" t="s">
        <v>308</v>
      </c>
      <c r="C80" s="71"/>
      <c r="D80" s="103" t="s">
        <v>88</v>
      </c>
      <c r="E80" s="71"/>
      <c r="F80" s="71"/>
      <c r="G80" s="71" t="s">
        <v>309</v>
      </c>
      <c r="H80" s="71" t="s">
        <v>310</v>
      </c>
      <c r="I80" s="71">
        <v>66.8</v>
      </c>
      <c r="J80" s="71" t="s">
        <v>40</v>
      </c>
      <c r="K80" s="71" t="s">
        <v>40</v>
      </c>
      <c r="L80" s="71" t="s">
        <v>40</v>
      </c>
      <c r="M80" s="25">
        <v>1951</v>
      </c>
      <c r="N80" s="25">
        <v>1951</v>
      </c>
      <c r="O80" s="25" t="s">
        <v>92</v>
      </c>
      <c r="P80" s="25" t="s">
        <v>92</v>
      </c>
      <c r="Q80" s="25" t="s">
        <v>92</v>
      </c>
      <c r="R80" s="23" t="s">
        <v>302</v>
      </c>
      <c r="S80" s="23" t="s">
        <v>311</v>
      </c>
      <c r="T80" s="25">
        <v>3</v>
      </c>
      <c r="U80" s="25"/>
      <c r="V80" s="71" t="s">
        <v>43</v>
      </c>
      <c r="W80" s="25" t="s">
        <v>44</v>
      </c>
      <c r="X80" s="25" t="s">
        <v>152</v>
      </c>
      <c r="Y80" s="24" t="s">
        <v>97</v>
      </c>
      <c r="Z80" s="25">
        <v>2</v>
      </c>
      <c r="AA80" s="24" t="s">
        <v>97</v>
      </c>
      <c r="AB80" s="25">
        <v>2</v>
      </c>
      <c r="AC80" s="82" t="s">
        <v>97</v>
      </c>
      <c r="AD80" s="82">
        <v>2</v>
      </c>
      <c r="AE80" s="25" t="s">
        <v>63</v>
      </c>
      <c r="AF80" s="83">
        <v>42670</v>
      </c>
      <c r="AG80" s="25" t="s">
        <v>60</v>
      </c>
      <c r="AH80" s="23"/>
      <c r="AI80" s="25"/>
      <c r="AJ80" s="67" t="str">
        <f t="shared" si="2"/>
        <v>D:\\征收\\碧湘街二期\\外勘照片\\私房外勘\\78周雄\\附件存档\\1.jpg</v>
      </c>
      <c r="AK80" s="67" t="str">
        <f t="shared" si="3"/>
        <v>D:\\征收\\碧湘街二期\\外勘照片\\私房外勘\\78周雄\\附件存档\\2.jpg</v>
      </c>
    </row>
    <row r="81" spans="1:37" s="17" customFormat="1" ht="33.75">
      <c r="A81" s="71">
        <v>79</v>
      </c>
      <c r="B81" s="71" t="s">
        <v>312</v>
      </c>
      <c r="C81" s="71"/>
      <c r="D81" s="103" t="s">
        <v>88</v>
      </c>
      <c r="E81" s="71"/>
      <c r="F81" s="71"/>
      <c r="G81" s="71" t="s">
        <v>313</v>
      </c>
      <c r="H81" s="71" t="s">
        <v>314</v>
      </c>
      <c r="I81" s="71">
        <v>67.2</v>
      </c>
      <c r="J81" s="71" t="s">
        <v>40</v>
      </c>
      <c r="K81" s="71" t="s">
        <v>40</v>
      </c>
      <c r="L81" s="71" t="s">
        <v>40</v>
      </c>
      <c r="M81" s="25"/>
      <c r="N81" s="25"/>
      <c r="O81" s="25" t="s">
        <v>150</v>
      </c>
      <c r="P81" s="25" t="s">
        <v>150</v>
      </c>
      <c r="Q81" s="25" t="s">
        <v>42</v>
      </c>
      <c r="R81" s="23" t="s">
        <v>315</v>
      </c>
      <c r="S81" s="23" t="s">
        <v>316</v>
      </c>
      <c r="T81" s="25">
        <v>3</v>
      </c>
      <c r="U81" s="25"/>
      <c r="V81" s="71" t="s">
        <v>43</v>
      </c>
      <c r="W81" s="25" t="s">
        <v>44</v>
      </c>
      <c r="X81" s="25" t="s">
        <v>317</v>
      </c>
      <c r="Y81" s="25">
        <v>1</v>
      </c>
      <c r="Z81" s="25">
        <v>1</v>
      </c>
      <c r="AA81" s="24" t="s">
        <v>138</v>
      </c>
      <c r="AB81" s="25">
        <v>3</v>
      </c>
      <c r="AC81" s="82">
        <v>1</v>
      </c>
      <c r="AD81" s="82">
        <v>1</v>
      </c>
      <c r="AE81" s="25" t="s">
        <v>63</v>
      </c>
      <c r="AF81" s="83">
        <v>42670</v>
      </c>
      <c r="AG81" s="25" t="s">
        <v>60</v>
      </c>
      <c r="AH81" s="25"/>
      <c r="AI81" s="23" t="s">
        <v>76</v>
      </c>
      <c r="AJ81" s="67" t="str">
        <f t="shared" si="2"/>
        <v>D:\\征收\\碧湘街二期\\外勘照片\\私房外勘\\79王志球\\附件存档\\1.jpg</v>
      </c>
      <c r="AK81" s="67" t="str">
        <f t="shared" si="3"/>
        <v>D:\\征收\\碧湘街二期\\外勘照片\\私房外勘\\79王志球\\附件存档\\2.jpg</v>
      </c>
    </row>
    <row r="82" spans="1:37" s="17" customFormat="1" ht="33.75">
      <c r="A82" s="71">
        <v>80</v>
      </c>
      <c r="B82" s="71" t="s">
        <v>318</v>
      </c>
      <c r="C82" s="71"/>
      <c r="D82" s="103" t="s">
        <v>88</v>
      </c>
      <c r="E82" s="71"/>
      <c r="F82" s="71"/>
      <c r="G82" s="71" t="s">
        <v>319</v>
      </c>
      <c r="H82" s="71" t="s">
        <v>320</v>
      </c>
      <c r="I82" s="71">
        <v>17.59</v>
      </c>
      <c r="J82" s="71" t="s">
        <v>40</v>
      </c>
      <c r="K82" s="71" t="s">
        <v>40</v>
      </c>
      <c r="L82" s="71" t="s">
        <v>40</v>
      </c>
      <c r="M82" s="25">
        <v>1946</v>
      </c>
      <c r="N82" s="25">
        <v>1946</v>
      </c>
      <c r="O82" s="25" t="s">
        <v>92</v>
      </c>
      <c r="P82" s="25" t="s">
        <v>92</v>
      </c>
      <c r="Q82" s="25" t="s">
        <v>92</v>
      </c>
      <c r="R82" s="23" t="s">
        <v>321</v>
      </c>
      <c r="S82" s="23" t="s">
        <v>322</v>
      </c>
      <c r="T82" s="25">
        <v>3</v>
      </c>
      <c r="U82" s="25"/>
      <c r="V82" s="71" t="s">
        <v>43</v>
      </c>
      <c r="W82" s="25" t="s">
        <v>44</v>
      </c>
      <c r="X82" s="25" t="s">
        <v>323</v>
      </c>
      <c r="Y82" s="25">
        <v>1</v>
      </c>
      <c r="Z82" s="25">
        <v>1</v>
      </c>
      <c r="AA82" s="25">
        <v>1</v>
      </c>
      <c r="AB82" s="25">
        <v>1</v>
      </c>
      <c r="AC82" s="82">
        <v>1</v>
      </c>
      <c r="AD82" s="82">
        <v>1</v>
      </c>
      <c r="AE82" s="25" t="s">
        <v>63</v>
      </c>
      <c r="AF82" s="83">
        <v>42670</v>
      </c>
      <c r="AG82" s="25" t="s">
        <v>60</v>
      </c>
      <c r="AH82" s="25" t="s">
        <v>324</v>
      </c>
      <c r="AI82" s="25"/>
      <c r="AJ82" s="67" t="str">
        <f t="shared" si="2"/>
        <v>D:\\征收\\碧湘街二期\\外勘照片\\私房外勘\\80廖荣贵\\附件存档\\1.jpg</v>
      </c>
      <c r="AK82" s="67" t="str">
        <f t="shared" si="3"/>
        <v>D:\\征收\\碧湘街二期\\外勘照片\\私房外勘\\80廖荣贵\\附件存档\\2.jpg</v>
      </c>
    </row>
    <row r="83" spans="1:37" s="17" customFormat="1" ht="33.75">
      <c r="A83" s="71">
        <v>81</v>
      </c>
      <c r="B83" s="71" t="s">
        <v>325</v>
      </c>
      <c r="C83" s="71"/>
      <c r="D83" s="103" t="s">
        <v>88</v>
      </c>
      <c r="E83" s="71"/>
      <c r="F83" s="71"/>
      <c r="G83" s="71" t="s">
        <v>326</v>
      </c>
      <c r="H83" s="71" t="s">
        <v>327</v>
      </c>
      <c r="I83" s="71">
        <v>63.9</v>
      </c>
      <c r="J83" s="71" t="s">
        <v>1194</v>
      </c>
      <c r="K83" s="71" t="s">
        <v>40</v>
      </c>
      <c r="L83" s="71" t="s">
        <v>40</v>
      </c>
      <c r="M83" s="25">
        <v>1986</v>
      </c>
      <c r="N83" s="25">
        <v>1986</v>
      </c>
      <c r="O83" s="25" t="s">
        <v>92</v>
      </c>
      <c r="P83" s="25" t="s">
        <v>92</v>
      </c>
      <c r="Q83" s="25" t="s">
        <v>92</v>
      </c>
      <c r="R83" s="23" t="s">
        <v>328</v>
      </c>
      <c r="S83" s="23" t="s">
        <v>329</v>
      </c>
      <c r="T83" s="25">
        <v>3</v>
      </c>
      <c r="U83" s="25"/>
      <c r="V83" s="71" t="s">
        <v>43</v>
      </c>
      <c r="W83" s="25" t="s">
        <v>44</v>
      </c>
      <c r="X83" s="25" t="s">
        <v>303</v>
      </c>
      <c r="Y83" s="24" t="s">
        <v>97</v>
      </c>
      <c r="Z83" s="25">
        <v>2</v>
      </c>
      <c r="AA83" s="24" t="s">
        <v>138</v>
      </c>
      <c r="AB83" s="25">
        <v>3</v>
      </c>
      <c r="AC83" s="82" t="s">
        <v>97</v>
      </c>
      <c r="AD83" s="82">
        <v>2</v>
      </c>
      <c r="AE83" s="25" t="s">
        <v>63</v>
      </c>
      <c r="AF83" s="83">
        <v>42670</v>
      </c>
      <c r="AG83" s="25" t="s">
        <v>60</v>
      </c>
      <c r="AH83" s="23"/>
      <c r="AI83" s="25"/>
      <c r="AJ83" s="67" t="str">
        <f t="shared" si="2"/>
        <v>D:\\征收\\碧湘街二期\\外勘照片\\私房外勘\\81苏清泉\\附件存档\\1.jpg</v>
      </c>
      <c r="AK83" s="67" t="str">
        <f t="shared" si="3"/>
        <v>D:\\征收\\碧湘街二期\\外勘照片\\私房外勘\\81苏清泉\\附件存档\\2.jpg</v>
      </c>
    </row>
    <row r="84" spans="1:37" s="17" customFormat="1" ht="22.5">
      <c r="A84" s="71">
        <v>82</v>
      </c>
      <c r="B84" s="71" t="s">
        <v>330</v>
      </c>
      <c r="C84" s="71"/>
      <c r="D84" s="103" t="s">
        <v>88</v>
      </c>
      <c r="E84" s="71"/>
      <c r="F84" s="71"/>
      <c r="G84" s="71" t="s">
        <v>331</v>
      </c>
      <c r="H84" s="71" t="s">
        <v>332</v>
      </c>
      <c r="I84" s="71">
        <v>27.47</v>
      </c>
      <c r="J84" s="71" t="s">
        <v>40</v>
      </c>
      <c r="K84" s="71" t="s">
        <v>40</v>
      </c>
      <c r="L84" s="71" t="s">
        <v>40</v>
      </c>
      <c r="M84" s="25">
        <v>1949</v>
      </c>
      <c r="N84" s="25">
        <v>1949</v>
      </c>
      <c r="O84" s="25" t="s">
        <v>92</v>
      </c>
      <c r="P84" s="25" t="s">
        <v>92</v>
      </c>
      <c r="Q84" s="25" t="s">
        <v>92</v>
      </c>
      <c r="R84" s="23" t="s">
        <v>333</v>
      </c>
      <c r="S84" s="23" t="s">
        <v>334</v>
      </c>
      <c r="T84" s="25">
        <v>3</v>
      </c>
      <c r="U84" s="25"/>
      <c r="V84" s="71" t="s">
        <v>43</v>
      </c>
      <c r="W84" s="25" t="s">
        <v>44</v>
      </c>
      <c r="X84" s="25" t="s">
        <v>317</v>
      </c>
      <c r="Y84" s="24" t="s">
        <v>97</v>
      </c>
      <c r="Z84" s="25">
        <v>2</v>
      </c>
      <c r="AA84" s="24" t="s">
        <v>97</v>
      </c>
      <c r="AB84" s="25">
        <v>2</v>
      </c>
      <c r="AC84" s="82" t="s">
        <v>97</v>
      </c>
      <c r="AD84" s="82">
        <v>2</v>
      </c>
      <c r="AE84" s="25" t="s">
        <v>63</v>
      </c>
      <c r="AF84" s="83">
        <v>42670</v>
      </c>
      <c r="AG84" s="25" t="s">
        <v>60</v>
      </c>
      <c r="AH84" s="23"/>
      <c r="AI84" s="25"/>
      <c r="AJ84" s="67" t="str">
        <f t="shared" si="2"/>
        <v>D:\\征收\\碧湘街二期\\外勘照片\\私房外勘\\82邓自辉\\附件存档\\1.jpg</v>
      </c>
      <c r="AK84" s="67" t="str">
        <f t="shared" si="3"/>
        <v>D:\\征收\\碧湘街二期\\外勘照片\\私房外勘\\82邓自辉\\附件存档\\2.jpg</v>
      </c>
    </row>
    <row r="85" spans="1:37" s="17" customFormat="1" ht="22.5">
      <c r="A85" s="71">
        <v>83</v>
      </c>
      <c r="B85" s="71" t="s">
        <v>335</v>
      </c>
      <c r="C85" s="71"/>
      <c r="D85" s="103" t="s">
        <v>88</v>
      </c>
      <c r="E85" s="71"/>
      <c r="F85" s="71"/>
      <c r="G85" s="71" t="s">
        <v>336</v>
      </c>
      <c r="H85" s="71" t="s">
        <v>337</v>
      </c>
      <c r="I85" s="71">
        <v>135.27000000000001</v>
      </c>
      <c r="J85" s="71" t="s">
        <v>40</v>
      </c>
      <c r="K85" s="71" t="s">
        <v>40</v>
      </c>
      <c r="L85" s="71" t="s">
        <v>40</v>
      </c>
      <c r="M85" s="25">
        <v>1950</v>
      </c>
      <c r="N85" s="25">
        <v>1950</v>
      </c>
      <c r="O85" s="25" t="s">
        <v>92</v>
      </c>
      <c r="P85" s="25" t="s">
        <v>92</v>
      </c>
      <c r="Q85" s="25" t="s">
        <v>92</v>
      </c>
      <c r="R85" s="23" t="s">
        <v>338</v>
      </c>
      <c r="S85" s="23">
        <v>2.8</v>
      </c>
      <c r="T85" s="76">
        <v>4.3</v>
      </c>
      <c r="U85" s="25"/>
      <c r="V85" s="71" t="s">
        <v>43</v>
      </c>
      <c r="W85" s="25" t="s">
        <v>44</v>
      </c>
      <c r="X85" s="25" t="s">
        <v>303</v>
      </c>
      <c r="Y85" s="25">
        <v>1</v>
      </c>
      <c r="Z85" s="25">
        <v>1</v>
      </c>
      <c r="AA85" s="25">
        <v>1</v>
      </c>
      <c r="AB85" s="25">
        <v>1</v>
      </c>
      <c r="AC85" s="82">
        <v>1</v>
      </c>
      <c r="AD85" s="82">
        <v>1</v>
      </c>
      <c r="AE85" s="25" t="s">
        <v>46</v>
      </c>
      <c r="AF85" s="83">
        <v>42670</v>
      </c>
      <c r="AG85" s="25" t="s">
        <v>60</v>
      </c>
      <c r="AH85" s="25" t="s">
        <v>339</v>
      </c>
      <c r="AI85" s="23" t="s">
        <v>76</v>
      </c>
      <c r="AJ85" s="67" t="str">
        <f t="shared" si="2"/>
        <v>D:\\征收\\碧湘街二期\\外勘照片\\私房外勘\\83左露\\附件存档\\1.jpg</v>
      </c>
      <c r="AK85" s="67" t="str">
        <f t="shared" si="3"/>
        <v>D:\\征收\\碧湘街二期\\外勘照片\\私房外勘\\83左露\\附件存档\\2.jpg</v>
      </c>
    </row>
    <row r="86" spans="1:37" s="17" customFormat="1">
      <c r="A86" s="71">
        <v>84</v>
      </c>
      <c r="B86" s="103" t="s">
        <v>340</v>
      </c>
      <c r="C86" s="71"/>
      <c r="D86" s="103" t="s">
        <v>88</v>
      </c>
      <c r="E86" s="71"/>
      <c r="F86" s="71"/>
      <c r="G86" s="71" t="s">
        <v>341</v>
      </c>
      <c r="H86" s="71" t="s">
        <v>342</v>
      </c>
      <c r="I86" s="71">
        <v>31.7</v>
      </c>
      <c r="J86" s="71" t="s">
        <v>40</v>
      </c>
      <c r="K86" s="71" t="s">
        <v>40</v>
      </c>
      <c r="L86" s="71" t="s">
        <v>40</v>
      </c>
      <c r="M86" s="25">
        <v>1996</v>
      </c>
      <c r="N86" s="25">
        <v>1996</v>
      </c>
      <c r="O86" s="25" t="s">
        <v>150</v>
      </c>
      <c r="P86" s="25" t="s">
        <v>150</v>
      </c>
      <c r="Q86" s="25" t="s">
        <v>42</v>
      </c>
      <c r="R86" s="23">
        <v>3.1</v>
      </c>
      <c r="S86" s="23">
        <v>3.2</v>
      </c>
      <c r="T86" s="25">
        <v>3.2</v>
      </c>
      <c r="U86" s="25"/>
      <c r="V86" s="71" t="s">
        <v>43</v>
      </c>
      <c r="W86" s="25" t="s">
        <v>44</v>
      </c>
      <c r="X86" s="25" t="s">
        <v>152</v>
      </c>
      <c r="Y86" s="25">
        <v>1</v>
      </c>
      <c r="Z86" s="25">
        <v>1</v>
      </c>
      <c r="AA86" s="25">
        <v>1</v>
      </c>
      <c r="AB86" s="25">
        <v>1</v>
      </c>
      <c r="AC86" s="82">
        <v>1</v>
      </c>
      <c r="AD86" s="82">
        <v>1</v>
      </c>
      <c r="AE86" s="25" t="s">
        <v>63</v>
      </c>
      <c r="AF86" s="83">
        <v>42670</v>
      </c>
      <c r="AG86" s="25" t="s">
        <v>60</v>
      </c>
      <c r="AH86" s="23"/>
      <c r="AI86" s="25"/>
      <c r="AJ86" s="67" t="str">
        <f t="shared" si="2"/>
        <v>D:\\征收\\碧湘街二期\\外勘照片\\私房外勘\\84陈康直\\附件存档\\1.jpg</v>
      </c>
      <c r="AK86" s="67" t="str">
        <f t="shared" si="3"/>
        <v>D:\\征收\\碧湘街二期\\外勘照片\\私房外勘\\84陈康直\\附件存档\\2.jpg</v>
      </c>
    </row>
    <row r="87" spans="1:37" s="59" customFormat="1" ht="67.5">
      <c r="A87" s="187">
        <v>85</v>
      </c>
      <c r="B87" s="87" t="s">
        <v>1806</v>
      </c>
      <c r="C87" s="88"/>
      <c r="D87" s="87" t="s">
        <v>88</v>
      </c>
      <c r="E87" s="88"/>
      <c r="F87" s="88"/>
      <c r="G87" s="111" t="s">
        <v>1190</v>
      </c>
      <c r="H87" s="88"/>
      <c r="I87" s="88"/>
      <c r="J87" s="88"/>
      <c r="K87" s="87" t="s">
        <v>344</v>
      </c>
      <c r="L87" s="88"/>
      <c r="M87" s="33"/>
      <c r="N87" s="33"/>
      <c r="O87" s="33"/>
      <c r="P87" s="33"/>
      <c r="Q87" s="33"/>
      <c r="R87" s="31" t="s">
        <v>345</v>
      </c>
      <c r="S87" s="31"/>
      <c r="T87" s="33">
        <v>3</v>
      </c>
      <c r="U87" s="33"/>
      <c r="V87" s="88" t="s">
        <v>43</v>
      </c>
      <c r="W87" s="33" t="s">
        <v>44</v>
      </c>
      <c r="X87" s="33" t="s">
        <v>152</v>
      </c>
      <c r="Y87" s="33"/>
      <c r="Z87" s="33"/>
      <c r="AA87" s="32" t="s">
        <v>138</v>
      </c>
      <c r="AB87" s="33">
        <v>3</v>
      </c>
      <c r="AC87" s="91"/>
      <c r="AD87" s="91"/>
      <c r="AE87" s="33" t="s">
        <v>63</v>
      </c>
      <c r="AF87" s="92">
        <v>42671</v>
      </c>
      <c r="AG87" s="33" t="s">
        <v>60</v>
      </c>
      <c r="AH87" s="31"/>
      <c r="AI87" s="31" t="s">
        <v>346</v>
      </c>
      <c r="AJ87" s="67" t="str">
        <f t="shared" si="2"/>
        <v>D:\\征收\\碧湘街二期\\外勘照片\\私房外勘\\85何长生\\附件存档\\1.jpg</v>
      </c>
      <c r="AK87" s="67" t="str">
        <f t="shared" si="3"/>
        <v>D:\\征收\\碧湘街二期\\外勘照片\\私房外勘\\85何长生\\附件存档\\2.jpg</v>
      </c>
    </row>
    <row r="88" spans="1:37" s="59" customFormat="1" ht="67.5">
      <c r="A88" s="188"/>
      <c r="B88" s="87" t="s">
        <v>343</v>
      </c>
      <c r="C88" s="88"/>
      <c r="D88" s="87" t="s">
        <v>88</v>
      </c>
      <c r="E88" s="88"/>
      <c r="F88" s="88"/>
      <c r="G88" s="88"/>
      <c r="H88" s="88"/>
      <c r="I88" s="88"/>
      <c r="J88" s="88"/>
      <c r="K88" s="88" t="s">
        <v>40</v>
      </c>
      <c r="L88" s="88"/>
      <c r="M88" s="33"/>
      <c r="N88" s="33"/>
      <c r="O88" s="33"/>
      <c r="P88" s="33"/>
      <c r="Q88" s="33"/>
      <c r="R88" s="31" t="s">
        <v>347</v>
      </c>
      <c r="S88" s="31"/>
      <c r="T88" s="33">
        <v>3</v>
      </c>
      <c r="U88" s="33"/>
      <c r="V88" s="88" t="s">
        <v>43</v>
      </c>
      <c r="W88" s="33" t="s">
        <v>44</v>
      </c>
      <c r="X88" s="33" t="s">
        <v>152</v>
      </c>
      <c r="Y88" s="33"/>
      <c r="Z88" s="33"/>
      <c r="AA88" s="32" t="s">
        <v>97</v>
      </c>
      <c r="AB88" s="33">
        <v>2</v>
      </c>
      <c r="AC88" s="91"/>
      <c r="AD88" s="91"/>
      <c r="AE88" s="33" t="s">
        <v>63</v>
      </c>
      <c r="AF88" s="92">
        <v>42671</v>
      </c>
      <c r="AG88" s="33" t="s">
        <v>60</v>
      </c>
      <c r="AH88" s="31"/>
      <c r="AI88" s="31" t="s">
        <v>348</v>
      </c>
      <c r="AJ88" s="67" t="str">
        <f t="shared" si="2"/>
        <v>D:\\征收\\碧湘街二期\\外勘照片\\私房外勘\\何长生\\附件存档\\1.jpg</v>
      </c>
      <c r="AK88" s="67" t="str">
        <f t="shared" si="3"/>
        <v>D:\\征收\\碧湘街二期\\外勘照片\\私房外勘\\何长生\\附件存档\\2.jpg</v>
      </c>
    </row>
    <row r="89" spans="1:37" s="17" customFormat="1" ht="56.25">
      <c r="A89" s="71">
        <v>86</v>
      </c>
      <c r="B89" s="103" t="s">
        <v>1812</v>
      </c>
      <c r="C89" s="71"/>
      <c r="D89" s="103" t="s">
        <v>88</v>
      </c>
      <c r="E89" s="71"/>
      <c r="F89" s="71"/>
      <c r="G89" s="71" t="s">
        <v>350</v>
      </c>
      <c r="H89" s="71" t="s">
        <v>351</v>
      </c>
      <c r="I89" s="71">
        <v>45.53</v>
      </c>
      <c r="J89" s="71"/>
      <c r="K89" s="71" t="s">
        <v>40</v>
      </c>
      <c r="L89" s="74" t="s">
        <v>40</v>
      </c>
      <c r="M89" s="25">
        <v>1946</v>
      </c>
      <c r="N89" s="25">
        <v>1946</v>
      </c>
      <c r="O89" s="25" t="s">
        <v>92</v>
      </c>
      <c r="P89" s="25" t="s">
        <v>92</v>
      </c>
      <c r="Q89" s="25" t="s">
        <v>92</v>
      </c>
      <c r="R89" s="23">
        <v>4</v>
      </c>
      <c r="S89" s="23">
        <v>2.2799999999999998</v>
      </c>
      <c r="T89" s="76">
        <v>4</v>
      </c>
      <c r="U89" s="25"/>
      <c r="V89" s="71" t="s">
        <v>43</v>
      </c>
      <c r="W89" s="25" t="s">
        <v>44</v>
      </c>
      <c r="X89" s="25" t="s">
        <v>152</v>
      </c>
      <c r="Y89" s="25">
        <v>1</v>
      </c>
      <c r="Z89" s="25">
        <v>1</v>
      </c>
      <c r="AA89" s="25">
        <v>1</v>
      </c>
      <c r="AB89" s="25">
        <v>1</v>
      </c>
      <c r="AC89" s="82">
        <v>1</v>
      </c>
      <c r="AD89" s="82">
        <v>1</v>
      </c>
      <c r="AE89" s="25" t="s">
        <v>46</v>
      </c>
      <c r="AF89" s="83">
        <v>42670</v>
      </c>
      <c r="AG89" s="25" t="s">
        <v>60</v>
      </c>
      <c r="AH89" s="25"/>
      <c r="AI89" s="23" t="s">
        <v>352</v>
      </c>
      <c r="AJ89" s="67" t="str">
        <f t="shared" si="2"/>
        <v>D:\\征收\\碧湘街二期\\外勘照片\\私房外勘\\86唐镇华\\附件存档\\1.jpg</v>
      </c>
      <c r="AK89" s="67" t="str">
        <f t="shared" si="3"/>
        <v>D:\\征收\\碧湘街二期\\外勘照片\\私房外勘\\86唐镇华\\附件存档\\2.jpg</v>
      </c>
    </row>
    <row r="90" spans="1:37" s="17" customFormat="1" ht="33.75">
      <c r="A90" s="71">
        <v>87</v>
      </c>
      <c r="B90" s="103" t="s">
        <v>353</v>
      </c>
      <c r="C90" s="71"/>
      <c r="D90" s="103" t="s">
        <v>88</v>
      </c>
      <c r="E90" s="71"/>
      <c r="F90" s="71"/>
      <c r="G90" s="71" t="s">
        <v>354</v>
      </c>
      <c r="H90" s="71" t="s">
        <v>355</v>
      </c>
      <c r="I90" s="71">
        <v>34.25</v>
      </c>
      <c r="J90" s="71"/>
      <c r="K90" s="71" t="s">
        <v>356</v>
      </c>
      <c r="L90" s="74" t="s">
        <v>40</v>
      </c>
      <c r="M90" s="25">
        <v>1946</v>
      </c>
      <c r="N90" s="25">
        <v>1946</v>
      </c>
      <c r="O90" s="25" t="s">
        <v>92</v>
      </c>
      <c r="P90" s="25" t="s">
        <v>92</v>
      </c>
      <c r="Q90" s="25" t="s">
        <v>92</v>
      </c>
      <c r="R90" s="23" t="s">
        <v>357</v>
      </c>
      <c r="S90" s="23">
        <v>6</v>
      </c>
      <c r="T90" s="25">
        <v>3</v>
      </c>
      <c r="U90" s="25"/>
      <c r="V90" s="71" t="s">
        <v>43</v>
      </c>
      <c r="W90" s="25" t="s">
        <v>44</v>
      </c>
      <c r="X90" s="25" t="s">
        <v>317</v>
      </c>
      <c r="Y90" s="24" t="s">
        <v>97</v>
      </c>
      <c r="Z90" s="25">
        <v>2</v>
      </c>
      <c r="AA90" s="24" t="s">
        <v>138</v>
      </c>
      <c r="AB90" s="25">
        <v>3</v>
      </c>
      <c r="AC90" s="82" t="s">
        <v>97</v>
      </c>
      <c r="AD90" s="82">
        <v>2</v>
      </c>
      <c r="AE90" s="25" t="s">
        <v>46</v>
      </c>
      <c r="AF90" s="83">
        <v>42671</v>
      </c>
      <c r="AG90" s="25" t="s">
        <v>60</v>
      </c>
      <c r="AH90" s="23"/>
      <c r="AI90" s="23" t="s">
        <v>358</v>
      </c>
      <c r="AJ90" s="67" t="str">
        <f t="shared" si="2"/>
        <v>D:\\征收\\碧湘街二期\\外勘照片\\私房外勘\\87周维宾\\附件存档\\1.jpg</v>
      </c>
      <c r="AK90" s="67" t="str">
        <f t="shared" si="3"/>
        <v>D:\\征收\\碧湘街二期\\外勘照片\\私房外勘\\87周维宾\\附件存档\\2.jpg</v>
      </c>
    </row>
    <row r="91" spans="1:37" s="59" customFormat="1">
      <c r="A91" s="88">
        <v>88</v>
      </c>
      <c r="B91" s="87"/>
      <c r="C91" s="88" t="s">
        <v>359</v>
      </c>
      <c r="D91" s="87" t="s">
        <v>88</v>
      </c>
      <c r="E91" s="88"/>
      <c r="F91" s="88"/>
      <c r="G91" s="88" t="s">
        <v>360</v>
      </c>
      <c r="H91" s="88"/>
      <c r="I91" s="88"/>
      <c r="J91" s="88"/>
      <c r="K91" s="88" t="s">
        <v>40</v>
      </c>
      <c r="L91" s="88"/>
      <c r="M91" s="33"/>
      <c r="N91" s="33"/>
      <c r="O91" s="33"/>
      <c r="P91" s="33" t="s">
        <v>92</v>
      </c>
      <c r="Q91" s="33"/>
      <c r="R91" s="31">
        <v>5</v>
      </c>
      <c r="S91" s="31"/>
      <c r="T91" s="33"/>
      <c r="U91" s="33"/>
      <c r="V91" s="88" t="s">
        <v>43</v>
      </c>
      <c r="W91" s="33" t="s">
        <v>44</v>
      </c>
      <c r="X91" s="33" t="s">
        <v>317</v>
      </c>
      <c r="Y91" s="33"/>
      <c r="Z91" s="33"/>
      <c r="AA91" s="33">
        <v>1</v>
      </c>
      <c r="AB91" s="33">
        <v>1</v>
      </c>
      <c r="AC91" s="91"/>
      <c r="AD91" s="91"/>
      <c r="AE91" s="33" t="s">
        <v>63</v>
      </c>
      <c r="AF91" s="92">
        <v>42670</v>
      </c>
      <c r="AG91" s="33" t="s">
        <v>60</v>
      </c>
      <c r="AH91" s="31"/>
      <c r="AI91" s="33" t="s">
        <v>361</v>
      </c>
      <c r="AJ91" s="67" t="str">
        <f t="shared" si="2"/>
        <v>D:\\征收\\碧湘街二期\\外勘照片\\私房外勘\\88\\附件存档\\1.jpg</v>
      </c>
      <c r="AK91" s="67" t="str">
        <f t="shared" si="3"/>
        <v>D:\\征收\\碧湘街二期\\外勘照片\\私房外勘\\88\\附件存档\\2.jpg</v>
      </c>
    </row>
    <row r="92" spans="1:37" s="59" customFormat="1">
      <c r="A92" s="88">
        <v>89</v>
      </c>
      <c r="B92" s="87"/>
      <c r="C92" s="88" t="s">
        <v>362</v>
      </c>
      <c r="D92" s="87" t="s">
        <v>88</v>
      </c>
      <c r="E92" s="88"/>
      <c r="F92" s="88"/>
      <c r="G92" s="88" t="s">
        <v>363</v>
      </c>
      <c r="H92" s="88"/>
      <c r="I92" s="88"/>
      <c r="J92" s="88"/>
      <c r="K92" s="88"/>
      <c r="L92" s="88"/>
      <c r="M92" s="33"/>
      <c r="N92" s="33"/>
      <c r="O92" s="33"/>
      <c r="P92" s="33"/>
      <c r="Q92" s="33"/>
      <c r="R92" s="31"/>
      <c r="S92" s="31"/>
      <c r="T92" s="33"/>
      <c r="U92" s="33"/>
      <c r="V92" s="88"/>
      <c r="W92" s="33"/>
      <c r="X92" s="33"/>
      <c r="Y92" s="33"/>
      <c r="Z92" s="33"/>
      <c r="AA92" s="33"/>
      <c r="AB92" s="33"/>
      <c r="AC92" s="91"/>
      <c r="AD92" s="91"/>
      <c r="AE92" s="59" t="s">
        <v>364</v>
      </c>
      <c r="AF92" s="92"/>
      <c r="AG92" s="33"/>
      <c r="AH92" s="31" t="s">
        <v>365</v>
      </c>
      <c r="AI92" s="33"/>
      <c r="AJ92" s="67" t="str">
        <f t="shared" si="2"/>
        <v>D:\\征收\\碧湘街二期\\外勘照片\\私房外勘\\89\\附件存档\\1.jpg</v>
      </c>
      <c r="AK92" s="67" t="str">
        <f t="shared" si="3"/>
        <v>D:\\征收\\碧湘街二期\\外勘照片\\私房外勘\\89\\附件存档\\2.jpg</v>
      </c>
    </row>
    <row r="93" spans="1:37" s="17" customFormat="1" ht="22.5">
      <c r="A93" s="71">
        <v>90</v>
      </c>
      <c r="B93" s="103" t="s">
        <v>366</v>
      </c>
      <c r="C93" s="71"/>
      <c r="D93" s="103" t="s">
        <v>88</v>
      </c>
      <c r="E93" s="71"/>
      <c r="F93" s="71"/>
      <c r="G93" s="71" t="s">
        <v>367</v>
      </c>
      <c r="H93" s="71" t="s">
        <v>368</v>
      </c>
      <c r="I93" s="71" t="s">
        <v>369</v>
      </c>
      <c r="J93" s="71" t="s">
        <v>40</v>
      </c>
      <c r="K93" s="71" t="s">
        <v>40</v>
      </c>
      <c r="L93" s="71" t="s">
        <v>40</v>
      </c>
      <c r="M93" s="25"/>
      <c r="N93" s="25"/>
      <c r="O93" s="25" t="s">
        <v>92</v>
      </c>
      <c r="P93" s="25"/>
      <c r="Q93" s="25" t="s">
        <v>92</v>
      </c>
      <c r="R93" s="23" t="s">
        <v>370</v>
      </c>
      <c r="S93" s="23" t="s">
        <v>371</v>
      </c>
      <c r="T93" s="25">
        <v>3</v>
      </c>
      <c r="U93" s="25"/>
      <c r="V93" s="71" t="s">
        <v>43</v>
      </c>
      <c r="W93" s="25" t="s">
        <v>44</v>
      </c>
      <c r="X93" s="25" t="s">
        <v>317</v>
      </c>
      <c r="Y93" s="24" t="s">
        <v>97</v>
      </c>
      <c r="Z93" s="25">
        <v>2</v>
      </c>
      <c r="AA93" s="24" t="s">
        <v>209</v>
      </c>
      <c r="AB93" s="25">
        <v>4</v>
      </c>
      <c r="AC93" s="82" t="s">
        <v>97</v>
      </c>
      <c r="AD93" s="82">
        <v>2</v>
      </c>
      <c r="AE93" s="25" t="s">
        <v>63</v>
      </c>
      <c r="AF93" s="83">
        <v>42670</v>
      </c>
      <c r="AG93" s="25" t="s">
        <v>60</v>
      </c>
      <c r="AH93" s="25"/>
      <c r="AI93" s="23" t="s">
        <v>76</v>
      </c>
      <c r="AJ93" s="67" t="str">
        <f t="shared" si="2"/>
        <v>D:\\征收\\碧湘街二期\\外勘照片\\私房外勘\\90姚利华\\附件存档\\1.jpg</v>
      </c>
      <c r="AK93" s="67" t="str">
        <f t="shared" si="3"/>
        <v>D:\\征收\\碧湘街二期\\外勘照片\\私房外勘\\90姚利华\\附件存档\\2.jpg</v>
      </c>
    </row>
    <row r="94" spans="1:37" s="17" customFormat="1">
      <c r="A94" s="71">
        <v>91</v>
      </c>
      <c r="B94" s="71" t="s">
        <v>372</v>
      </c>
      <c r="C94" s="71"/>
      <c r="D94" s="103" t="s">
        <v>72</v>
      </c>
      <c r="E94" s="71" t="s">
        <v>373</v>
      </c>
      <c r="F94" s="71" t="s">
        <v>374</v>
      </c>
      <c r="G94" s="71" t="s">
        <v>375</v>
      </c>
      <c r="H94" s="71" t="s">
        <v>376</v>
      </c>
      <c r="I94" s="71">
        <v>68.72</v>
      </c>
      <c r="J94" s="71" t="s">
        <v>40</v>
      </c>
      <c r="K94" s="71" t="s">
        <v>40</v>
      </c>
      <c r="L94" s="71" t="s">
        <v>40</v>
      </c>
      <c r="M94" s="25"/>
      <c r="N94" s="25">
        <v>1996</v>
      </c>
      <c r="O94" s="25" t="s">
        <v>150</v>
      </c>
      <c r="P94" s="25" t="s">
        <v>150</v>
      </c>
      <c r="Q94" s="25" t="s">
        <v>42</v>
      </c>
      <c r="R94" s="25">
        <v>2.6</v>
      </c>
      <c r="S94" s="25"/>
      <c r="T94" s="25">
        <v>3</v>
      </c>
      <c r="U94" s="25" t="s">
        <v>151</v>
      </c>
      <c r="V94" s="71"/>
      <c r="W94" s="25"/>
      <c r="X94" s="25"/>
      <c r="Y94" s="25">
        <v>2</v>
      </c>
      <c r="Z94" s="25">
        <v>4</v>
      </c>
      <c r="AA94" s="25">
        <v>2</v>
      </c>
      <c r="AB94" s="25">
        <v>4</v>
      </c>
      <c r="AC94" s="82">
        <v>2</v>
      </c>
      <c r="AD94" s="82">
        <v>4</v>
      </c>
      <c r="AE94" s="25" t="s">
        <v>63</v>
      </c>
      <c r="AF94" s="83">
        <v>42670</v>
      </c>
      <c r="AG94" s="25" t="s">
        <v>377</v>
      </c>
      <c r="AH94" s="25"/>
      <c r="AI94" s="23" t="s">
        <v>76</v>
      </c>
      <c r="AJ94" s="67" t="str">
        <f t="shared" si="2"/>
        <v>D:\\征收\\碧湘街二期\\外勘照片\\私房外勘\\91沈润秋\\附件存档\\1.jpg</v>
      </c>
      <c r="AK94" s="67" t="str">
        <f t="shared" si="3"/>
        <v>D:\\征收\\碧湘街二期\\外勘照片\\私房外勘\\91沈润秋\\附件存档\\2.jpg</v>
      </c>
    </row>
    <row r="95" spans="1:37" s="17" customFormat="1">
      <c r="A95" s="71">
        <v>92</v>
      </c>
      <c r="B95" s="71" t="s">
        <v>378</v>
      </c>
      <c r="C95" s="71"/>
      <c r="D95" s="103" t="s">
        <v>72</v>
      </c>
      <c r="E95" s="71" t="s">
        <v>379</v>
      </c>
      <c r="F95" s="71" t="s">
        <v>374</v>
      </c>
      <c r="G95" s="71" t="s">
        <v>380</v>
      </c>
      <c r="H95" s="71" t="s">
        <v>381</v>
      </c>
      <c r="I95" s="71">
        <v>45.46</v>
      </c>
      <c r="J95" s="71" t="s">
        <v>40</v>
      </c>
      <c r="K95" s="71"/>
      <c r="L95" s="71" t="s">
        <v>40</v>
      </c>
      <c r="M95" s="25"/>
      <c r="N95" s="25">
        <v>1996</v>
      </c>
      <c r="O95" s="25" t="s">
        <v>150</v>
      </c>
      <c r="P95" s="25"/>
      <c r="Q95" s="25" t="s">
        <v>42</v>
      </c>
      <c r="R95" s="25"/>
      <c r="S95" s="25"/>
      <c r="T95" s="25">
        <v>3</v>
      </c>
      <c r="U95" s="25"/>
      <c r="V95" s="71"/>
      <c r="W95" s="25"/>
      <c r="X95" s="25"/>
      <c r="Y95" s="25">
        <v>4</v>
      </c>
      <c r="Z95" s="25">
        <v>4</v>
      </c>
      <c r="AA95" s="25">
        <v>4</v>
      </c>
      <c r="AB95" s="25">
        <v>4</v>
      </c>
      <c r="AC95" s="82">
        <v>4</v>
      </c>
      <c r="AD95" s="82">
        <v>4</v>
      </c>
      <c r="AE95" s="25" t="s">
        <v>46</v>
      </c>
      <c r="AF95" s="83">
        <v>42671</v>
      </c>
      <c r="AG95" s="25" t="s">
        <v>377</v>
      </c>
      <c r="AH95" s="25"/>
      <c r="AI95" s="23" t="s">
        <v>76</v>
      </c>
      <c r="AJ95" s="67" t="str">
        <f t="shared" si="2"/>
        <v>D:\\征收\\碧湘街二期\\外勘照片\\私房外勘\\92彭建满\\附件存档\\1.jpg</v>
      </c>
      <c r="AK95" s="67" t="str">
        <f t="shared" si="3"/>
        <v>D:\\征收\\碧湘街二期\\外勘照片\\私房外勘\\92彭建满\\附件存档\\2.jpg</v>
      </c>
    </row>
    <row r="96" spans="1:37" s="17" customFormat="1">
      <c r="A96" s="71">
        <v>93</v>
      </c>
      <c r="B96" s="103" t="s">
        <v>382</v>
      </c>
      <c r="C96" s="71"/>
      <c r="D96" s="103" t="s">
        <v>88</v>
      </c>
      <c r="E96" s="71"/>
      <c r="F96" s="71" t="s">
        <v>374</v>
      </c>
      <c r="G96" s="71" t="s">
        <v>133</v>
      </c>
      <c r="H96" s="71" t="s">
        <v>383</v>
      </c>
      <c r="I96" s="71">
        <v>33.409999999999997</v>
      </c>
      <c r="J96" s="71" t="s">
        <v>40</v>
      </c>
      <c r="K96" s="71"/>
      <c r="L96" s="71" t="s">
        <v>40</v>
      </c>
      <c r="M96" s="25">
        <v>1952</v>
      </c>
      <c r="N96" s="25">
        <v>1952</v>
      </c>
      <c r="O96" s="25" t="s">
        <v>92</v>
      </c>
      <c r="P96" s="25"/>
      <c r="Q96" s="25" t="s">
        <v>92</v>
      </c>
      <c r="R96" s="23"/>
      <c r="S96" s="23">
        <v>2.9</v>
      </c>
      <c r="T96" s="25">
        <v>3</v>
      </c>
      <c r="U96" s="25"/>
      <c r="V96" s="71"/>
      <c r="W96" s="25"/>
      <c r="X96" s="25"/>
      <c r="Y96" s="24">
        <v>1</v>
      </c>
      <c r="Z96" s="25">
        <v>1</v>
      </c>
      <c r="AA96" s="24">
        <v>1</v>
      </c>
      <c r="AB96" s="25">
        <v>1</v>
      </c>
      <c r="AC96" s="82">
        <v>1</v>
      </c>
      <c r="AD96" s="82">
        <v>1</v>
      </c>
      <c r="AE96" s="25" t="s">
        <v>54</v>
      </c>
      <c r="AF96" s="83">
        <v>42671</v>
      </c>
      <c r="AG96" s="25" t="s">
        <v>377</v>
      </c>
      <c r="AH96" s="25"/>
      <c r="AI96" s="23" t="s">
        <v>76</v>
      </c>
      <c r="AJ96" s="67" t="str">
        <f t="shared" si="2"/>
        <v>D:\\征收\\碧湘街二期\\外勘照片\\私房外勘\\93张春喜\\附件存档\\1.jpg</v>
      </c>
      <c r="AK96" s="67" t="str">
        <f t="shared" si="3"/>
        <v>D:\\征收\\碧湘街二期\\外勘照片\\私房外勘\\93张春喜\\附件存档\\2.jpg</v>
      </c>
    </row>
    <row r="97" spans="1:37" s="17" customFormat="1">
      <c r="A97" s="71">
        <v>94</v>
      </c>
      <c r="B97" s="71" t="s">
        <v>384</v>
      </c>
      <c r="C97" s="71"/>
      <c r="D97" s="103" t="s">
        <v>72</v>
      </c>
      <c r="E97" s="71" t="s">
        <v>385</v>
      </c>
      <c r="F97" s="71" t="s">
        <v>374</v>
      </c>
      <c r="G97" s="71" t="s">
        <v>386</v>
      </c>
      <c r="H97" s="71" t="s">
        <v>387</v>
      </c>
      <c r="I97" s="71">
        <v>28.24</v>
      </c>
      <c r="J97" s="71" t="s">
        <v>40</v>
      </c>
      <c r="K97" s="71" t="s">
        <v>40</v>
      </c>
      <c r="L97" s="71" t="s">
        <v>40</v>
      </c>
      <c r="M97" s="25"/>
      <c r="N97" s="25">
        <v>1996</v>
      </c>
      <c r="O97" s="25" t="s">
        <v>150</v>
      </c>
      <c r="P97" s="25" t="s">
        <v>150</v>
      </c>
      <c r="Q97" s="25" t="s">
        <v>42</v>
      </c>
      <c r="R97" s="25">
        <v>2.8</v>
      </c>
      <c r="S97" s="25"/>
      <c r="T97" s="76">
        <v>3</v>
      </c>
      <c r="U97" s="25" t="s">
        <v>151</v>
      </c>
      <c r="V97" s="71"/>
      <c r="W97" s="25"/>
      <c r="X97" s="25"/>
      <c r="Y97" s="25">
        <v>1</v>
      </c>
      <c r="Z97" s="25">
        <v>4</v>
      </c>
      <c r="AA97" s="25">
        <v>1</v>
      </c>
      <c r="AB97" s="25">
        <v>4</v>
      </c>
      <c r="AC97" s="82">
        <v>1</v>
      </c>
      <c r="AD97" s="82">
        <v>4</v>
      </c>
      <c r="AE97" s="25" t="s">
        <v>46</v>
      </c>
      <c r="AF97" s="83">
        <v>42670</v>
      </c>
      <c r="AG97" s="25" t="s">
        <v>377</v>
      </c>
      <c r="AH97" s="25"/>
      <c r="AI97" s="23" t="s">
        <v>76</v>
      </c>
      <c r="AJ97" s="67" t="str">
        <f t="shared" si="2"/>
        <v>D:\\征收\\碧湘街二期\\外勘照片\\私房外勘\\94徐赛芬\\附件存档\\1.jpg</v>
      </c>
      <c r="AK97" s="67" t="str">
        <f t="shared" si="3"/>
        <v>D:\\征收\\碧湘街二期\\外勘照片\\私房外勘\\94徐赛芬\\附件存档\\2.jpg</v>
      </c>
    </row>
    <row r="98" spans="1:37" s="17" customFormat="1">
      <c r="A98" s="71">
        <v>95</v>
      </c>
      <c r="B98" s="71" t="s">
        <v>388</v>
      </c>
      <c r="C98" s="71"/>
      <c r="D98" s="103" t="s">
        <v>38</v>
      </c>
      <c r="E98" s="71" t="s">
        <v>389</v>
      </c>
      <c r="F98" s="71" t="s">
        <v>390</v>
      </c>
      <c r="G98" s="71" t="s">
        <v>391</v>
      </c>
      <c r="H98" s="71" t="s">
        <v>392</v>
      </c>
      <c r="I98" s="71">
        <v>64.28</v>
      </c>
      <c r="J98" s="71" t="s">
        <v>40</v>
      </c>
      <c r="K98" s="71" t="s">
        <v>40</v>
      </c>
      <c r="L98" s="71" t="s">
        <v>40</v>
      </c>
      <c r="M98" s="25">
        <v>1993</v>
      </c>
      <c r="N98" s="25">
        <v>1993</v>
      </c>
      <c r="O98" s="25" t="s">
        <v>150</v>
      </c>
      <c r="P98" s="25" t="s">
        <v>150</v>
      </c>
      <c r="Q98" s="25" t="s">
        <v>42</v>
      </c>
      <c r="R98" s="25">
        <v>2.8</v>
      </c>
      <c r="S98" s="25"/>
      <c r="T98" s="25">
        <v>3</v>
      </c>
      <c r="U98" s="25" t="s">
        <v>151</v>
      </c>
      <c r="V98" s="71"/>
      <c r="W98" s="25"/>
      <c r="X98" s="25"/>
      <c r="Y98" s="25">
        <v>7</v>
      </c>
      <c r="Z98" s="25">
        <v>7</v>
      </c>
      <c r="AA98" s="25">
        <v>7</v>
      </c>
      <c r="AB98" s="25">
        <v>7</v>
      </c>
      <c r="AC98" s="82">
        <v>7</v>
      </c>
      <c r="AD98" s="82">
        <v>7</v>
      </c>
      <c r="AE98" s="25" t="s">
        <v>46</v>
      </c>
      <c r="AF98" s="83">
        <v>42670</v>
      </c>
      <c r="AG98" s="25" t="s">
        <v>377</v>
      </c>
      <c r="AH98" s="23"/>
      <c r="AI98" s="25"/>
      <c r="AJ98" s="67" t="str">
        <f t="shared" si="2"/>
        <v>D:\\征收\\碧湘街二期\\外勘照片\\私房外勘\\95唐杰峰\\附件存档\\1.jpg</v>
      </c>
      <c r="AK98" s="67" t="str">
        <f t="shared" si="3"/>
        <v>D:\\征收\\碧湘街二期\\外勘照片\\私房外勘\\95唐杰峰\\附件存档\\2.jpg</v>
      </c>
    </row>
    <row r="99" spans="1:37" s="17" customFormat="1">
      <c r="A99" s="71">
        <v>96</v>
      </c>
      <c r="B99" s="71" t="s">
        <v>393</v>
      </c>
      <c r="C99" s="71"/>
      <c r="D99" s="103" t="s">
        <v>38</v>
      </c>
      <c r="E99" s="71" t="s">
        <v>394</v>
      </c>
      <c r="F99" s="71" t="s">
        <v>390</v>
      </c>
      <c r="G99" s="71" t="s">
        <v>395</v>
      </c>
      <c r="H99" s="71" t="s">
        <v>396</v>
      </c>
      <c r="I99" s="71">
        <v>63.31</v>
      </c>
      <c r="J99" s="71" t="s">
        <v>40</v>
      </c>
      <c r="K99" s="71" t="s">
        <v>40</v>
      </c>
      <c r="L99" s="71" t="s">
        <v>40</v>
      </c>
      <c r="M99" s="25">
        <v>1993</v>
      </c>
      <c r="N99" s="25">
        <v>1993</v>
      </c>
      <c r="O99" s="25" t="s">
        <v>150</v>
      </c>
      <c r="P99" s="25" t="s">
        <v>150</v>
      </c>
      <c r="Q99" s="25" t="s">
        <v>42</v>
      </c>
      <c r="R99" s="25">
        <v>2.8</v>
      </c>
      <c r="S99" s="25"/>
      <c r="T99" s="25">
        <v>3</v>
      </c>
      <c r="U99" s="25" t="s">
        <v>151</v>
      </c>
      <c r="V99" s="71"/>
      <c r="W99" s="25"/>
      <c r="X99" s="25"/>
      <c r="Y99" s="25">
        <v>1</v>
      </c>
      <c r="Z99" s="25">
        <v>7</v>
      </c>
      <c r="AA99" s="25">
        <v>1</v>
      </c>
      <c r="AB99" s="25">
        <v>7</v>
      </c>
      <c r="AC99" s="82">
        <v>1</v>
      </c>
      <c r="AD99" s="82">
        <v>7</v>
      </c>
      <c r="AE99" s="25" t="s">
        <v>63</v>
      </c>
      <c r="AF99" s="83">
        <v>42670</v>
      </c>
      <c r="AG99" s="25" t="s">
        <v>377</v>
      </c>
      <c r="AH99" s="23"/>
      <c r="AI99" s="25"/>
      <c r="AJ99" s="67" t="str">
        <f t="shared" si="2"/>
        <v>D:\\征收\\碧湘街二期\\外勘照片\\私房外勘\\96廖革建\\附件存档\\1.jpg</v>
      </c>
      <c r="AK99" s="67" t="str">
        <f t="shared" si="3"/>
        <v>D:\\征收\\碧湘街二期\\外勘照片\\私房外勘\\96廖革建\\附件存档\\2.jpg</v>
      </c>
    </row>
    <row r="100" spans="1:37" s="17" customFormat="1">
      <c r="A100" s="71">
        <v>97</v>
      </c>
      <c r="B100" s="71" t="s">
        <v>397</v>
      </c>
      <c r="C100" s="71"/>
      <c r="D100" s="103" t="s">
        <v>38</v>
      </c>
      <c r="E100" s="71" t="s">
        <v>398</v>
      </c>
      <c r="F100" s="71" t="s">
        <v>390</v>
      </c>
      <c r="G100" s="71" t="s">
        <v>399</v>
      </c>
      <c r="H100" s="71" t="s">
        <v>400</v>
      </c>
      <c r="I100" s="71">
        <v>64.28</v>
      </c>
      <c r="J100" s="71" t="s">
        <v>40</v>
      </c>
      <c r="K100" s="71"/>
      <c r="L100" s="71" t="s">
        <v>40</v>
      </c>
      <c r="M100" s="25">
        <v>1993</v>
      </c>
      <c r="N100" s="25">
        <v>1993</v>
      </c>
      <c r="O100" s="25" t="s">
        <v>150</v>
      </c>
      <c r="P100" s="25"/>
      <c r="Q100" s="25" t="s">
        <v>42</v>
      </c>
      <c r="R100" s="25"/>
      <c r="S100" s="25"/>
      <c r="T100" s="25">
        <v>3</v>
      </c>
      <c r="U100" s="25"/>
      <c r="V100" s="71"/>
      <c r="W100" s="25"/>
      <c r="X100" s="25"/>
      <c r="Y100" s="25">
        <v>5</v>
      </c>
      <c r="Z100" s="25">
        <v>7</v>
      </c>
      <c r="AA100" s="25">
        <v>5</v>
      </c>
      <c r="AB100" s="25">
        <v>7</v>
      </c>
      <c r="AC100" s="82">
        <v>5</v>
      </c>
      <c r="AD100" s="82">
        <v>7</v>
      </c>
      <c r="AE100" s="25" t="s">
        <v>54</v>
      </c>
      <c r="AF100" s="83">
        <v>42671</v>
      </c>
      <c r="AG100" s="25" t="s">
        <v>377</v>
      </c>
      <c r="AH100" s="23"/>
      <c r="AI100" s="25"/>
      <c r="AJ100" s="67" t="str">
        <f t="shared" si="2"/>
        <v>D:\\征收\\碧湘街二期\\外勘照片\\私房外勘\\97方春华\\附件存档\\1.jpg</v>
      </c>
      <c r="AK100" s="67" t="str">
        <f t="shared" si="3"/>
        <v>D:\\征收\\碧湘街二期\\外勘照片\\私房外勘\\97方春华\\附件存档\\2.jpg</v>
      </c>
    </row>
    <row r="101" spans="1:37" s="17" customFormat="1">
      <c r="A101" s="71">
        <v>98</v>
      </c>
      <c r="B101" s="71" t="s">
        <v>401</v>
      </c>
      <c r="C101" s="71"/>
      <c r="D101" s="103" t="s">
        <v>38</v>
      </c>
      <c r="E101" s="71" t="s">
        <v>402</v>
      </c>
      <c r="F101" s="71" t="s">
        <v>390</v>
      </c>
      <c r="G101" s="71" t="s">
        <v>403</v>
      </c>
      <c r="H101" s="71" t="s">
        <v>404</v>
      </c>
      <c r="I101" s="71">
        <v>63.31</v>
      </c>
      <c r="J101" s="71" t="s">
        <v>40</v>
      </c>
      <c r="K101" s="71" t="s">
        <v>40</v>
      </c>
      <c r="L101" s="71" t="s">
        <v>40</v>
      </c>
      <c r="M101" s="25">
        <v>1993</v>
      </c>
      <c r="N101" s="25">
        <v>1993</v>
      </c>
      <c r="O101" s="25" t="s">
        <v>150</v>
      </c>
      <c r="P101" s="25" t="s">
        <v>150</v>
      </c>
      <c r="Q101" s="25" t="s">
        <v>42</v>
      </c>
      <c r="R101" s="25">
        <v>2.7</v>
      </c>
      <c r="S101" s="25"/>
      <c r="T101" s="25">
        <v>3</v>
      </c>
      <c r="U101" s="25" t="s">
        <v>151</v>
      </c>
      <c r="V101" s="71"/>
      <c r="W101" s="25"/>
      <c r="X101" s="25"/>
      <c r="Y101" s="25">
        <v>7</v>
      </c>
      <c r="Z101" s="25">
        <v>7</v>
      </c>
      <c r="AA101" s="25">
        <v>7</v>
      </c>
      <c r="AB101" s="25">
        <v>7</v>
      </c>
      <c r="AC101" s="82">
        <v>7</v>
      </c>
      <c r="AD101" s="82">
        <v>7</v>
      </c>
      <c r="AE101" s="25" t="s">
        <v>63</v>
      </c>
      <c r="AF101" s="83">
        <v>42670</v>
      </c>
      <c r="AG101" s="25" t="s">
        <v>377</v>
      </c>
      <c r="AH101" s="23"/>
      <c r="AI101" s="25"/>
      <c r="AJ101" s="67" t="str">
        <f t="shared" si="2"/>
        <v>D:\\征收\\碧湘街二期\\外勘照片\\私房外勘\\98刘卫洪\\附件存档\\1.jpg</v>
      </c>
      <c r="AK101" s="67" t="str">
        <f t="shared" si="3"/>
        <v>D:\\征收\\碧湘街二期\\外勘照片\\私房外勘\\98刘卫洪\\附件存档\\2.jpg</v>
      </c>
    </row>
    <row r="102" spans="1:37" s="17" customFormat="1">
      <c r="A102" s="71">
        <v>99</v>
      </c>
      <c r="B102" s="71" t="s">
        <v>405</v>
      </c>
      <c r="C102" s="71"/>
      <c r="D102" s="103" t="s">
        <v>58</v>
      </c>
      <c r="E102" s="71" t="s">
        <v>406</v>
      </c>
      <c r="F102" s="71" t="s">
        <v>390</v>
      </c>
      <c r="G102" s="71" t="s">
        <v>407</v>
      </c>
      <c r="H102" s="71" t="s">
        <v>408</v>
      </c>
      <c r="I102" s="71">
        <v>86.67</v>
      </c>
      <c r="J102" s="71" t="s">
        <v>40</v>
      </c>
      <c r="K102" s="71" t="s">
        <v>40</v>
      </c>
      <c r="L102" s="71" t="s">
        <v>40</v>
      </c>
      <c r="M102" s="25">
        <v>1993</v>
      </c>
      <c r="N102" s="25">
        <v>1993</v>
      </c>
      <c r="O102" s="25" t="s">
        <v>150</v>
      </c>
      <c r="P102" s="25" t="s">
        <v>150</v>
      </c>
      <c r="Q102" s="25" t="s">
        <v>42</v>
      </c>
      <c r="R102" s="25">
        <v>2.8</v>
      </c>
      <c r="S102" s="25"/>
      <c r="T102" s="25">
        <v>3</v>
      </c>
      <c r="U102" s="25" t="s">
        <v>409</v>
      </c>
      <c r="V102" s="71"/>
      <c r="W102" s="25"/>
      <c r="X102" s="25"/>
      <c r="Y102" s="25">
        <v>6</v>
      </c>
      <c r="Z102" s="25">
        <v>6</v>
      </c>
      <c r="AA102" s="25">
        <v>6</v>
      </c>
      <c r="AB102" s="25">
        <v>6</v>
      </c>
      <c r="AC102" s="82">
        <v>6</v>
      </c>
      <c r="AD102" s="82">
        <v>6</v>
      </c>
      <c r="AE102" s="25" t="s">
        <v>46</v>
      </c>
      <c r="AF102" s="83">
        <v>42670</v>
      </c>
      <c r="AG102" s="25" t="s">
        <v>377</v>
      </c>
      <c r="AH102" s="23"/>
      <c r="AI102" s="25"/>
      <c r="AJ102" s="67" t="str">
        <f t="shared" si="2"/>
        <v>D:\\征收\\碧湘街二期\\外勘照片\\私房外勘\\99曹毅农\\附件存档\\1.jpg</v>
      </c>
      <c r="AK102" s="67" t="str">
        <f t="shared" si="3"/>
        <v>D:\\征收\\碧湘街二期\\外勘照片\\私房外勘\\99曹毅农\\附件存档\\2.jpg</v>
      </c>
    </row>
    <row r="103" spans="1:37" s="17" customFormat="1" ht="33.75">
      <c r="A103" s="71">
        <v>100</v>
      </c>
      <c r="B103" s="71" t="s">
        <v>410</v>
      </c>
      <c r="C103" s="71"/>
      <c r="D103" s="103" t="s">
        <v>88</v>
      </c>
      <c r="E103" s="71"/>
      <c r="F103" s="71" t="s">
        <v>390</v>
      </c>
      <c r="G103" s="71" t="s">
        <v>411</v>
      </c>
      <c r="H103" s="71">
        <v>714043537</v>
      </c>
      <c r="I103" s="71">
        <v>42.88</v>
      </c>
      <c r="J103" s="71" t="s">
        <v>40</v>
      </c>
      <c r="K103" s="71" t="s">
        <v>412</v>
      </c>
      <c r="L103" s="71" t="s">
        <v>40</v>
      </c>
      <c r="M103" s="25">
        <v>1948</v>
      </c>
      <c r="N103" s="25">
        <v>1948</v>
      </c>
      <c r="O103" s="25" t="s">
        <v>92</v>
      </c>
      <c r="P103" s="25" t="s">
        <v>92</v>
      </c>
      <c r="Q103" s="25" t="s">
        <v>92</v>
      </c>
      <c r="R103" s="23" t="s">
        <v>413</v>
      </c>
      <c r="S103" s="23"/>
      <c r="T103" s="25">
        <v>3</v>
      </c>
      <c r="U103" s="25"/>
      <c r="V103" s="71"/>
      <c r="W103" s="25"/>
      <c r="X103" s="25"/>
      <c r="Y103" s="24" t="s">
        <v>97</v>
      </c>
      <c r="Z103" s="25">
        <v>2</v>
      </c>
      <c r="AA103" s="24" t="s">
        <v>97</v>
      </c>
      <c r="AB103" s="25">
        <v>2</v>
      </c>
      <c r="AC103" s="82" t="s">
        <v>97</v>
      </c>
      <c r="AD103" s="82">
        <v>2</v>
      </c>
      <c r="AE103" s="25" t="s">
        <v>63</v>
      </c>
      <c r="AF103" s="83">
        <v>42671</v>
      </c>
      <c r="AG103" s="25" t="s">
        <v>377</v>
      </c>
      <c r="AH103" s="25"/>
      <c r="AI103" s="23" t="s">
        <v>414</v>
      </c>
      <c r="AJ103" s="67" t="str">
        <f t="shared" si="2"/>
        <v>D:\\征收\\碧湘街二期\\外勘照片\\私房外勘\\100刘满华\\附件存档\\1.jpg</v>
      </c>
      <c r="AK103" s="67" t="str">
        <f t="shared" si="3"/>
        <v>D:\\征收\\碧湘街二期\\外勘照片\\私房外勘\\100刘满华\\附件存档\\2.jpg</v>
      </c>
    </row>
    <row r="104" spans="1:37" ht="33.75">
      <c r="A104" s="71">
        <v>101</v>
      </c>
      <c r="B104" s="71" t="s">
        <v>415</v>
      </c>
      <c r="C104" s="71"/>
      <c r="D104" s="103" t="s">
        <v>88</v>
      </c>
      <c r="E104" s="71"/>
      <c r="F104" s="71" t="s">
        <v>416</v>
      </c>
      <c r="G104" s="71" t="s">
        <v>417</v>
      </c>
      <c r="H104" s="71" t="s">
        <v>418</v>
      </c>
      <c r="I104" s="71">
        <v>28.18</v>
      </c>
      <c r="J104" s="71" t="s">
        <v>419</v>
      </c>
      <c r="K104" s="71" t="s">
        <v>40</v>
      </c>
      <c r="L104" s="71" t="s">
        <v>40</v>
      </c>
      <c r="M104" s="71">
        <v>1946</v>
      </c>
      <c r="N104" s="71">
        <v>1946</v>
      </c>
      <c r="O104" s="71" t="s">
        <v>92</v>
      </c>
      <c r="P104" s="71" t="s">
        <v>42</v>
      </c>
      <c r="Q104" s="71" t="s">
        <v>92</v>
      </c>
      <c r="R104" s="103" t="s">
        <v>420</v>
      </c>
      <c r="S104" s="103">
        <v>2.5</v>
      </c>
      <c r="T104" s="71">
        <v>3</v>
      </c>
      <c r="U104" s="71"/>
      <c r="V104" s="71"/>
      <c r="W104" s="71"/>
      <c r="X104" s="71"/>
      <c r="Y104" s="71">
        <v>1</v>
      </c>
      <c r="Z104" s="71">
        <v>1</v>
      </c>
      <c r="AA104" s="73" t="s">
        <v>138</v>
      </c>
      <c r="AB104" s="71">
        <v>3</v>
      </c>
      <c r="AC104" s="80">
        <v>1</v>
      </c>
      <c r="AD104" s="80">
        <v>1</v>
      </c>
      <c r="AE104" s="71" t="s">
        <v>63</v>
      </c>
      <c r="AF104" s="81">
        <v>42670</v>
      </c>
      <c r="AG104" s="71" t="s">
        <v>377</v>
      </c>
      <c r="AH104" s="103"/>
      <c r="AI104" s="71"/>
      <c r="AJ104" s="67" t="str">
        <f t="shared" si="2"/>
        <v>D:\\征收\\碧湘街二期\\外勘照片\\私房外勘\\101周根生\\附件存档\\1.jpg</v>
      </c>
      <c r="AK104" s="67" t="str">
        <f t="shared" si="3"/>
        <v>D:\\征收\\碧湘街二期\\外勘照片\\私房外勘\\101周根生\\附件存档\\2.jpg</v>
      </c>
    </row>
    <row r="105" spans="1:37" s="17" customFormat="1">
      <c r="A105" s="71">
        <v>102</v>
      </c>
      <c r="B105" s="71" t="s">
        <v>421</v>
      </c>
      <c r="C105" s="71"/>
      <c r="D105" s="103" t="s">
        <v>38</v>
      </c>
      <c r="E105" s="71" t="s">
        <v>422</v>
      </c>
      <c r="F105" s="71" t="s">
        <v>390</v>
      </c>
      <c r="G105" s="71" t="s">
        <v>423</v>
      </c>
      <c r="H105" s="71" t="s">
        <v>424</v>
      </c>
      <c r="I105" s="71">
        <v>64.28</v>
      </c>
      <c r="J105" s="71" t="s">
        <v>40</v>
      </c>
      <c r="K105" s="71" t="s">
        <v>40</v>
      </c>
      <c r="L105" s="71" t="s">
        <v>40</v>
      </c>
      <c r="M105" s="25">
        <v>1993</v>
      </c>
      <c r="N105" s="25">
        <v>1993</v>
      </c>
      <c r="O105" s="25" t="s">
        <v>150</v>
      </c>
      <c r="P105" s="25" t="s">
        <v>42</v>
      </c>
      <c r="Q105" s="25" t="s">
        <v>42</v>
      </c>
      <c r="R105" s="25">
        <v>2.7</v>
      </c>
      <c r="S105" s="25"/>
      <c r="T105" s="25">
        <v>3</v>
      </c>
      <c r="U105" s="25" t="s">
        <v>151</v>
      </c>
      <c r="V105" s="71"/>
      <c r="W105" s="25"/>
      <c r="X105" s="25"/>
      <c r="Y105" s="25">
        <v>6</v>
      </c>
      <c r="Z105" s="25">
        <v>7</v>
      </c>
      <c r="AA105" s="25">
        <v>6</v>
      </c>
      <c r="AB105" s="25">
        <v>7</v>
      </c>
      <c r="AC105" s="82">
        <v>6</v>
      </c>
      <c r="AD105" s="82">
        <v>7</v>
      </c>
      <c r="AE105" s="25" t="s">
        <v>63</v>
      </c>
      <c r="AF105" s="83">
        <v>42670</v>
      </c>
      <c r="AG105" s="25" t="s">
        <v>377</v>
      </c>
      <c r="AH105" s="23"/>
      <c r="AI105" s="25"/>
      <c r="AJ105" s="67" t="str">
        <f t="shared" si="2"/>
        <v>D:\\征收\\碧湘街二期\\外勘照片\\私房外勘\\102颜国斌\\附件存档\\1.jpg</v>
      </c>
      <c r="AK105" s="67" t="str">
        <f t="shared" si="3"/>
        <v>D:\\征收\\碧湘街二期\\外勘照片\\私房外勘\\102颜国斌\\附件存档\\2.jpg</v>
      </c>
    </row>
    <row r="106" spans="1:37" s="17" customFormat="1">
      <c r="A106" s="71">
        <v>103</v>
      </c>
      <c r="B106" s="71" t="s">
        <v>425</v>
      </c>
      <c r="C106" s="71"/>
      <c r="D106" s="103" t="s">
        <v>38</v>
      </c>
      <c r="E106" s="71" t="s">
        <v>426</v>
      </c>
      <c r="F106" s="71" t="s">
        <v>390</v>
      </c>
      <c r="G106" s="71" t="s">
        <v>427</v>
      </c>
      <c r="H106" s="71" t="s">
        <v>428</v>
      </c>
      <c r="I106" s="71">
        <v>63.31</v>
      </c>
      <c r="J106" s="71" t="s">
        <v>40</v>
      </c>
      <c r="K106" s="71" t="s">
        <v>40</v>
      </c>
      <c r="L106" s="71" t="s">
        <v>40</v>
      </c>
      <c r="M106" s="25">
        <v>1993</v>
      </c>
      <c r="N106" s="25">
        <v>1993</v>
      </c>
      <c r="O106" s="25" t="s">
        <v>150</v>
      </c>
      <c r="P106" s="25" t="s">
        <v>42</v>
      </c>
      <c r="Q106" s="25" t="s">
        <v>42</v>
      </c>
      <c r="R106" s="25">
        <v>2.7</v>
      </c>
      <c r="S106" s="25"/>
      <c r="T106" s="25">
        <v>3</v>
      </c>
      <c r="U106" s="25" t="s">
        <v>151</v>
      </c>
      <c r="V106" s="71"/>
      <c r="W106" s="25"/>
      <c r="X106" s="25"/>
      <c r="Y106" s="25">
        <v>2</v>
      </c>
      <c r="Z106" s="25">
        <v>7</v>
      </c>
      <c r="AA106" s="25">
        <v>2</v>
      </c>
      <c r="AB106" s="25">
        <v>7</v>
      </c>
      <c r="AC106" s="82">
        <v>2</v>
      </c>
      <c r="AD106" s="82">
        <v>7</v>
      </c>
      <c r="AE106" s="25" t="s">
        <v>46</v>
      </c>
      <c r="AF106" s="83">
        <v>42670</v>
      </c>
      <c r="AG106" s="25" t="s">
        <v>377</v>
      </c>
      <c r="AH106" s="23"/>
      <c r="AI106" s="25"/>
      <c r="AJ106" s="67" t="str">
        <f t="shared" si="2"/>
        <v>D:\\征收\\碧湘街二期\\外勘照片\\私房外勘\\103李淑云\\附件存档\\1.jpg</v>
      </c>
      <c r="AK106" s="67" t="str">
        <f t="shared" si="3"/>
        <v>D:\\征收\\碧湘街二期\\外勘照片\\私房外勘\\103李淑云\\附件存档\\2.jpg</v>
      </c>
    </row>
    <row r="107" spans="1:37" s="17" customFormat="1">
      <c r="A107" s="71">
        <v>104</v>
      </c>
      <c r="B107" s="71" t="s">
        <v>429</v>
      </c>
      <c r="C107" s="71"/>
      <c r="D107" s="103" t="s">
        <v>38</v>
      </c>
      <c r="E107" s="71" t="s">
        <v>430</v>
      </c>
      <c r="F107" s="71" t="s">
        <v>390</v>
      </c>
      <c r="G107" s="71" t="s">
        <v>431</v>
      </c>
      <c r="H107" s="71" t="s">
        <v>432</v>
      </c>
      <c r="I107" s="71">
        <v>64.28</v>
      </c>
      <c r="J107" s="71" t="s">
        <v>40</v>
      </c>
      <c r="K107" s="71"/>
      <c r="L107" s="71" t="s">
        <v>40</v>
      </c>
      <c r="M107" s="25">
        <v>1993</v>
      </c>
      <c r="N107" s="25">
        <v>1993</v>
      </c>
      <c r="O107" s="25" t="s">
        <v>150</v>
      </c>
      <c r="P107" s="25"/>
      <c r="Q107" s="25" t="s">
        <v>42</v>
      </c>
      <c r="R107" s="25"/>
      <c r="S107" s="25"/>
      <c r="T107" s="25">
        <v>3</v>
      </c>
      <c r="U107" s="25"/>
      <c r="V107" s="71"/>
      <c r="W107" s="25"/>
      <c r="X107" s="25"/>
      <c r="Y107" s="25">
        <v>5</v>
      </c>
      <c r="Z107" s="25">
        <v>7</v>
      </c>
      <c r="AA107" s="25">
        <v>5</v>
      </c>
      <c r="AB107" s="25">
        <v>7</v>
      </c>
      <c r="AC107" s="82">
        <v>5</v>
      </c>
      <c r="AD107" s="82">
        <v>7</v>
      </c>
      <c r="AE107" s="25" t="s">
        <v>54</v>
      </c>
      <c r="AF107" s="83">
        <v>42671</v>
      </c>
      <c r="AG107" s="25" t="s">
        <v>377</v>
      </c>
      <c r="AH107" s="23"/>
      <c r="AI107" s="25"/>
      <c r="AJ107" s="67" t="str">
        <f t="shared" si="2"/>
        <v>D:\\征收\\碧湘街二期\\外勘照片\\私房外勘\\104刘建梅\\附件存档\\1.jpg</v>
      </c>
      <c r="AK107" s="67" t="str">
        <f t="shared" si="3"/>
        <v>D:\\征收\\碧湘街二期\\外勘照片\\私房外勘\\104刘建梅\\附件存档\\2.jpg</v>
      </c>
    </row>
    <row r="108" spans="1:37" s="17" customFormat="1">
      <c r="A108" s="71">
        <v>105</v>
      </c>
      <c r="B108" s="71" t="s">
        <v>433</v>
      </c>
      <c r="C108" s="71"/>
      <c r="D108" s="103" t="s">
        <v>38</v>
      </c>
      <c r="E108" s="71" t="s">
        <v>385</v>
      </c>
      <c r="F108" s="71" t="s">
        <v>390</v>
      </c>
      <c r="G108" s="71" t="s">
        <v>434</v>
      </c>
      <c r="H108" s="71" t="s">
        <v>435</v>
      </c>
      <c r="I108" s="71">
        <v>63.31</v>
      </c>
      <c r="J108" s="71" t="s">
        <v>40</v>
      </c>
      <c r="K108" s="71" t="s">
        <v>40</v>
      </c>
      <c r="L108" s="71" t="s">
        <v>40</v>
      </c>
      <c r="M108" s="25">
        <v>1993</v>
      </c>
      <c r="N108" s="25">
        <v>1993</v>
      </c>
      <c r="O108" s="25" t="s">
        <v>150</v>
      </c>
      <c r="P108" s="25" t="s">
        <v>42</v>
      </c>
      <c r="Q108" s="25" t="s">
        <v>42</v>
      </c>
      <c r="R108" s="25">
        <v>2.8</v>
      </c>
      <c r="S108" s="25"/>
      <c r="T108" s="25">
        <v>3</v>
      </c>
      <c r="U108" s="25" t="s">
        <v>151</v>
      </c>
      <c r="V108" s="71"/>
      <c r="W108" s="25"/>
      <c r="X108" s="25"/>
      <c r="Y108" s="25">
        <v>1</v>
      </c>
      <c r="Z108" s="25">
        <v>7</v>
      </c>
      <c r="AA108" s="25">
        <v>1</v>
      </c>
      <c r="AB108" s="25">
        <v>7</v>
      </c>
      <c r="AC108" s="82">
        <v>1</v>
      </c>
      <c r="AD108" s="82">
        <v>7</v>
      </c>
      <c r="AE108" s="25" t="s">
        <v>63</v>
      </c>
      <c r="AF108" s="83">
        <v>42670</v>
      </c>
      <c r="AG108" s="25" t="s">
        <v>377</v>
      </c>
      <c r="AH108" s="23"/>
      <c r="AI108" s="25"/>
      <c r="AJ108" s="67" t="str">
        <f t="shared" si="2"/>
        <v>D:\\征收\\碧湘街二期\\外勘照片\\私房外勘\\105罗金辉\\附件存档\\1.jpg</v>
      </c>
      <c r="AK108" s="67" t="str">
        <f t="shared" si="3"/>
        <v>D:\\征收\\碧湘街二期\\外勘照片\\私房外勘\\105罗金辉\\附件存档\\2.jpg</v>
      </c>
    </row>
    <row r="109" spans="1:37" s="17" customFormat="1">
      <c r="A109" s="71">
        <v>106</v>
      </c>
      <c r="B109" s="71" t="s">
        <v>436</v>
      </c>
      <c r="C109" s="71"/>
      <c r="D109" s="103" t="s">
        <v>38</v>
      </c>
      <c r="E109" s="71" t="s">
        <v>373</v>
      </c>
      <c r="F109" s="71" t="s">
        <v>390</v>
      </c>
      <c r="G109" s="71" t="s">
        <v>437</v>
      </c>
      <c r="H109" s="71" t="s">
        <v>438</v>
      </c>
      <c r="I109" s="71">
        <v>63.31</v>
      </c>
      <c r="J109" s="71" t="s">
        <v>40</v>
      </c>
      <c r="K109" s="71" t="s">
        <v>40</v>
      </c>
      <c r="L109" s="71" t="s">
        <v>40</v>
      </c>
      <c r="M109" s="25">
        <v>1993</v>
      </c>
      <c r="N109" s="25">
        <v>1993</v>
      </c>
      <c r="O109" s="25" t="s">
        <v>150</v>
      </c>
      <c r="P109" s="25" t="s">
        <v>42</v>
      </c>
      <c r="Q109" s="25" t="s">
        <v>42</v>
      </c>
      <c r="R109" s="25">
        <v>2.7</v>
      </c>
      <c r="S109" s="25"/>
      <c r="T109" s="25">
        <v>3</v>
      </c>
      <c r="U109" s="25" t="s">
        <v>151</v>
      </c>
      <c r="V109" s="71"/>
      <c r="W109" s="25"/>
      <c r="X109" s="25"/>
      <c r="Y109" s="25">
        <v>2</v>
      </c>
      <c r="Z109" s="25">
        <v>7</v>
      </c>
      <c r="AA109" s="25">
        <v>2</v>
      </c>
      <c r="AB109" s="25">
        <v>7</v>
      </c>
      <c r="AC109" s="82">
        <v>2</v>
      </c>
      <c r="AD109" s="82">
        <v>7</v>
      </c>
      <c r="AE109" s="25" t="s">
        <v>46</v>
      </c>
      <c r="AF109" s="83">
        <v>42670</v>
      </c>
      <c r="AG109" s="25" t="s">
        <v>377</v>
      </c>
      <c r="AH109" s="23"/>
      <c r="AI109" s="25"/>
      <c r="AJ109" s="67" t="str">
        <f t="shared" si="2"/>
        <v>D:\\征收\\碧湘街二期\\外勘照片\\私房外勘\\106叶庆云\\附件存档\\1.jpg</v>
      </c>
      <c r="AK109" s="67" t="str">
        <f t="shared" si="3"/>
        <v>D:\\征收\\碧湘街二期\\外勘照片\\私房外勘\\106叶庆云\\附件存档\\2.jpg</v>
      </c>
    </row>
    <row r="110" spans="1:37" s="17" customFormat="1" ht="22.5">
      <c r="A110" s="71">
        <v>107</v>
      </c>
      <c r="B110" s="103" t="s">
        <v>439</v>
      </c>
      <c r="C110" s="71"/>
      <c r="D110" s="103" t="s">
        <v>88</v>
      </c>
      <c r="E110" s="71"/>
      <c r="F110" s="71" t="s">
        <v>374</v>
      </c>
      <c r="G110" s="71" t="s">
        <v>440</v>
      </c>
      <c r="H110" s="103" t="s">
        <v>441</v>
      </c>
      <c r="I110" s="71">
        <v>117.85</v>
      </c>
      <c r="J110" s="71" t="s">
        <v>40</v>
      </c>
      <c r="K110" s="71" t="s">
        <v>40</v>
      </c>
      <c r="L110" s="71" t="s">
        <v>40</v>
      </c>
      <c r="M110" s="25">
        <v>1948</v>
      </c>
      <c r="N110" s="25">
        <v>1948</v>
      </c>
      <c r="O110" s="25" t="s">
        <v>92</v>
      </c>
      <c r="P110" s="25" t="s">
        <v>92</v>
      </c>
      <c r="Q110" s="25" t="s">
        <v>92</v>
      </c>
      <c r="R110" s="23">
        <v>2.5</v>
      </c>
      <c r="S110" s="23"/>
      <c r="T110" s="25">
        <v>3</v>
      </c>
      <c r="U110" s="25"/>
      <c r="V110" s="71"/>
      <c r="W110" s="25"/>
      <c r="X110" s="25"/>
      <c r="Y110" s="25">
        <v>1</v>
      </c>
      <c r="Z110" s="25">
        <v>1</v>
      </c>
      <c r="AA110" s="25">
        <v>1</v>
      </c>
      <c r="AB110" s="25">
        <v>1</v>
      </c>
      <c r="AC110" s="82">
        <v>1</v>
      </c>
      <c r="AD110" s="82">
        <v>1</v>
      </c>
      <c r="AE110" s="25" t="s">
        <v>63</v>
      </c>
      <c r="AF110" s="83">
        <v>42670</v>
      </c>
      <c r="AG110" s="25" t="s">
        <v>377</v>
      </c>
      <c r="AH110" s="23"/>
      <c r="AI110" s="25"/>
      <c r="AJ110" s="67" t="str">
        <f t="shared" si="2"/>
        <v>D:\\征收\\碧湘街二期\\外勘照片\\私房外勘\\107黄竣洲、黄鲜桃、黄琢洲\\附件存档\\1.jpg</v>
      </c>
      <c r="AK110" s="67" t="str">
        <f t="shared" si="3"/>
        <v>D:\\征收\\碧湘街二期\\外勘照片\\私房外勘\\107黄竣洲、黄鲜桃、黄琢洲\\附件存档\\2.jpg</v>
      </c>
    </row>
    <row r="111" spans="1:37" s="17" customFormat="1" ht="67.5">
      <c r="A111" s="71">
        <v>108</v>
      </c>
      <c r="B111" s="103" t="s">
        <v>1781</v>
      </c>
      <c r="C111" s="71"/>
      <c r="D111" s="103" t="s">
        <v>88</v>
      </c>
      <c r="E111" s="71"/>
      <c r="F111" s="71" t="s">
        <v>390</v>
      </c>
      <c r="G111" s="71" t="s">
        <v>442</v>
      </c>
      <c r="H111" s="103" t="s">
        <v>443</v>
      </c>
      <c r="I111" s="71">
        <v>31.87</v>
      </c>
      <c r="J111" s="71" t="s">
        <v>40</v>
      </c>
      <c r="K111" s="71" t="s">
        <v>40</v>
      </c>
      <c r="L111" s="71" t="s">
        <v>40</v>
      </c>
      <c r="M111" s="25">
        <v>1949</v>
      </c>
      <c r="N111" s="25">
        <v>1949</v>
      </c>
      <c r="O111" s="25" t="s">
        <v>92</v>
      </c>
      <c r="P111" s="25" t="s">
        <v>92</v>
      </c>
      <c r="Q111" s="25" t="s">
        <v>92</v>
      </c>
      <c r="R111" s="23" t="s">
        <v>444</v>
      </c>
      <c r="S111" s="23" t="s">
        <v>445</v>
      </c>
      <c r="T111" s="23">
        <v>3</v>
      </c>
      <c r="U111" s="25"/>
      <c r="V111" s="71"/>
      <c r="W111" s="25"/>
      <c r="X111" s="25"/>
      <c r="Y111" s="24" t="s">
        <v>97</v>
      </c>
      <c r="Z111" s="25">
        <v>2</v>
      </c>
      <c r="AA111" s="24" t="s">
        <v>97</v>
      </c>
      <c r="AB111" s="25">
        <v>2</v>
      </c>
      <c r="AC111" s="82" t="s">
        <v>97</v>
      </c>
      <c r="AD111" s="82">
        <v>2</v>
      </c>
      <c r="AE111" s="25" t="s">
        <v>63</v>
      </c>
      <c r="AF111" s="83">
        <v>42670</v>
      </c>
      <c r="AG111" s="25" t="s">
        <v>377</v>
      </c>
      <c r="AH111" s="25"/>
      <c r="AI111" s="23" t="s">
        <v>76</v>
      </c>
      <c r="AJ111" s="67" t="str">
        <f t="shared" si="2"/>
        <v>D:\\征收\\碧湘街二期\\外勘照片\\私房外勘\\108胡义和、胡筱春、胡建春、胡阳春、胡正春、胡建国、胡春元、胡春秀\\附件存档\\1.jpg</v>
      </c>
      <c r="AK111" s="67" t="str">
        <f t="shared" si="3"/>
        <v>D:\\征收\\碧湘街二期\\外勘照片\\私房外勘\\108胡义和、胡筱春、胡建春、胡阳春、胡正春、胡建国、胡春元、胡春秀\\附件存档\\2.jpg</v>
      </c>
    </row>
    <row r="112" spans="1:37" s="17" customFormat="1">
      <c r="A112" s="71">
        <v>109</v>
      </c>
      <c r="B112" s="71" t="s">
        <v>349</v>
      </c>
      <c r="C112" s="71"/>
      <c r="D112" s="103" t="s">
        <v>88</v>
      </c>
      <c r="E112" s="71"/>
      <c r="F112" s="71" t="s">
        <v>390</v>
      </c>
      <c r="G112" s="71" t="s">
        <v>446</v>
      </c>
      <c r="H112" s="71" t="s">
        <v>447</v>
      </c>
      <c r="I112" s="71">
        <v>54.5</v>
      </c>
      <c r="J112" s="71" t="s">
        <v>40</v>
      </c>
      <c r="K112" s="71" t="s">
        <v>40</v>
      </c>
      <c r="L112" s="71" t="s">
        <v>40</v>
      </c>
      <c r="M112" s="25">
        <v>1946</v>
      </c>
      <c r="N112" s="25">
        <v>1946</v>
      </c>
      <c r="O112" s="25" t="s">
        <v>92</v>
      </c>
      <c r="P112" s="25" t="s">
        <v>92</v>
      </c>
      <c r="Q112" s="25" t="s">
        <v>92</v>
      </c>
      <c r="R112" s="23" t="s">
        <v>448</v>
      </c>
      <c r="S112" s="23">
        <v>2.5</v>
      </c>
      <c r="T112" s="25">
        <v>3</v>
      </c>
      <c r="U112" s="25"/>
      <c r="V112" s="71"/>
      <c r="W112" s="25"/>
      <c r="X112" s="25"/>
      <c r="Y112" s="25">
        <v>1</v>
      </c>
      <c r="Z112" s="25">
        <v>1</v>
      </c>
      <c r="AA112" s="25">
        <v>1</v>
      </c>
      <c r="AB112" s="25">
        <v>1</v>
      </c>
      <c r="AC112" s="82">
        <v>1</v>
      </c>
      <c r="AD112" s="82">
        <v>1</v>
      </c>
      <c r="AE112" s="25" t="s">
        <v>46</v>
      </c>
      <c r="AF112" s="83">
        <v>42670</v>
      </c>
      <c r="AG112" s="25" t="s">
        <v>377</v>
      </c>
      <c r="AH112" s="23"/>
      <c r="AI112" s="25"/>
      <c r="AJ112" s="67" t="str">
        <f t="shared" si="2"/>
        <v>D:\\征收\\碧湘街二期\\外勘照片\\私房外勘\\109唐镇华\\附件存档\\1.jpg</v>
      </c>
      <c r="AK112" s="67" t="str">
        <f t="shared" si="3"/>
        <v>D:\\征收\\碧湘街二期\\外勘照片\\私房外勘\\109唐镇华\\附件存档\\2.jpg</v>
      </c>
    </row>
    <row r="113" spans="1:37" s="17" customFormat="1" ht="22.5">
      <c r="A113" s="71">
        <v>110</v>
      </c>
      <c r="B113" s="71" t="s">
        <v>449</v>
      </c>
      <c r="C113" s="71"/>
      <c r="D113" s="103" t="s">
        <v>88</v>
      </c>
      <c r="E113" s="71"/>
      <c r="F113" s="71" t="s">
        <v>390</v>
      </c>
      <c r="G113" s="71" t="s">
        <v>450</v>
      </c>
      <c r="H113" s="71" t="s">
        <v>451</v>
      </c>
      <c r="I113" s="71">
        <v>40</v>
      </c>
      <c r="J113" s="71" t="s">
        <v>40</v>
      </c>
      <c r="K113" s="71" t="s">
        <v>40</v>
      </c>
      <c r="L113" s="71" t="s">
        <v>40</v>
      </c>
      <c r="M113" s="25">
        <v>1988</v>
      </c>
      <c r="N113" s="25">
        <v>1988</v>
      </c>
      <c r="O113" s="25" t="s">
        <v>150</v>
      </c>
      <c r="P113" s="25" t="s">
        <v>150</v>
      </c>
      <c r="Q113" s="25" t="s">
        <v>42</v>
      </c>
      <c r="R113" s="23" t="s">
        <v>452</v>
      </c>
      <c r="S113" s="23" t="s">
        <v>453</v>
      </c>
      <c r="T113" s="25">
        <v>3</v>
      </c>
      <c r="U113" s="25"/>
      <c r="V113" s="71"/>
      <c r="W113" s="25"/>
      <c r="X113" s="25"/>
      <c r="Y113" s="24" t="s">
        <v>97</v>
      </c>
      <c r="Z113" s="25">
        <v>2</v>
      </c>
      <c r="AA113" s="24" t="s">
        <v>97</v>
      </c>
      <c r="AB113" s="25">
        <v>2</v>
      </c>
      <c r="AC113" s="82" t="s">
        <v>97</v>
      </c>
      <c r="AD113" s="82">
        <v>2</v>
      </c>
      <c r="AE113" s="25" t="s">
        <v>63</v>
      </c>
      <c r="AF113" s="83">
        <v>42671</v>
      </c>
      <c r="AG113" s="25" t="s">
        <v>377</v>
      </c>
      <c r="AH113" s="23"/>
      <c r="AI113" s="25"/>
      <c r="AJ113" s="67" t="str">
        <f t="shared" si="2"/>
        <v>D:\\征收\\碧湘街二期\\外勘照片\\私房外勘\\110邓正元\\附件存档\\1.jpg</v>
      </c>
      <c r="AK113" s="67" t="str">
        <f t="shared" si="3"/>
        <v>D:\\征收\\碧湘街二期\\外勘照片\\私房外勘\\110邓正元\\附件存档\\2.jpg</v>
      </c>
    </row>
    <row r="114" spans="1:37" s="59" customFormat="1">
      <c r="A114" s="88">
        <v>111</v>
      </c>
      <c r="B114" s="87" t="s">
        <v>1807</v>
      </c>
      <c r="C114" s="88" t="s">
        <v>454</v>
      </c>
      <c r="D114" s="87" t="s">
        <v>88</v>
      </c>
      <c r="E114" s="88"/>
      <c r="F114" s="88" t="s">
        <v>390</v>
      </c>
      <c r="G114" s="88" t="s">
        <v>455</v>
      </c>
      <c r="H114" s="88"/>
      <c r="I114" s="88">
        <v>32</v>
      </c>
      <c r="J114" s="88"/>
      <c r="K114" s="88" t="s">
        <v>40</v>
      </c>
      <c r="L114" s="88"/>
      <c r="M114" s="33">
        <v>1988</v>
      </c>
      <c r="N114" s="33">
        <v>1988</v>
      </c>
      <c r="O114" s="33"/>
      <c r="P114" s="33" t="s">
        <v>150</v>
      </c>
      <c r="Q114" s="33"/>
      <c r="R114" s="31">
        <v>2.8</v>
      </c>
      <c r="S114" s="31"/>
      <c r="T114" s="33">
        <v>3</v>
      </c>
      <c r="U114" s="33"/>
      <c r="V114" s="88"/>
      <c r="W114" s="33"/>
      <c r="X114" s="33"/>
      <c r="Y114" s="33"/>
      <c r="Z114" s="33"/>
      <c r="AA114" s="33">
        <v>2</v>
      </c>
      <c r="AB114" s="33">
        <v>3</v>
      </c>
      <c r="AC114" s="91"/>
      <c r="AD114" s="91"/>
      <c r="AE114" s="33" t="s">
        <v>46</v>
      </c>
      <c r="AF114" s="92">
        <v>42670</v>
      </c>
      <c r="AG114" s="33" t="s">
        <v>377</v>
      </c>
      <c r="AH114" s="33"/>
      <c r="AI114" s="31" t="s">
        <v>239</v>
      </c>
      <c r="AJ114" s="67" t="str">
        <f t="shared" si="2"/>
        <v>D:\\征收\\碧湘街二期\\外勘照片\\私房外勘\\111毛国章\\附件存档\\1.jpg</v>
      </c>
      <c r="AK114" s="67" t="str">
        <f t="shared" si="3"/>
        <v>D:\\征收\\碧湘街二期\\外勘照片\\私房外勘\\111毛国章\\附件存档\\2.jpg</v>
      </c>
    </row>
    <row r="115" spans="1:37" s="17" customFormat="1" ht="22.5">
      <c r="A115" s="71">
        <v>112</v>
      </c>
      <c r="B115" s="71" t="s">
        <v>456</v>
      </c>
      <c r="C115" s="71"/>
      <c r="D115" s="103" t="s">
        <v>88</v>
      </c>
      <c r="E115" s="71"/>
      <c r="F115" s="71" t="s">
        <v>390</v>
      </c>
      <c r="G115" s="71" t="s">
        <v>457</v>
      </c>
      <c r="H115" s="71" t="s">
        <v>458</v>
      </c>
      <c r="I115" s="71">
        <v>38.03</v>
      </c>
      <c r="J115" s="71" t="s">
        <v>40</v>
      </c>
      <c r="K115" s="71" t="s">
        <v>40</v>
      </c>
      <c r="L115" s="71" t="s">
        <v>40</v>
      </c>
      <c r="M115" s="25">
        <v>1944</v>
      </c>
      <c r="N115" s="25">
        <v>1944</v>
      </c>
      <c r="O115" s="25" t="s">
        <v>92</v>
      </c>
      <c r="P115" s="25" t="s">
        <v>42</v>
      </c>
      <c r="Q115" s="25" t="s">
        <v>92</v>
      </c>
      <c r="R115" s="23" t="s">
        <v>459</v>
      </c>
      <c r="S115" s="23" t="s">
        <v>460</v>
      </c>
      <c r="T115" s="25">
        <v>3</v>
      </c>
      <c r="U115" s="25"/>
      <c r="V115" s="71"/>
      <c r="W115" s="25"/>
      <c r="X115" s="25"/>
      <c r="Y115" s="24" t="s">
        <v>97</v>
      </c>
      <c r="Z115" s="25">
        <v>2</v>
      </c>
      <c r="AA115" s="24" t="s">
        <v>97</v>
      </c>
      <c r="AB115" s="25">
        <v>2</v>
      </c>
      <c r="AC115" s="82" t="s">
        <v>97</v>
      </c>
      <c r="AD115" s="82">
        <v>2</v>
      </c>
      <c r="AE115" s="25" t="s">
        <v>46</v>
      </c>
      <c r="AF115" s="83">
        <v>42670</v>
      </c>
      <c r="AG115" s="25" t="s">
        <v>377</v>
      </c>
      <c r="AH115" s="23"/>
      <c r="AI115" s="25"/>
      <c r="AJ115" s="67" t="str">
        <f t="shared" si="2"/>
        <v>D:\\征收\\碧湘街二期\\外勘照片\\私房外勘\\112蒋鑫林\\附件存档\\1.jpg</v>
      </c>
      <c r="AK115" s="67" t="str">
        <f t="shared" si="3"/>
        <v>D:\\征收\\碧湘街二期\\外勘照片\\私房外勘\\112蒋鑫林\\附件存档\\2.jpg</v>
      </c>
    </row>
    <row r="116" spans="1:37" s="17" customFormat="1">
      <c r="A116" s="71">
        <v>113</v>
      </c>
      <c r="B116" s="71" t="s">
        <v>461</v>
      </c>
      <c r="C116" s="71"/>
      <c r="D116" s="103" t="s">
        <v>88</v>
      </c>
      <c r="E116" s="71"/>
      <c r="F116" s="71" t="s">
        <v>390</v>
      </c>
      <c r="G116" s="71" t="s">
        <v>99</v>
      </c>
      <c r="H116" s="71" t="s">
        <v>462</v>
      </c>
      <c r="I116" s="71">
        <v>11.87</v>
      </c>
      <c r="J116" s="71" t="s">
        <v>40</v>
      </c>
      <c r="K116" s="71" t="s">
        <v>40</v>
      </c>
      <c r="L116" s="71" t="s">
        <v>40</v>
      </c>
      <c r="M116" s="25">
        <v>1959</v>
      </c>
      <c r="N116" s="25">
        <v>1959</v>
      </c>
      <c r="O116" s="25" t="s">
        <v>92</v>
      </c>
      <c r="P116" s="25" t="s">
        <v>92</v>
      </c>
      <c r="Q116" s="25" t="s">
        <v>92</v>
      </c>
      <c r="R116" s="23">
        <v>4</v>
      </c>
      <c r="S116" s="23">
        <v>2.2999999999999998</v>
      </c>
      <c r="T116" s="76">
        <v>4</v>
      </c>
      <c r="U116" s="25"/>
      <c r="V116" s="71"/>
      <c r="W116" s="25"/>
      <c r="X116" s="25"/>
      <c r="Y116" s="24">
        <v>1</v>
      </c>
      <c r="Z116" s="25">
        <v>1</v>
      </c>
      <c r="AA116" s="24">
        <v>1</v>
      </c>
      <c r="AB116" s="25">
        <v>1</v>
      </c>
      <c r="AC116" s="82">
        <v>1</v>
      </c>
      <c r="AD116" s="82">
        <v>1</v>
      </c>
      <c r="AE116" s="25" t="s">
        <v>46</v>
      </c>
      <c r="AF116" s="83">
        <v>42671</v>
      </c>
      <c r="AG116" s="25" t="s">
        <v>377</v>
      </c>
      <c r="AH116" s="23" t="s">
        <v>463</v>
      </c>
      <c r="AI116" s="25"/>
      <c r="AJ116" s="67" t="str">
        <f t="shared" si="2"/>
        <v>D:\\征收\\碧湘街二期\\外勘照片\\私房外勘\\113曹德明\\附件存档\\1.jpg</v>
      </c>
      <c r="AK116" s="67" t="str">
        <f t="shared" si="3"/>
        <v>D:\\征收\\碧湘街二期\\外勘照片\\私房外勘\\113曹德明\\附件存档\\2.jpg</v>
      </c>
    </row>
    <row r="117" spans="1:37" s="17" customFormat="1">
      <c r="A117" s="71">
        <v>114</v>
      </c>
      <c r="B117" s="71" t="s">
        <v>464</v>
      </c>
      <c r="C117" s="71"/>
      <c r="D117" s="103" t="s">
        <v>88</v>
      </c>
      <c r="E117" s="71"/>
      <c r="F117" s="71" t="s">
        <v>390</v>
      </c>
      <c r="G117" s="71" t="s">
        <v>465</v>
      </c>
      <c r="H117" s="71" t="s">
        <v>466</v>
      </c>
      <c r="I117" s="71">
        <v>10.16</v>
      </c>
      <c r="J117" s="71" t="s">
        <v>40</v>
      </c>
      <c r="K117" s="71" t="s">
        <v>40</v>
      </c>
      <c r="L117" s="71" t="s">
        <v>40</v>
      </c>
      <c r="M117" s="25">
        <v>1978</v>
      </c>
      <c r="N117" s="25">
        <v>1978</v>
      </c>
      <c r="O117" s="25" t="s">
        <v>92</v>
      </c>
      <c r="P117" s="25" t="s">
        <v>92</v>
      </c>
      <c r="Q117" s="25" t="s">
        <v>92</v>
      </c>
      <c r="R117" s="23">
        <v>2.5</v>
      </c>
      <c r="S117" s="23"/>
      <c r="T117" s="25">
        <v>3</v>
      </c>
      <c r="U117" s="25"/>
      <c r="V117" s="71"/>
      <c r="W117" s="25"/>
      <c r="X117" s="25"/>
      <c r="Y117" s="25">
        <v>1</v>
      </c>
      <c r="Z117" s="25">
        <v>1</v>
      </c>
      <c r="AA117" s="25">
        <v>1</v>
      </c>
      <c r="AB117" s="25">
        <v>1</v>
      </c>
      <c r="AC117" s="82">
        <v>1</v>
      </c>
      <c r="AD117" s="82">
        <v>1</v>
      </c>
      <c r="AE117" s="25" t="s">
        <v>46</v>
      </c>
      <c r="AF117" s="83">
        <v>42670</v>
      </c>
      <c r="AG117" s="25" t="s">
        <v>377</v>
      </c>
      <c r="AH117" s="23"/>
      <c r="AI117" s="25"/>
      <c r="AJ117" s="67" t="str">
        <f t="shared" si="2"/>
        <v>D:\\征收\\碧湘街二期\\外勘照片\\私房外勘\\114蒋国华\\附件存档\\1.jpg</v>
      </c>
      <c r="AK117" s="67" t="str">
        <f t="shared" si="3"/>
        <v>D:\\征收\\碧湘街二期\\外勘照片\\私房外勘\\114蒋国华\\附件存档\\2.jpg</v>
      </c>
    </row>
    <row r="118" spans="1:37" ht="33.75">
      <c r="A118" s="71">
        <v>115</v>
      </c>
      <c r="B118" s="103" t="s">
        <v>467</v>
      </c>
      <c r="C118" s="71"/>
      <c r="D118" s="103" t="s">
        <v>88</v>
      </c>
      <c r="E118" s="71"/>
      <c r="F118" s="71" t="s">
        <v>374</v>
      </c>
      <c r="G118" s="71" t="s">
        <v>1197</v>
      </c>
      <c r="H118" s="71" t="s">
        <v>468</v>
      </c>
      <c r="I118" s="71">
        <v>99.46</v>
      </c>
      <c r="J118" s="71" t="s">
        <v>1194</v>
      </c>
      <c r="K118" s="71" t="s">
        <v>412</v>
      </c>
      <c r="L118" s="71" t="s">
        <v>40</v>
      </c>
      <c r="M118" s="71">
        <v>1988</v>
      </c>
      <c r="N118" s="71">
        <v>1988</v>
      </c>
      <c r="O118" s="71" t="s">
        <v>42</v>
      </c>
      <c r="P118" s="71" t="s">
        <v>42</v>
      </c>
      <c r="Q118" s="71" t="s">
        <v>42</v>
      </c>
      <c r="R118" s="103" t="s">
        <v>469</v>
      </c>
      <c r="S118" s="103" t="s">
        <v>470</v>
      </c>
      <c r="T118" s="71">
        <v>3</v>
      </c>
      <c r="U118" s="71"/>
      <c r="V118" s="71"/>
      <c r="W118" s="71"/>
      <c r="X118" s="71"/>
      <c r="Y118" s="73" t="s">
        <v>97</v>
      </c>
      <c r="Z118" s="71">
        <v>2</v>
      </c>
      <c r="AA118" s="73" t="s">
        <v>138</v>
      </c>
      <c r="AB118" s="71">
        <v>3</v>
      </c>
      <c r="AC118" s="80" t="s">
        <v>97</v>
      </c>
      <c r="AD118" s="80">
        <v>2</v>
      </c>
      <c r="AE118" s="71" t="s">
        <v>63</v>
      </c>
      <c r="AF118" s="81">
        <v>42670</v>
      </c>
      <c r="AG118" s="71" t="s">
        <v>377</v>
      </c>
      <c r="AH118" s="103"/>
      <c r="AI118" s="71"/>
      <c r="AJ118" s="67" t="str">
        <f t="shared" si="2"/>
        <v>D:\\征收\\碧湘街二期\\外勘照片\\私房外勘\\115张少棠\\附件存档\\1.jpg</v>
      </c>
      <c r="AK118" s="67" t="str">
        <f t="shared" si="3"/>
        <v>D:\\征收\\碧湘街二期\\外勘照片\\私房外勘\\115张少棠\\附件存档\\2.jpg</v>
      </c>
    </row>
    <row r="119" spans="1:37" s="17" customFormat="1" ht="33.75">
      <c r="A119" s="71">
        <v>116</v>
      </c>
      <c r="B119" s="103" t="s">
        <v>471</v>
      </c>
      <c r="C119" s="71"/>
      <c r="D119" s="103" t="s">
        <v>88</v>
      </c>
      <c r="E119" s="71"/>
      <c r="F119" s="71" t="s">
        <v>374</v>
      </c>
      <c r="G119" s="71" t="s">
        <v>472</v>
      </c>
      <c r="H119" s="71" t="s">
        <v>473</v>
      </c>
      <c r="I119" s="71">
        <v>54.55</v>
      </c>
      <c r="J119" s="71" t="s">
        <v>40</v>
      </c>
      <c r="K119" s="71" t="s">
        <v>412</v>
      </c>
      <c r="L119" s="71" t="s">
        <v>40</v>
      </c>
      <c r="M119" s="25">
        <v>1948</v>
      </c>
      <c r="N119" s="25">
        <v>1948</v>
      </c>
      <c r="O119" s="25" t="s">
        <v>474</v>
      </c>
      <c r="P119" s="25" t="s">
        <v>92</v>
      </c>
      <c r="Q119" s="25" t="s">
        <v>92</v>
      </c>
      <c r="R119" s="23" t="s">
        <v>475</v>
      </c>
      <c r="S119" s="23">
        <v>2.8</v>
      </c>
      <c r="T119" s="25">
        <v>3</v>
      </c>
      <c r="U119" s="25"/>
      <c r="V119" s="71"/>
      <c r="W119" s="25"/>
      <c r="X119" s="25"/>
      <c r="Y119" s="24" t="s">
        <v>97</v>
      </c>
      <c r="Z119" s="25">
        <v>2</v>
      </c>
      <c r="AA119" s="24" t="s">
        <v>97</v>
      </c>
      <c r="AB119" s="25">
        <v>2</v>
      </c>
      <c r="AC119" s="82" t="s">
        <v>97</v>
      </c>
      <c r="AD119" s="82">
        <v>2</v>
      </c>
      <c r="AE119" s="25" t="s">
        <v>46</v>
      </c>
      <c r="AF119" s="83">
        <v>42670</v>
      </c>
      <c r="AG119" s="25" t="s">
        <v>377</v>
      </c>
      <c r="AH119" s="23"/>
      <c r="AI119" s="25" t="s">
        <v>476</v>
      </c>
      <c r="AJ119" s="67" t="str">
        <f t="shared" si="2"/>
        <v>D:\\征收\\碧湘街二期\\外勘照片\\私房外勘\\116许建春\\附件存档\\1.jpg</v>
      </c>
      <c r="AK119" s="67" t="str">
        <f t="shared" si="3"/>
        <v>D:\\征收\\碧湘街二期\\外勘照片\\私房外勘\\116许建春\\附件存档\\2.jpg</v>
      </c>
    </row>
    <row r="120" spans="1:37" s="17" customFormat="1" ht="45">
      <c r="A120" s="71">
        <v>117</v>
      </c>
      <c r="B120" s="103" t="s">
        <v>477</v>
      </c>
      <c r="C120" s="71"/>
      <c r="D120" s="103" t="s">
        <v>88</v>
      </c>
      <c r="E120" s="71"/>
      <c r="F120" s="71" t="s">
        <v>374</v>
      </c>
      <c r="G120" s="71" t="s">
        <v>478</v>
      </c>
      <c r="H120" s="103" t="s">
        <v>479</v>
      </c>
      <c r="I120" s="71" t="s">
        <v>480</v>
      </c>
      <c r="J120" s="71" t="s">
        <v>40</v>
      </c>
      <c r="K120" s="71" t="s">
        <v>481</v>
      </c>
      <c r="L120" s="71" t="s">
        <v>40</v>
      </c>
      <c r="M120" s="25">
        <v>1946</v>
      </c>
      <c r="N120" s="25">
        <v>1946</v>
      </c>
      <c r="O120" s="25" t="s">
        <v>92</v>
      </c>
      <c r="P120" s="25" t="s">
        <v>42</v>
      </c>
      <c r="Q120" s="25" t="s">
        <v>92</v>
      </c>
      <c r="R120" s="23" t="s">
        <v>482</v>
      </c>
      <c r="S120" s="23" t="s">
        <v>483</v>
      </c>
      <c r="T120" s="25">
        <v>3</v>
      </c>
      <c r="U120" s="25"/>
      <c r="V120" s="71"/>
      <c r="W120" s="25"/>
      <c r="X120" s="25"/>
      <c r="Y120" s="24" t="s">
        <v>97</v>
      </c>
      <c r="Z120" s="25">
        <v>2</v>
      </c>
      <c r="AA120" s="24" t="s">
        <v>209</v>
      </c>
      <c r="AB120" s="25">
        <v>4</v>
      </c>
      <c r="AC120" s="82" t="s">
        <v>97</v>
      </c>
      <c r="AD120" s="82">
        <v>2</v>
      </c>
      <c r="AE120" s="25" t="s">
        <v>63</v>
      </c>
      <c r="AF120" s="83">
        <v>42670</v>
      </c>
      <c r="AG120" s="25" t="s">
        <v>377</v>
      </c>
      <c r="AH120" s="23"/>
      <c r="AI120" s="25"/>
      <c r="AJ120" s="67" t="str">
        <f t="shared" si="2"/>
        <v>D:\\征收\\碧湘街二期\\外勘照片\\私房外勘\\117陈刚、陈姝\\附件存档\\1.jpg</v>
      </c>
      <c r="AK120" s="67" t="str">
        <f t="shared" si="3"/>
        <v>D:\\征收\\碧湘街二期\\外勘照片\\私房外勘\\117陈刚、陈姝\\附件存档\\2.jpg</v>
      </c>
    </row>
    <row r="121" spans="1:37" s="17" customFormat="1">
      <c r="A121" s="71">
        <v>118</v>
      </c>
      <c r="B121" s="71" t="s">
        <v>484</v>
      </c>
      <c r="C121" s="71"/>
      <c r="D121" s="103" t="s">
        <v>88</v>
      </c>
      <c r="E121" s="71"/>
      <c r="F121" s="71" t="s">
        <v>390</v>
      </c>
      <c r="G121" s="71" t="s">
        <v>446</v>
      </c>
      <c r="H121" s="71" t="s">
        <v>485</v>
      </c>
      <c r="I121" s="71">
        <v>12.72</v>
      </c>
      <c r="J121" s="71" t="s">
        <v>40</v>
      </c>
      <c r="K121" s="71" t="s">
        <v>40</v>
      </c>
      <c r="L121" s="71" t="s">
        <v>40</v>
      </c>
      <c r="M121" s="25">
        <v>1946</v>
      </c>
      <c r="N121" s="25">
        <v>1946</v>
      </c>
      <c r="O121" s="25" t="s">
        <v>92</v>
      </c>
      <c r="P121" s="25" t="s">
        <v>92</v>
      </c>
      <c r="Q121" s="25" t="s">
        <v>92</v>
      </c>
      <c r="R121" s="23">
        <v>2.8</v>
      </c>
      <c r="S121" s="23">
        <v>2.7</v>
      </c>
      <c r="T121" s="25">
        <v>3</v>
      </c>
      <c r="U121" s="25"/>
      <c r="V121" s="71"/>
      <c r="W121" s="25"/>
      <c r="X121" s="25"/>
      <c r="Y121" s="25">
        <v>1</v>
      </c>
      <c r="Z121" s="25">
        <v>1</v>
      </c>
      <c r="AA121" s="25">
        <v>1</v>
      </c>
      <c r="AB121" s="25">
        <v>1</v>
      </c>
      <c r="AC121" s="82">
        <v>1</v>
      </c>
      <c r="AD121" s="82">
        <v>1</v>
      </c>
      <c r="AE121" s="25" t="s">
        <v>63</v>
      </c>
      <c r="AF121" s="83">
        <v>42671</v>
      </c>
      <c r="AG121" s="25" t="s">
        <v>377</v>
      </c>
      <c r="AH121" s="23"/>
      <c r="AI121" s="25"/>
      <c r="AJ121" s="67" t="str">
        <f t="shared" si="2"/>
        <v>D:\\征收\\碧湘街二期\\外勘照片\\私房外勘\\118周建基\\附件存档\\1.jpg</v>
      </c>
      <c r="AK121" s="67" t="str">
        <f t="shared" si="3"/>
        <v>D:\\征收\\碧湘街二期\\外勘照片\\私房外勘\\118周建基\\附件存档\\2.jpg</v>
      </c>
    </row>
    <row r="122" spans="1:37" s="17" customFormat="1" ht="33.75">
      <c r="A122" s="71">
        <v>119</v>
      </c>
      <c r="B122" s="103" t="s">
        <v>486</v>
      </c>
      <c r="C122" s="71"/>
      <c r="D122" s="103" t="s">
        <v>88</v>
      </c>
      <c r="E122" s="71"/>
      <c r="F122" s="71" t="s">
        <v>374</v>
      </c>
      <c r="G122" s="71" t="s">
        <v>487</v>
      </c>
      <c r="H122" s="71" t="s">
        <v>488</v>
      </c>
      <c r="I122" s="71">
        <v>97.44</v>
      </c>
      <c r="J122" s="71" t="s">
        <v>40</v>
      </c>
      <c r="K122" s="71" t="s">
        <v>40</v>
      </c>
      <c r="L122" s="71" t="s">
        <v>40</v>
      </c>
      <c r="M122" s="25">
        <v>1988</v>
      </c>
      <c r="N122" s="25">
        <v>1988</v>
      </c>
      <c r="O122" s="25" t="s">
        <v>42</v>
      </c>
      <c r="P122" s="25" t="s">
        <v>150</v>
      </c>
      <c r="Q122" s="25" t="s">
        <v>42</v>
      </c>
      <c r="R122" s="23" t="s">
        <v>489</v>
      </c>
      <c r="S122" s="23" t="s">
        <v>490</v>
      </c>
      <c r="T122" s="76">
        <v>3.3</v>
      </c>
      <c r="U122" s="25"/>
      <c r="V122" s="71"/>
      <c r="W122" s="25"/>
      <c r="X122" s="25"/>
      <c r="Y122" s="24" t="s">
        <v>138</v>
      </c>
      <c r="Z122" s="25">
        <v>3</v>
      </c>
      <c r="AA122" s="24" t="s">
        <v>138</v>
      </c>
      <c r="AB122" s="25">
        <v>3</v>
      </c>
      <c r="AC122" s="82" t="s">
        <v>138</v>
      </c>
      <c r="AD122" s="82">
        <v>3</v>
      </c>
      <c r="AE122" s="25" t="s">
        <v>63</v>
      </c>
      <c r="AF122" s="83">
        <v>42671</v>
      </c>
      <c r="AG122" s="25" t="s">
        <v>377</v>
      </c>
      <c r="AH122" s="23"/>
      <c r="AI122" s="25"/>
      <c r="AJ122" s="67" t="str">
        <f t="shared" si="2"/>
        <v>D:\\征收\\碧湘街二期\\外勘照片\\私房外勘\\119龚秀英\\附件存档\\1.jpg</v>
      </c>
      <c r="AK122" s="67" t="str">
        <f t="shared" si="3"/>
        <v>D:\\征收\\碧湘街二期\\外勘照片\\私房外勘\\119龚秀英\\附件存档\\2.jpg</v>
      </c>
    </row>
    <row r="123" spans="1:37" s="59" customFormat="1" ht="45">
      <c r="A123" s="88">
        <v>120</v>
      </c>
      <c r="B123" s="88" t="s">
        <v>1808</v>
      </c>
      <c r="C123" s="88"/>
      <c r="D123" s="87" t="s">
        <v>88</v>
      </c>
      <c r="E123" s="88"/>
      <c r="F123" s="88" t="s">
        <v>390</v>
      </c>
      <c r="G123" s="87" t="s">
        <v>491</v>
      </c>
      <c r="H123" s="88"/>
      <c r="I123" s="88"/>
      <c r="J123" s="88" t="s">
        <v>40</v>
      </c>
      <c r="K123" s="88" t="s">
        <v>40</v>
      </c>
      <c r="L123" s="88" t="s">
        <v>40</v>
      </c>
      <c r="M123" s="33"/>
      <c r="N123" s="33"/>
      <c r="O123" s="33"/>
      <c r="P123" s="33" t="s">
        <v>42</v>
      </c>
      <c r="Q123" s="33"/>
      <c r="R123" s="31" t="s">
        <v>492</v>
      </c>
      <c r="S123" s="31"/>
      <c r="T123" s="33"/>
      <c r="U123" s="33"/>
      <c r="V123" s="88"/>
      <c r="W123" s="33"/>
      <c r="X123" s="33"/>
      <c r="Y123" s="32" t="s">
        <v>97</v>
      </c>
      <c r="Z123" s="33">
        <v>2</v>
      </c>
      <c r="AA123" s="32" t="s">
        <v>97</v>
      </c>
      <c r="AB123" s="33">
        <v>2</v>
      </c>
      <c r="AC123" s="91" t="s">
        <v>97</v>
      </c>
      <c r="AD123" s="91">
        <v>2</v>
      </c>
      <c r="AE123" s="33" t="s">
        <v>46</v>
      </c>
      <c r="AF123" s="92">
        <v>42670</v>
      </c>
      <c r="AG123" s="33" t="s">
        <v>377</v>
      </c>
      <c r="AH123" s="87"/>
      <c r="AI123" s="31" t="s">
        <v>493</v>
      </c>
      <c r="AJ123" s="67" t="str">
        <f t="shared" si="2"/>
        <v>D:\\征收\\碧湘街二期\\外勘照片\\私房外勘\\120黎桂臣\\附件存档\\1.jpg</v>
      </c>
      <c r="AK123" s="67" t="str">
        <f t="shared" si="3"/>
        <v>D:\\征收\\碧湘街二期\\外勘照片\\私房外勘\\120黎桂臣\\附件存档\\2.jpg</v>
      </c>
    </row>
    <row r="124" spans="1:37">
      <c r="A124" s="71">
        <v>121</v>
      </c>
      <c r="B124" s="89" t="s">
        <v>494</v>
      </c>
      <c r="C124" s="71"/>
      <c r="D124" s="89" t="s">
        <v>1782</v>
      </c>
      <c r="E124" s="71">
        <v>107</v>
      </c>
      <c r="F124" s="71"/>
      <c r="G124" s="89" t="s">
        <v>496</v>
      </c>
      <c r="H124" s="110" t="s">
        <v>497</v>
      </c>
      <c r="I124" s="89">
        <v>74.08</v>
      </c>
      <c r="J124" s="71" t="s">
        <v>40</v>
      </c>
      <c r="K124" s="71" t="s">
        <v>40</v>
      </c>
      <c r="L124" s="71" t="s">
        <v>40</v>
      </c>
      <c r="M124" s="71">
        <v>1986</v>
      </c>
      <c r="N124" s="71">
        <v>1986</v>
      </c>
      <c r="O124" s="71" t="s">
        <v>150</v>
      </c>
      <c r="P124" s="71" t="s">
        <v>150</v>
      </c>
      <c r="Q124" s="71" t="s">
        <v>42</v>
      </c>
      <c r="R124" s="71">
        <v>2.7</v>
      </c>
      <c r="S124" s="71"/>
      <c r="T124" s="71">
        <v>3</v>
      </c>
      <c r="U124" s="71" t="s">
        <v>498</v>
      </c>
      <c r="V124" s="71" t="s">
        <v>43</v>
      </c>
      <c r="W124" s="71" t="s">
        <v>44</v>
      </c>
      <c r="X124" s="71" t="s">
        <v>152</v>
      </c>
      <c r="Y124" s="71">
        <v>1</v>
      </c>
      <c r="Z124" s="71">
        <v>4</v>
      </c>
      <c r="AA124" s="71">
        <v>1</v>
      </c>
      <c r="AB124" s="71">
        <v>4</v>
      </c>
      <c r="AC124" s="80">
        <v>1</v>
      </c>
      <c r="AD124" s="80">
        <v>4</v>
      </c>
      <c r="AE124" s="71" t="s">
        <v>63</v>
      </c>
      <c r="AF124" s="81">
        <v>42674</v>
      </c>
      <c r="AG124" s="71" t="s">
        <v>499</v>
      </c>
      <c r="AH124" s="103"/>
      <c r="AI124" s="71"/>
      <c r="AJ124" s="67" t="str">
        <f t="shared" si="2"/>
        <v>D:\\征收\\碧湘街二期\\外勘照片\\私房外勘\\121刘杏云\\附件存档\\1.jpg</v>
      </c>
      <c r="AK124" s="67" t="str">
        <f t="shared" si="3"/>
        <v>D:\\征收\\碧湘街二期\\外勘照片\\私房外勘\\121刘杏云\\附件存档\\2.jpg</v>
      </c>
    </row>
    <row r="125" spans="1:37" ht="22.5">
      <c r="A125" s="71">
        <v>122</v>
      </c>
      <c r="B125" s="89" t="s">
        <v>500</v>
      </c>
      <c r="C125" s="71"/>
      <c r="D125" s="89" t="s">
        <v>495</v>
      </c>
      <c r="E125" s="71">
        <v>207</v>
      </c>
      <c r="F125" s="71"/>
      <c r="G125" s="89" t="s">
        <v>501</v>
      </c>
      <c r="H125" s="90" t="s">
        <v>502</v>
      </c>
      <c r="I125" s="89">
        <v>74.08</v>
      </c>
      <c r="J125" s="71" t="s">
        <v>40</v>
      </c>
      <c r="K125" s="71" t="s">
        <v>40</v>
      </c>
      <c r="L125" s="71" t="s">
        <v>40</v>
      </c>
      <c r="M125" s="71">
        <v>1986</v>
      </c>
      <c r="N125" s="71">
        <v>1986</v>
      </c>
      <c r="O125" s="71" t="s">
        <v>150</v>
      </c>
      <c r="P125" s="71" t="s">
        <v>150</v>
      </c>
      <c r="Q125" s="71" t="s">
        <v>42</v>
      </c>
      <c r="R125" s="71">
        <v>2.7</v>
      </c>
      <c r="S125" s="71"/>
      <c r="T125" s="71">
        <v>3</v>
      </c>
      <c r="U125" s="71" t="s">
        <v>498</v>
      </c>
      <c r="V125" s="71" t="s">
        <v>43</v>
      </c>
      <c r="W125" s="71" t="s">
        <v>44</v>
      </c>
      <c r="X125" s="71" t="s">
        <v>152</v>
      </c>
      <c r="Y125" s="71">
        <v>2</v>
      </c>
      <c r="Z125" s="71">
        <v>4</v>
      </c>
      <c r="AA125" s="71">
        <v>2</v>
      </c>
      <c r="AB125" s="71">
        <v>4</v>
      </c>
      <c r="AC125" s="80">
        <v>2</v>
      </c>
      <c r="AD125" s="80">
        <v>4</v>
      </c>
      <c r="AE125" s="71" t="s">
        <v>46</v>
      </c>
      <c r="AF125" s="81">
        <v>42674</v>
      </c>
      <c r="AG125" s="71" t="s">
        <v>499</v>
      </c>
      <c r="AH125" s="103"/>
      <c r="AI125" s="71"/>
      <c r="AJ125" s="67" t="str">
        <f t="shared" si="2"/>
        <v>D:\\征收\\碧湘街二期\\外勘照片\\私房外勘\\122曾艳辉、刘润湘\\附件存档\\1.jpg</v>
      </c>
      <c r="AK125" s="67" t="str">
        <f t="shared" si="3"/>
        <v>D:\\征收\\碧湘街二期\\外勘照片\\私房外勘\\122曾艳辉、刘润湘\\附件存档\\2.jpg</v>
      </c>
    </row>
    <row r="126" spans="1:37" ht="22.5">
      <c r="A126" s="71">
        <v>123</v>
      </c>
      <c r="B126" s="89" t="s">
        <v>503</v>
      </c>
      <c r="C126" s="71"/>
      <c r="D126" s="89" t="s">
        <v>495</v>
      </c>
      <c r="E126" s="71">
        <v>307</v>
      </c>
      <c r="F126" s="71"/>
      <c r="G126" s="89" t="s">
        <v>504</v>
      </c>
      <c r="H126" s="103" t="s">
        <v>505</v>
      </c>
      <c r="I126" s="89">
        <v>74.08</v>
      </c>
      <c r="J126" s="71" t="s">
        <v>40</v>
      </c>
      <c r="K126" s="71" t="s">
        <v>40</v>
      </c>
      <c r="L126" s="71" t="s">
        <v>40</v>
      </c>
      <c r="M126" s="71">
        <v>1986</v>
      </c>
      <c r="N126" s="71">
        <v>1986</v>
      </c>
      <c r="O126" s="71" t="s">
        <v>150</v>
      </c>
      <c r="P126" s="71" t="s">
        <v>150</v>
      </c>
      <c r="Q126" s="71" t="s">
        <v>42</v>
      </c>
      <c r="R126" s="71">
        <v>2.7</v>
      </c>
      <c r="S126" s="71"/>
      <c r="T126" s="71">
        <v>3</v>
      </c>
      <c r="U126" s="71" t="s">
        <v>498</v>
      </c>
      <c r="V126" s="71" t="s">
        <v>43</v>
      </c>
      <c r="W126" s="71" t="s">
        <v>44</v>
      </c>
      <c r="X126" s="71" t="s">
        <v>152</v>
      </c>
      <c r="Y126" s="71">
        <v>3</v>
      </c>
      <c r="Z126" s="71">
        <v>4</v>
      </c>
      <c r="AA126" s="71">
        <v>3</v>
      </c>
      <c r="AB126" s="71">
        <v>4</v>
      </c>
      <c r="AC126" s="80">
        <v>3</v>
      </c>
      <c r="AD126" s="80">
        <v>4</v>
      </c>
      <c r="AE126" s="71" t="s">
        <v>46</v>
      </c>
      <c r="AF126" s="81">
        <v>42674</v>
      </c>
      <c r="AG126" s="71" t="s">
        <v>499</v>
      </c>
      <c r="AH126" s="103"/>
      <c r="AI126" s="71"/>
      <c r="AJ126" s="67" t="str">
        <f t="shared" si="2"/>
        <v>D:\\征收\\碧湘街二期\\外勘照片\\私房外勘\\123师淑媛、王者兴\\附件存档\\1.jpg</v>
      </c>
      <c r="AK126" s="67" t="str">
        <f t="shared" si="3"/>
        <v>D:\\征收\\碧湘街二期\\外勘照片\\私房外勘\\123师淑媛、王者兴\\附件存档\\2.jpg</v>
      </c>
    </row>
    <row r="127" spans="1:37">
      <c r="A127" s="71">
        <v>124</v>
      </c>
      <c r="B127" s="90" t="s">
        <v>506</v>
      </c>
      <c r="C127" s="71"/>
      <c r="D127" s="90" t="s">
        <v>495</v>
      </c>
      <c r="E127" s="71">
        <v>407</v>
      </c>
      <c r="F127" s="71"/>
      <c r="G127" s="90" t="s">
        <v>507</v>
      </c>
      <c r="H127" s="71" t="s">
        <v>508</v>
      </c>
      <c r="I127" s="90" t="s">
        <v>509</v>
      </c>
      <c r="J127" s="71" t="s">
        <v>40</v>
      </c>
      <c r="K127" s="71" t="s">
        <v>40</v>
      </c>
      <c r="L127" s="71" t="s">
        <v>40</v>
      </c>
      <c r="M127" s="71">
        <v>1986</v>
      </c>
      <c r="N127" s="71">
        <v>1986</v>
      </c>
      <c r="O127" s="71" t="s">
        <v>150</v>
      </c>
      <c r="P127" s="71" t="s">
        <v>150</v>
      </c>
      <c r="Q127" s="71" t="s">
        <v>42</v>
      </c>
      <c r="R127" s="71">
        <v>2.7</v>
      </c>
      <c r="S127" s="71"/>
      <c r="T127" s="71">
        <v>3</v>
      </c>
      <c r="U127" s="71" t="s">
        <v>510</v>
      </c>
      <c r="V127" s="71" t="s">
        <v>43</v>
      </c>
      <c r="W127" s="71" t="s">
        <v>44</v>
      </c>
      <c r="X127" s="71" t="s">
        <v>152</v>
      </c>
      <c r="Y127" s="71">
        <v>4</v>
      </c>
      <c r="Z127" s="71">
        <v>4</v>
      </c>
      <c r="AA127" s="71">
        <v>4</v>
      </c>
      <c r="AB127" s="71">
        <v>4</v>
      </c>
      <c r="AC127" s="80">
        <v>4</v>
      </c>
      <c r="AD127" s="80">
        <v>4</v>
      </c>
      <c r="AE127" s="71" t="s">
        <v>63</v>
      </c>
      <c r="AF127" s="81">
        <v>42674</v>
      </c>
      <c r="AG127" s="71" t="s">
        <v>499</v>
      </c>
      <c r="AH127" s="103" t="s">
        <v>511</v>
      </c>
      <c r="AI127" s="71"/>
      <c r="AJ127" s="67" t="str">
        <f t="shared" si="2"/>
        <v>D:\\征收\\碧湘街二期\\外勘照片\\私房外勘\\124黄志坚\\附件存档\\1.jpg</v>
      </c>
      <c r="AK127" s="67" t="str">
        <f t="shared" si="3"/>
        <v>D:\\征收\\碧湘街二期\\外勘照片\\私房外勘\\124黄志坚\\附件存档\\2.jpg</v>
      </c>
    </row>
    <row r="128" spans="1:37">
      <c r="A128" s="71">
        <v>125</v>
      </c>
      <c r="B128" s="89" t="s">
        <v>512</v>
      </c>
      <c r="C128" s="71"/>
      <c r="D128" s="89" t="s">
        <v>495</v>
      </c>
      <c r="E128" s="71">
        <v>108</v>
      </c>
      <c r="F128" s="71"/>
      <c r="G128" s="89" t="s">
        <v>513</v>
      </c>
      <c r="H128" s="71" t="s">
        <v>514</v>
      </c>
      <c r="I128" s="89">
        <v>51.68</v>
      </c>
      <c r="J128" s="71" t="s">
        <v>40</v>
      </c>
      <c r="K128" s="71" t="s">
        <v>40</v>
      </c>
      <c r="L128" s="71" t="s">
        <v>40</v>
      </c>
      <c r="M128" s="71">
        <v>1986</v>
      </c>
      <c r="N128" s="71">
        <v>1986</v>
      </c>
      <c r="O128" s="71" t="s">
        <v>150</v>
      </c>
      <c r="P128" s="71" t="s">
        <v>150</v>
      </c>
      <c r="Q128" s="71" t="s">
        <v>42</v>
      </c>
      <c r="R128" s="71">
        <v>2.7</v>
      </c>
      <c r="S128" s="71"/>
      <c r="T128" s="71">
        <v>3</v>
      </c>
      <c r="U128" s="71" t="s">
        <v>510</v>
      </c>
      <c r="V128" s="71" t="s">
        <v>43</v>
      </c>
      <c r="W128" s="71" t="s">
        <v>44</v>
      </c>
      <c r="X128" s="71" t="s">
        <v>152</v>
      </c>
      <c r="Y128" s="71">
        <v>1</v>
      </c>
      <c r="Z128" s="71">
        <v>4</v>
      </c>
      <c r="AA128" s="71">
        <v>1</v>
      </c>
      <c r="AB128" s="71">
        <v>4</v>
      </c>
      <c r="AC128" s="80">
        <v>1</v>
      </c>
      <c r="AD128" s="80">
        <v>4</v>
      </c>
      <c r="AE128" s="71" t="s">
        <v>63</v>
      </c>
      <c r="AF128" s="81">
        <v>42674</v>
      </c>
      <c r="AG128" s="71" t="s">
        <v>499</v>
      </c>
      <c r="AH128" s="103"/>
      <c r="AI128" s="71"/>
      <c r="AJ128" s="67" t="str">
        <f t="shared" si="2"/>
        <v>D:\\征收\\碧湘街二期\\外勘照片\\私房外勘\\125俞海秋\\附件存档\\1.jpg</v>
      </c>
      <c r="AK128" s="67" t="str">
        <f t="shared" si="3"/>
        <v>D:\\征收\\碧湘街二期\\外勘照片\\私房外勘\\125俞海秋\\附件存档\\2.jpg</v>
      </c>
    </row>
    <row r="129" spans="1:37">
      <c r="A129" s="71">
        <v>126</v>
      </c>
      <c r="B129" s="89" t="s">
        <v>515</v>
      </c>
      <c r="C129" s="71"/>
      <c r="D129" s="89" t="s">
        <v>495</v>
      </c>
      <c r="E129" s="71">
        <v>208</v>
      </c>
      <c r="F129" s="71"/>
      <c r="G129" s="89" t="s">
        <v>516</v>
      </c>
      <c r="H129" s="71" t="s">
        <v>517</v>
      </c>
      <c r="I129" s="89">
        <v>51.68</v>
      </c>
      <c r="J129" s="71" t="s">
        <v>40</v>
      </c>
      <c r="K129" s="71" t="s">
        <v>40</v>
      </c>
      <c r="L129" s="71" t="s">
        <v>40</v>
      </c>
      <c r="M129" s="71">
        <v>1986</v>
      </c>
      <c r="N129" s="71">
        <v>1986</v>
      </c>
      <c r="O129" s="71" t="s">
        <v>150</v>
      </c>
      <c r="P129" s="71" t="s">
        <v>150</v>
      </c>
      <c r="Q129" s="71" t="s">
        <v>42</v>
      </c>
      <c r="R129" s="71">
        <v>2.7</v>
      </c>
      <c r="S129" s="71"/>
      <c r="T129" s="71">
        <v>3</v>
      </c>
      <c r="U129" s="71" t="s">
        <v>510</v>
      </c>
      <c r="V129" s="71" t="s">
        <v>43</v>
      </c>
      <c r="W129" s="71" t="s">
        <v>44</v>
      </c>
      <c r="X129" s="71" t="s">
        <v>152</v>
      </c>
      <c r="Y129" s="71">
        <v>2</v>
      </c>
      <c r="Z129" s="71">
        <v>4</v>
      </c>
      <c r="AA129" s="71">
        <v>2</v>
      </c>
      <c r="AB129" s="71">
        <v>4</v>
      </c>
      <c r="AC129" s="80">
        <v>2</v>
      </c>
      <c r="AD129" s="80">
        <v>4</v>
      </c>
      <c r="AE129" s="71" t="s">
        <v>63</v>
      </c>
      <c r="AF129" s="81">
        <v>42674</v>
      </c>
      <c r="AG129" s="71" t="s">
        <v>499</v>
      </c>
      <c r="AH129" s="103"/>
      <c r="AI129" s="71"/>
      <c r="AJ129" s="67" t="str">
        <f t="shared" si="2"/>
        <v>D:\\征收\\碧湘街二期\\外勘照片\\私房外勘\\126曾爱云\\附件存档\\1.jpg</v>
      </c>
      <c r="AK129" s="67" t="str">
        <f t="shared" si="3"/>
        <v>D:\\征收\\碧湘街二期\\外勘照片\\私房外勘\\126曾爱云\\附件存档\\2.jpg</v>
      </c>
    </row>
    <row r="130" spans="1:37">
      <c r="A130" s="71">
        <v>127</v>
      </c>
      <c r="B130" s="89" t="s">
        <v>518</v>
      </c>
      <c r="C130" s="71"/>
      <c r="D130" s="89" t="s">
        <v>495</v>
      </c>
      <c r="E130" s="71">
        <v>308</v>
      </c>
      <c r="F130" s="71"/>
      <c r="G130" s="89" t="s">
        <v>519</v>
      </c>
      <c r="H130" s="71" t="s">
        <v>520</v>
      </c>
      <c r="I130" s="89">
        <v>51.68</v>
      </c>
      <c r="J130" s="71" t="s">
        <v>40</v>
      </c>
      <c r="K130" s="71" t="s">
        <v>40</v>
      </c>
      <c r="L130" s="71" t="s">
        <v>40</v>
      </c>
      <c r="M130" s="71">
        <v>1986</v>
      </c>
      <c r="N130" s="71">
        <v>1986</v>
      </c>
      <c r="O130" s="71" t="s">
        <v>150</v>
      </c>
      <c r="P130" s="71" t="s">
        <v>150</v>
      </c>
      <c r="Q130" s="71" t="s">
        <v>42</v>
      </c>
      <c r="R130" s="71">
        <v>2.7</v>
      </c>
      <c r="S130" s="71"/>
      <c r="T130" s="71">
        <v>3</v>
      </c>
      <c r="U130" s="71" t="s">
        <v>510</v>
      </c>
      <c r="V130" s="71" t="s">
        <v>43</v>
      </c>
      <c r="W130" s="71" t="s">
        <v>44</v>
      </c>
      <c r="X130" s="71" t="s">
        <v>152</v>
      </c>
      <c r="Y130" s="71">
        <v>3</v>
      </c>
      <c r="Z130" s="71">
        <v>4</v>
      </c>
      <c r="AA130" s="71">
        <v>3</v>
      </c>
      <c r="AB130" s="71">
        <v>4</v>
      </c>
      <c r="AC130" s="80">
        <v>3</v>
      </c>
      <c r="AD130" s="80">
        <v>4</v>
      </c>
      <c r="AE130" s="71" t="s">
        <v>46</v>
      </c>
      <c r="AF130" s="81">
        <v>42674</v>
      </c>
      <c r="AG130" s="71" t="s">
        <v>499</v>
      </c>
      <c r="AH130" s="103" t="s">
        <v>521</v>
      </c>
      <c r="AI130" s="71"/>
      <c r="AJ130" s="67" t="str">
        <f t="shared" si="2"/>
        <v>D:\\征收\\碧湘街二期\\外勘照片\\私房外勘\\127师淑媛\\附件存档\\1.jpg</v>
      </c>
      <c r="AK130" s="67" t="str">
        <f t="shared" si="3"/>
        <v>D:\\征收\\碧湘街二期\\外勘照片\\私房外勘\\127师淑媛\\附件存档\\2.jpg</v>
      </c>
    </row>
    <row r="131" spans="1:37" ht="22.5">
      <c r="A131" s="71">
        <v>128</v>
      </c>
      <c r="B131" s="89" t="s">
        <v>522</v>
      </c>
      <c r="C131" s="71"/>
      <c r="D131" s="89" t="s">
        <v>495</v>
      </c>
      <c r="E131" s="71">
        <v>408</v>
      </c>
      <c r="F131" s="71"/>
      <c r="G131" s="89" t="s">
        <v>523</v>
      </c>
      <c r="H131" s="103" t="s">
        <v>1184</v>
      </c>
      <c r="I131" s="89">
        <v>51.68</v>
      </c>
      <c r="J131" s="71" t="s">
        <v>40</v>
      </c>
      <c r="K131" s="71" t="s">
        <v>40</v>
      </c>
      <c r="L131" s="71" t="s">
        <v>40</v>
      </c>
      <c r="M131" s="71">
        <v>1986</v>
      </c>
      <c r="N131" s="71">
        <v>1986</v>
      </c>
      <c r="O131" s="71" t="s">
        <v>150</v>
      </c>
      <c r="P131" s="71" t="s">
        <v>150</v>
      </c>
      <c r="Q131" s="71" t="s">
        <v>42</v>
      </c>
      <c r="R131" s="71">
        <v>2.7</v>
      </c>
      <c r="S131" s="71"/>
      <c r="T131" s="71">
        <v>3</v>
      </c>
      <c r="U131" s="71" t="s">
        <v>498</v>
      </c>
      <c r="V131" s="71" t="s">
        <v>43</v>
      </c>
      <c r="W131" s="71" t="s">
        <v>44</v>
      </c>
      <c r="X131" s="71" t="s">
        <v>152</v>
      </c>
      <c r="Y131" s="71">
        <v>4</v>
      </c>
      <c r="Z131" s="71">
        <v>4</v>
      </c>
      <c r="AA131" s="71">
        <v>4</v>
      </c>
      <c r="AB131" s="71">
        <v>4</v>
      </c>
      <c r="AC131" s="80">
        <v>4</v>
      </c>
      <c r="AD131" s="80">
        <v>4</v>
      </c>
      <c r="AE131" s="71" t="s">
        <v>63</v>
      </c>
      <c r="AF131" s="81">
        <v>42675</v>
      </c>
      <c r="AG131" s="71" t="s">
        <v>499</v>
      </c>
      <c r="AH131" s="103"/>
      <c r="AI131" s="71"/>
      <c r="AJ131" s="67" t="str">
        <f t="shared" ref="AJ131:AJ194" si="4">CONCATENATE("D:\\征收\\碧湘街二期\\外勘照片\\私房外勘\\",$A131,$B131,"\\附件存档\\","1.jpg")</f>
        <v>D:\\征收\\碧湘街二期\\外勘照片\\私房外勘\\128黄海泉、黄碧云\\附件存档\\1.jpg</v>
      </c>
      <c r="AK131" s="67" t="str">
        <f t="shared" ref="AK131:AK194" si="5">CONCATENATE("D:\\征收\\碧湘街二期\\外勘照片\\私房外勘\\",$A131,$B131,"\\附件存档\\","2.jpg")</f>
        <v>D:\\征收\\碧湘街二期\\外勘照片\\私房外勘\\128黄海泉、黄碧云\\附件存档\\2.jpg</v>
      </c>
    </row>
    <row r="132" spans="1:37" ht="22.5">
      <c r="A132" s="71">
        <v>129</v>
      </c>
      <c r="B132" s="103" t="s">
        <v>524</v>
      </c>
      <c r="C132" s="71"/>
      <c r="D132" s="89" t="s">
        <v>1783</v>
      </c>
      <c r="E132" s="71">
        <v>101</v>
      </c>
      <c r="F132" s="71"/>
      <c r="G132" s="89" t="s">
        <v>526</v>
      </c>
      <c r="H132" s="71" t="s">
        <v>527</v>
      </c>
      <c r="I132" s="89">
        <v>81.59</v>
      </c>
      <c r="J132" s="71" t="s">
        <v>40</v>
      </c>
      <c r="K132" s="71" t="s">
        <v>40</v>
      </c>
      <c r="L132" s="71" t="s">
        <v>40</v>
      </c>
      <c r="M132" s="71">
        <v>1986</v>
      </c>
      <c r="N132" s="71">
        <v>1986</v>
      </c>
      <c r="O132" s="71" t="s">
        <v>150</v>
      </c>
      <c r="P132" s="71" t="s">
        <v>150</v>
      </c>
      <c r="Q132" s="71" t="s">
        <v>42</v>
      </c>
      <c r="R132" s="71">
        <v>2.7</v>
      </c>
      <c r="S132" s="71"/>
      <c r="T132" s="71">
        <v>3</v>
      </c>
      <c r="U132" s="71" t="s">
        <v>498</v>
      </c>
      <c r="V132" s="71" t="s">
        <v>43</v>
      </c>
      <c r="W132" s="71" t="s">
        <v>44</v>
      </c>
      <c r="X132" s="71" t="s">
        <v>152</v>
      </c>
      <c r="Y132" s="71">
        <v>1</v>
      </c>
      <c r="Z132" s="71">
        <v>4</v>
      </c>
      <c r="AA132" s="71">
        <v>1</v>
      </c>
      <c r="AB132" s="71">
        <v>4</v>
      </c>
      <c r="AC132" s="80">
        <v>1</v>
      </c>
      <c r="AD132" s="80">
        <v>4</v>
      </c>
      <c r="AE132" s="71" t="s">
        <v>63</v>
      </c>
      <c r="AF132" s="81">
        <v>42674</v>
      </c>
      <c r="AG132" s="71" t="s">
        <v>499</v>
      </c>
      <c r="AH132" s="103"/>
      <c r="AI132" s="71"/>
      <c r="AJ132" s="67" t="str">
        <f t="shared" si="4"/>
        <v>D:\\征收\\碧湘街二期\\外勘照片\\私房外勘\\129吴小元\\附件存档\\1.jpg</v>
      </c>
      <c r="AK132" s="67" t="str">
        <f t="shared" si="5"/>
        <v>D:\\征收\\碧湘街二期\\外勘照片\\私房外勘\\129吴小元\\附件存档\\2.jpg</v>
      </c>
    </row>
    <row r="133" spans="1:37" ht="22.5">
      <c r="A133" s="71">
        <v>130</v>
      </c>
      <c r="B133" s="89" t="s">
        <v>528</v>
      </c>
      <c r="C133" s="71"/>
      <c r="D133" s="89" t="s">
        <v>525</v>
      </c>
      <c r="E133" s="71">
        <v>201</v>
      </c>
      <c r="F133" s="71"/>
      <c r="G133" s="89" t="s">
        <v>529</v>
      </c>
      <c r="H133" s="71" t="s">
        <v>530</v>
      </c>
      <c r="I133" s="89">
        <v>81.59</v>
      </c>
      <c r="J133" s="71" t="s">
        <v>40</v>
      </c>
      <c r="K133" s="71" t="s">
        <v>40</v>
      </c>
      <c r="L133" s="71" t="s">
        <v>40</v>
      </c>
      <c r="M133" s="71">
        <v>1986</v>
      </c>
      <c r="N133" s="71">
        <v>1986</v>
      </c>
      <c r="O133" s="71" t="s">
        <v>150</v>
      </c>
      <c r="P133" s="71" t="s">
        <v>150</v>
      </c>
      <c r="Q133" s="71" t="s">
        <v>42</v>
      </c>
      <c r="R133" s="71">
        <v>2.7</v>
      </c>
      <c r="S133" s="71"/>
      <c r="T133" s="71">
        <v>3</v>
      </c>
      <c r="U133" s="71" t="s">
        <v>531</v>
      </c>
      <c r="V133" s="71" t="s">
        <v>43</v>
      </c>
      <c r="W133" s="71" t="s">
        <v>44</v>
      </c>
      <c r="X133" s="71" t="s">
        <v>152</v>
      </c>
      <c r="Y133" s="71">
        <v>2</v>
      </c>
      <c r="Z133" s="71">
        <v>4</v>
      </c>
      <c r="AA133" s="71">
        <v>2</v>
      </c>
      <c r="AB133" s="71">
        <v>4</v>
      </c>
      <c r="AC133" s="80">
        <v>2</v>
      </c>
      <c r="AD133" s="80">
        <v>4</v>
      </c>
      <c r="AE133" s="71" t="s">
        <v>63</v>
      </c>
      <c r="AF133" s="81">
        <v>42674</v>
      </c>
      <c r="AG133" s="71" t="s">
        <v>499</v>
      </c>
      <c r="AH133" s="103"/>
      <c r="AI133" s="71"/>
      <c r="AJ133" s="67" t="str">
        <f t="shared" si="4"/>
        <v>D:\\征收\\碧湘街二期\\外勘照片\\私房外勘\\130欧阳宏\\附件存档\\1.jpg</v>
      </c>
      <c r="AK133" s="67" t="str">
        <f t="shared" si="5"/>
        <v>D:\\征收\\碧湘街二期\\外勘照片\\私房外勘\\130欧阳宏\\附件存档\\2.jpg</v>
      </c>
    </row>
    <row r="134" spans="1:37" ht="22.5">
      <c r="A134" s="71">
        <v>131</v>
      </c>
      <c r="B134" s="89" t="s">
        <v>532</v>
      </c>
      <c r="C134" s="71"/>
      <c r="D134" s="93" t="s">
        <v>525</v>
      </c>
      <c r="E134" s="71">
        <v>301</v>
      </c>
      <c r="F134" s="71"/>
      <c r="G134" s="93" t="s">
        <v>533</v>
      </c>
      <c r="H134" s="71" t="s">
        <v>534</v>
      </c>
      <c r="I134" s="89">
        <v>81.59</v>
      </c>
      <c r="J134" s="71" t="s">
        <v>40</v>
      </c>
      <c r="K134" s="71"/>
      <c r="L134" s="71" t="s">
        <v>40</v>
      </c>
      <c r="M134" s="71">
        <v>1986</v>
      </c>
      <c r="N134" s="71">
        <v>1986</v>
      </c>
      <c r="O134" s="71" t="s">
        <v>150</v>
      </c>
      <c r="P134" s="71" t="s">
        <v>150</v>
      </c>
      <c r="Q134" s="71" t="s">
        <v>42</v>
      </c>
      <c r="R134" s="71">
        <v>2.7</v>
      </c>
      <c r="S134" s="71"/>
      <c r="T134" s="71">
        <v>3</v>
      </c>
      <c r="U134" s="71" t="s">
        <v>531</v>
      </c>
      <c r="V134" s="71" t="s">
        <v>43</v>
      </c>
      <c r="W134" s="71" t="s">
        <v>44</v>
      </c>
      <c r="X134" s="71" t="s">
        <v>152</v>
      </c>
      <c r="Y134" s="71">
        <v>3</v>
      </c>
      <c r="Z134" s="71">
        <v>4</v>
      </c>
      <c r="AA134" s="71">
        <v>3</v>
      </c>
      <c r="AB134" s="71">
        <v>4</v>
      </c>
      <c r="AC134" s="80">
        <v>3</v>
      </c>
      <c r="AD134" s="80">
        <v>4</v>
      </c>
      <c r="AE134" s="71" t="s">
        <v>46</v>
      </c>
      <c r="AF134" s="81">
        <v>42674</v>
      </c>
      <c r="AG134" s="71" t="s">
        <v>499</v>
      </c>
      <c r="AH134" s="103" t="s">
        <v>521</v>
      </c>
      <c r="AI134" s="71"/>
      <c r="AJ134" s="67" t="str">
        <f t="shared" si="4"/>
        <v>D:\\征收\\碧湘街二期\\外勘照片\\私房外勘\\131任晋平\\附件存档\\1.jpg</v>
      </c>
      <c r="AK134" s="67" t="str">
        <f t="shared" si="5"/>
        <v>D:\\征收\\碧湘街二期\\外勘照片\\私房外勘\\131任晋平\\附件存档\\2.jpg</v>
      </c>
    </row>
    <row r="135" spans="1:37" ht="22.5">
      <c r="A135" s="71">
        <v>132</v>
      </c>
      <c r="B135" s="89" t="s">
        <v>535</v>
      </c>
      <c r="C135" s="71"/>
      <c r="D135" s="93" t="s">
        <v>525</v>
      </c>
      <c r="E135" s="71">
        <v>401</v>
      </c>
      <c r="F135" s="71"/>
      <c r="G135" s="93" t="s">
        <v>536</v>
      </c>
      <c r="H135" s="71" t="s">
        <v>537</v>
      </c>
      <c r="I135" s="89">
        <v>81.59</v>
      </c>
      <c r="J135" s="71" t="s">
        <v>40</v>
      </c>
      <c r="K135" s="71"/>
      <c r="L135" s="71" t="s">
        <v>40</v>
      </c>
      <c r="M135" s="71">
        <v>1986</v>
      </c>
      <c r="N135" s="71">
        <v>1986</v>
      </c>
      <c r="O135" s="71" t="s">
        <v>150</v>
      </c>
      <c r="P135" s="71" t="s">
        <v>150</v>
      </c>
      <c r="Q135" s="71" t="s">
        <v>42</v>
      </c>
      <c r="R135" s="71"/>
      <c r="S135" s="71"/>
      <c r="T135" s="71">
        <v>3</v>
      </c>
      <c r="U135" s="71"/>
      <c r="V135" s="71"/>
      <c r="W135" s="71"/>
      <c r="X135" s="71"/>
      <c r="Y135" s="71">
        <v>4</v>
      </c>
      <c r="Z135" s="71">
        <v>4</v>
      </c>
      <c r="AA135" s="71"/>
      <c r="AB135" s="71"/>
      <c r="AC135" s="80">
        <v>4</v>
      </c>
      <c r="AD135" s="80">
        <v>4</v>
      </c>
      <c r="AE135" s="98" t="s">
        <v>54</v>
      </c>
      <c r="AF135" s="81"/>
      <c r="AG135" s="71"/>
      <c r="AH135" s="103"/>
      <c r="AI135" s="71"/>
      <c r="AJ135" s="67" t="str">
        <f t="shared" si="4"/>
        <v>D:\\征收\\碧湘街二期\\外勘照片\\私房外勘\\132贺志湘\\附件存档\\1.jpg</v>
      </c>
      <c r="AK135" s="67" t="str">
        <f t="shared" si="5"/>
        <v>D:\\征收\\碧湘街二期\\外勘照片\\私房外勘\\132贺志湘\\附件存档\\2.jpg</v>
      </c>
    </row>
    <row r="136" spans="1:37" ht="22.5">
      <c r="A136" s="71">
        <v>133</v>
      </c>
      <c r="B136" s="89" t="s">
        <v>538</v>
      </c>
      <c r="C136" s="71"/>
      <c r="D136" s="89" t="s">
        <v>1784</v>
      </c>
      <c r="E136" s="71">
        <v>101</v>
      </c>
      <c r="F136" s="71"/>
      <c r="G136" s="89" t="s">
        <v>540</v>
      </c>
      <c r="H136" s="71" t="s">
        <v>541</v>
      </c>
      <c r="I136" s="89">
        <v>76.59</v>
      </c>
      <c r="J136" s="71" t="s">
        <v>40</v>
      </c>
      <c r="K136" s="71"/>
      <c r="L136" s="71" t="s">
        <v>40</v>
      </c>
      <c r="M136" s="71">
        <v>1987</v>
      </c>
      <c r="N136" s="71">
        <v>1987</v>
      </c>
      <c r="O136" s="71" t="s">
        <v>150</v>
      </c>
      <c r="P136" s="71" t="s">
        <v>150</v>
      </c>
      <c r="Q136" s="71" t="s">
        <v>42</v>
      </c>
      <c r="R136" s="71"/>
      <c r="S136" s="71"/>
      <c r="T136" s="71">
        <v>3</v>
      </c>
      <c r="U136" s="71"/>
      <c r="V136" s="71"/>
      <c r="W136" s="71"/>
      <c r="X136" s="71"/>
      <c r="Y136" s="71">
        <v>1</v>
      </c>
      <c r="Z136" s="71">
        <v>3</v>
      </c>
      <c r="AA136" s="71"/>
      <c r="AB136" s="71"/>
      <c r="AC136" s="80">
        <v>1</v>
      </c>
      <c r="AD136" s="80">
        <v>3</v>
      </c>
      <c r="AE136" s="98" t="s">
        <v>54</v>
      </c>
      <c r="AF136" s="81"/>
      <c r="AG136" s="71"/>
      <c r="AH136" s="103"/>
      <c r="AI136" s="71"/>
      <c r="AJ136" s="67" t="str">
        <f t="shared" si="4"/>
        <v>D:\\征收\\碧湘街二期\\外勘照片\\私房外勘\\133盛美\\附件存档\\1.jpg</v>
      </c>
      <c r="AK136" s="67" t="str">
        <f t="shared" si="5"/>
        <v>D:\\征收\\碧湘街二期\\外勘照片\\私房外勘\\133盛美\\附件存档\\2.jpg</v>
      </c>
    </row>
    <row r="137" spans="1:37" ht="22.5">
      <c r="A137" s="71">
        <v>134</v>
      </c>
      <c r="B137" s="89" t="s">
        <v>542</v>
      </c>
      <c r="C137" s="71"/>
      <c r="D137" s="89" t="s">
        <v>539</v>
      </c>
      <c r="E137" s="71">
        <v>201</v>
      </c>
      <c r="F137" s="71"/>
      <c r="G137" s="89" t="s">
        <v>543</v>
      </c>
      <c r="H137" s="71" t="s">
        <v>544</v>
      </c>
      <c r="I137" s="89">
        <v>76.59</v>
      </c>
      <c r="J137" s="71" t="s">
        <v>40</v>
      </c>
      <c r="K137" s="71" t="s">
        <v>40</v>
      </c>
      <c r="L137" s="71" t="s">
        <v>40</v>
      </c>
      <c r="M137" s="71">
        <v>1987</v>
      </c>
      <c r="N137" s="71">
        <v>1987</v>
      </c>
      <c r="O137" s="71" t="s">
        <v>150</v>
      </c>
      <c r="P137" s="71" t="s">
        <v>150</v>
      </c>
      <c r="Q137" s="71" t="s">
        <v>42</v>
      </c>
      <c r="R137" s="71">
        <v>2.7</v>
      </c>
      <c r="S137" s="71"/>
      <c r="T137" s="71">
        <v>3</v>
      </c>
      <c r="U137" s="71" t="s">
        <v>531</v>
      </c>
      <c r="V137" s="71" t="s">
        <v>43</v>
      </c>
      <c r="W137" s="71" t="s">
        <v>44</v>
      </c>
      <c r="X137" s="71" t="s">
        <v>152</v>
      </c>
      <c r="Y137" s="71">
        <v>2</v>
      </c>
      <c r="Z137" s="71">
        <v>3</v>
      </c>
      <c r="AA137" s="71">
        <v>2</v>
      </c>
      <c r="AB137" s="71">
        <v>3</v>
      </c>
      <c r="AC137" s="80">
        <v>2</v>
      </c>
      <c r="AD137" s="80">
        <v>3</v>
      </c>
      <c r="AE137" s="71" t="s">
        <v>46</v>
      </c>
      <c r="AF137" s="81">
        <v>42674</v>
      </c>
      <c r="AG137" s="71" t="s">
        <v>499</v>
      </c>
      <c r="AH137" s="103"/>
      <c r="AI137" s="71"/>
      <c r="AJ137" s="67" t="str">
        <f t="shared" si="4"/>
        <v>D:\\征收\\碧湘街二期\\外勘照片\\私房外勘\\134邓爱华\\附件存档\\1.jpg</v>
      </c>
      <c r="AK137" s="67" t="str">
        <f t="shared" si="5"/>
        <v>D:\\征收\\碧湘街二期\\外勘照片\\私房外勘\\134邓爱华\\附件存档\\2.jpg</v>
      </c>
    </row>
    <row r="138" spans="1:37" ht="22.5">
      <c r="A138" s="71">
        <v>135</v>
      </c>
      <c r="B138" s="89" t="s">
        <v>1780</v>
      </c>
      <c r="C138" s="71"/>
      <c r="D138" s="89" t="s">
        <v>539</v>
      </c>
      <c r="E138" s="71">
        <v>301</v>
      </c>
      <c r="F138" s="71"/>
      <c r="G138" s="89" t="s">
        <v>545</v>
      </c>
      <c r="H138" s="71" t="s">
        <v>546</v>
      </c>
      <c r="I138" s="89">
        <v>76.59</v>
      </c>
      <c r="J138" s="71" t="s">
        <v>40</v>
      </c>
      <c r="K138" s="71" t="s">
        <v>40</v>
      </c>
      <c r="L138" s="71" t="s">
        <v>40</v>
      </c>
      <c r="M138" s="71">
        <v>1987</v>
      </c>
      <c r="N138" s="71">
        <v>1987</v>
      </c>
      <c r="O138" s="71" t="s">
        <v>150</v>
      </c>
      <c r="P138" s="71" t="s">
        <v>150</v>
      </c>
      <c r="Q138" s="71" t="s">
        <v>42</v>
      </c>
      <c r="R138" s="71">
        <v>2.7</v>
      </c>
      <c r="S138" s="71"/>
      <c r="T138" s="71">
        <v>3</v>
      </c>
      <c r="U138" s="71" t="s">
        <v>498</v>
      </c>
      <c r="V138" s="71" t="s">
        <v>43</v>
      </c>
      <c r="W138" s="71" t="s">
        <v>44</v>
      </c>
      <c r="X138" s="71" t="s">
        <v>152</v>
      </c>
      <c r="Y138" s="71">
        <v>3</v>
      </c>
      <c r="Z138" s="71">
        <v>3</v>
      </c>
      <c r="AA138" s="71">
        <v>3</v>
      </c>
      <c r="AB138" s="71">
        <v>3</v>
      </c>
      <c r="AC138" s="80">
        <v>3</v>
      </c>
      <c r="AD138" s="80">
        <v>3</v>
      </c>
      <c r="AE138" s="71" t="s">
        <v>63</v>
      </c>
      <c r="AF138" s="81">
        <v>42674</v>
      </c>
      <c r="AG138" s="71" t="s">
        <v>499</v>
      </c>
      <c r="AH138" s="103"/>
      <c r="AI138" s="71"/>
      <c r="AJ138" s="67" t="str">
        <f t="shared" si="4"/>
        <v>D:\\征收\\碧湘街二期\\外勘照片\\私房外勘\\135殷玉娥\\附件存档\\1.jpg</v>
      </c>
      <c r="AK138" s="67" t="str">
        <f t="shared" si="5"/>
        <v>D:\\征收\\碧湘街二期\\外勘照片\\私房外勘\\135殷玉娥\\附件存档\\2.jpg</v>
      </c>
    </row>
    <row r="139" spans="1:37" ht="22.5">
      <c r="A139" s="71">
        <v>136</v>
      </c>
      <c r="B139" s="89" t="s">
        <v>547</v>
      </c>
      <c r="C139" s="71"/>
      <c r="D139" s="89" t="s">
        <v>539</v>
      </c>
      <c r="E139" s="71">
        <v>102</v>
      </c>
      <c r="F139" s="71"/>
      <c r="G139" s="89" t="s">
        <v>548</v>
      </c>
      <c r="H139" s="71">
        <v>710164544</v>
      </c>
      <c r="I139" s="89">
        <v>75.010000000000005</v>
      </c>
      <c r="J139" s="71" t="s">
        <v>40</v>
      </c>
      <c r="K139" s="71" t="s">
        <v>40</v>
      </c>
      <c r="L139" s="71" t="s">
        <v>40</v>
      </c>
      <c r="M139" s="71">
        <v>1987</v>
      </c>
      <c r="N139" s="71">
        <v>1987</v>
      </c>
      <c r="O139" s="71" t="s">
        <v>150</v>
      </c>
      <c r="P139" s="71" t="s">
        <v>150</v>
      </c>
      <c r="Q139" s="71" t="s">
        <v>42</v>
      </c>
      <c r="R139" s="71">
        <v>2.7</v>
      </c>
      <c r="S139" s="71"/>
      <c r="T139" s="71">
        <v>3</v>
      </c>
      <c r="U139" s="71" t="s">
        <v>498</v>
      </c>
      <c r="V139" s="71" t="s">
        <v>43</v>
      </c>
      <c r="W139" s="71" t="s">
        <v>44</v>
      </c>
      <c r="X139" s="71" t="s">
        <v>152</v>
      </c>
      <c r="Y139" s="71">
        <v>1</v>
      </c>
      <c r="Z139" s="71">
        <v>3</v>
      </c>
      <c r="AA139" s="71">
        <v>1</v>
      </c>
      <c r="AB139" s="71">
        <v>3</v>
      </c>
      <c r="AC139" s="80">
        <v>1</v>
      </c>
      <c r="AD139" s="80">
        <v>3</v>
      </c>
      <c r="AE139" s="71" t="s">
        <v>46</v>
      </c>
      <c r="AF139" s="81">
        <v>42674</v>
      </c>
      <c r="AG139" s="71" t="s">
        <v>499</v>
      </c>
      <c r="AH139" s="103"/>
      <c r="AI139" s="71"/>
      <c r="AJ139" s="67" t="str">
        <f t="shared" si="4"/>
        <v>D:\\征收\\碧湘街二期\\外勘照片\\私房外勘\\136吴会松\\附件存档\\1.jpg</v>
      </c>
      <c r="AK139" s="67" t="str">
        <f t="shared" si="5"/>
        <v>D:\\征收\\碧湘街二期\\外勘照片\\私房外勘\\136吴会松\\附件存档\\2.jpg</v>
      </c>
    </row>
    <row r="140" spans="1:37" ht="22.5">
      <c r="A140" s="71">
        <v>137</v>
      </c>
      <c r="B140" s="89" t="s">
        <v>549</v>
      </c>
      <c r="C140" s="71"/>
      <c r="D140" s="89" t="s">
        <v>539</v>
      </c>
      <c r="E140" s="71">
        <v>202</v>
      </c>
      <c r="F140" s="71"/>
      <c r="G140" s="89" t="s">
        <v>550</v>
      </c>
      <c r="H140" s="71" t="s">
        <v>551</v>
      </c>
      <c r="I140" s="89">
        <v>75.010000000000005</v>
      </c>
      <c r="J140" s="71" t="s">
        <v>40</v>
      </c>
      <c r="K140" s="71" t="s">
        <v>40</v>
      </c>
      <c r="L140" s="71" t="s">
        <v>40</v>
      </c>
      <c r="M140" s="71">
        <v>1987</v>
      </c>
      <c r="N140" s="71">
        <v>1987</v>
      </c>
      <c r="O140" s="71" t="s">
        <v>150</v>
      </c>
      <c r="P140" s="71" t="s">
        <v>150</v>
      </c>
      <c r="Q140" s="71" t="s">
        <v>42</v>
      </c>
      <c r="R140" s="71">
        <v>2.7</v>
      </c>
      <c r="S140" s="71"/>
      <c r="T140" s="71">
        <v>3</v>
      </c>
      <c r="U140" s="71" t="s">
        <v>531</v>
      </c>
      <c r="V140" s="71" t="s">
        <v>43</v>
      </c>
      <c r="W140" s="71" t="s">
        <v>44</v>
      </c>
      <c r="X140" s="71" t="s">
        <v>152</v>
      </c>
      <c r="Y140" s="71">
        <v>2</v>
      </c>
      <c r="Z140" s="71">
        <v>3</v>
      </c>
      <c r="AA140" s="71">
        <v>2</v>
      </c>
      <c r="AB140" s="71">
        <v>3</v>
      </c>
      <c r="AC140" s="80">
        <v>2</v>
      </c>
      <c r="AD140" s="80">
        <v>3</v>
      </c>
      <c r="AE140" s="71" t="s">
        <v>46</v>
      </c>
      <c r="AF140" s="81">
        <v>42674</v>
      </c>
      <c r="AG140" s="71" t="s">
        <v>499</v>
      </c>
      <c r="AH140" s="103"/>
      <c r="AI140" s="71"/>
      <c r="AJ140" s="67" t="str">
        <f t="shared" si="4"/>
        <v>D:\\征收\\碧湘街二期\\外勘照片\\私房外勘\\137陈湘辉\\附件存档\\1.jpg</v>
      </c>
      <c r="AK140" s="67" t="str">
        <f t="shared" si="5"/>
        <v>D:\\征收\\碧湘街二期\\外勘照片\\私房外勘\\137陈湘辉\\附件存档\\2.jpg</v>
      </c>
    </row>
    <row r="141" spans="1:37" ht="22.5">
      <c r="A141" s="71">
        <v>138</v>
      </c>
      <c r="B141" s="89" t="s">
        <v>552</v>
      </c>
      <c r="C141" s="71"/>
      <c r="D141" s="89" t="s">
        <v>539</v>
      </c>
      <c r="E141" s="71">
        <v>302</v>
      </c>
      <c r="F141" s="71"/>
      <c r="G141" s="89" t="s">
        <v>553</v>
      </c>
      <c r="H141" s="71" t="s">
        <v>554</v>
      </c>
      <c r="I141" s="89">
        <v>75.010000000000005</v>
      </c>
      <c r="J141" s="71" t="s">
        <v>40</v>
      </c>
      <c r="K141" s="71"/>
      <c r="L141" s="71" t="s">
        <v>40</v>
      </c>
      <c r="M141" s="71">
        <v>1987</v>
      </c>
      <c r="N141" s="71">
        <v>1987</v>
      </c>
      <c r="O141" s="71" t="s">
        <v>150</v>
      </c>
      <c r="P141" s="71"/>
      <c r="Q141" s="71" t="s">
        <v>42</v>
      </c>
      <c r="R141" s="71"/>
      <c r="S141" s="71"/>
      <c r="T141" s="71">
        <v>3</v>
      </c>
      <c r="U141" s="71"/>
      <c r="V141" s="71"/>
      <c r="W141" s="71"/>
      <c r="X141" s="71"/>
      <c r="Y141" s="71">
        <v>3</v>
      </c>
      <c r="Z141" s="71">
        <v>3</v>
      </c>
      <c r="AA141" s="71"/>
      <c r="AB141" s="71"/>
      <c r="AC141" s="80">
        <v>3</v>
      </c>
      <c r="AD141" s="80">
        <v>3</v>
      </c>
      <c r="AE141" s="71" t="s">
        <v>46</v>
      </c>
      <c r="AF141" s="81"/>
      <c r="AG141" s="71" t="s">
        <v>68</v>
      </c>
      <c r="AH141" s="98"/>
      <c r="AI141" s="71"/>
      <c r="AJ141" s="67" t="str">
        <f t="shared" si="4"/>
        <v>D:\\征收\\碧湘街二期\\外勘照片\\私房外勘\\138唐海燕\\附件存档\\1.jpg</v>
      </c>
      <c r="AK141" s="67" t="str">
        <f t="shared" si="5"/>
        <v>D:\\征收\\碧湘街二期\\外勘照片\\私房外勘\\138唐海燕\\附件存档\\2.jpg</v>
      </c>
    </row>
    <row r="142" spans="1:37" ht="22.5">
      <c r="A142" s="71">
        <v>139</v>
      </c>
      <c r="B142" s="89" t="s">
        <v>555</v>
      </c>
      <c r="C142" s="71"/>
      <c r="D142" s="89" t="s">
        <v>539</v>
      </c>
      <c r="E142" s="71">
        <v>103</v>
      </c>
      <c r="F142" s="71"/>
      <c r="G142" s="89" t="s">
        <v>556</v>
      </c>
      <c r="H142" s="71" t="s">
        <v>557</v>
      </c>
      <c r="I142" s="89">
        <v>75.010000000000005</v>
      </c>
      <c r="J142" s="71" t="s">
        <v>40</v>
      </c>
      <c r="K142" s="71"/>
      <c r="L142" s="71" t="s">
        <v>40</v>
      </c>
      <c r="M142" s="71">
        <v>1987</v>
      </c>
      <c r="N142" s="71">
        <v>1987</v>
      </c>
      <c r="O142" s="71" t="s">
        <v>150</v>
      </c>
      <c r="P142" s="71"/>
      <c r="Q142" s="71" t="s">
        <v>42</v>
      </c>
      <c r="R142" s="71"/>
      <c r="S142" s="71"/>
      <c r="T142" s="71">
        <v>3</v>
      </c>
      <c r="U142" s="71"/>
      <c r="V142" s="71"/>
      <c r="W142" s="71"/>
      <c r="X142" s="71"/>
      <c r="Y142" s="71">
        <v>1</v>
      </c>
      <c r="Z142" s="71">
        <v>3</v>
      </c>
      <c r="AA142" s="71"/>
      <c r="AB142" s="71"/>
      <c r="AC142" s="80">
        <v>1</v>
      </c>
      <c r="AD142" s="80">
        <v>3</v>
      </c>
      <c r="AE142" s="98" t="s">
        <v>54</v>
      </c>
      <c r="AF142" s="81"/>
      <c r="AG142" s="71"/>
      <c r="AI142" s="71"/>
      <c r="AJ142" s="67" t="str">
        <f t="shared" si="4"/>
        <v>D:\\征收\\碧湘街二期\\外勘照片\\私房外勘\\139周国安\\附件存档\\1.jpg</v>
      </c>
      <c r="AK142" s="67" t="str">
        <f t="shared" si="5"/>
        <v>D:\\征收\\碧湘街二期\\外勘照片\\私房外勘\\139周国安\\附件存档\\2.jpg</v>
      </c>
    </row>
    <row r="143" spans="1:37" ht="22.5">
      <c r="A143" s="71">
        <v>140</v>
      </c>
      <c r="B143" s="89" t="s">
        <v>558</v>
      </c>
      <c r="C143" s="71"/>
      <c r="D143" s="89" t="s">
        <v>539</v>
      </c>
      <c r="E143" s="71">
        <v>203</v>
      </c>
      <c r="F143" s="71"/>
      <c r="G143" s="89" t="s">
        <v>559</v>
      </c>
      <c r="H143" s="71" t="s">
        <v>560</v>
      </c>
      <c r="I143" s="89">
        <v>75.010000000000005</v>
      </c>
      <c r="J143" s="71" t="s">
        <v>40</v>
      </c>
      <c r="K143" s="71" t="s">
        <v>40</v>
      </c>
      <c r="L143" s="71" t="s">
        <v>40</v>
      </c>
      <c r="M143" s="71">
        <v>1987</v>
      </c>
      <c r="N143" s="71">
        <v>1987</v>
      </c>
      <c r="O143" s="71" t="s">
        <v>150</v>
      </c>
      <c r="P143" s="71" t="s">
        <v>150</v>
      </c>
      <c r="Q143" s="71" t="s">
        <v>42</v>
      </c>
      <c r="R143" s="71">
        <v>2.7</v>
      </c>
      <c r="S143" s="71"/>
      <c r="T143" s="71">
        <v>3</v>
      </c>
      <c r="U143" s="71" t="s">
        <v>531</v>
      </c>
      <c r="V143" s="71" t="s">
        <v>43</v>
      </c>
      <c r="W143" s="71" t="s">
        <v>44</v>
      </c>
      <c r="X143" s="71" t="s">
        <v>152</v>
      </c>
      <c r="Y143" s="71">
        <v>2</v>
      </c>
      <c r="Z143" s="71">
        <v>3</v>
      </c>
      <c r="AA143" s="71">
        <v>2</v>
      </c>
      <c r="AB143" s="71">
        <v>3</v>
      </c>
      <c r="AC143" s="80">
        <v>2</v>
      </c>
      <c r="AD143" s="80">
        <v>3</v>
      </c>
      <c r="AE143" s="71" t="s">
        <v>63</v>
      </c>
      <c r="AF143" s="81">
        <v>42674</v>
      </c>
      <c r="AG143" s="71" t="s">
        <v>499</v>
      </c>
      <c r="AH143" s="103"/>
      <c r="AI143" s="71"/>
      <c r="AJ143" s="67" t="str">
        <f t="shared" si="4"/>
        <v>D:\\征收\\碧湘街二期\\外勘照片\\私房外勘\\140胡权\\附件存档\\1.jpg</v>
      </c>
      <c r="AK143" s="67" t="str">
        <f t="shared" si="5"/>
        <v>D:\\征收\\碧湘街二期\\外勘照片\\私房外勘\\140胡权\\附件存档\\2.jpg</v>
      </c>
    </row>
    <row r="144" spans="1:37" ht="22.5">
      <c r="A144" s="71">
        <v>141</v>
      </c>
      <c r="B144" s="89" t="s">
        <v>561</v>
      </c>
      <c r="C144" s="71"/>
      <c r="D144" s="89" t="s">
        <v>539</v>
      </c>
      <c r="E144" s="71">
        <v>303</v>
      </c>
      <c r="F144" s="71"/>
      <c r="G144" s="89" t="s">
        <v>562</v>
      </c>
      <c r="H144" s="71" t="s">
        <v>563</v>
      </c>
      <c r="I144" s="89">
        <v>75.010000000000005</v>
      </c>
      <c r="J144" s="71" t="s">
        <v>40</v>
      </c>
      <c r="K144" s="71" t="s">
        <v>40</v>
      </c>
      <c r="L144" s="71" t="s">
        <v>40</v>
      </c>
      <c r="M144" s="71">
        <v>1987</v>
      </c>
      <c r="N144" s="71">
        <v>1987</v>
      </c>
      <c r="O144" s="71" t="s">
        <v>150</v>
      </c>
      <c r="P144" s="71" t="s">
        <v>150</v>
      </c>
      <c r="Q144" s="71" t="s">
        <v>42</v>
      </c>
      <c r="R144" s="71">
        <v>2.7</v>
      </c>
      <c r="S144" s="71"/>
      <c r="T144" s="71">
        <v>3</v>
      </c>
      <c r="U144" s="71" t="s">
        <v>498</v>
      </c>
      <c r="V144" s="71" t="s">
        <v>43</v>
      </c>
      <c r="W144" s="71" t="s">
        <v>44</v>
      </c>
      <c r="X144" s="71" t="s">
        <v>152</v>
      </c>
      <c r="Y144" s="71">
        <v>3</v>
      </c>
      <c r="Z144" s="71">
        <v>3</v>
      </c>
      <c r="AA144" s="71">
        <v>3</v>
      </c>
      <c r="AB144" s="71">
        <v>3</v>
      </c>
      <c r="AC144" s="80">
        <v>3</v>
      </c>
      <c r="AD144" s="80">
        <v>3</v>
      </c>
      <c r="AE144" s="71" t="s">
        <v>63</v>
      </c>
      <c r="AF144" s="81">
        <v>42674</v>
      </c>
      <c r="AG144" s="71" t="s">
        <v>499</v>
      </c>
      <c r="AH144" s="103"/>
      <c r="AI144" s="71"/>
      <c r="AJ144" s="67" t="str">
        <f t="shared" si="4"/>
        <v>D:\\征收\\碧湘街二期\\外勘照片\\私房外勘\\141刘萍\\附件存档\\1.jpg</v>
      </c>
      <c r="AK144" s="67" t="str">
        <f t="shared" si="5"/>
        <v>D:\\征收\\碧湘街二期\\外勘照片\\私房外勘\\141刘萍\\附件存档\\2.jpg</v>
      </c>
    </row>
    <row r="145" spans="1:37" ht="22.5">
      <c r="A145" s="71">
        <v>142</v>
      </c>
      <c r="B145" s="89" t="s">
        <v>564</v>
      </c>
      <c r="C145" s="71"/>
      <c r="D145" s="89" t="s">
        <v>539</v>
      </c>
      <c r="E145" s="71">
        <v>104</v>
      </c>
      <c r="F145" s="71"/>
      <c r="G145" s="89" t="s">
        <v>565</v>
      </c>
      <c r="H145" s="71" t="s">
        <v>566</v>
      </c>
      <c r="I145" s="89">
        <v>76.59</v>
      </c>
      <c r="J145" s="71" t="s">
        <v>40</v>
      </c>
      <c r="K145" s="71" t="s">
        <v>40</v>
      </c>
      <c r="L145" s="71" t="s">
        <v>40</v>
      </c>
      <c r="M145" s="71">
        <v>1987</v>
      </c>
      <c r="N145" s="71">
        <v>1987</v>
      </c>
      <c r="O145" s="71" t="s">
        <v>150</v>
      </c>
      <c r="P145" s="71" t="s">
        <v>150</v>
      </c>
      <c r="Q145" s="71" t="s">
        <v>42</v>
      </c>
      <c r="R145" s="71">
        <v>2.7</v>
      </c>
      <c r="S145" s="71"/>
      <c r="T145" s="71">
        <v>3</v>
      </c>
      <c r="U145" s="71" t="s">
        <v>498</v>
      </c>
      <c r="V145" s="71" t="s">
        <v>43</v>
      </c>
      <c r="W145" s="71" t="s">
        <v>44</v>
      </c>
      <c r="X145" s="71" t="s">
        <v>152</v>
      </c>
      <c r="Y145" s="71">
        <v>1</v>
      </c>
      <c r="Z145" s="71">
        <v>3</v>
      </c>
      <c r="AA145" s="71">
        <v>1</v>
      </c>
      <c r="AB145" s="71">
        <v>3</v>
      </c>
      <c r="AC145" s="80">
        <v>1</v>
      </c>
      <c r="AD145" s="80">
        <v>3</v>
      </c>
      <c r="AE145" s="71" t="s">
        <v>46</v>
      </c>
      <c r="AF145" s="81">
        <v>42674</v>
      </c>
      <c r="AG145" s="71" t="s">
        <v>499</v>
      </c>
      <c r="AH145" s="103"/>
      <c r="AI145" s="71"/>
      <c r="AJ145" s="67" t="str">
        <f t="shared" si="4"/>
        <v>D:\\征收\\碧湘街二期\\外勘照片\\私房外勘\\142曾元顺\\附件存档\\1.jpg</v>
      </c>
      <c r="AK145" s="67" t="str">
        <f t="shared" si="5"/>
        <v>D:\\征收\\碧湘街二期\\外勘照片\\私房外勘\\142曾元顺\\附件存档\\2.jpg</v>
      </c>
    </row>
    <row r="146" spans="1:37" ht="22.5">
      <c r="A146" s="71">
        <v>143</v>
      </c>
      <c r="B146" s="89" t="s">
        <v>567</v>
      </c>
      <c r="C146" s="71"/>
      <c r="D146" s="89" t="s">
        <v>539</v>
      </c>
      <c r="E146" s="71">
        <v>204</v>
      </c>
      <c r="F146" s="71"/>
      <c r="G146" s="89" t="s">
        <v>568</v>
      </c>
      <c r="H146" s="71" t="s">
        <v>569</v>
      </c>
      <c r="I146" s="89">
        <v>76.59</v>
      </c>
      <c r="J146" s="71" t="s">
        <v>40</v>
      </c>
      <c r="K146" s="71" t="s">
        <v>40</v>
      </c>
      <c r="L146" s="71" t="s">
        <v>40</v>
      </c>
      <c r="M146" s="71">
        <v>1987</v>
      </c>
      <c r="N146" s="71">
        <v>1987</v>
      </c>
      <c r="O146" s="71" t="s">
        <v>150</v>
      </c>
      <c r="P146" s="71" t="s">
        <v>150</v>
      </c>
      <c r="Q146" s="71" t="s">
        <v>42</v>
      </c>
      <c r="R146" s="71">
        <v>2.7</v>
      </c>
      <c r="S146" s="71"/>
      <c r="T146" s="71">
        <v>3</v>
      </c>
      <c r="U146" s="71" t="s">
        <v>498</v>
      </c>
      <c r="V146" s="71" t="s">
        <v>43</v>
      </c>
      <c r="W146" s="71" t="s">
        <v>44</v>
      </c>
      <c r="X146" s="71" t="s">
        <v>152</v>
      </c>
      <c r="Y146" s="71">
        <v>2</v>
      </c>
      <c r="Z146" s="71">
        <v>3</v>
      </c>
      <c r="AA146" s="71">
        <v>2</v>
      </c>
      <c r="AB146" s="71">
        <v>3</v>
      </c>
      <c r="AC146" s="80">
        <v>2</v>
      </c>
      <c r="AD146" s="80">
        <v>3</v>
      </c>
      <c r="AE146" s="71" t="s">
        <v>46</v>
      </c>
      <c r="AF146" s="81">
        <v>42674</v>
      </c>
      <c r="AG146" s="71" t="s">
        <v>499</v>
      </c>
      <c r="AH146" s="103"/>
      <c r="AI146" s="71"/>
      <c r="AJ146" s="67" t="str">
        <f t="shared" si="4"/>
        <v>D:\\征收\\碧湘街二期\\外勘照片\\私房外勘\\143周义士\\附件存档\\1.jpg</v>
      </c>
      <c r="AK146" s="67" t="str">
        <f t="shared" si="5"/>
        <v>D:\\征收\\碧湘街二期\\外勘照片\\私房外勘\\143周义士\\附件存档\\2.jpg</v>
      </c>
    </row>
    <row r="147" spans="1:37" ht="22.5">
      <c r="A147" s="71">
        <v>144</v>
      </c>
      <c r="B147" s="89" t="s">
        <v>570</v>
      </c>
      <c r="C147" s="71"/>
      <c r="D147" s="89" t="s">
        <v>539</v>
      </c>
      <c r="E147" s="71">
        <v>304</v>
      </c>
      <c r="F147" s="71"/>
      <c r="G147" s="89" t="s">
        <v>571</v>
      </c>
      <c r="H147" s="71" t="s">
        <v>572</v>
      </c>
      <c r="I147" s="89">
        <v>76.59</v>
      </c>
      <c r="J147" s="71" t="s">
        <v>40</v>
      </c>
      <c r="K147" s="71"/>
      <c r="L147" s="71" t="s">
        <v>40</v>
      </c>
      <c r="M147" s="71">
        <v>1987</v>
      </c>
      <c r="N147" s="71">
        <v>1987</v>
      </c>
      <c r="O147" s="71" t="s">
        <v>150</v>
      </c>
      <c r="P147" s="71"/>
      <c r="Q147" s="71" t="s">
        <v>42</v>
      </c>
      <c r="R147" s="71"/>
      <c r="S147" s="71"/>
      <c r="T147" s="71">
        <v>3</v>
      </c>
      <c r="U147" s="71"/>
      <c r="V147" s="71"/>
      <c r="W147" s="71"/>
      <c r="X147" s="71"/>
      <c r="Y147" s="71">
        <v>3</v>
      </c>
      <c r="Z147" s="71">
        <v>3</v>
      </c>
      <c r="AA147" s="71"/>
      <c r="AB147" s="71"/>
      <c r="AC147" s="80">
        <v>3</v>
      </c>
      <c r="AD147" s="80">
        <v>3</v>
      </c>
      <c r="AE147" s="98" t="s">
        <v>54</v>
      </c>
      <c r="AF147" s="81"/>
      <c r="AG147" s="71"/>
      <c r="AI147" s="71"/>
      <c r="AJ147" s="67" t="str">
        <f t="shared" si="4"/>
        <v>D:\\征收\\碧湘街二期\\外勘照片\\私房外勘\\144刘劲\\附件存档\\1.jpg</v>
      </c>
      <c r="AK147" s="67" t="str">
        <f t="shared" si="5"/>
        <v>D:\\征收\\碧湘街二期\\外勘照片\\私房外勘\\144刘劲\\附件存档\\2.jpg</v>
      </c>
    </row>
    <row r="148" spans="1:37" ht="45">
      <c r="A148" s="71">
        <v>145</v>
      </c>
      <c r="B148" s="103" t="s">
        <v>573</v>
      </c>
      <c r="C148" s="71"/>
      <c r="D148" s="103" t="s">
        <v>88</v>
      </c>
      <c r="E148" s="71"/>
      <c r="F148" s="71" t="s">
        <v>574</v>
      </c>
      <c r="G148" s="89" t="s">
        <v>575</v>
      </c>
      <c r="H148" s="103" t="s">
        <v>1185</v>
      </c>
      <c r="I148" s="89">
        <v>110.3</v>
      </c>
      <c r="J148" s="71" t="s">
        <v>40</v>
      </c>
      <c r="K148" s="71"/>
      <c r="L148" s="71" t="s">
        <v>40</v>
      </c>
      <c r="M148" s="71">
        <v>1993</v>
      </c>
      <c r="N148" s="71">
        <v>1993</v>
      </c>
      <c r="O148" s="71" t="s">
        <v>150</v>
      </c>
      <c r="P148" s="71"/>
      <c r="Q148" s="71" t="s">
        <v>42</v>
      </c>
      <c r="R148" s="103"/>
      <c r="S148" s="103" t="s">
        <v>576</v>
      </c>
      <c r="T148" s="71">
        <v>3</v>
      </c>
      <c r="U148" s="71"/>
      <c r="V148" s="71" t="s">
        <v>43</v>
      </c>
      <c r="W148" s="71" t="s">
        <v>44</v>
      </c>
      <c r="X148" s="71" t="s">
        <v>152</v>
      </c>
      <c r="Y148" s="73" t="s">
        <v>97</v>
      </c>
      <c r="Z148" s="71">
        <v>2</v>
      </c>
      <c r="AA148" s="71"/>
      <c r="AB148" s="71"/>
      <c r="AC148" s="80" t="s">
        <v>97</v>
      </c>
      <c r="AD148" s="80">
        <v>2</v>
      </c>
      <c r="AE148" s="71" t="s">
        <v>54</v>
      </c>
      <c r="AF148" s="81">
        <v>42674</v>
      </c>
      <c r="AG148" s="71" t="s">
        <v>499</v>
      </c>
      <c r="AH148" s="103"/>
      <c r="AI148" s="71"/>
      <c r="AJ148" s="67" t="str">
        <f t="shared" si="4"/>
        <v>D:\\征收\\碧湘街二期\\外勘照片\\私房外勘\\145梁伦庚、梁松友、梁爱友、梁秋莲\\附件存档\\1.jpg</v>
      </c>
      <c r="AK148" s="67" t="str">
        <f t="shared" si="5"/>
        <v>D:\\征收\\碧湘街二期\\外勘照片\\私房外勘\\145梁伦庚、梁松友、梁爱友、梁秋莲\\附件存档\\2.jpg</v>
      </c>
    </row>
    <row r="149" spans="1:37" ht="22.5">
      <c r="A149" s="71">
        <v>146</v>
      </c>
      <c r="B149" s="89" t="s">
        <v>577</v>
      </c>
      <c r="C149" s="71"/>
      <c r="D149" s="103" t="s">
        <v>88</v>
      </c>
      <c r="E149" s="71"/>
      <c r="F149" s="103" t="s">
        <v>574</v>
      </c>
      <c r="G149" s="89" t="s">
        <v>578</v>
      </c>
      <c r="H149" s="71" t="s">
        <v>579</v>
      </c>
      <c r="I149" s="89">
        <v>69.239999999999995</v>
      </c>
      <c r="J149" s="71"/>
      <c r="K149" s="71" t="s">
        <v>356</v>
      </c>
      <c r="L149" s="74" t="s">
        <v>40</v>
      </c>
      <c r="M149" s="71">
        <v>1993</v>
      </c>
      <c r="N149" s="71">
        <v>1993</v>
      </c>
      <c r="O149" s="71" t="s">
        <v>150</v>
      </c>
      <c r="P149" s="71" t="s">
        <v>150</v>
      </c>
      <c r="Q149" s="71" t="s">
        <v>42</v>
      </c>
      <c r="R149" s="63" t="s">
        <v>580</v>
      </c>
      <c r="S149" s="63" t="s">
        <v>581</v>
      </c>
      <c r="T149" s="62">
        <v>3</v>
      </c>
      <c r="U149" s="71"/>
      <c r="V149" s="71" t="s">
        <v>43</v>
      </c>
      <c r="W149" s="71" t="s">
        <v>44</v>
      </c>
      <c r="X149" s="71" t="s">
        <v>317</v>
      </c>
      <c r="Y149" s="73" t="s">
        <v>97</v>
      </c>
      <c r="Z149" s="71">
        <v>2</v>
      </c>
      <c r="AA149" s="73" t="s">
        <v>138</v>
      </c>
      <c r="AB149" s="71">
        <v>3</v>
      </c>
      <c r="AC149" s="80" t="s">
        <v>97</v>
      </c>
      <c r="AD149" s="80">
        <v>2</v>
      </c>
      <c r="AE149" s="71" t="s">
        <v>46</v>
      </c>
      <c r="AF149" s="81">
        <v>42674</v>
      </c>
      <c r="AG149" s="71" t="s">
        <v>499</v>
      </c>
      <c r="AH149" s="103"/>
      <c r="AI149" s="71" t="s">
        <v>582</v>
      </c>
      <c r="AJ149" s="67" t="str">
        <f t="shared" si="4"/>
        <v>D:\\征收\\碧湘街二期\\外勘照片\\私房外勘\\146黄瑞芳\\附件存档\\1.jpg</v>
      </c>
      <c r="AK149" s="67" t="str">
        <f t="shared" si="5"/>
        <v>D:\\征收\\碧湘街二期\\外勘照片\\私房外勘\\146黄瑞芳\\附件存档\\2.jpg</v>
      </c>
    </row>
    <row r="150" spans="1:37" ht="90">
      <c r="A150" s="71">
        <v>147</v>
      </c>
      <c r="B150" s="89" t="s">
        <v>583</v>
      </c>
      <c r="C150" s="71"/>
      <c r="D150" s="103" t="s">
        <v>88</v>
      </c>
      <c r="E150" s="71"/>
      <c r="F150" s="103" t="s">
        <v>574</v>
      </c>
      <c r="G150" s="89" t="s">
        <v>584</v>
      </c>
      <c r="H150" s="71" t="s">
        <v>585</v>
      </c>
      <c r="I150" s="89">
        <v>163.11000000000001</v>
      </c>
      <c r="J150" s="71"/>
      <c r="K150" s="71" t="s">
        <v>40</v>
      </c>
      <c r="L150" s="71" t="s">
        <v>40</v>
      </c>
      <c r="M150" s="71">
        <v>1945</v>
      </c>
      <c r="N150" s="71">
        <v>1945</v>
      </c>
      <c r="O150" s="71"/>
      <c r="P150" s="71" t="s">
        <v>92</v>
      </c>
      <c r="Q150" s="71" t="s">
        <v>92</v>
      </c>
      <c r="R150" s="103" t="s">
        <v>586</v>
      </c>
      <c r="S150" s="103"/>
      <c r="T150" s="71">
        <v>3.4</v>
      </c>
      <c r="U150" s="71"/>
      <c r="V150" s="71" t="s">
        <v>43</v>
      </c>
      <c r="W150" s="71" t="s">
        <v>44</v>
      </c>
      <c r="X150" s="71" t="s">
        <v>152</v>
      </c>
      <c r="Y150" s="73"/>
      <c r="Z150" s="71"/>
      <c r="AA150" s="73" t="s">
        <v>97</v>
      </c>
      <c r="AB150" s="71">
        <v>2</v>
      </c>
      <c r="AC150" s="73" t="s">
        <v>97</v>
      </c>
      <c r="AD150" s="71">
        <v>2</v>
      </c>
      <c r="AE150" s="71" t="s">
        <v>46</v>
      </c>
      <c r="AF150" s="81">
        <v>42674</v>
      </c>
      <c r="AG150" s="71" t="s">
        <v>499</v>
      </c>
      <c r="AH150" s="103"/>
      <c r="AI150" s="103" t="s">
        <v>587</v>
      </c>
      <c r="AJ150" s="67" t="str">
        <f t="shared" si="4"/>
        <v>D:\\征收\\碧湘街二期\\外勘照片\\私房外勘\\147赵发祥\\附件存档\\1.jpg</v>
      </c>
      <c r="AK150" s="67" t="str">
        <f t="shared" si="5"/>
        <v>D:\\征收\\碧湘街二期\\外勘照片\\私房外勘\\147赵发祥\\附件存档\\2.jpg</v>
      </c>
    </row>
    <row r="151" spans="1:37">
      <c r="A151" s="71">
        <v>148</v>
      </c>
      <c r="B151" s="89" t="s">
        <v>1826</v>
      </c>
      <c r="C151" s="71"/>
      <c r="D151" s="103" t="s">
        <v>88</v>
      </c>
      <c r="E151" s="71"/>
      <c r="F151" s="71" t="s">
        <v>574</v>
      </c>
      <c r="G151" s="89" t="s">
        <v>589</v>
      </c>
      <c r="H151" s="71" t="s">
        <v>590</v>
      </c>
      <c r="I151" s="89">
        <v>39.159999999999997</v>
      </c>
      <c r="J151" s="71"/>
      <c r="K151" s="71"/>
      <c r="L151" s="74" t="s">
        <v>40</v>
      </c>
      <c r="M151" s="71" t="s">
        <v>1825</v>
      </c>
      <c r="N151" s="71" t="s">
        <v>591</v>
      </c>
      <c r="O151" s="71" t="s">
        <v>92</v>
      </c>
      <c r="P151" s="71"/>
      <c r="Q151" s="71" t="s">
        <v>92</v>
      </c>
      <c r="R151" s="103"/>
      <c r="S151" s="103">
        <v>2.8</v>
      </c>
      <c r="T151" s="71">
        <v>3</v>
      </c>
      <c r="U151" s="71"/>
      <c r="V151" s="71"/>
      <c r="W151" s="71"/>
      <c r="X151" s="71"/>
      <c r="Y151" s="73">
        <v>1</v>
      </c>
      <c r="Z151" s="71">
        <v>1</v>
      </c>
      <c r="AA151" s="73" t="s">
        <v>138</v>
      </c>
      <c r="AB151" s="71">
        <v>3</v>
      </c>
      <c r="AC151" s="80">
        <v>1</v>
      </c>
      <c r="AD151" s="80">
        <v>1</v>
      </c>
      <c r="AE151" s="71" t="s">
        <v>46</v>
      </c>
      <c r="AF151" s="81">
        <v>42674</v>
      </c>
      <c r="AG151" s="71" t="s">
        <v>499</v>
      </c>
      <c r="AH151" s="103"/>
      <c r="AI151" s="71" t="s">
        <v>582</v>
      </c>
      <c r="AJ151" s="67" t="str">
        <f t="shared" si="4"/>
        <v>D:\\征收\\碧湘街二期\\外勘照片\\私房外勘\\148黄慎夫\\附件存档\\1.jpg</v>
      </c>
      <c r="AK151" s="67" t="str">
        <f t="shared" si="5"/>
        <v>D:\\征收\\碧湘街二期\\外勘照片\\私房外勘\\148黄慎夫\\附件存档\\2.jpg</v>
      </c>
    </row>
    <row r="152" spans="1:37">
      <c r="A152" s="71">
        <v>149</v>
      </c>
      <c r="B152" s="103" t="s">
        <v>592</v>
      </c>
      <c r="C152" s="71"/>
      <c r="D152" s="103" t="s">
        <v>88</v>
      </c>
      <c r="E152" s="71"/>
      <c r="F152" s="71" t="s">
        <v>593</v>
      </c>
      <c r="G152" s="103" t="s">
        <v>594</v>
      </c>
      <c r="H152" s="71" t="s">
        <v>595</v>
      </c>
      <c r="I152" s="103">
        <v>57.6</v>
      </c>
      <c r="J152" s="71" t="s">
        <v>40</v>
      </c>
      <c r="K152" s="71" t="s">
        <v>116</v>
      </c>
      <c r="L152" s="71" t="s">
        <v>40</v>
      </c>
      <c r="M152" s="71">
        <v>1949</v>
      </c>
      <c r="N152" s="71">
        <v>1949</v>
      </c>
      <c r="O152" s="71" t="s">
        <v>92</v>
      </c>
      <c r="P152" s="71" t="s">
        <v>92</v>
      </c>
      <c r="Q152" s="71" t="s">
        <v>92</v>
      </c>
      <c r="R152" s="103" t="s">
        <v>596</v>
      </c>
      <c r="S152" s="103"/>
      <c r="T152" s="71">
        <v>3</v>
      </c>
      <c r="U152" s="71"/>
      <c r="V152" s="71" t="s">
        <v>43</v>
      </c>
      <c r="W152" s="71" t="s">
        <v>44</v>
      </c>
      <c r="X152" s="71" t="s">
        <v>303</v>
      </c>
      <c r="Y152" s="73" t="s">
        <v>97</v>
      </c>
      <c r="Z152" s="71">
        <v>2</v>
      </c>
      <c r="AA152" s="73" t="s">
        <v>97</v>
      </c>
      <c r="AB152" s="71">
        <v>2</v>
      </c>
      <c r="AC152" s="80" t="s">
        <v>97</v>
      </c>
      <c r="AD152" s="80">
        <v>2</v>
      </c>
      <c r="AE152" s="71" t="s">
        <v>63</v>
      </c>
      <c r="AF152" s="81">
        <v>42674</v>
      </c>
      <c r="AG152" s="71" t="s">
        <v>499</v>
      </c>
      <c r="AH152" s="103"/>
      <c r="AI152" s="71"/>
      <c r="AJ152" s="67" t="str">
        <f t="shared" si="4"/>
        <v>D:\\征收\\碧湘街二期\\外勘照片\\私房外勘\\149李巧明\\附件存档\\1.jpg</v>
      </c>
      <c r="AK152" s="67" t="str">
        <f t="shared" si="5"/>
        <v>D:\\征收\\碧湘街二期\\外勘照片\\私房外勘\\149李巧明\\附件存档\\2.jpg</v>
      </c>
    </row>
    <row r="153" spans="1:37" s="60" customFormat="1" ht="22.5">
      <c r="A153" s="88">
        <v>150</v>
      </c>
      <c r="B153" s="87" t="s">
        <v>1809</v>
      </c>
      <c r="C153" s="88"/>
      <c r="D153" s="87" t="s">
        <v>88</v>
      </c>
      <c r="E153" s="88"/>
      <c r="F153" s="87" t="s">
        <v>593</v>
      </c>
      <c r="G153" s="87" t="s">
        <v>597</v>
      </c>
      <c r="H153" s="88"/>
      <c r="I153" s="87">
        <v>17</v>
      </c>
      <c r="J153" s="88"/>
      <c r="K153" s="88" t="s">
        <v>116</v>
      </c>
      <c r="L153" s="88"/>
      <c r="M153" s="88"/>
      <c r="N153" s="88"/>
      <c r="O153" s="88"/>
      <c r="P153" s="88" t="s">
        <v>92</v>
      </c>
      <c r="Q153" s="88"/>
      <c r="R153" s="87" t="s">
        <v>596</v>
      </c>
      <c r="S153" s="87"/>
      <c r="T153" s="88">
        <v>3</v>
      </c>
      <c r="U153" s="88"/>
      <c r="V153" s="88" t="s">
        <v>43</v>
      </c>
      <c r="W153" s="88" t="s">
        <v>44</v>
      </c>
      <c r="X153" s="88" t="s">
        <v>303</v>
      </c>
      <c r="Y153" s="97"/>
      <c r="Z153" s="88"/>
      <c r="AA153" s="97">
        <v>1</v>
      </c>
      <c r="AB153" s="88" t="s">
        <v>598</v>
      </c>
      <c r="AC153" s="99"/>
      <c r="AD153" s="99"/>
      <c r="AE153" s="88" t="s">
        <v>46</v>
      </c>
      <c r="AF153" s="100">
        <v>42674</v>
      </c>
      <c r="AG153" s="88" t="s">
        <v>499</v>
      </c>
      <c r="AH153" s="87"/>
      <c r="AI153" s="88" t="s">
        <v>599</v>
      </c>
      <c r="AJ153" s="67" t="str">
        <f t="shared" si="4"/>
        <v>D:\\征收\\碧湘街二期\\外勘照片\\私房外勘\\150罗正兴\\附件存档\\1.jpg</v>
      </c>
      <c r="AK153" s="67" t="str">
        <f t="shared" si="5"/>
        <v>D:\\征收\\碧湘街二期\\外勘照片\\私房外勘\\150罗正兴\\附件存档\\2.jpg</v>
      </c>
    </row>
    <row r="154" spans="1:37" ht="33.75">
      <c r="A154" s="71">
        <v>151</v>
      </c>
      <c r="B154" s="103" t="s">
        <v>600</v>
      </c>
      <c r="C154" s="71"/>
      <c r="D154" s="103" t="s">
        <v>88</v>
      </c>
      <c r="E154" s="71"/>
      <c r="F154" s="71"/>
      <c r="G154" s="103" t="s">
        <v>601</v>
      </c>
      <c r="H154" s="71" t="s">
        <v>602</v>
      </c>
      <c r="I154" s="103">
        <v>74.88</v>
      </c>
      <c r="J154" s="71" t="s">
        <v>40</v>
      </c>
      <c r="K154" s="71"/>
      <c r="L154" s="71" t="s">
        <v>40</v>
      </c>
      <c r="M154" s="71">
        <v>1985</v>
      </c>
      <c r="N154" s="71">
        <v>1985</v>
      </c>
      <c r="O154" s="71" t="s">
        <v>150</v>
      </c>
      <c r="P154" s="71"/>
      <c r="Q154" s="71" t="s">
        <v>42</v>
      </c>
      <c r="R154" s="103" t="s">
        <v>603</v>
      </c>
      <c r="S154" s="103"/>
      <c r="T154" s="71">
        <v>3.1</v>
      </c>
      <c r="U154" s="71"/>
      <c r="V154" s="71"/>
      <c r="W154" s="71"/>
      <c r="X154" s="71"/>
      <c r="Y154" s="73" t="s">
        <v>138</v>
      </c>
      <c r="Z154" s="71">
        <v>3</v>
      </c>
      <c r="AA154" s="73"/>
      <c r="AB154" s="71"/>
      <c r="AC154" s="80" t="s">
        <v>138</v>
      </c>
      <c r="AD154" s="80">
        <v>3</v>
      </c>
      <c r="AE154" s="71" t="s">
        <v>46</v>
      </c>
      <c r="AF154" s="81"/>
      <c r="AG154" s="71"/>
      <c r="AH154" s="103"/>
      <c r="AI154" s="71"/>
      <c r="AJ154" s="67" t="str">
        <f t="shared" si="4"/>
        <v>D:\\征收\\碧湘街二期\\外勘照片\\私房外勘\\151贺少荣\\附件存档\\1.jpg</v>
      </c>
      <c r="AK154" s="67" t="str">
        <f t="shared" si="5"/>
        <v>D:\\征收\\碧湘街二期\\外勘照片\\私房外勘\\151贺少荣\\附件存档\\2.jpg</v>
      </c>
    </row>
    <row r="155" spans="1:37" ht="45">
      <c r="A155" s="71">
        <v>152</v>
      </c>
      <c r="B155" s="103" t="s">
        <v>604</v>
      </c>
      <c r="C155" s="71"/>
      <c r="D155" s="103" t="s">
        <v>88</v>
      </c>
      <c r="E155" s="71"/>
      <c r="F155" s="103" t="s">
        <v>605</v>
      </c>
      <c r="G155" s="103" t="s">
        <v>606</v>
      </c>
      <c r="H155" s="71">
        <v>713263165</v>
      </c>
      <c r="I155" s="103">
        <v>25.31</v>
      </c>
      <c r="J155" s="71" t="s">
        <v>40</v>
      </c>
      <c r="K155" s="71" t="s">
        <v>356</v>
      </c>
      <c r="L155" s="71" t="s">
        <v>40</v>
      </c>
      <c r="M155" s="71">
        <v>1951</v>
      </c>
      <c r="N155" s="71">
        <v>1951</v>
      </c>
      <c r="O155" s="71" t="s">
        <v>92</v>
      </c>
      <c r="P155" s="71" t="s">
        <v>92</v>
      </c>
      <c r="Q155" s="71" t="s">
        <v>92</v>
      </c>
      <c r="R155" s="103" t="s">
        <v>607</v>
      </c>
      <c r="S155" s="103"/>
      <c r="T155" s="71">
        <v>3.1</v>
      </c>
      <c r="U155" s="71"/>
      <c r="V155" s="71" t="s">
        <v>43</v>
      </c>
      <c r="W155" s="71" t="s">
        <v>44</v>
      </c>
      <c r="X155" s="71" t="s">
        <v>281</v>
      </c>
      <c r="Y155" s="71">
        <v>1</v>
      </c>
      <c r="Z155" s="71">
        <v>1</v>
      </c>
      <c r="AA155" s="73" t="s">
        <v>209</v>
      </c>
      <c r="AB155" s="71">
        <v>4</v>
      </c>
      <c r="AC155" s="80">
        <v>1</v>
      </c>
      <c r="AD155" s="80">
        <v>1</v>
      </c>
      <c r="AE155" s="71" t="s">
        <v>63</v>
      </c>
      <c r="AF155" s="81">
        <v>42674</v>
      </c>
      <c r="AG155" s="71" t="s">
        <v>499</v>
      </c>
      <c r="AH155" s="103"/>
      <c r="AI155" s="71"/>
      <c r="AJ155" s="67" t="str">
        <f t="shared" si="4"/>
        <v>D:\\征收\\碧湘街二期\\外勘照片\\私房外勘\\152孙华保\\附件存档\\1.jpg</v>
      </c>
      <c r="AK155" s="67" t="str">
        <f t="shared" si="5"/>
        <v>D:\\征收\\碧湘街二期\\外勘照片\\私房外勘\\152孙华保\\附件存档\\2.jpg</v>
      </c>
    </row>
    <row r="156" spans="1:37" ht="33.75">
      <c r="A156" s="71">
        <v>153</v>
      </c>
      <c r="B156" s="103" t="s">
        <v>608</v>
      </c>
      <c r="C156" s="71"/>
      <c r="D156" s="103" t="s">
        <v>88</v>
      </c>
      <c r="E156" s="71"/>
      <c r="F156" s="71"/>
      <c r="G156" s="103" t="s">
        <v>609</v>
      </c>
      <c r="H156" s="73" t="s">
        <v>610</v>
      </c>
      <c r="I156" s="103">
        <v>38.33</v>
      </c>
      <c r="J156" s="71" t="s">
        <v>40</v>
      </c>
      <c r="K156" s="71" t="s">
        <v>40</v>
      </c>
      <c r="L156" s="71" t="s">
        <v>40</v>
      </c>
      <c r="M156" s="71">
        <v>1951</v>
      </c>
      <c r="N156" s="71">
        <v>1951</v>
      </c>
      <c r="O156" s="71" t="s">
        <v>92</v>
      </c>
      <c r="P156" s="71"/>
      <c r="Q156" s="71" t="s">
        <v>92</v>
      </c>
      <c r="R156" s="103" t="s">
        <v>611</v>
      </c>
      <c r="S156" s="103">
        <v>3</v>
      </c>
      <c r="T156" s="71">
        <v>3</v>
      </c>
      <c r="U156" s="71"/>
      <c r="V156" s="71" t="s">
        <v>43</v>
      </c>
      <c r="W156" s="71" t="s">
        <v>44</v>
      </c>
      <c r="X156" s="71" t="s">
        <v>152</v>
      </c>
      <c r="Y156" s="71">
        <v>1</v>
      </c>
      <c r="Z156" s="71">
        <v>1</v>
      </c>
      <c r="AA156" s="73" t="s">
        <v>138</v>
      </c>
      <c r="AB156" s="71">
        <v>3</v>
      </c>
      <c r="AC156" s="80">
        <v>1</v>
      </c>
      <c r="AD156" s="80">
        <v>1</v>
      </c>
      <c r="AE156" s="71" t="s">
        <v>46</v>
      </c>
      <c r="AF156" s="81">
        <v>42674</v>
      </c>
      <c r="AG156" s="71" t="s">
        <v>499</v>
      </c>
      <c r="AH156" s="103"/>
      <c r="AI156" s="71"/>
      <c r="AJ156" s="67" t="str">
        <f t="shared" si="4"/>
        <v>D:\\征收\\碧湘街二期\\外勘照片\\私房外勘\\153杨月英\\附件存档\\1.jpg</v>
      </c>
      <c r="AK156" s="67" t="str">
        <f t="shared" si="5"/>
        <v>D:\\征收\\碧湘街二期\\外勘照片\\私房外勘\\153杨月英\\附件存档\\2.jpg</v>
      </c>
    </row>
    <row r="157" spans="1:37">
      <c r="A157" s="71">
        <v>154</v>
      </c>
      <c r="B157" s="93" t="s">
        <v>612</v>
      </c>
      <c r="C157" s="71"/>
      <c r="D157" s="103" t="s">
        <v>495</v>
      </c>
      <c r="E157" s="71">
        <v>101</v>
      </c>
      <c r="F157" s="71"/>
      <c r="G157" s="89" t="s">
        <v>613</v>
      </c>
      <c r="H157" s="71" t="s">
        <v>614</v>
      </c>
      <c r="I157" s="89">
        <v>81.59</v>
      </c>
      <c r="J157" s="71" t="s">
        <v>40</v>
      </c>
      <c r="K157" s="71" t="s">
        <v>40</v>
      </c>
      <c r="L157" s="71" t="s">
        <v>40</v>
      </c>
      <c r="M157" s="71">
        <v>1986</v>
      </c>
      <c r="N157" s="71">
        <v>1986</v>
      </c>
      <c r="O157" s="71" t="s">
        <v>150</v>
      </c>
      <c r="P157" s="71" t="s">
        <v>150</v>
      </c>
      <c r="Q157" s="71" t="s">
        <v>42</v>
      </c>
      <c r="R157" s="71">
        <v>2.7</v>
      </c>
      <c r="S157" s="71"/>
      <c r="T157" s="71">
        <v>3</v>
      </c>
      <c r="U157" s="71" t="s">
        <v>615</v>
      </c>
      <c r="V157" s="71" t="s">
        <v>43</v>
      </c>
      <c r="W157" s="71" t="s">
        <v>44</v>
      </c>
      <c r="X157" s="71" t="s">
        <v>152</v>
      </c>
      <c r="Y157" s="73" t="s">
        <v>93</v>
      </c>
      <c r="Z157" s="71">
        <v>4</v>
      </c>
      <c r="AA157" s="73" t="s">
        <v>93</v>
      </c>
      <c r="AB157" s="71">
        <v>4</v>
      </c>
      <c r="AC157" s="75">
        <v>1</v>
      </c>
      <c r="AD157" s="80">
        <v>4</v>
      </c>
      <c r="AE157" s="71" t="s">
        <v>46</v>
      </c>
      <c r="AF157" s="81">
        <v>42674</v>
      </c>
      <c r="AG157" s="71" t="s">
        <v>616</v>
      </c>
      <c r="AH157" s="103"/>
      <c r="AI157" s="71"/>
      <c r="AJ157" s="67" t="str">
        <f t="shared" si="4"/>
        <v>D:\\征收\\碧湘街二期\\外勘照片\\私房外勘\\154谢堃武\\附件存档\\1.jpg</v>
      </c>
      <c r="AK157" s="67" t="str">
        <f t="shared" si="5"/>
        <v>D:\\征收\\碧湘街二期\\外勘照片\\私房外勘\\154谢堃武\\附件存档\\2.jpg</v>
      </c>
    </row>
    <row r="158" spans="1:37">
      <c r="A158" s="71">
        <v>155</v>
      </c>
      <c r="B158" s="93" t="s">
        <v>617</v>
      </c>
      <c r="C158" s="71"/>
      <c r="D158" s="103" t="s">
        <v>495</v>
      </c>
      <c r="E158" s="71">
        <v>201</v>
      </c>
      <c r="F158" s="71"/>
      <c r="G158" s="89" t="s">
        <v>618</v>
      </c>
      <c r="H158" s="71" t="s">
        <v>619</v>
      </c>
      <c r="I158" s="89">
        <v>81.59</v>
      </c>
      <c r="J158" s="71" t="s">
        <v>40</v>
      </c>
      <c r="K158" s="71" t="s">
        <v>40</v>
      </c>
      <c r="L158" s="71" t="s">
        <v>40</v>
      </c>
      <c r="M158" s="71">
        <v>1986</v>
      </c>
      <c r="N158" s="71">
        <v>1986</v>
      </c>
      <c r="O158" s="71" t="s">
        <v>150</v>
      </c>
      <c r="P158" s="71" t="s">
        <v>150</v>
      </c>
      <c r="Q158" s="71" t="s">
        <v>42</v>
      </c>
      <c r="R158" s="71">
        <v>2.7</v>
      </c>
      <c r="S158" s="71"/>
      <c r="T158" s="71">
        <v>3</v>
      </c>
      <c r="U158" s="71" t="s">
        <v>615</v>
      </c>
      <c r="V158" s="71" t="s">
        <v>43</v>
      </c>
      <c r="W158" s="71" t="s">
        <v>44</v>
      </c>
      <c r="X158" s="71" t="s">
        <v>152</v>
      </c>
      <c r="Y158" s="73" t="s">
        <v>620</v>
      </c>
      <c r="Z158" s="71">
        <v>4</v>
      </c>
      <c r="AA158" s="73" t="s">
        <v>620</v>
      </c>
      <c r="AB158" s="71">
        <v>4</v>
      </c>
      <c r="AC158" s="75">
        <v>2</v>
      </c>
      <c r="AD158" s="80">
        <v>4</v>
      </c>
      <c r="AE158" s="71" t="s">
        <v>621</v>
      </c>
      <c r="AF158" s="81">
        <v>42674</v>
      </c>
      <c r="AG158" s="71" t="s">
        <v>616</v>
      </c>
      <c r="AH158" s="103"/>
      <c r="AI158" s="71"/>
      <c r="AJ158" s="67" t="str">
        <f t="shared" si="4"/>
        <v>D:\\征收\\碧湘街二期\\外勘照片\\私房外勘\\155周秀珍\\附件存档\\1.jpg</v>
      </c>
      <c r="AK158" s="67" t="str">
        <f t="shared" si="5"/>
        <v>D:\\征收\\碧湘街二期\\外勘照片\\私房外勘\\155周秀珍\\附件存档\\2.jpg</v>
      </c>
    </row>
    <row r="159" spans="1:37">
      <c r="A159" s="71">
        <v>156</v>
      </c>
      <c r="B159" s="89" t="s">
        <v>622</v>
      </c>
      <c r="C159" s="71"/>
      <c r="D159" s="103" t="s">
        <v>495</v>
      </c>
      <c r="E159" s="71">
        <v>301</v>
      </c>
      <c r="F159" s="71"/>
      <c r="G159" s="89" t="s">
        <v>623</v>
      </c>
      <c r="H159" s="71" t="s">
        <v>624</v>
      </c>
      <c r="I159" s="89">
        <v>81.59</v>
      </c>
      <c r="J159" s="71" t="s">
        <v>40</v>
      </c>
      <c r="K159" s="71" t="s">
        <v>40</v>
      </c>
      <c r="L159" s="71" t="s">
        <v>40</v>
      </c>
      <c r="M159" s="71">
        <v>1986</v>
      </c>
      <c r="N159" s="71">
        <v>1986</v>
      </c>
      <c r="O159" s="71" t="s">
        <v>150</v>
      </c>
      <c r="P159" s="71" t="s">
        <v>150</v>
      </c>
      <c r="Q159" s="71" t="s">
        <v>42</v>
      </c>
      <c r="R159" s="71">
        <v>2.6</v>
      </c>
      <c r="S159" s="71"/>
      <c r="T159" s="71">
        <v>3</v>
      </c>
      <c r="U159" s="71" t="s">
        <v>615</v>
      </c>
      <c r="V159" s="71" t="s">
        <v>43</v>
      </c>
      <c r="W159" s="71" t="s">
        <v>44</v>
      </c>
      <c r="X159" s="71" t="s">
        <v>152</v>
      </c>
      <c r="Y159" s="73" t="s">
        <v>625</v>
      </c>
      <c r="Z159" s="71">
        <v>4</v>
      </c>
      <c r="AA159" s="73" t="s">
        <v>625</v>
      </c>
      <c r="AB159" s="71">
        <v>4</v>
      </c>
      <c r="AC159" s="75">
        <v>3</v>
      </c>
      <c r="AD159" s="80">
        <v>4</v>
      </c>
      <c r="AE159" s="71" t="s">
        <v>46</v>
      </c>
      <c r="AF159" s="81">
        <v>42674</v>
      </c>
      <c r="AG159" s="71" t="s">
        <v>616</v>
      </c>
      <c r="AH159" s="103"/>
      <c r="AI159" s="71"/>
      <c r="AJ159" s="67" t="str">
        <f t="shared" si="4"/>
        <v>D:\\征收\\碧湘街二期\\外勘照片\\私房外勘\\156李汉云\\附件存档\\1.jpg</v>
      </c>
      <c r="AK159" s="67" t="str">
        <f t="shared" si="5"/>
        <v>D:\\征收\\碧湘街二期\\外勘照片\\私房外勘\\156李汉云\\附件存档\\2.jpg</v>
      </c>
    </row>
    <row r="160" spans="1:37">
      <c r="A160" s="71">
        <v>157</v>
      </c>
      <c r="B160" s="89" t="s">
        <v>626</v>
      </c>
      <c r="C160" s="71"/>
      <c r="D160" s="103" t="s">
        <v>495</v>
      </c>
      <c r="E160" s="71">
        <v>401</v>
      </c>
      <c r="F160" s="71"/>
      <c r="G160" s="89" t="s">
        <v>627</v>
      </c>
      <c r="H160" s="71" t="s">
        <v>628</v>
      </c>
      <c r="I160" s="89">
        <v>81.59</v>
      </c>
      <c r="J160" s="71" t="s">
        <v>40</v>
      </c>
      <c r="K160" s="71" t="s">
        <v>40</v>
      </c>
      <c r="L160" s="71" t="s">
        <v>40</v>
      </c>
      <c r="M160" s="71">
        <v>1986</v>
      </c>
      <c r="N160" s="71">
        <v>1986</v>
      </c>
      <c r="O160" s="71" t="s">
        <v>150</v>
      </c>
      <c r="P160" s="71" t="s">
        <v>150</v>
      </c>
      <c r="Q160" s="71" t="s">
        <v>42</v>
      </c>
      <c r="R160" s="71"/>
      <c r="S160" s="71"/>
      <c r="T160" s="71">
        <v>3</v>
      </c>
      <c r="U160" s="71"/>
      <c r="V160" s="71"/>
      <c r="W160" s="71"/>
      <c r="X160" s="71"/>
      <c r="Y160" s="73" t="s">
        <v>629</v>
      </c>
      <c r="Z160" s="71">
        <v>4</v>
      </c>
      <c r="AA160" s="73" t="s">
        <v>629</v>
      </c>
      <c r="AB160" s="71">
        <v>4</v>
      </c>
      <c r="AC160" s="75">
        <v>4</v>
      </c>
      <c r="AD160" s="80">
        <v>4</v>
      </c>
      <c r="AE160" s="71" t="s">
        <v>46</v>
      </c>
      <c r="AF160" s="81">
        <v>42675</v>
      </c>
      <c r="AG160" s="71" t="s">
        <v>630</v>
      </c>
      <c r="AH160" s="103"/>
      <c r="AI160" s="71"/>
      <c r="AJ160" s="67" t="str">
        <f t="shared" si="4"/>
        <v>D:\\征收\\碧湘街二期\\外勘照片\\私房外勘\\157罗炳云\\附件存档\\1.jpg</v>
      </c>
      <c r="AK160" s="67" t="str">
        <f t="shared" si="5"/>
        <v>D:\\征收\\碧湘街二期\\外勘照片\\私房外勘\\157罗炳云\\附件存档\\2.jpg</v>
      </c>
    </row>
    <row r="161" spans="1:37">
      <c r="A161" s="71">
        <v>158</v>
      </c>
      <c r="B161" s="89" t="s">
        <v>631</v>
      </c>
      <c r="C161" s="71"/>
      <c r="D161" s="103" t="s">
        <v>495</v>
      </c>
      <c r="E161" s="71">
        <v>102</v>
      </c>
      <c r="F161" s="71"/>
      <c r="G161" s="89" t="s">
        <v>632</v>
      </c>
      <c r="H161" s="71" t="s">
        <v>633</v>
      </c>
      <c r="I161" s="89">
        <v>92.43</v>
      </c>
      <c r="J161" s="71" t="s">
        <v>40</v>
      </c>
      <c r="K161" s="71" t="s">
        <v>40</v>
      </c>
      <c r="L161" s="71" t="s">
        <v>40</v>
      </c>
      <c r="M161" s="71">
        <v>1986</v>
      </c>
      <c r="N161" s="71">
        <v>1986</v>
      </c>
      <c r="O161" s="71" t="s">
        <v>150</v>
      </c>
      <c r="P161" s="71" t="s">
        <v>150</v>
      </c>
      <c r="Q161" s="71" t="s">
        <v>42</v>
      </c>
      <c r="R161" s="71">
        <v>2.6</v>
      </c>
      <c r="S161" s="71"/>
      <c r="T161" s="71">
        <v>3</v>
      </c>
      <c r="U161" s="71" t="s">
        <v>634</v>
      </c>
      <c r="V161" s="71" t="s">
        <v>43</v>
      </c>
      <c r="W161" s="71" t="s">
        <v>44</v>
      </c>
      <c r="X161" s="71" t="s">
        <v>152</v>
      </c>
      <c r="Y161" s="73" t="s">
        <v>93</v>
      </c>
      <c r="Z161" s="71">
        <v>4</v>
      </c>
      <c r="AA161" s="73" t="s">
        <v>93</v>
      </c>
      <c r="AB161" s="71">
        <v>4</v>
      </c>
      <c r="AC161" s="75">
        <v>1</v>
      </c>
      <c r="AD161" s="80">
        <v>4</v>
      </c>
      <c r="AE161" s="71" t="s">
        <v>46</v>
      </c>
      <c r="AF161" s="81">
        <v>42675</v>
      </c>
      <c r="AG161" s="71" t="s">
        <v>630</v>
      </c>
      <c r="AH161" s="103"/>
      <c r="AI161" s="71"/>
      <c r="AJ161" s="67" t="str">
        <f t="shared" si="4"/>
        <v>D:\\征收\\碧湘街二期\\外勘照片\\私房外勘\\158梁大隆\\附件存档\\1.jpg</v>
      </c>
      <c r="AK161" s="67" t="str">
        <f t="shared" si="5"/>
        <v>D:\\征收\\碧湘街二期\\外勘照片\\私房外勘\\158梁大隆\\附件存档\\2.jpg</v>
      </c>
    </row>
    <row r="162" spans="1:37">
      <c r="A162" s="71">
        <v>159</v>
      </c>
      <c r="B162" s="89" t="s">
        <v>635</v>
      </c>
      <c r="C162" s="71"/>
      <c r="D162" s="103" t="s">
        <v>495</v>
      </c>
      <c r="E162" s="71">
        <v>202</v>
      </c>
      <c r="F162" s="71"/>
      <c r="G162" s="89" t="s">
        <v>636</v>
      </c>
      <c r="H162" s="71" t="s">
        <v>637</v>
      </c>
      <c r="I162" s="89">
        <v>92.43</v>
      </c>
      <c r="J162" s="71" t="s">
        <v>40</v>
      </c>
      <c r="K162" s="71" t="s">
        <v>40</v>
      </c>
      <c r="L162" s="71" t="s">
        <v>40</v>
      </c>
      <c r="M162" s="71">
        <v>1986</v>
      </c>
      <c r="N162" s="71">
        <v>1986</v>
      </c>
      <c r="O162" s="71" t="s">
        <v>150</v>
      </c>
      <c r="P162" s="71" t="s">
        <v>150</v>
      </c>
      <c r="Q162" s="71" t="s">
        <v>42</v>
      </c>
      <c r="R162" s="71">
        <v>2.6</v>
      </c>
      <c r="S162" s="71"/>
      <c r="T162" s="71">
        <v>3</v>
      </c>
      <c r="U162" s="71" t="s">
        <v>638</v>
      </c>
      <c r="V162" s="71" t="s">
        <v>43</v>
      </c>
      <c r="W162" s="71" t="s">
        <v>44</v>
      </c>
      <c r="X162" s="71" t="s">
        <v>152</v>
      </c>
      <c r="Y162" s="73" t="s">
        <v>620</v>
      </c>
      <c r="Z162" s="71">
        <v>4</v>
      </c>
      <c r="AA162" s="73" t="s">
        <v>620</v>
      </c>
      <c r="AB162" s="71">
        <v>4</v>
      </c>
      <c r="AC162" s="75">
        <v>2</v>
      </c>
      <c r="AD162" s="80">
        <v>4</v>
      </c>
      <c r="AE162" s="71" t="s">
        <v>46</v>
      </c>
      <c r="AF162" s="81">
        <v>42674</v>
      </c>
      <c r="AG162" s="71" t="s">
        <v>616</v>
      </c>
      <c r="AH162" s="103"/>
      <c r="AI162" s="71"/>
      <c r="AJ162" s="67" t="str">
        <f t="shared" si="4"/>
        <v>D:\\征收\\碧湘街二期\\外勘照片\\私房外勘\\159周雪梅\\附件存档\\1.jpg</v>
      </c>
      <c r="AK162" s="67" t="str">
        <f t="shared" si="5"/>
        <v>D:\\征收\\碧湘街二期\\外勘照片\\私房外勘\\159周雪梅\\附件存档\\2.jpg</v>
      </c>
    </row>
    <row r="163" spans="1:37">
      <c r="A163" s="71">
        <v>160</v>
      </c>
      <c r="B163" s="89" t="s">
        <v>639</v>
      </c>
      <c r="C163" s="71"/>
      <c r="D163" s="103" t="s">
        <v>495</v>
      </c>
      <c r="E163" s="71">
        <v>302</v>
      </c>
      <c r="F163" s="71"/>
      <c r="G163" s="89" t="s">
        <v>640</v>
      </c>
      <c r="H163" s="71" t="s">
        <v>641</v>
      </c>
      <c r="I163" s="89">
        <v>92.43</v>
      </c>
      <c r="J163" s="71" t="s">
        <v>40</v>
      </c>
      <c r="K163" s="71" t="s">
        <v>40</v>
      </c>
      <c r="L163" s="71" t="s">
        <v>40</v>
      </c>
      <c r="M163" s="71">
        <v>1986</v>
      </c>
      <c r="N163" s="71">
        <v>1986</v>
      </c>
      <c r="O163" s="71" t="s">
        <v>150</v>
      </c>
      <c r="P163" s="71" t="s">
        <v>150</v>
      </c>
      <c r="Q163" s="71" t="s">
        <v>42</v>
      </c>
      <c r="R163" s="71">
        <v>2.6</v>
      </c>
      <c r="S163" s="71"/>
      <c r="T163" s="71">
        <v>3</v>
      </c>
      <c r="U163" s="71" t="s">
        <v>638</v>
      </c>
      <c r="V163" s="71" t="s">
        <v>43</v>
      </c>
      <c r="W163" s="71" t="s">
        <v>44</v>
      </c>
      <c r="X163" s="71" t="s">
        <v>152</v>
      </c>
      <c r="Y163" s="73" t="s">
        <v>625</v>
      </c>
      <c r="Z163" s="71">
        <v>4</v>
      </c>
      <c r="AA163" s="73" t="s">
        <v>625</v>
      </c>
      <c r="AB163" s="71">
        <v>4</v>
      </c>
      <c r="AC163" s="75">
        <v>3</v>
      </c>
      <c r="AD163" s="80">
        <v>4</v>
      </c>
      <c r="AE163" s="71" t="s">
        <v>621</v>
      </c>
      <c r="AF163" s="81">
        <v>42674</v>
      </c>
      <c r="AG163" s="71" t="s">
        <v>616</v>
      </c>
      <c r="AH163" s="103"/>
      <c r="AI163" s="71"/>
      <c r="AJ163" s="67" t="str">
        <f t="shared" si="4"/>
        <v>D:\\征收\\碧湘街二期\\外勘照片\\私房外勘\\160夏紫贵\\附件存档\\1.jpg</v>
      </c>
      <c r="AK163" s="67" t="str">
        <f t="shared" si="5"/>
        <v>D:\\征收\\碧湘街二期\\外勘照片\\私房外勘\\160夏紫贵\\附件存档\\2.jpg</v>
      </c>
    </row>
    <row r="164" spans="1:37">
      <c r="A164" s="71">
        <v>161</v>
      </c>
      <c r="B164" s="89" t="s">
        <v>642</v>
      </c>
      <c r="C164" s="71"/>
      <c r="D164" s="103" t="s">
        <v>495</v>
      </c>
      <c r="E164" s="71">
        <v>402</v>
      </c>
      <c r="F164" s="71"/>
      <c r="G164" s="89" t="s">
        <v>643</v>
      </c>
      <c r="H164" s="71" t="s">
        <v>644</v>
      </c>
      <c r="I164" s="89">
        <v>92.43</v>
      </c>
      <c r="J164" s="71" t="s">
        <v>40</v>
      </c>
      <c r="K164" s="71" t="s">
        <v>40</v>
      </c>
      <c r="L164" s="71" t="s">
        <v>40</v>
      </c>
      <c r="M164" s="71">
        <v>1986</v>
      </c>
      <c r="N164" s="71">
        <v>1986</v>
      </c>
      <c r="O164" s="71" t="s">
        <v>150</v>
      </c>
      <c r="P164" s="71" t="s">
        <v>150</v>
      </c>
      <c r="Q164" s="71" t="s">
        <v>42</v>
      </c>
      <c r="R164" s="71">
        <v>2.6</v>
      </c>
      <c r="S164" s="71"/>
      <c r="T164" s="71">
        <v>3</v>
      </c>
      <c r="U164" s="71" t="s">
        <v>638</v>
      </c>
      <c r="V164" s="71" t="s">
        <v>43</v>
      </c>
      <c r="W164" s="71" t="s">
        <v>44</v>
      </c>
      <c r="X164" s="71" t="s">
        <v>152</v>
      </c>
      <c r="Y164" s="73" t="s">
        <v>629</v>
      </c>
      <c r="Z164" s="71">
        <v>4</v>
      </c>
      <c r="AA164" s="73" t="s">
        <v>629</v>
      </c>
      <c r="AB164" s="71">
        <v>4</v>
      </c>
      <c r="AC164" s="75">
        <v>4</v>
      </c>
      <c r="AD164" s="80">
        <v>4</v>
      </c>
      <c r="AE164" s="71" t="s">
        <v>621</v>
      </c>
      <c r="AF164" s="81">
        <v>42674</v>
      </c>
      <c r="AG164" s="71" t="s">
        <v>616</v>
      </c>
      <c r="AH164" s="103"/>
      <c r="AI164" s="71"/>
      <c r="AJ164" s="67" t="str">
        <f t="shared" si="4"/>
        <v>D:\\征收\\碧湘街二期\\外勘照片\\私房外勘\\161李玉华\\附件存档\\1.jpg</v>
      </c>
      <c r="AK164" s="67" t="str">
        <f t="shared" si="5"/>
        <v>D:\\征收\\碧湘街二期\\外勘照片\\私房外勘\\161李玉华\\附件存档\\2.jpg</v>
      </c>
    </row>
    <row r="165" spans="1:37">
      <c r="A165" s="71">
        <v>162</v>
      </c>
      <c r="B165" s="89" t="s">
        <v>645</v>
      </c>
      <c r="C165" s="71"/>
      <c r="D165" s="103" t="s">
        <v>495</v>
      </c>
      <c r="E165" s="71">
        <v>103</v>
      </c>
      <c r="F165" s="71"/>
      <c r="G165" s="89" t="s">
        <v>646</v>
      </c>
      <c r="H165" s="71" t="s">
        <v>647</v>
      </c>
      <c r="I165" s="89">
        <v>75.16</v>
      </c>
      <c r="J165" s="71" t="s">
        <v>40</v>
      </c>
      <c r="K165" s="71" t="s">
        <v>40</v>
      </c>
      <c r="L165" s="71" t="s">
        <v>40</v>
      </c>
      <c r="M165" s="71">
        <v>1986</v>
      </c>
      <c r="N165" s="71">
        <v>1986</v>
      </c>
      <c r="O165" s="71" t="s">
        <v>150</v>
      </c>
      <c r="P165" s="71" t="s">
        <v>150</v>
      </c>
      <c r="Q165" s="71" t="s">
        <v>42</v>
      </c>
      <c r="R165" s="71">
        <v>2.6</v>
      </c>
      <c r="S165" s="71"/>
      <c r="T165" s="71">
        <v>3</v>
      </c>
      <c r="U165" s="71" t="s">
        <v>615</v>
      </c>
      <c r="V165" s="71" t="s">
        <v>43</v>
      </c>
      <c r="W165" s="71" t="s">
        <v>44</v>
      </c>
      <c r="X165" s="71" t="s">
        <v>152</v>
      </c>
      <c r="Y165" s="73" t="s">
        <v>93</v>
      </c>
      <c r="Z165" s="71">
        <v>4</v>
      </c>
      <c r="AA165" s="73" t="s">
        <v>93</v>
      </c>
      <c r="AB165" s="71">
        <v>4</v>
      </c>
      <c r="AC165" s="75">
        <v>1</v>
      </c>
      <c r="AD165" s="80">
        <v>4</v>
      </c>
      <c r="AE165" s="71" t="s">
        <v>46</v>
      </c>
      <c r="AF165" s="81">
        <v>42674</v>
      </c>
      <c r="AG165" s="71" t="s">
        <v>616</v>
      </c>
      <c r="AH165" s="103"/>
      <c r="AI165" s="71"/>
      <c r="AJ165" s="67" t="str">
        <f t="shared" si="4"/>
        <v>D:\\征收\\碧湘街二期\\外勘照片\\私房外勘\\162雷昕明\\附件存档\\1.jpg</v>
      </c>
      <c r="AK165" s="67" t="str">
        <f t="shared" si="5"/>
        <v>D:\\征收\\碧湘街二期\\外勘照片\\私房外勘\\162雷昕明\\附件存档\\2.jpg</v>
      </c>
    </row>
    <row r="166" spans="1:37">
      <c r="A166" s="71">
        <v>163</v>
      </c>
      <c r="B166" s="89" t="s">
        <v>648</v>
      </c>
      <c r="C166" s="71"/>
      <c r="D166" s="103" t="s">
        <v>495</v>
      </c>
      <c r="E166" s="71">
        <v>203</v>
      </c>
      <c r="F166" s="71"/>
      <c r="G166" s="89" t="s">
        <v>649</v>
      </c>
      <c r="H166" s="71" t="s">
        <v>650</v>
      </c>
      <c r="I166" s="89">
        <v>75.16</v>
      </c>
      <c r="J166" s="71" t="s">
        <v>40</v>
      </c>
      <c r="K166" s="71" t="s">
        <v>40</v>
      </c>
      <c r="L166" s="71" t="s">
        <v>40</v>
      </c>
      <c r="M166" s="71">
        <v>1986</v>
      </c>
      <c r="N166" s="71">
        <v>1986</v>
      </c>
      <c r="O166" s="71" t="s">
        <v>150</v>
      </c>
      <c r="P166" s="71" t="s">
        <v>150</v>
      </c>
      <c r="Q166" s="71" t="s">
        <v>42</v>
      </c>
      <c r="R166" s="71">
        <v>2.6</v>
      </c>
      <c r="S166" s="71"/>
      <c r="T166" s="71">
        <v>3</v>
      </c>
      <c r="U166" s="71" t="s">
        <v>615</v>
      </c>
      <c r="V166" s="71" t="s">
        <v>43</v>
      </c>
      <c r="W166" s="71" t="s">
        <v>44</v>
      </c>
      <c r="X166" s="71" t="s">
        <v>152</v>
      </c>
      <c r="Y166" s="73" t="s">
        <v>620</v>
      </c>
      <c r="Z166" s="71">
        <v>4</v>
      </c>
      <c r="AA166" s="73" t="s">
        <v>620</v>
      </c>
      <c r="AB166" s="71">
        <v>4</v>
      </c>
      <c r="AC166" s="75">
        <v>2</v>
      </c>
      <c r="AD166" s="80">
        <v>4</v>
      </c>
      <c r="AE166" s="71" t="s">
        <v>46</v>
      </c>
      <c r="AF166" s="81">
        <v>42674</v>
      </c>
      <c r="AG166" s="71" t="s">
        <v>616</v>
      </c>
      <c r="AH166" s="103"/>
      <c r="AI166" s="71"/>
      <c r="AJ166" s="67" t="str">
        <f t="shared" si="4"/>
        <v>D:\\征收\\碧湘街二期\\外勘照片\\私房外勘\\163沈丽娜\\附件存档\\1.jpg</v>
      </c>
      <c r="AK166" s="67" t="str">
        <f t="shared" si="5"/>
        <v>D:\\征收\\碧湘街二期\\外勘照片\\私房外勘\\163沈丽娜\\附件存档\\2.jpg</v>
      </c>
    </row>
    <row r="167" spans="1:37" ht="22.5">
      <c r="A167" s="71">
        <v>164</v>
      </c>
      <c r="B167" s="89" t="s">
        <v>651</v>
      </c>
      <c r="C167" s="71"/>
      <c r="D167" s="103" t="s">
        <v>495</v>
      </c>
      <c r="E167" s="71">
        <v>303</v>
      </c>
      <c r="F167" s="71"/>
      <c r="G167" s="89" t="s">
        <v>652</v>
      </c>
      <c r="H167" s="71">
        <v>709087252</v>
      </c>
      <c r="I167" s="89">
        <v>75.16</v>
      </c>
      <c r="J167" s="71" t="s">
        <v>40</v>
      </c>
      <c r="K167" s="71" t="s">
        <v>40</v>
      </c>
      <c r="L167" s="71" t="s">
        <v>40</v>
      </c>
      <c r="M167" s="71">
        <v>1986</v>
      </c>
      <c r="N167" s="71">
        <v>1986</v>
      </c>
      <c r="O167" s="71" t="s">
        <v>150</v>
      </c>
      <c r="P167" s="71" t="s">
        <v>150</v>
      </c>
      <c r="Q167" s="71" t="s">
        <v>42</v>
      </c>
      <c r="R167" s="71">
        <v>2.6</v>
      </c>
      <c r="S167" s="71"/>
      <c r="T167" s="71">
        <v>3</v>
      </c>
      <c r="U167" s="71" t="s">
        <v>615</v>
      </c>
      <c r="V167" s="71" t="s">
        <v>43</v>
      </c>
      <c r="W167" s="71" t="s">
        <v>44</v>
      </c>
      <c r="X167" s="71" t="s">
        <v>152</v>
      </c>
      <c r="Y167" s="73" t="s">
        <v>625</v>
      </c>
      <c r="Z167" s="71">
        <v>4</v>
      </c>
      <c r="AA167" s="73" t="s">
        <v>625</v>
      </c>
      <c r="AB167" s="71">
        <v>4</v>
      </c>
      <c r="AC167" s="75">
        <v>3</v>
      </c>
      <c r="AD167" s="80">
        <v>4</v>
      </c>
      <c r="AE167" s="71" t="s">
        <v>46</v>
      </c>
      <c r="AF167" s="81">
        <v>42674</v>
      </c>
      <c r="AG167" s="71" t="s">
        <v>616</v>
      </c>
      <c r="AH167" s="103"/>
      <c r="AI167" s="71"/>
      <c r="AJ167" s="67" t="str">
        <f t="shared" si="4"/>
        <v>D:\\征收\\碧湘街二期\\外勘照片\\私房外勘\\164旷东阳、张云辉\\附件存档\\1.jpg</v>
      </c>
      <c r="AK167" s="67" t="str">
        <f t="shared" si="5"/>
        <v>D:\\征收\\碧湘街二期\\外勘照片\\私房外勘\\164旷东阳、张云辉\\附件存档\\2.jpg</v>
      </c>
    </row>
    <row r="168" spans="1:37" ht="22.5">
      <c r="A168" s="71">
        <v>165</v>
      </c>
      <c r="B168" s="89" t="s">
        <v>653</v>
      </c>
      <c r="C168" s="71"/>
      <c r="D168" s="103" t="s">
        <v>495</v>
      </c>
      <c r="E168" s="71">
        <v>403</v>
      </c>
      <c r="F168" s="71"/>
      <c r="G168" s="89" t="s">
        <v>654</v>
      </c>
      <c r="H168" s="71" t="s">
        <v>655</v>
      </c>
      <c r="I168" s="89">
        <v>75.16</v>
      </c>
      <c r="J168" s="71" t="s">
        <v>40</v>
      </c>
      <c r="K168" s="71" t="s">
        <v>40</v>
      </c>
      <c r="L168" s="71" t="s">
        <v>40</v>
      </c>
      <c r="M168" s="71">
        <v>1986</v>
      </c>
      <c r="N168" s="71">
        <v>1986</v>
      </c>
      <c r="O168" s="71" t="s">
        <v>150</v>
      </c>
      <c r="P168" s="71" t="s">
        <v>150</v>
      </c>
      <c r="Q168" s="71" t="s">
        <v>42</v>
      </c>
      <c r="R168" s="71">
        <v>2.6</v>
      </c>
      <c r="S168" s="71"/>
      <c r="T168" s="71">
        <v>3</v>
      </c>
      <c r="U168" s="71" t="s">
        <v>615</v>
      </c>
      <c r="V168" s="71" t="s">
        <v>43</v>
      </c>
      <c r="W168" s="71" t="s">
        <v>44</v>
      </c>
      <c r="X168" s="71" t="s">
        <v>152</v>
      </c>
      <c r="Y168" s="73" t="s">
        <v>629</v>
      </c>
      <c r="Z168" s="71">
        <v>4</v>
      </c>
      <c r="AA168" s="73" t="s">
        <v>629</v>
      </c>
      <c r="AB168" s="71">
        <v>4</v>
      </c>
      <c r="AC168" s="75">
        <v>4</v>
      </c>
      <c r="AD168" s="80">
        <v>4</v>
      </c>
      <c r="AE168" s="71" t="s">
        <v>46</v>
      </c>
      <c r="AF168" s="81">
        <v>42674</v>
      </c>
      <c r="AG168" s="71" t="s">
        <v>616</v>
      </c>
      <c r="AH168" s="103" t="s">
        <v>656</v>
      </c>
      <c r="AI168" s="71"/>
      <c r="AJ168" s="67" t="str">
        <f t="shared" si="4"/>
        <v>D:\\征收\\碧湘街二期\\外勘照片\\私房外勘\\165滕丽范\\附件存档\\1.jpg</v>
      </c>
      <c r="AK168" s="67" t="str">
        <f t="shared" si="5"/>
        <v>D:\\征收\\碧湘街二期\\外勘照片\\私房外勘\\165滕丽范\\附件存档\\2.jpg</v>
      </c>
    </row>
    <row r="169" spans="1:37">
      <c r="A169" s="71">
        <v>166</v>
      </c>
      <c r="B169" s="94" t="s">
        <v>657</v>
      </c>
      <c r="C169" s="71"/>
      <c r="D169" s="103" t="s">
        <v>495</v>
      </c>
      <c r="E169" s="71">
        <v>104</v>
      </c>
      <c r="F169" s="71"/>
      <c r="G169" s="89" t="s">
        <v>658</v>
      </c>
      <c r="H169" s="71" t="s">
        <v>659</v>
      </c>
      <c r="I169" s="89">
        <v>81.06</v>
      </c>
      <c r="J169" s="71" t="s">
        <v>40</v>
      </c>
      <c r="K169" s="71" t="s">
        <v>40</v>
      </c>
      <c r="L169" s="71" t="s">
        <v>40</v>
      </c>
      <c r="M169" s="71">
        <v>1986</v>
      </c>
      <c r="N169" s="71">
        <v>1986</v>
      </c>
      <c r="O169" s="71" t="s">
        <v>150</v>
      </c>
      <c r="P169" s="71" t="s">
        <v>150</v>
      </c>
      <c r="Q169" s="71" t="s">
        <v>42</v>
      </c>
      <c r="R169" s="71"/>
      <c r="S169" s="71"/>
      <c r="T169" s="71">
        <v>3</v>
      </c>
      <c r="U169" s="71"/>
      <c r="V169" s="71"/>
      <c r="W169" s="71"/>
      <c r="X169" s="71"/>
      <c r="Y169" s="73" t="s">
        <v>93</v>
      </c>
      <c r="Z169" s="71">
        <v>4</v>
      </c>
      <c r="AA169" s="73"/>
      <c r="AB169" s="71"/>
      <c r="AC169" s="75">
        <v>1</v>
      </c>
      <c r="AD169" s="80">
        <v>4</v>
      </c>
      <c r="AE169" s="71" t="s">
        <v>660</v>
      </c>
      <c r="AF169" s="81">
        <v>42675</v>
      </c>
      <c r="AG169" s="71" t="s">
        <v>630</v>
      </c>
      <c r="AH169" s="103"/>
      <c r="AI169" s="71"/>
      <c r="AJ169" s="67" t="str">
        <f t="shared" si="4"/>
        <v>D:\\征收\\碧湘街二期\\外勘照片\\私房外勘\\166段淑坤\\附件存档\\1.jpg</v>
      </c>
      <c r="AK169" s="67" t="str">
        <f t="shared" si="5"/>
        <v>D:\\征收\\碧湘街二期\\外勘照片\\私房外勘\\166段淑坤\\附件存档\\2.jpg</v>
      </c>
    </row>
    <row r="170" spans="1:37">
      <c r="A170" s="71">
        <v>167</v>
      </c>
      <c r="B170" s="89" t="s">
        <v>661</v>
      </c>
      <c r="C170" s="71"/>
      <c r="D170" s="103" t="s">
        <v>495</v>
      </c>
      <c r="E170" s="71">
        <v>204</v>
      </c>
      <c r="F170" s="71"/>
      <c r="G170" s="89" t="s">
        <v>662</v>
      </c>
      <c r="H170" s="71" t="s">
        <v>663</v>
      </c>
      <c r="I170" s="89">
        <v>81.06</v>
      </c>
      <c r="J170" s="71" t="s">
        <v>40</v>
      </c>
      <c r="K170" s="71" t="s">
        <v>40</v>
      </c>
      <c r="L170" s="71" t="s">
        <v>40</v>
      </c>
      <c r="M170" s="71">
        <v>1986</v>
      </c>
      <c r="N170" s="71">
        <v>1986</v>
      </c>
      <c r="O170" s="71" t="s">
        <v>150</v>
      </c>
      <c r="P170" s="71" t="s">
        <v>150</v>
      </c>
      <c r="Q170" s="71" t="s">
        <v>42</v>
      </c>
      <c r="R170" s="71">
        <v>2.6</v>
      </c>
      <c r="S170" s="71"/>
      <c r="T170" s="71">
        <v>3</v>
      </c>
      <c r="U170" s="71" t="s">
        <v>615</v>
      </c>
      <c r="V170" s="71" t="s">
        <v>43</v>
      </c>
      <c r="W170" s="71" t="s">
        <v>44</v>
      </c>
      <c r="X170" s="71" t="s">
        <v>152</v>
      </c>
      <c r="Y170" s="73" t="s">
        <v>620</v>
      </c>
      <c r="Z170" s="71">
        <v>4</v>
      </c>
      <c r="AA170" s="73" t="s">
        <v>620</v>
      </c>
      <c r="AB170" s="71">
        <v>4</v>
      </c>
      <c r="AC170" s="75">
        <v>2</v>
      </c>
      <c r="AD170" s="80">
        <v>4</v>
      </c>
      <c r="AE170" s="71" t="s">
        <v>46</v>
      </c>
      <c r="AF170" s="81">
        <v>42674</v>
      </c>
      <c r="AG170" s="71" t="s">
        <v>616</v>
      </c>
      <c r="AH170" s="103"/>
      <c r="AI170" s="71"/>
      <c r="AJ170" s="67" t="str">
        <f t="shared" si="4"/>
        <v>D:\\征收\\碧湘街二期\\外勘照片\\私房外勘\\167李玉琦\\附件存档\\1.jpg</v>
      </c>
      <c r="AK170" s="67" t="str">
        <f t="shared" si="5"/>
        <v>D:\\征收\\碧湘街二期\\外勘照片\\私房外勘\\167李玉琦\\附件存档\\2.jpg</v>
      </c>
    </row>
    <row r="171" spans="1:37">
      <c r="A171" s="71">
        <v>168</v>
      </c>
      <c r="B171" s="89" t="s">
        <v>664</v>
      </c>
      <c r="C171" s="71"/>
      <c r="D171" s="103" t="s">
        <v>495</v>
      </c>
      <c r="E171" s="71">
        <v>304</v>
      </c>
      <c r="F171" s="71"/>
      <c r="G171" s="89" t="s">
        <v>665</v>
      </c>
      <c r="H171" s="71" t="s">
        <v>666</v>
      </c>
      <c r="I171" s="89">
        <v>81.06</v>
      </c>
      <c r="J171" s="71" t="s">
        <v>40</v>
      </c>
      <c r="K171" s="71" t="s">
        <v>40</v>
      </c>
      <c r="L171" s="71" t="s">
        <v>40</v>
      </c>
      <c r="M171" s="71">
        <v>1986</v>
      </c>
      <c r="N171" s="71">
        <v>1986</v>
      </c>
      <c r="O171" s="71" t="s">
        <v>150</v>
      </c>
      <c r="P171" s="71" t="s">
        <v>150</v>
      </c>
      <c r="Q171" s="71" t="s">
        <v>42</v>
      </c>
      <c r="R171" s="71">
        <v>2.6</v>
      </c>
      <c r="S171" s="71"/>
      <c r="T171" s="71">
        <v>3</v>
      </c>
      <c r="U171" s="71" t="s">
        <v>615</v>
      </c>
      <c r="V171" s="71" t="s">
        <v>43</v>
      </c>
      <c r="W171" s="71" t="s">
        <v>44</v>
      </c>
      <c r="X171" s="71" t="s">
        <v>152</v>
      </c>
      <c r="Y171" s="73" t="s">
        <v>625</v>
      </c>
      <c r="Z171" s="71">
        <v>4</v>
      </c>
      <c r="AA171" s="73" t="s">
        <v>625</v>
      </c>
      <c r="AB171" s="71">
        <v>4</v>
      </c>
      <c r="AC171" s="75">
        <v>3</v>
      </c>
      <c r="AD171" s="80">
        <v>4</v>
      </c>
      <c r="AE171" s="71" t="s">
        <v>621</v>
      </c>
      <c r="AF171" s="81">
        <v>42674</v>
      </c>
      <c r="AG171" s="71" t="s">
        <v>616</v>
      </c>
      <c r="AH171" s="103"/>
      <c r="AI171" s="71"/>
      <c r="AJ171" s="67" t="str">
        <f t="shared" si="4"/>
        <v>D:\\征收\\碧湘街二期\\外勘照片\\私房外勘\\168李庆云\\附件存档\\1.jpg</v>
      </c>
      <c r="AK171" s="67" t="str">
        <f t="shared" si="5"/>
        <v>D:\\征收\\碧湘街二期\\外勘照片\\私房外勘\\168李庆云\\附件存档\\2.jpg</v>
      </c>
    </row>
    <row r="172" spans="1:37">
      <c r="A172" s="71">
        <v>169</v>
      </c>
      <c r="B172" s="89" t="s">
        <v>667</v>
      </c>
      <c r="C172" s="71"/>
      <c r="D172" s="103" t="s">
        <v>495</v>
      </c>
      <c r="E172" s="71">
        <v>404</v>
      </c>
      <c r="F172" s="71"/>
      <c r="G172" s="89" t="s">
        <v>668</v>
      </c>
      <c r="H172" s="71" t="s">
        <v>669</v>
      </c>
      <c r="I172" s="89">
        <v>81.06</v>
      </c>
      <c r="J172" s="71" t="s">
        <v>40</v>
      </c>
      <c r="K172" s="71" t="s">
        <v>40</v>
      </c>
      <c r="L172" s="71" t="s">
        <v>40</v>
      </c>
      <c r="M172" s="71">
        <v>1986</v>
      </c>
      <c r="N172" s="71">
        <v>1986</v>
      </c>
      <c r="O172" s="71" t="s">
        <v>150</v>
      </c>
      <c r="P172" s="71" t="s">
        <v>150</v>
      </c>
      <c r="Q172" s="71" t="s">
        <v>42</v>
      </c>
      <c r="R172" s="71">
        <v>2.6</v>
      </c>
      <c r="S172" s="71"/>
      <c r="T172" s="71">
        <v>3</v>
      </c>
      <c r="U172" s="71" t="s">
        <v>615</v>
      </c>
      <c r="V172" s="71" t="s">
        <v>43</v>
      </c>
      <c r="W172" s="71" t="s">
        <v>44</v>
      </c>
      <c r="X172" s="71" t="s">
        <v>152</v>
      </c>
      <c r="Y172" s="73" t="s">
        <v>629</v>
      </c>
      <c r="Z172" s="71">
        <v>4</v>
      </c>
      <c r="AA172" s="73" t="s">
        <v>629</v>
      </c>
      <c r="AB172" s="71">
        <v>4</v>
      </c>
      <c r="AC172" s="75">
        <v>4</v>
      </c>
      <c r="AD172" s="80">
        <v>4</v>
      </c>
      <c r="AE172" s="71" t="s">
        <v>621</v>
      </c>
      <c r="AF172" s="81">
        <v>42674</v>
      </c>
      <c r="AG172" s="71" t="s">
        <v>616</v>
      </c>
      <c r="AH172" s="103"/>
      <c r="AI172" s="71"/>
      <c r="AJ172" s="67" t="str">
        <f t="shared" si="4"/>
        <v>D:\\征收\\碧湘街二期\\外勘照片\\私房外勘\\169周燕春\\附件存档\\1.jpg</v>
      </c>
      <c r="AK172" s="67" t="str">
        <f t="shared" si="5"/>
        <v>D:\\征收\\碧湘街二期\\外勘照片\\私房外勘\\169周燕春\\附件存档\\2.jpg</v>
      </c>
    </row>
    <row r="173" spans="1:37">
      <c r="A173" s="71">
        <v>170</v>
      </c>
      <c r="B173" s="89" t="s">
        <v>670</v>
      </c>
      <c r="C173" s="71"/>
      <c r="D173" s="103" t="s">
        <v>495</v>
      </c>
      <c r="E173" s="71">
        <v>105</v>
      </c>
      <c r="F173" s="71"/>
      <c r="G173" s="89" t="s">
        <v>671</v>
      </c>
      <c r="H173" s="71" t="s">
        <v>672</v>
      </c>
      <c r="I173" s="89">
        <v>92.43</v>
      </c>
      <c r="J173" s="71" t="s">
        <v>40</v>
      </c>
      <c r="K173" s="71" t="s">
        <v>40</v>
      </c>
      <c r="L173" s="71" t="s">
        <v>40</v>
      </c>
      <c r="M173" s="71">
        <v>1986</v>
      </c>
      <c r="N173" s="71">
        <v>1986</v>
      </c>
      <c r="O173" s="71" t="s">
        <v>150</v>
      </c>
      <c r="P173" s="71" t="s">
        <v>150</v>
      </c>
      <c r="Q173" s="71" t="s">
        <v>42</v>
      </c>
      <c r="R173" s="71">
        <v>2.6</v>
      </c>
      <c r="S173" s="71"/>
      <c r="T173" s="71">
        <v>3</v>
      </c>
      <c r="U173" s="71" t="s">
        <v>638</v>
      </c>
      <c r="V173" s="71" t="s">
        <v>43</v>
      </c>
      <c r="W173" s="71" t="s">
        <v>44</v>
      </c>
      <c r="X173" s="71" t="s">
        <v>152</v>
      </c>
      <c r="Y173" s="73" t="s">
        <v>93</v>
      </c>
      <c r="Z173" s="71">
        <v>4</v>
      </c>
      <c r="AA173" s="73" t="s">
        <v>93</v>
      </c>
      <c r="AB173" s="71">
        <v>4</v>
      </c>
      <c r="AC173" s="75">
        <v>1</v>
      </c>
      <c r="AD173" s="80">
        <v>4</v>
      </c>
      <c r="AE173" s="71" t="s">
        <v>621</v>
      </c>
      <c r="AF173" s="81">
        <v>42674</v>
      </c>
      <c r="AG173" s="71" t="s">
        <v>616</v>
      </c>
      <c r="AH173" s="103"/>
      <c r="AI173" s="71"/>
      <c r="AJ173" s="67" t="str">
        <f t="shared" si="4"/>
        <v>D:\\征收\\碧湘街二期\\外勘照片\\私房外勘\\170胡超\\附件存档\\1.jpg</v>
      </c>
      <c r="AK173" s="67" t="str">
        <f t="shared" si="5"/>
        <v>D:\\征收\\碧湘街二期\\外勘照片\\私房外勘\\170胡超\\附件存档\\2.jpg</v>
      </c>
    </row>
    <row r="174" spans="1:37" ht="22.5">
      <c r="A174" s="71">
        <v>171</v>
      </c>
      <c r="B174" s="89" t="s">
        <v>1199</v>
      </c>
      <c r="C174" s="71"/>
      <c r="D174" s="103" t="s">
        <v>495</v>
      </c>
      <c r="E174" s="71">
        <v>205</v>
      </c>
      <c r="F174" s="71"/>
      <c r="G174" s="89" t="s">
        <v>673</v>
      </c>
      <c r="H174" s="71" t="s">
        <v>1198</v>
      </c>
      <c r="I174" s="89">
        <v>92.43</v>
      </c>
      <c r="J174" s="71" t="s">
        <v>40</v>
      </c>
      <c r="K174" s="71" t="s">
        <v>40</v>
      </c>
      <c r="L174" s="71" t="s">
        <v>40</v>
      </c>
      <c r="M174" s="71">
        <v>1986</v>
      </c>
      <c r="N174" s="71">
        <v>1986</v>
      </c>
      <c r="O174" s="71" t="s">
        <v>150</v>
      </c>
      <c r="P174" s="71" t="s">
        <v>150</v>
      </c>
      <c r="Q174" s="71" t="s">
        <v>42</v>
      </c>
      <c r="R174" s="71">
        <v>2.6</v>
      </c>
      <c r="S174" s="71"/>
      <c r="T174" s="71">
        <v>3</v>
      </c>
      <c r="U174" s="71" t="s">
        <v>638</v>
      </c>
      <c r="V174" s="71" t="s">
        <v>43</v>
      </c>
      <c r="W174" s="71" t="s">
        <v>44</v>
      </c>
      <c r="X174" s="71" t="s">
        <v>152</v>
      </c>
      <c r="Y174" s="73" t="s">
        <v>620</v>
      </c>
      <c r="Z174" s="71">
        <v>4</v>
      </c>
      <c r="AA174" s="73" t="s">
        <v>620</v>
      </c>
      <c r="AB174" s="71">
        <v>4</v>
      </c>
      <c r="AC174" s="75">
        <v>2</v>
      </c>
      <c r="AD174" s="80">
        <v>4</v>
      </c>
      <c r="AE174" s="71" t="s">
        <v>46</v>
      </c>
      <c r="AF174" s="81">
        <v>42675</v>
      </c>
      <c r="AG174" s="71" t="s">
        <v>616</v>
      </c>
      <c r="AH174" s="103"/>
      <c r="AI174" s="71"/>
      <c r="AJ174" s="67" t="str">
        <f t="shared" si="4"/>
        <v>D:\\征收\\碧湘街二期\\外勘照片\\私房外勘\\171傅小萍、陈湘萍、傅莉萍\\附件存档\\1.jpg</v>
      </c>
      <c r="AK174" s="67" t="str">
        <f t="shared" si="5"/>
        <v>D:\\征收\\碧湘街二期\\外勘照片\\私房外勘\\171傅小萍、陈湘萍、傅莉萍\\附件存档\\2.jpg</v>
      </c>
    </row>
    <row r="175" spans="1:37">
      <c r="A175" s="71">
        <v>172</v>
      </c>
      <c r="B175" s="103" t="s">
        <v>674</v>
      </c>
      <c r="C175" s="71"/>
      <c r="D175" s="103" t="s">
        <v>495</v>
      </c>
      <c r="E175" s="71">
        <v>305</v>
      </c>
      <c r="F175" s="71"/>
      <c r="G175" s="103" t="s">
        <v>675</v>
      </c>
      <c r="H175" s="71" t="s">
        <v>676</v>
      </c>
      <c r="I175" s="103">
        <v>92.43</v>
      </c>
      <c r="J175" s="71" t="s">
        <v>40</v>
      </c>
      <c r="K175" s="71" t="s">
        <v>40</v>
      </c>
      <c r="L175" s="71" t="s">
        <v>40</v>
      </c>
      <c r="M175" s="71">
        <v>1986</v>
      </c>
      <c r="N175" s="71">
        <v>1986</v>
      </c>
      <c r="O175" s="71" t="s">
        <v>150</v>
      </c>
      <c r="P175" s="71" t="s">
        <v>150</v>
      </c>
      <c r="Q175" s="71" t="s">
        <v>42</v>
      </c>
      <c r="R175" s="71">
        <v>2.6</v>
      </c>
      <c r="S175" s="71"/>
      <c r="T175" s="71">
        <v>3</v>
      </c>
      <c r="U175" s="71" t="s">
        <v>638</v>
      </c>
      <c r="V175" s="71" t="s">
        <v>43</v>
      </c>
      <c r="W175" s="71" t="s">
        <v>44</v>
      </c>
      <c r="X175" s="71" t="s">
        <v>152</v>
      </c>
      <c r="Y175" s="73" t="s">
        <v>625</v>
      </c>
      <c r="Z175" s="71">
        <v>4</v>
      </c>
      <c r="AA175" s="73" t="s">
        <v>625</v>
      </c>
      <c r="AB175" s="71">
        <v>4</v>
      </c>
      <c r="AC175" s="75">
        <v>3</v>
      </c>
      <c r="AD175" s="80">
        <v>4</v>
      </c>
      <c r="AE175" s="71" t="s">
        <v>46</v>
      </c>
      <c r="AF175" s="81">
        <v>42676</v>
      </c>
      <c r="AG175" s="71" t="s">
        <v>616</v>
      </c>
      <c r="AH175" s="103"/>
      <c r="AI175" s="71"/>
      <c r="AJ175" s="67" t="str">
        <f t="shared" si="4"/>
        <v>D:\\征收\\碧湘街二期\\外勘照片\\私房外勘\\172柯静芳\\附件存档\\1.jpg</v>
      </c>
      <c r="AK175" s="67" t="str">
        <f t="shared" si="5"/>
        <v>D:\\征收\\碧湘街二期\\外勘照片\\私房外勘\\172柯静芳\\附件存档\\2.jpg</v>
      </c>
    </row>
    <row r="176" spans="1:37">
      <c r="A176" s="71">
        <v>173</v>
      </c>
      <c r="B176" s="103" t="s">
        <v>677</v>
      </c>
      <c r="C176" s="71"/>
      <c r="D176" s="103" t="s">
        <v>495</v>
      </c>
      <c r="E176" s="71">
        <v>405</v>
      </c>
      <c r="F176" s="71"/>
      <c r="G176" s="103" t="s">
        <v>678</v>
      </c>
      <c r="H176" s="71" t="s">
        <v>679</v>
      </c>
      <c r="I176" s="103">
        <v>92.43</v>
      </c>
      <c r="J176" s="71" t="s">
        <v>40</v>
      </c>
      <c r="K176" s="71" t="s">
        <v>40</v>
      </c>
      <c r="L176" s="71" t="s">
        <v>40</v>
      </c>
      <c r="M176" s="71">
        <v>1986</v>
      </c>
      <c r="N176" s="71">
        <v>1986</v>
      </c>
      <c r="O176" s="71" t="s">
        <v>150</v>
      </c>
      <c r="P176" s="71" t="s">
        <v>150</v>
      </c>
      <c r="Q176" s="71" t="s">
        <v>42</v>
      </c>
      <c r="R176" s="71">
        <v>2.6</v>
      </c>
      <c r="S176" s="71"/>
      <c r="T176" s="71">
        <v>3</v>
      </c>
      <c r="U176" s="71" t="s">
        <v>638</v>
      </c>
      <c r="V176" s="71" t="s">
        <v>43</v>
      </c>
      <c r="W176" s="71" t="s">
        <v>44</v>
      </c>
      <c r="X176" s="71" t="s">
        <v>152</v>
      </c>
      <c r="Y176" s="73" t="s">
        <v>629</v>
      </c>
      <c r="Z176" s="71">
        <v>4</v>
      </c>
      <c r="AA176" s="73" t="s">
        <v>629</v>
      </c>
      <c r="AB176" s="71">
        <v>4</v>
      </c>
      <c r="AC176" s="75">
        <v>4</v>
      </c>
      <c r="AD176" s="80">
        <v>4</v>
      </c>
      <c r="AE176" s="71" t="s">
        <v>46</v>
      </c>
      <c r="AF176" s="81">
        <v>42677</v>
      </c>
      <c r="AG176" s="71" t="s">
        <v>630</v>
      </c>
      <c r="AH176" s="103"/>
      <c r="AI176" s="71"/>
      <c r="AJ176" s="67" t="str">
        <f t="shared" si="4"/>
        <v>D:\\征收\\碧湘街二期\\外勘照片\\私房外勘\\173周建军\\附件存档\\1.jpg</v>
      </c>
      <c r="AK176" s="67" t="str">
        <f t="shared" si="5"/>
        <v>D:\\征收\\碧湘街二期\\外勘照片\\私房外勘\\173周建军\\附件存档\\2.jpg</v>
      </c>
    </row>
    <row r="177" spans="1:37">
      <c r="A177" s="71">
        <v>174</v>
      </c>
      <c r="B177" s="103" t="s">
        <v>680</v>
      </c>
      <c r="C177" s="71"/>
      <c r="D177" s="103" t="s">
        <v>495</v>
      </c>
      <c r="E177" s="71">
        <v>106</v>
      </c>
      <c r="F177" s="71"/>
      <c r="G177" s="103" t="s">
        <v>681</v>
      </c>
      <c r="H177" s="71" t="s">
        <v>682</v>
      </c>
      <c r="I177" s="103">
        <v>75.16</v>
      </c>
      <c r="J177" s="71" t="s">
        <v>40</v>
      </c>
      <c r="K177" s="71" t="s">
        <v>40</v>
      </c>
      <c r="L177" s="71" t="s">
        <v>40</v>
      </c>
      <c r="M177" s="71">
        <v>1986</v>
      </c>
      <c r="N177" s="71">
        <v>1986</v>
      </c>
      <c r="O177" s="71" t="s">
        <v>150</v>
      </c>
      <c r="P177" s="71" t="s">
        <v>150</v>
      </c>
      <c r="Q177" s="71" t="s">
        <v>42</v>
      </c>
      <c r="R177" s="71">
        <v>2.6</v>
      </c>
      <c r="S177" s="71"/>
      <c r="T177" s="71">
        <v>3</v>
      </c>
      <c r="U177" s="71" t="s">
        <v>615</v>
      </c>
      <c r="V177" s="71" t="s">
        <v>43</v>
      </c>
      <c r="W177" s="71" t="s">
        <v>44</v>
      </c>
      <c r="X177" s="71" t="s">
        <v>152</v>
      </c>
      <c r="Y177" s="73" t="s">
        <v>93</v>
      </c>
      <c r="Z177" s="71">
        <v>4</v>
      </c>
      <c r="AA177" s="73" t="s">
        <v>93</v>
      </c>
      <c r="AB177" s="71">
        <v>4</v>
      </c>
      <c r="AC177" s="75">
        <v>1</v>
      </c>
      <c r="AD177" s="80">
        <v>4</v>
      </c>
      <c r="AE177" s="71" t="s">
        <v>621</v>
      </c>
      <c r="AF177" s="81">
        <v>42678</v>
      </c>
      <c r="AG177" s="71" t="s">
        <v>616</v>
      </c>
      <c r="AH177" s="103"/>
      <c r="AI177" s="71"/>
      <c r="AJ177" s="67" t="str">
        <f t="shared" si="4"/>
        <v>D:\\征收\\碧湘街二期\\外勘照片\\私房外勘\\174田淑珍\\附件存档\\1.jpg</v>
      </c>
      <c r="AK177" s="67" t="str">
        <f t="shared" si="5"/>
        <v>D:\\征收\\碧湘街二期\\外勘照片\\私房外勘\\174田淑珍\\附件存档\\2.jpg</v>
      </c>
    </row>
    <row r="178" spans="1:37">
      <c r="A178" s="71">
        <v>175</v>
      </c>
      <c r="B178" s="103" t="s">
        <v>683</v>
      </c>
      <c r="C178" s="71"/>
      <c r="D178" s="103" t="s">
        <v>495</v>
      </c>
      <c r="E178" s="71">
        <v>206</v>
      </c>
      <c r="F178" s="71"/>
      <c r="G178" s="103" t="s">
        <v>684</v>
      </c>
      <c r="H178" s="71" t="s">
        <v>685</v>
      </c>
      <c r="I178" s="103">
        <v>75.16</v>
      </c>
      <c r="J178" s="71" t="s">
        <v>40</v>
      </c>
      <c r="K178" s="71" t="s">
        <v>40</v>
      </c>
      <c r="L178" s="71" t="s">
        <v>40</v>
      </c>
      <c r="M178" s="71">
        <v>1986</v>
      </c>
      <c r="N178" s="71">
        <v>1986</v>
      </c>
      <c r="O178" s="71" t="s">
        <v>150</v>
      </c>
      <c r="P178" s="71" t="s">
        <v>150</v>
      </c>
      <c r="Q178" s="71" t="s">
        <v>42</v>
      </c>
      <c r="R178" s="71">
        <v>2.6</v>
      </c>
      <c r="S178" s="71"/>
      <c r="T178" s="71">
        <v>3</v>
      </c>
      <c r="U178" s="71" t="s">
        <v>615</v>
      </c>
      <c r="V178" s="71" t="s">
        <v>43</v>
      </c>
      <c r="W178" s="71" t="s">
        <v>44</v>
      </c>
      <c r="X178" s="71" t="s">
        <v>152</v>
      </c>
      <c r="Y178" s="73" t="s">
        <v>620</v>
      </c>
      <c r="Z178" s="71">
        <v>4</v>
      </c>
      <c r="AA178" s="73" t="s">
        <v>620</v>
      </c>
      <c r="AB178" s="71">
        <v>4</v>
      </c>
      <c r="AC178" s="75">
        <v>2</v>
      </c>
      <c r="AD178" s="80">
        <v>4</v>
      </c>
      <c r="AE178" s="71" t="s">
        <v>621</v>
      </c>
      <c r="AF178" s="81">
        <v>42679</v>
      </c>
      <c r="AG178" s="71" t="s">
        <v>616</v>
      </c>
      <c r="AH178" s="103"/>
      <c r="AI178" s="71"/>
      <c r="AJ178" s="67" t="str">
        <f t="shared" si="4"/>
        <v>D:\\征收\\碧湘街二期\\外勘照片\\私房外勘\\175陈正芳\\附件存档\\1.jpg</v>
      </c>
      <c r="AK178" s="67" t="str">
        <f t="shared" si="5"/>
        <v>D:\\征收\\碧湘街二期\\外勘照片\\私房外勘\\175陈正芳\\附件存档\\2.jpg</v>
      </c>
    </row>
    <row r="179" spans="1:37">
      <c r="A179" s="71">
        <v>176</v>
      </c>
      <c r="B179" s="103" t="s">
        <v>686</v>
      </c>
      <c r="C179" s="71"/>
      <c r="D179" s="103" t="s">
        <v>495</v>
      </c>
      <c r="E179" s="71">
        <v>306</v>
      </c>
      <c r="F179" s="71"/>
      <c r="G179" s="103" t="s">
        <v>687</v>
      </c>
      <c r="H179" s="71" t="s">
        <v>688</v>
      </c>
      <c r="I179" s="103">
        <v>75.16</v>
      </c>
      <c r="J179" s="71" t="s">
        <v>40</v>
      </c>
      <c r="K179" s="71" t="s">
        <v>40</v>
      </c>
      <c r="L179" s="71" t="s">
        <v>40</v>
      </c>
      <c r="M179" s="71">
        <v>1986</v>
      </c>
      <c r="N179" s="71">
        <v>1986</v>
      </c>
      <c r="O179" s="71" t="s">
        <v>150</v>
      </c>
      <c r="P179" s="71" t="s">
        <v>150</v>
      </c>
      <c r="Q179" s="71" t="s">
        <v>42</v>
      </c>
      <c r="R179" s="71">
        <v>2.6</v>
      </c>
      <c r="S179" s="71"/>
      <c r="T179" s="71">
        <v>3</v>
      </c>
      <c r="U179" s="71" t="s">
        <v>615</v>
      </c>
      <c r="V179" s="71" t="s">
        <v>43</v>
      </c>
      <c r="W179" s="71" t="s">
        <v>44</v>
      </c>
      <c r="X179" s="71" t="s">
        <v>152</v>
      </c>
      <c r="Y179" s="73" t="s">
        <v>625</v>
      </c>
      <c r="Z179" s="71">
        <v>4</v>
      </c>
      <c r="AA179" s="73" t="s">
        <v>625</v>
      </c>
      <c r="AB179" s="71">
        <v>4</v>
      </c>
      <c r="AC179" s="75">
        <v>3</v>
      </c>
      <c r="AD179" s="80">
        <v>4</v>
      </c>
      <c r="AE179" s="71" t="s">
        <v>621</v>
      </c>
      <c r="AF179" s="81">
        <v>42680</v>
      </c>
      <c r="AG179" s="71" t="s">
        <v>616</v>
      </c>
      <c r="AH179" s="103"/>
      <c r="AI179" s="71"/>
      <c r="AJ179" s="67" t="str">
        <f t="shared" si="4"/>
        <v>D:\\征收\\碧湘街二期\\外勘照片\\私房外勘\\176张宋安\\附件存档\\1.jpg</v>
      </c>
      <c r="AK179" s="67" t="str">
        <f t="shared" si="5"/>
        <v>D:\\征收\\碧湘街二期\\外勘照片\\私房外勘\\176张宋安\\附件存档\\2.jpg</v>
      </c>
    </row>
    <row r="180" spans="1:37">
      <c r="A180" s="71">
        <v>177</v>
      </c>
      <c r="B180" s="103" t="s">
        <v>689</v>
      </c>
      <c r="C180" s="71"/>
      <c r="D180" s="103" t="s">
        <v>495</v>
      </c>
      <c r="E180" s="71">
        <v>406</v>
      </c>
      <c r="F180" s="71"/>
      <c r="G180" s="103" t="s">
        <v>690</v>
      </c>
      <c r="H180" s="71" t="s">
        <v>691</v>
      </c>
      <c r="I180" s="103">
        <v>75.16</v>
      </c>
      <c r="J180" s="71" t="s">
        <v>40</v>
      </c>
      <c r="K180" s="71" t="s">
        <v>40</v>
      </c>
      <c r="L180" s="71" t="s">
        <v>40</v>
      </c>
      <c r="M180" s="71">
        <v>1986</v>
      </c>
      <c r="N180" s="71">
        <v>1986</v>
      </c>
      <c r="O180" s="71" t="s">
        <v>150</v>
      </c>
      <c r="P180" s="71" t="s">
        <v>150</v>
      </c>
      <c r="Q180" s="71" t="s">
        <v>42</v>
      </c>
      <c r="R180" s="71">
        <v>2.6</v>
      </c>
      <c r="S180" s="71"/>
      <c r="T180" s="71">
        <v>3</v>
      </c>
      <c r="U180" s="71" t="s">
        <v>615</v>
      </c>
      <c r="V180" s="71" t="s">
        <v>43</v>
      </c>
      <c r="W180" s="71" t="s">
        <v>44</v>
      </c>
      <c r="X180" s="71" t="s">
        <v>152</v>
      </c>
      <c r="Y180" s="73" t="s">
        <v>629</v>
      </c>
      <c r="Z180" s="71">
        <v>4</v>
      </c>
      <c r="AA180" s="73" t="s">
        <v>629</v>
      </c>
      <c r="AB180" s="71">
        <v>4</v>
      </c>
      <c r="AC180" s="75">
        <v>4</v>
      </c>
      <c r="AD180" s="80">
        <v>4</v>
      </c>
      <c r="AE180" s="71" t="s">
        <v>621</v>
      </c>
      <c r="AF180" s="81">
        <v>42681</v>
      </c>
      <c r="AG180" s="71" t="s">
        <v>616</v>
      </c>
      <c r="AH180" s="103"/>
      <c r="AI180" s="71"/>
      <c r="AJ180" s="67" t="str">
        <f t="shared" si="4"/>
        <v>D:\\征收\\碧湘街二期\\外勘照片\\私房外勘\\177李立辉\\附件存档\\1.jpg</v>
      </c>
      <c r="AK180" s="67" t="str">
        <f t="shared" si="5"/>
        <v>D:\\征收\\碧湘街二期\\外勘照片\\私房外勘\\177李立辉\\附件存档\\2.jpg</v>
      </c>
    </row>
    <row r="181" spans="1:37" ht="33.75">
      <c r="A181" s="71">
        <v>178</v>
      </c>
      <c r="B181" s="89" t="s">
        <v>692</v>
      </c>
      <c r="C181" s="71"/>
      <c r="D181" s="103" t="s">
        <v>88</v>
      </c>
      <c r="E181" s="71" t="s">
        <v>693</v>
      </c>
      <c r="F181" s="71"/>
      <c r="G181" s="89" t="s">
        <v>694</v>
      </c>
      <c r="H181" s="71" t="s">
        <v>695</v>
      </c>
      <c r="I181" s="89">
        <v>32.950000000000003</v>
      </c>
      <c r="J181" s="71" t="s">
        <v>40</v>
      </c>
      <c r="K181" s="71" t="s">
        <v>40</v>
      </c>
      <c r="L181" s="71" t="s">
        <v>40</v>
      </c>
      <c r="M181" s="71">
        <v>1946</v>
      </c>
      <c r="N181" s="71">
        <v>1946</v>
      </c>
      <c r="O181" s="71" t="s">
        <v>92</v>
      </c>
      <c r="P181" s="71" t="s">
        <v>92</v>
      </c>
      <c r="Q181" s="71" t="s">
        <v>92</v>
      </c>
      <c r="R181" s="103" t="s">
        <v>696</v>
      </c>
      <c r="S181" s="103">
        <v>2.2999999999999998</v>
      </c>
      <c r="T181" s="71">
        <v>3</v>
      </c>
      <c r="U181" s="71"/>
      <c r="V181" s="71" t="s">
        <v>43</v>
      </c>
      <c r="W181" s="71" t="s">
        <v>44</v>
      </c>
      <c r="X181" s="71" t="s">
        <v>152</v>
      </c>
      <c r="Y181" s="73" t="s">
        <v>93</v>
      </c>
      <c r="Z181" s="71">
        <v>1</v>
      </c>
      <c r="AA181" s="73" t="s">
        <v>93</v>
      </c>
      <c r="AB181" s="71">
        <v>1</v>
      </c>
      <c r="AC181" s="75">
        <v>1</v>
      </c>
      <c r="AD181" s="80">
        <v>1</v>
      </c>
      <c r="AE181" s="71" t="s">
        <v>46</v>
      </c>
      <c r="AF181" s="81">
        <v>42682</v>
      </c>
      <c r="AG181" s="71" t="s">
        <v>616</v>
      </c>
      <c r="AH181" s="103"/>
      <c r="AI181" s="71"/>
      <c r="AJ181" s="67" t="str">
        <f t="shared" si="4"/>
        <v>D:\\征收\\碧湘街二期\\外勘照片\\私房外勘\\178谢冬长\\附件存档\\1.jpg</v>
      </c>
      <c r="AK181" s="67" t="str">
        <f t="shared" si="5"/>
        <v>D:\\征收\\碧湘街二期\\外勘照片\\私房外勘\\178谢冬长\\附件存档\\2.jpg</v>
      </c>
    </row>
    <row r="182" spans="1:37" ht="33.75">
      <c r="A182" s="71">
        <v>179</v>
      </c>
      <c r="B182" s="103" t="s">
        <v>697</v>
      </c>
      <c r="C182" s="71"/>
      <c r="D182" s="103" t="s">
        <v>88</v>
      </c>
      <c r="E182" s="71" t="s">
        <v>698</v>
      </c>
      <c r="F182" s="71"/>
      <c r="G182" s="89" t="s">
        <v>699</v>
      </c>
      <c r="H182" s="103" t="s">
        <v>700</v>
      </c>
      <c r="I182" s="89">
        <v>58.47</v>
      </c>
      <c r="J182" s="71" t="s">
        <v>40</v>
      </c>
      <c r="K182" s="71" t="s">
        <v>40</v>
      </c>
      <c r="L182" s="71" t="s">
        <v>40</v>
      </c>
      <c r="M182" s="71">
        <v>1982</v>
      </c>
      <c r="N182" s="71">
        <v>1982</v>
      </c>
      <c r="O182" s="71" t="s">
        <v>150</v>
      </c>
      <c r="P182" s="71" t="s">
        <v>150</v>
      </c>
      <c r="Q182" s="71" t="s">
        <v>42</v>
      </c>
      <c r="R182" s="103">
        <v>2.8</v>
      </c>
      <c r="S182" s="103" t="s">
        <v>701</v>
      </c>
      <c r="T182" s="71">
        <v>3</v>
      </c>
      <c r="U182" s="71"/>
      <c r="V182" s="71" t="s">
        <v>43</v>
      </c>
      <c r="W182" s="71" t="s">
        <v>44</v>
      </c>
      <c r="X182" s="71" t="s">
        <v>152</v>
      </c>
      <c r="Y182" s="73" t="s">
        <v>97</v>
      </c>
      <c r="Z182" s="71">
        <v>2</v>
      </c>
      <c r="AA182" s="73" t="s">
        <v>97</v>
      </c>
      <c r="AB182" s="71">
        <v>2</v>
      </c>
      <c r="AC182" s="80" t="s">
        <v>97</v>
      </c>
      <c r="AD182" s="80">
        <v>2</v>
      </c>
      <c r="AE182" s="71" t="s">
        <v>621</v>
      </c>
      <c r="AF182" s="81">
        <v>42683</v>
      </c>
      <c r="AG182" s="71" t="s">
        <v>616</v>
      </c>
      <c r="AH182" s="103"/>
      <c r="AI182" s="71"/>
      <c r="AJ182" s="67" t="str">
        <f t="shared" si="4"/>
        <v>D:\\征收\\碧湘街二期\\外勘照片\\私房外勘\\179成令辉、张铁成、张怀中、张怀志\\附件存档\\1.jpg</v>
      </c>
      <c r="AK182" s="67" t="str">
        <f t="shared" si="5"/>
        <v>D:\\征收\\碧湘街二期\\外勘照片\\私房外勘\\179成令辉、张铁成、张怀中、张怀志\\附件存档\\2.jpg</v>
      </c>
    </row>
    <row r="183" spans="1:37" ht="33.75">
      <c r="A183" s="71">
        <v>180</v>
      </c>
      <c r="B183" s="89" t="s">
        <v>702</v>
      </c>
      <c r="C183" s="71"/>
      <c r="D183" s="103" t="s">
        <v>88</v>
      </c>
      <c r="E183" s="71" t="s">
        <v>703</v>
      </c>
      <c r="F183" s="71"/>
      <c r="G183" s="89" t="s">
        <v>704</v>
      </c>
      <c r="H183" s="90" t="s">
        <v>705</v>
      </c>
      <c r="I183" s="89">
        <v>70.959999999999994</v>
      </c>
      <c r="J183" s="71" t="s">
        <v>40</v>
      </c>
      <c r="K183" s="71" t="s">
        <v>40</v>
      </c>
      <c r="L183" s="71" t="s">
        <v>40</v>
      </c>
      <c r="M183" s="71"/>
      <c r="N183" s="71"/>
      <c r="O183" s="71" t="s">
        <v>92</v>
      </c>
      <c r="P183" s="71" t="s">
        <v>92</v>
      </c>
      <c r="Q183" s="71" t="s">
        <v>92</v>
      </c>
      <c r="R183" s="103" t="s">
        <v>706</v>
      </c>
      <c r="S183" s="103"/>
      <c r="T183" s="71">
        <v>3</v>
      </c>
      <c r="U183" s="71"/>
      <c r="V183" s="71" t="s">
        <v>43</v>
      </c>
      <c r="W183" s="71" t="s">
        <v>44</v>
      </c>
      <c r="X183" s="71" t="s">
        <v>152</v>
      </c>
      <c r="Y183" s="73" t="s">
        <v>97</v>
      </c>
      <c r="Z183" s="71">
        <v>2</v>
      </c>
      <c r="AA183" s="73" t="s">
        <v>97</v>
      </c>
      <c r="AB183" s="71">
        <v>2</v>
      </c>
      <c r="AC183" s="80" t="s">
        <v>97</v>
      </c>
      <c r="AD183" s="80">
        <v>2</v>
      </c>
      <c r="AE183" s="71" t="s">
        <v>621</v>
      </c>
      <c r="AF183" s="81">
        <v>42684</v>
      </c>
      <c r="AG183" s="71" t="s">
        <v>616</v>
      </c>
      <c r="AH183" s="103"/>
      <c r="AI183" s="103" t="s">
        <v>707</v>
      </c>
      <c r="AJ183" s="67" t="str">
        <f t="shared" si="4"/>
        <v>D:\\征收\\碧湘街二期\\外勘照片\\私房外勘\\180陈建安\\附件存档\\1.jpg</v>
      </c>
      <c r="AK183" s="67" t="str">
        <f t="shared" si="5"/>
        <v>D:\\征收\\碧湘街二期\\外勘照片\\私房外勘\\180陈建安\\附件存档\\2.jpg</v>
      </c>
    </row>
    <row r="184" spans="1:37">
      <c r="A184" s="71">
        <v>181</v>
      </c>
      <c r="B184" s="90" t="s">
        <v>708</v>
      </c>
      <c r="C184" s="71"/>
      <c r="D184" s="103" t="s">
        <v>88</v>
      </c>
      <c r="E184" s="71" t="s">
        <v>709</v>
      </c>
      <c r="F184" s="71"/>
      <c r="G184" s="90" t="s">
        <v>710</v>
      </c>
      <c r="H184" s="71" t="s">
        <v>711</v>
      </c>
      <c r="I184" s="90" t="s">
        <v>712</v>
      </c>
      <c r="J184" s="71"/>
      <c r="K184" s="71" t="s">
        <v>40</v>
      </c>
      <c r="L184" s="74" t="s">
        <v>40</v>
      </c>
      <c r="M184" s="71">
        <v>1954</v>
      </c>
      <c r="N184" s="71">
        <v>1954</v>
      </c>
      <c r="O184" s="71" t="s">
        <v>92</v>
      </c>
      <c r="P184" s="71" t="s">
        <v>92</v>
      </c>
      <c r="Q184" s="71" t="s">
        <v>92</v>
      </c>
      <c r="R184" s="103" t="s">
        <v>713</v>
      </c>
      <c r="S184" s="103" t="s">
        <v>714</v>
      </c>
      <c r="T184" s="71">
        <v>3</v>
      </c>
      <c r="U184" s="71"/>
      <c r="V184" s="71"/>
      <c r="W184" s="71"/>
      <c r="X184" s="71" t="s">
        <v>152</v>
      </c>
      <c r="Y184" s="73" t="s">
        <v>97</v>
      </c>
      <c r="Z184" s="71">
        <v>2</v>
      </c>
      <c r="AA184" s="73" t="s">
        <v>97</v>
      </c>
      <c r="AB184" s="71">
        <v>2</v>
      </c>
      <c r="AC184" s="80" t="s">
        <v>97</v>
      </c>
      <c r="AD184" s="80">
        <v>2</v>
      </c>
      <c r="AE184" s="71" t="s">
        <v>80</v>
      </c>
      <c r="AF184" s="81">
        <v>42685</v>
      </c>
      <c r="AG184" s="71" t="s">
        <v>616</v>
      </c>
      <c r="AH184" s="103"/>
      <c r="AI184" s="71" t="s">
        <v>715</v>
      </c>
      <c r="AJ184" s="67" t="str">
        <f t="shared" si="4"/>
        <v>D:\\征收\\碧湘街二期\\外勘照片\\私房外勘\\181彭菊生\\附件存档\\1.jpg</v>
      </c>
      <c r="AK184" s="67" t="str">
        <f t="shared" si="5"/>
        <v>D:\\征收\\碧湘街二期\\外勘照片\\私房外勘\\181彭菊生\\附件存档\\2.jpg</v>
      </c>
    </row>
    <row r="185" spans="1:37">
      <c r="A185" s="71">
        <v>182</v>
      </c>
      <c r="B185" s="89" t="s">
        <v>716</v>
      </c>
      <c r="C185" s="71"/>
      <c r="D185" s="103" t="s">
        <v>88</v>
      </c>
      <c r="E185" s="71" t="s">
        <v>717</v>
      </c>
      <c r="F185" s="71"/>
      <c r="G185" s="89" t="s">
        <v>718</v>
      </c>
      <c r="H185" s="71" t="s">
        <v>719</v>
      </c>
      <c r="I185" s="89">
        <v>107.16</v>
      </c>
      <c r="J185" s="71"/>
      <c r="K185" s="71" t="s">
        <v>40</v>
      </c>
      <c r="L185" s="74" t="s">
        <v>40</v>
      </c>
      <c r="M185" s="71">
        <v>1956</v>
      </c>
      <c r="N185" s="71">
        <v>1956</v>
      </c>
      <c r="O185" s="71" t="s">
        <v>92</v>
      </c>
      <c r="P185" s="71" t="s">
        <v>92</v>
      </c>
      <c r="Q185" s="71" t="s">
        <v>92</v>
      </c>
      <c r="R185" s="103">
        <v>2.1</v>
      </c>
      <c r="S185" s="103">
        <v>4.5</v>
      </c>
      <c r="T185" s="71">
        <v>3</v>
      </c>
      <c r="U185" s="71"/>
      <c r="V185" s="71" t="s">
        <v>43</v>
      </c>
      <c r="W185" s="71" t="s">
        <v>44</v>
      </c>
      <c r="X185" s="71" t="s">
        <v>152</v>
      </c>
      <c r="Y185" s="73" t="s">
        <v>97</v>
      </c>
      <c r="Z185" s="71">
        <v>2</v>
      </c>
      <c r="AA185" s="73" t="s">
        <v>97</v>
      </c>
      <c r="AB185" s="71">
        <v>2</v>
      </c>
      <c r="AC185" s="80" t="s">
        <v>97</v>
      </c>
      <c r="AD185" s="80">
        <v>2</v>
      </c>
      <c r="AE185" s="71" t="s">
        <v>46</v>
      </c>
      <c r="AF185" s="81">
        <v>42686</v>
      </c>
      <c r="AG185" s="71" t="s">
        <v>616</v>
      </c>
      <c r="AH185" s="103"/>
      <c r="AI185" s="71" t="s">
        <v>715</v>
      </c>
      <c r="AJ185" s="67" t="str">
        <f t="shared" si="4"/>
        <v>D:\\征收\\碧湘街二期\\外勘照片\\私房外勘\\182刘南阶\\附件存档\\1.jpg</v>
      </c>
      <c r="AK185" s="67" t="str">
        <f t="shared" si="5"/>
        <v>D:\\征收\\碧湘街二期\\外勘照片\\私房外勘\\182刘南阶\\附件存档\\2.jpg</v>
      </c>
    </row>
    <row r="186" spans="1:37" ht="22.5">
      <c r="A186" s="71">
        <v>183</v>
      </c>
      <c r="B186" s="89" t="s">
        <v>720</v>
      </c>
      <c r="C186" s="71"/>
      <c r="D186" s="103" t="s">
        <v>88</v>
      </c>
      <c r="E186" s="71"/>
      <c r="F186" s="71"/>
      <c r="G186" s="89" t="s">
        <v>721</v>
      </c>
      <c r="H186" s="103" t="s">
        <v>1186</v>
      </c>
      <c r="I186" s="89">
        <v>176.7</v>
      </c>
      <c r="J186" s="71" t="s">
        <v>40</v>
      </c>
      <c r="K186" s="71" t="s">
        <v>116</v>
      </c>
      <c r="L186" s="71" t="s">
        <v>40</v>
      </c>
      <c r="M186" s="71">
        <v>1954</v>
      </c>
      <c r="N186" s="71">
        <v>1954</v>
      </c>
      <c r="O186" s="71" t="s">
        <v>92</v>
      </c>
      <c r="P186" s="71" t="s">
        <v>92</v>
      </c>
      <c r="Q186" s="71" t="s">
        <v>92</v>
      </c>
      <c r="R186" s="103" t="s">
        <v>722</v>
      </c>
      <c r="S186" s="103" t="s">
        <v>723</v>
      </c>
      <c r="T186" s="71">
        <v>3.5</v>
      </c>
      <c r="U186" s="71"/>
      <c r="V186" s="71" t="s">
        <v>43</v>
      </c>
      <c r="W186" s="71" t="s">
        <v>44</v>
      </c>
      <c r="X186" s="71" t="s">
        <v>152</v>
      </c>
      <c r="Y186" s="73" t="s">
        <v>97</v>
      </c>
      <c r="Z186" s="71">
        <v>2</v>
      </c>
      <c r="AA186" s="73" t="s">
        <v>97</v>
      </c>
      <c r="AB186" s="71">
        <v>2</v>
      </c>
      <c r="AC186" s="80" t="s">
        <v>97</v>
      </c>
      <c r="AD186" s="80">
        <v>2</v>
      </c>
      <c r="AE186" s="71" t="s">
        <v>46</v>
      </c>
      <c r="AF186" s="81">
        <v>42687</v>
      </c>
      <c r="AG186" s="71" t="s">
        <v>616</v>
      </c>
      <c r="AH186" s="103"/>
      <c r="AI186" s="71"/>
      <c r="AJ186" s="67" t="str">
        <f t="shared" si="4"/>
        <v>D:\\征收\\碧湘街二期\\外勘照片\\私房外勘\\183宋冬华、黄东海\\附件存档\\1.jpg</v>
      </c>
      <c r="AK186" s="67" t="str">
        <f t="shared" si="5"/>
        <v>D:\\征收\\碧湘街二期\\外勘照片\\私房外勘\\183宋冬华、黄东海\\附件存档\\2.jpg</v>
      </c>
    </row>
    <row r="187" spans="1:37" ht="22.5">
      <c r="A187" s="71">
        <v>184</v>
      </c>
      <c r="B187" s="89" t="s">
        <v>720</v>
      </c>
      <c r="C187" s="71"/>
      <c r="D187" s="103" t="s">
        <v>88</v>
      </c>
      <c r="E187" s="71"/>
      <c r="F187" s="71"/>
      <c r="G187" s="89" t="s">
        <v>724</v>
      </c>
      <c r="H187" s="103" t="s">
        <v>1187</v>
      </c>
      <c r="I187" s="89">
        <v>54.29</v>
      </c>
      <c r="J187" s="71" t="s">
        <v>725</v>
      </c>
      <c r="K187" s="71" t="s">
        <v>116</v>
      </c>
      <c r="L187" s="71" t="s">
        <v>725</v>
      </c>
      <c r="M187" s="71">
        <v>1954</v>
      </c>
      <c r="N187" s="71">
        <v>1954</v>
      </c>
      <c r="O187" s="71" t="s">
        <v>92</v>
      </c>
      <c r="P187" s="71" t="s">
        <v>92</v>
      </c>
      <c r="Q187" s="71" t="s">
        <v>92</v>
      </c>
      <c r="R187" s="103" t="s">
        <v>722</v>
      </c>
      <c r="S187" s="103" t="s">
        <v>723</v>
      </c>
      <c r="T187" s="71">
        <v>4.5</v>
      </c>
      <c r="U187" s="71"/>
      <c r="V187" s="71" t="s">
        <v>43</v>
      </c>
      <c r="W187" s="71" t="s">
        <v>44</v>
      </c>
      <c r="X187" s="71" t="s">
        <v>152</v>
      </c>
      <c r="Y187" s="73" t="s">
        <v>97</v>
      </c>
      <c r="Z187" s="71">
        <v>2</v>
      </c>
      <c r="AA187" s="73" t="s">
        <v>97</v>
      </c>
      <c r="AB187" s="71">
        <v>2</v>
      </c>
      <c r="AC187" s="80" t="s">
        <v>97</v>
      </c>
      <c r="AD187" s="80">
        <v>2</v>
      </c>
      <c r="AE187" s="71" t="s">
        <v>46</v>
      </c>
      <c r="AF187" s="81">
        <v>42688</v>
      </c>
      <c r="AG187" s="71" t="s">
        <v>616</v>
      </c>
      <c r="AH187" s="103"/>
      <c r="AI187" s="71"/>
      <c r="AJ187" s="67" t="str">
        <f t="shared" si="4"/>
        <v>D:\\征收\\碧湘街二期\\外勘照片\\私房外勘\\184宋冬华、黄东海\\附件存档\\1.jpg</v>
      </c>
      <c r="AK187" s="67" t="str">
        <f t="shared" si="5"/>
        <v>D:\\征收\\碧湘街二期\\外勘照片\\私房外勘\\184宋冬华、黄东海\\附件存档\\2.jpg</v>
      </c>
    </row>
    <row r="188" spans="1:37" ht="22.5">
      <c r="A188" s="71">
        <v>185</v>
      </c>
      <c r="B188" s="89" t="s">
        <v>720</v>
      </c>
      <c r="C188" s="71"/>
      <c r="D188" s="103" t="s">
        <v>88</v>
      </c>
      <c r="E188" s="71"/>
      <c r="F188" s="71"/>
      <c r="G188" s="89" t="s">
        <v>726</v>
      </c>
      <c r="H188" s="103" t="s">
        <v>1188</v>
      </c>
      <c r="I188" s="89">
        <v>160.58000000000001</v>
      </c>
      <c r="J188" s="71" t="s">
        <v>725</v>
      </c>
      <c r="K188" s="71" t="s">
        <v>116</v>
      </c>
      <c r="L188" s="71" t="s">
        <v>725</v>
      </c>
      <c r="M188" s="71"/>
      <c r="N188" s="71"/>
      <c r="O188" s="71" t="s">
        <v>92</v>
      </c>
      <c r="P188" s="71" t="s">
        <v>92</v>
      </c>
      <c r="Q188" s="71" t="s">
        <v>92</v>
      </c>
      <c r="R188" s="103" t="s">
        <v>722</v>
      </c>
      <c r="S188" s="103" t="s">
        <v>723</v>
      </c>
      <c r="T188" s="71">
        <v>4.5</v>
      </c>
      <c r="U188" s="71"/>
      <c r="V188" s="71" t="s">
        <v>43</v>
      </c>
      <c r="W188" s="71" t="s">
        <v>44</v>
      </c>
      <c r="X188" s="71" t="s">
        <v>152</v>
      </c>
      <c r="Y188" s="73" t="s">
        <v>97</v>
      </c>
      <c r="Z188" s="71">
        <v>2</v>
      </c>
      <c r="AA188" s="73" t="s">
        <v>97</v>
      </c>
      <c r="AB188" s="71">
        <v>2</v>
      </c>
      <c r="AC188" s="80" t="s">
        <v>97</v>
      </c>
      <c r="AD188" s="80">
        <v>2</v>
      </c>
      <c r="AE188" s="71" t="s">
        <v>46</v>
      </c>
      <c r="AF188" s="81">
        <v>42689</v>
      </c>
      <c r="AG188" s="71" t="s">
        <v>616</v>
      </c>
      <c r="AH188" s="71"/>
      <c r="AI188" s="103" t="s">
        <v>76</v>
      </c>
      <c r="AJ188" s="67" t="str">
        <f t="shared" si="4"/>
        <v>D:\\征收\\碧湘街二期\\外勘照片\\私房外勘\\185宋冬华、黄东海\\附件存档\\1.jpg</v>
      </c>
      <c r="AK188" s="67" t="str">
        <f t="shared" si="5"/>
        <v>D:\\征收\\碧湘街二期\\外勘照片\\私房外勘\\185宋冬华、黄东海\\附件存档\\2.jpg</v>
      </c>
    </row>
    <row r="189" spans="1:37" ht="22.5">
      <c r="A189" s="71">
        <v>186</v>
      </c>
      <c r="B189" s="89" t="s">
        <v>720</v>
      </c>
      <c r="C189" s="71"/>
      <c r="D189" s="103" t="s">
        <v>88</v>
      </c>
      <c r="E189" s="71"/>
      <c r="F189" s="71"/>
      <c r="G189" s="89" t="s">
        <v>727</v>
      </c>
      <c r="H189" s="103" t="s">
        <v>728</v>
      </c>
      <c r="I189" s="89">
        <v>249.45</v>
      </c>
      <c r="J189" s="71" t="s">
        <v>725</v>
      </c>
      <c r="K189" s="71" t="s">
        <v>116</v>
      </c>
      <c r="L189" s="71" t="s">
        <v>725</v>
      </c>
      <c r="M189" s="71">
        <v>1954</v>
      </c>
      <c r="N189" s="71">
        <v>1954</v>
      </c>
      <c r="O189" s="71" t="s">
        <v>92</v>
      </c>
      <c r="P189" s="71" t="s">
        <v>92</v>
      </c>
      <c r="Q189" s="71" t="s">
        <v>92</v>
      </c>
      <c r="R189" s="103" t="s">
        <v>722</v>
      </c>
      <c r="S189" s="103" t="s">
        <v>723</v>
      </c>
      <c r="T189" s="71">
        <v>4.5</v>
      </c>
      <c r="U189" s="71"/>
      <c r="V189" s="71" t="s">
        <v>43</v>
      </c>
      <c r="W189" s="71" t="s">
        <v>44</v>
      </c>
      <c r="X189" s="71" t="s">
        <v>152</v>
      </c>
      <c r="Y189" s="73" t="s">
        <v>97</v>
      </c>
      <c r="Z189" s="71">
        <v>2</v>
      </c>
      <c r="AA189" s="73" t="s">
        <v>97</v>
      </c>
      <c r="AB189" s="71">
        <v>2</v>
      </c>
      <c r="AC189" s="80" t="s">
        <v>97</v>
      </c>
      <c r="AD189" s="80">
        <v>2</v>
      </c>
      <c r="AE189" s="71" t="s">
        <v>46</v>
      </c>
      <c r="AF189" s="81">
        <v>42690</v>
      </c>
      <c r="AG189" s="71" t="s">
        <v>616</v>
      </c>
      <c r="AH189" s="103"/>
      <c r="AI189" s="71"/>
      <c r="AJ189" s="67" t="str">
        <f t="shared" si="4"/>
        <v>D:\\征收\\碧湘街二期\\外勘照片\\私房外勘\\186宋冬华、黄东海\\附件存档\\1.jpg</v>
      </c>
      <c r="AK189" s="67" t="str">
        <f t="shared" si="5"/>
        <v>D:\\征收\\碧湘街二期\\外勘照片\\私房外勘\\186宋冬华、黄东海\\附件存档\\2.jpg</v>
      </c>
    </row>
    <row r="190" spans="1:37" s="60" customFormat="1">
      <c r="A190" s="88">
        <v>187</v>
      </c>
      <c r="B190" s="96" t="s">
        <v>2958</v>
      </c>
      <c r="C190" s="88"/>
      <c r="D190" s="87" t="s">
        <v>88</v>
      </c>
      <c r="E190" s="88"/>
      <c r="F190" s="88"/>
      <c r="G190" s="96" t="s">
        <v>729</v>
      </c>
      <c r="H190" s="88"/>
      <c r="I190" s="96"/>
      <c r="J190" s="88"/>
      <c r="K190" s="88" t="s">
        <v>116</v>
      </c>
      <c r="L190" s="88"/>
      <c r="M190" s="88"/>
      <c r="N190" s="88"/>
      <c r="O190" s="88"/>
      <c r="P190" s="88" t="s">
        <v>150</v>
      </c>
      <c r="Q190" s="88"/>
      <c r="R190" s="87">
        <v>3</v>
      </c>
      <c r="S190" s="87"/>
      <c r="T190" s="88"/>
      <c r="U190" s="88"/>
      <c r="V190" s="88" t="s">
        <v>43</v>
      </c>
      <c r="W190" s="88" t="s">
        <v>44</v>
      </c>
      <c r="X190" s="88" t="s">
        <v>152</v>
      </c>
      <c r="Y190" s="97" t="s">
        <v>93</v>
      </c>
      <c r="Z190" s="88">
        <v>1</v>
      </c>
      <c r="AA190" s="97" t="s">
        <v>93</v>
      </c>
      <c r="AB190" s="88">
        <v>1</v>
      </c>
      <c r="AC190" s="102">
        <v>1</v>
      </c>
      <c r="AD190" s="99">
        <v>1</v>
      </c>
      <c r="AE190" s="88" t="s">
        <v>46</v>
      </c>
      <c r="AF190" s="100">
        <v>42691</v>
      </c>
      <c r="AG190" s="88" t="s">
        <v>616</v>
      </c>
      <c r="AH190" s="88"/>
      <c r="AI190" s="87" t="s">
        <v>239</v>
      </c>
      <c r="AJ190" s="67" t="str">
        <f t="shared" si="4"/>
        <v>D:\\征收\\碧湘街二期\\外勘照片\\私房外勘\\187张华明\\附件存档\\1.jpg</v>
      </c>
      <c r="AK190" s="67" t="str">
        <f t="shared" si="5"/>
        <v>D:\\征收\\碧湘街二期\\外勘照片\\私房外勘\\187张华明\\附件存档\\2.jpg</v>
      </c>
    </row>
    <row r="191" spans="1:37" s="60" customFormat="1">
      <c r="A191" s="88">
        <v>188</v>
      </c>
      <c r="B191" s="96" t="s">
        <v>1810</v>
      </c>
      <c r="C191" s="88"/>
      <c r="D191" s="87" t="s">
        <v>88</v>
      </c>
      <c r="E191" s="88"/>
      <c r="F191" s="88"/>
      <c r="G191" s="96" t="s">
        <v>730</v>
      </c>
      <c r="H191" s="88"/>
      <c r="I191" s="96"/>
      <c r="J191" s="88"/>
      <c r="K191" s="88"/>
      <c r="L191" s="88"/>
      <c r="M191" s="88"/>
      <c r="N191" s="88"/>
      <c r="O191" s="88"/>
      <c r="P191" s="88"/>
      <c r="Q191" s="88"/>
      <c r="R191" s="87"/>
      <c r="S191" s="87"/>
      <c r="T191" s="88"/>
      <c r="U191" s="88"/>
      <c r="V191" s="88"/>
      <c r="W191" s="88"/>
      <c r="X191" s="88"/>
      <c r="Y191" s="97"/>
      <c r="Z191" s="88"/>
      <c r="AA191" s="97"/>
      <c r="AB191" s="88"/>
      <c r="AC191" s="99"/>
      <c r="AD191" s="99"/>
      <c r="AE191" s="60" t="s">
        <v>731</v>
      </c>
      <c r="AF191" s="100"/>
      <c r="AG191" s="88"/>
      <c r="AH191" s="87"/>
      <c r="AI191" s="88"/>
      <c r="AJ191" s="67" t="str">
        <f t="shared" si="4"/>
        <v>D:\\征收\\碧湘街二期\\外勘照片\\私房外勘\\188罗利军\\附件存档\\1.jpg</v>
      </c>
      <c r="AK191" s="67" t="str">
        <f t="shared" si="5"/>
        <v>D:\\征收\\碧湘街二期\\外勘照片\\私房外勘\\188罗利军\\附件存档\\2.jpg</v>
      </c>
    </row>
    <row r="192" spans="1:37" s="60" customFormat="1">
      <c r="A192" s="88">
        <v>189</v>
      </c>
      <c r="B192" s="96" t="s">
        <v>1811</v>
      </c>
      <c r="C192" s="88"/>
      <c r="D192" s="87" t="s">
        <v>88</v>
      </c>
      <c r="E192" s="88"/>
      <c r="F192" s="88"/>
      <c r="G192" s="96" t="s">
        <v>732</v>
      </c>
      <c r="H192" s="88"/>
      <c r="I192" s="96"/>
      <c r="J192" s="88"/>
      <c r="K192" s="88"/>
      <c r="L192" s="88"/>
      <c r="M192" s="88"/>
      <c r="N192" s="88"/>
      <c r="O192" s="88"/>
      <c r="P192" s="88"/>
      <c r="Q192" s="88"/>
      <c r="R192" s="87"/>
      <c r="S192" s="87"/>
      <c r="T192" s="88"/>
      <c r="U192" s="88"/>
      <c r="V192" s="88"/>
      <c r="W192" s="88"/>
      <c r="X192" s="88"/>
      <c r="Y192" s="97"/>
      <c r="Z192" s="88"/>
      <c r="AA192" s="97"/>
      <c r="AB192" s="88"/>
      <c r="AC192" s="99"/>
      <c r="AD192" s="99"/>
      <c r="AE192" s="60" t="s">
        <v>731</v>
      </c>
      <c r="AF192" s="100"/>
      <c r="AG192" s="88"/>
      <c r="AH192" s="87"/>
      <c r="AI192" s="88"/>
      <c r="AJ192" s="67" t="str">
        <f t="shared" si="4"/>
        <v>D:\\征收\\碧湘街二期\\外勘照片\\私房外勘\\189卢鸣郴\\附件存档\\1.jpg</v>
      </c>
      <c r="AK192" s="67" t="str">
        <f t="shared" si="5"/>
        <v>D:\\征收\\碧湘街二期\\外勘照片\\私房外勘\\189卢鸣郴\\附件存档\\2.jpg</v>
      </c>
    </row>
    <row r="193" spans="1:37" ht="22.5">
      <c r="A193" s="71">
        <v>190</v>
      </c>
      <c r="B193" s="89" t="s">
        <v>733</v>
      </c>
      <c r="C193" s="71"/>
      <c r="D193" s="103" t="s">
        <v>734</v>
      </c>
      <c r="E193" s="71">
        <v>103</v>
      </c>
      <c r="F193" s="71"/>
      <c r="G193" s="89" t="s">
        <v>735</v>
      </c>
      <c r="H193" s="71" t="s">
        <v>736</v>
      </c>
      <c r="I193" s="89">
        <v>57.77</v>
      </c>
      <c r="J193" s="71" t="s">
        <v>40</v>
      </c>
      <c r="K193" s="71" t="s">
        <v>40</v>
      </c>
      <c r="L193" s="71" t="s">
        <v>40</v>
      </c>
      <c r="M193" s="71">
        <v>1990</v>
      </c>
      <c r="N193" s="71">
        <v>1990</v>
      </c>
      <c r="O193" s="71" t="s">
        <v>41</v>
      </c>
      <c r="P193" s="71" t="s">
        <v>150</v>
      </c>
      <c r="Q193" s="71" t="s">
        <v>42</v>
      </c>
      <c r="R193" s="71">
        <v>2.8</v>
      </c>
      <c r="S193" s="71"/>
      <c r="T193" s="71">
        <v>3</v>
      </c>
      <c r="U193" s="71" t="s">
        <v>248</v>
      </c>
      <c r="V193" s="71" t="s">
        <v>43</v>
      </c>
      <c r="W193" s="71" t="s">
        <v>44</v>
      </c>
      <c r="X193" s="71" t="s">
        <v>45</v>
      </c>
      <c r="Y193" s="73" t="s">
        <v>93</v>
      </c>
      <c r="Z193" s="71">
        <v>7</v>
      </c>
      <c r="AA193" s="73" t="s">
        <v>93</v>
      </c>
      <c r="AB193" s="71">
        <v>7</v>
      </c>
      <c r="AC193" s="75">
        <v>1</v>
      </c>
      <c r="AD193" s="80">
        <v>7</v>
      </c>
      <c r="AE193" s="71" t="s">
        <v>46</v>
      </c>
      <c r="AF193" s="81">
        <v>42674</v>
      </c>
      <c r="AG193" s="71" t="s">
        <v>737</v>
      </c>
      <c r="AH193" s="103"/>
      <c r="AI193" s="71"/>
      <c r="AJ193" s="67" t="str">
        <f t="shared" si="4"/>
        <v>D:\\征收\\碧湘街二期\\外勘照片\\私房外勘\\190胡文琳\\附件存档\\1.jpg</v>
      </c>
      <c r="AK193" s="67" t="str">
        <f t="shared" si="5"/>
        <v>D:\\征收\\碧湘街二期\\外勘照片\\私房外勘\\190胡文琳\\附件存档\\2.jpg</v>
      </c>
    </row>
    <row r="194" spans="1:37" ht="22.5">
      <c r="A194" s="71">
        <v>191</v>
      </c>
      <c r="B194" s="89" t="s">
        <v>738</v>
      </c>
      <c r="C194" s="71"/>
      <c r="D194" s="103" t="s">
        <v>734</v>
      </c>
      <c r="E194" s="71"/>
      <c r="F194" s="71"/>
      <c r="G194" s="89" t="s">
        <v>739</v>
      </c>
      <c r="H194" s="71" t="s">
        <v>740</v>
      </c>
      <c r="I194" s="89">
        <v>57.77</v>
      </c>
      <c r="J194" s="71" t="s">
        <v>40</v>
      </c>
      <c r="K194" s="71" t="s">
        <v>40</v>
      </c>
      <c r="L194" s="71" t="s">
        <v>40</v>
      </c>
      <c r="M194" s="71">
        <v>1990</v>
      </c>
      <c r="N194" s="71">
        <v>1990</v>
      </c>
      <c r="O194" s="71" t="s">
        <v>41</v>
      </c>
      <c r="P194" s="71" t="s">
        <v>150</v>
      </c>
      <c r="Q194" s="71" t="s">
        <v>42</v>
      </c>
      <c r="R194" s="71">
        <v>2.7</v>
      </c>
      <c r="S194" s="71"/>
      <c r="T194" s="71">
        <v>3</v>
      </c>
      <c r="U194" s="71" t="s">
        <v>248</v>
      </c>
      <c r="V194" s="71" t="s">
        <v>43</v>
      </c>
      <c r="W194" s="71" t="s">
        <v>44</v>
      </c>
      <c r="X194" s="71" t="s">
        <v>45</v>
      </c>
      <c r="Y194" s="73" t="s">
        <v>620</v>
      </c>
      <c r="Z194" s="71">
        <v>7</v>
      </c>
      <c r="AA194" s="73" t="s">
        <v>620</v>
      </c>
      <c r="AB194" s="71">
        <v>7</v>
      </c>
      <c r="AC194" s="75">
        <v>2</v>
      </c>
      <c r="AD194" s="80">
        <v>7</v>
      </c>
      <c r="AE194" s="71" t="s">
        <v>621</v>
      </c>
      <c r="AF194" s="81">
        <v>42674</v>
      </c>
      <c r="AG194" s="71" t="s">
        <v>741</v>
      </c>
      <c r="AH194" s="103"/>
      <c r="AI194" s="71"/>
      <c r="AJ194" s="67" t="str">
        <f t="shared" si="4"/>
        <v>D:\\征收\\碧湘街二期\\外勘照片\\私房外勘\\191易应龙\\附件存档\\1.jpg</v>
      </c>
      <c r="AK194" s="67" t="str">
        <f t="shared" si="5"/>
        <v>D:\\征收\\碧湘街二期\\外勘照片\\私房外勘\\191易应龙\\附件存档\\2.jpg</v>
      </c>
    </row>
    <row r="195" spans="1:37" ht="22.5">
      <c r="A195" s="71">
        <v>192</v>
      </c>
      <c r="B195" s="89" t="s">
        <v>742</v>
      </c>
      <c r="C195" s="71"/>
      <c r="D195" s="103" t="s">
        <v>734</v>
      </c>
      <c r="E195" s="71">
        <v>303</v>
      </c>
      <c r="F195" s="71"/>
      <c r="G195" s="89" t="s">
        <v>743</v>
      </c>
      <c r="H195" s="71" t="s">
        <v>744</v>
      </c>
      <c r="I195" s="89">
        <v>57.77</v>
      </c>
      <c r="J195" s="71" t="s">
        <v>40</v>
      </c>
      <c r="K195" s="71" t="s">
        <v>40</v>
      </c>
      <c r="L195" s="71" t="s">
        <v>40</v>
      </c>
      <c r="M195" s="71">
        <v>1990</v>
      </c>
      <c r="N195" s="71">
        <v>1990</v>
      </c>
      <c r="O195" s="71" t="s">
        <v>41</v>
      </c>
      <c r="P195" s="71" t="s">
        <v>150</v>
      </c>
      <c r="Q195" s="71" t="s">
        <v>42</v>
      </c>
      <c r="R195" s="71">
        <v>2.7</v>
      </c>
      <c r="S195" s="71"/>
      <c r="T195" s="71">
        <v>3</v>
      </c>
      <c r="U195" s="71" t="s">
        <v>248</v>
      </c>
      <c r="V195" s="71" t="s">
        <v>43</v>
      </c>
      <c r="W195" s="71" t="s">
        <v>44</v>
      </c>
      <c r="X195" s="71" t="s">
        <v>45</v>
      </c>
      <c r="Y195" s="73" t="s">
        <v>625</v>
      </c>
      <c r="Z195" s="71">
        <v>7</v>
      </c>
      <c r="AA195" s="73" t="s">
        <v>625</v>
      </c>
      <c r="AB195" s="71">
        <v>7</v>
      </c>
      <c r="AC195" s="75">
        <v>3</v>
      </c>
      <c r="AD195" s="80">
        <v>7</v>
      </c>
      <c r="AE195" s="71" t="s">
        <v>46</v>
      </c>
      <c r="AF195" s="81">
        <v>42674</v>
      </c>
      <c r="AG195" s="71" t="s">
        <v>741</v>
      </c>
      <c r="AH195" s="103"/>
      <c r="AI195" s="71"/>
      <c r="AJ195" s="67" t="str">
        <f t="shared" ref="AJ195:AJ258" si="6">CONCATENATE("D:\\征收\\碧湘街二期\\外勘照片\\私房外勘\\",$A195,$B195,"\\附件存档\\","1.jpg")</f>
        <v>D:\\征收\\碧湘街二期\\外勘照片\\私房外勘\\192严杏元\\附件存档\\1.jpg</v>
      </c>
      <c r="AK195" s="67" t="str">
        <f t="shared" ref="AK195:AK258" si="7">CONCATENATE("D:\\征收\\碧湘街二期\\外勘照片\\私房外勘\\",$A195,$B195,"\\附件存档\\","2.jpg")</f>
        <v>D:\\征收\\碧湘街二期\\外勘照片\\私房外勘\\192严杏元\\附件存档\\2.jpg</v>
      </c>
    </row>
    <row r="196" spans="1:37" ht="22.5">
      <c r="A196" s="71">
        <v>193</v>
      </c>
      <c r="B196" s="90" t="s">
        <v>742</v>
      </c>
      <c r="C196" s="71"/>
      <c r="D196" s="103" t="s">
        <v>734</v>
      </c>
      <c r="E196" s="71">
        <v>603</v>
      </c>
      <c r="F196" s="71"/>
      <c r="G196" s="90" t="s">
        <v>745</v>
      </c>
      <c r="H196" s="73" t="s">
        <v>746</v>
      </c>
      <c r="I196" s="90">
        <v>57.77</v>
      </c>
      <c r="J196" s="71" t="s">
        <v>40</v>
      </c>
      <c r="K196" s="71" t="s">
        <v>40</v>
      </c>
      <c r="L196" s="71" t="s">
        <v>40</v>
      </c>
      <c r="M196" s="71">
        <v>1990</v>
      </c>
      <c r="N196" s="71">
        <v>1990</v>
      </c>
      <c r="O196" s="71" t="s">
        <v>41</v>
      </c>
      <c r="P196" s="71" t="s">
        <v>150</v>
      </c>
      <c r="Q196" s="71" t="s">
        <v>42</v>
      </c>
      <c r="R196" s="71">
        <v>2.7</v>
      </c>
      <c r="S196" s="71"/>
      <c r="T196" s="71">
        <v>3</v>
      </c>
      <c r="U196" s="71" t="s">
        <v>248</v>
      </c>
      <c r="V196" s="71" t="s">
        <v>43</v>
      </c>
      <c r="W196" s="71" t="s">
        <v>44</v>
      </c>
      <c r="X196" s="71" t="s">
        <v>45</v>
      </c>
      <c r="Y196" s="73" t="s">
        <v>747</v>
      </c>
      <c r="Z196" s="71">
        <v>7</v>
      </c>
      <c r="AA196" s="73" t="s">
        <v>747</v>
      </c>
      <c r="AB196" s="71">
        <v>7</v>
      </c>
      <c r="AC196" s="75">
        <v>6</v>
      </c>
      <c r="AD196" s="80">
        <v>7</v>
      </c>
      <c r="AE196" s="71" t="s">
        <v>46</v>
      </c>
      <c r="AF196" s="81">
        <v>42674</v>
      </c>
      <c r="AG196" s="71" t="s">
        <v>741</v>
      </c>
      <c r="AH196" s="103"/>
      <c r="AI196" s="71"/>
      <c r="AJ196" s="67" t="str">
        <f t="shared" si="6"/>
        <v>D:\\征收\\碧湘街二期\\外勘照片\\私房外勘\\193严杏元\\附件存档\\1.jpg</v>
      </c>
      <c r="AK196" s="67" t="str">
        <f t="shared" si="7"/>
        <v>D:\\征收\\碧湘街二期\\外勘照片\\私房外勘\\193严杏元\\附件存档\\2.jpg</v>
      </c>
    </row>
    <row r="197" spans="1:37" ht="22.5">
      <c r="A197" s="71">
        <v>194</v>
      </c>
      <c r="B197" s="89" t="s">
        <v>748</v>
      </c>
      <c r="C197" s="71"/>
      <c r="D197" s="103" t="s">
        <v>734</v>
      </c>
      <c r="E197" s="71"/>
      <c r="F197" s="71"/>
      <c r="G197" s="89" t="s">
        <v>749</v>
      </c>
      <c r="H197" s="71" t="s">
        <v>750</v>
      </c>
      <c r="I197" s="89">
        <v>57.77</v>
      </c>
      <c r="J197" s="71" t="s">
        <v>40</v>
      </c>
      <c r="K197" s="71" t="s">
        <v>40</v>
      </c>
      <c r="L197" s="71" t="s">
        <v>40</v>
      </c>
      <c r="M197" s="71">
        <v>1990</v>
      </c>
      <c r="N197" s="71">
        <v>1990</v>
      </c>
      <c r="O197" s="71" t="s">
        <v>41</v>
      </c>
      <c r="P197" s="71" t="s">
        <v>150</v>
      </c>
      <c r="Q197" s="71" t="s">
        <v>42</v>
      </c>
      <c r="R197" s="71">
        <v>2.7</v>
      </c>
      <c r="S197" s="71"/>
      <c r="T197" s="71">
        <v>3</v>
      </c>
      <c r="U197" s="71" t="s">
        <v>248</v>
      </c>
      <c r="V197" s="71" t="s">
        <v>43</v>
      </c>
      <c r="W197" s="71" t="s">
        <v>44</v>
      </c>
      <c r="X197" s="71" t="s">
        <v>45</v>
      </c>
      <c r="Y197" s="73" t="s">
        <v>751</v>
      </c>
      <c r="Z197" s="71">
        <v>7</v>
      </c>
      <c r="AA197" s="73" t="s">
        <v>751</v>
      </c>
      <c r="AB197" s="71">
        <v>7</v>
      </c>
      <c r="AC197" s="75">
        <v>5</v>
      </c>
      <c r="AD197" s="80">
        <v>7</v>
      </c>
      <c r="AE197" s="71" t="s">
        <v>752</v>
      </c>
      <c r="AF197" s="81">
        <v>42674</v>
      </c>
      <c r="AG197" s="71" t="s">
        <v>741</v>
      </c>
      <c r="AH197" s="103"/>
      <c r="AI197" s="71"/>
      <c r="AJ197" s="67" t="str">
        <f t="shared" si="6"/>
        <v>D:\\征收\\碧湘街二期\\外勘照片\\私房外勘\\194伍淑成\\附件存档\\1.jpg</v>
      </c>
      <c r="AK197" s="67" t="str">
        <f t="shared" si="7"/>
        <v>D:\\征收\\碧湘街二期\\外勘照片\\私房外勘\\194伍淑成\\附件存档\\2.jpg</v>
      </c>
    </row>
    <row r="198" spans="1:37" ht="22.5">
      <c r="A198" s="71">
        <v>195</v>
      </c>
      <c r="B198" s="89" t="s">
        <v>753</v>
      </c>
      <c r="C198" s="71"/>
      <c r="D198" s="103" t="s">
        <v>734</v>
      </c>
      <c r="E198" s="71">
        <v>703</v>
      </c>
      <c r="F198" s="71"/>
      <c r="G198" s="89" t="s">
        <v>754</v>
      </c>
      <c r="H198" s="71" t="s">
        <v>755</v>
      </c>
      <c r="I198" s="89">
        <v>57.77</v>
      </c>
      <c r="J198" s="71" t="s">
        <v>40</v>
      </c>
      <c r="K198" s="71" t="s">
        <v>40</v>
      </c>
      <c r="L198" s="71" t="s">
        <v>40</v>
      </c>
      <c r="M198" s="71">
        <v>1990</v>
      </c>
      <c r="N198" s="71">
        <v>1990</v>
      </c>
      <c r="O198" s="71" t="s">
        <v>41</v>
      </c>
      <c r="P198" s="71" t="s">
        <v>150</v>
      </c>
      <c r="Q198" s="71" t="s">
        <v>42</v>
      </c>
      <c r="R198" s="71">
        <v>3.1</v>
      </c>
      <c r="S198" s="71"/>
      <c r="T198" s="71">
        <v>3.3</v>
      </c>
      <c r="U198" s="71" t="s">
        <v>248</v>
      </c>
      <c r="V198" s="71" t="s">
        <v>43</v>
      </c>
      <c r="W198" s="71" t="s">
        <v>44</v>
      </c>
      <c r="X198" s="71" t="s">
        <v>45</v>
      </c>
      <c r="Y198" s="73" t="s">
        <v>756</v>
      </c>
      <c r="Z198" s="71">
        <v>7</v>
      </c>
      <c r="AA198" s="73" t="s">
        <v>756</v>
      </c>
      <c r="AB198" s="71">
        <v>7</v>
      </c>
      <c r="AC198" s="75">
        <v>7</v>
      </c>
      <c r="AD198" s="80">
        <v>7</v>
      </c>
      <c r="AE198" s="71" t="s">
        <v>46</v>
      </c>
      <c r="AF198" s="81">
        <v>42674</v>
      </c>
      <c r="AG198" s="71" t="s">
        <v>741</v>
      </c>
      <c r="AH198" s="103"/>
      <c r="AI198" s="71"/>
      <c r="AJ198" s="67" t="str">
        <f t="shared" si="6"/>
        <v>D:\\征收\\碧湘街二期\\外勘照片\\私房外勘\\195曾友文\\附件存档\\1.jpg</v>
      </c>
      <c r="AK198" s="67" t="str">
        <f t="shared" si="7"/>
        <v>D:\\征收\\碧湘街二期\\外勘照片\\私房外勘\\195曾友文\\附件存档\\2.jpg</v>
      </c>
    </row>
    <row r="199" spans="1:37" ht="22.5">
      <c r="A199" s="71">
        <v>196</v>
      </c>
      <c r="B199" s="89" t="s">
        <v>757</v>
      </c>
      <c r="C199" s="71"/>
      <c r="D199" s="103" t="s">
        <v>734</v>
      </c>
      <c r="E199" s="71">
        <v>104</v>
      </c>
      <c r="F199" s="71"/>
      <c r="G199" s="89" t="s">
        <v>758</v>
      </c>
      <c r="H199" s="71">
        <v>715089570</v>
      </c>
      <c r="I199" s="89">
        <v>57.77</v>
      </c>
      <c r="J199" s="71" t="s">
        <v>40</v>
      </c>
      <c r="K199" s="71" t="s">
        <v>40</v>
      </c>
      <c r="L199" s="71" t="s">
        <v>40</v>
      </c>
      <c r="M199" s="71">
        <v>1990</v>
      </c>
      <c r="N199" s="71">
        <v>1990</v>
      </c>
      <c r="O199" s="71" t="s">
        <v>41</v>
      </c>
      <c r="P199" s="71" t="s">
        <v>150</v>
      </c>
      <c r="Q199" s="71" t="s">
        <v>42</v>
      </c>
      <c r="R199" s="71">
        <v>2.8</v>
      </c>
      <c r="S199" s="71"/>
      <c r="T199" s="71">
        <v>3</v>
      </c>
      <c r="U199" s="71" t="s">
        <v>248</v>
      </c>
      <c r="V199" s="71" t="s">
        <v>43</v>
      </c>
      <c r="W199" s="71" t="s">
        <v>44</v>
      </c>
      <c r="X199" s="71" t="s">
        <v>45</v>
      </c>
      <c r="Y199" s="73" t="s">
        <v>93</v>
      </c>
      <c r="Z199" s="71">
        <v>7</v>
      </c>
      <c r="AA199" s="73" t="s">
        <v>93</v>
      </c>
      <c r="AB199" s="71">
        <v>7</v>
      </c>
      <c r="AC199" s="75">
        <v>1</v>
      </c>
      <c r="AD199" s="80">
        <v>7</v>
      </c>
      <c r="AE199" s="71" t="s">
        <v>46</v>
      </c>
      <c r="AF199" s="81">
        <v>42674</v>
      </c>
      <c r="AG199" s="71" t="s">
        <v>737</v>
      </c>
      <c r="AH199" s="103"/>
      <c r="AI199" s="71"/>
      <c r="AJ199" s="67" t="str">
        <f t="shared" si="6"/>
        <v>D:\\征收\\碧湘街二期\\外勘照片\\私房外勘\\196张琼\\附件存档\\1.jpg</v>
      </c>
      <c r="AK199" s="67" t="str">
        <f t="shared" si="7"/>
        <v>D:\\征收\\碧湘街二期\\外勘照片\\私房外勘\\196张琼\\附件存档\\2.jpg</v>
      </c>
    </row>
    <row r="200" spans="1:37" ht="22.5">
      <c r="A200" s="71">
        <v>197</v>
      </c>
      <c r="B200" s="89" t="s">
        <v>759</v>
      </c>
      <c r="C200" s="71"/>
      <c r="D200" s="103" t="s">
        <v>734</v>
      </c>
      <c r="E200" s="71"/>
      <c r="F200" s="71"/>
      <c r="G200" s="89" t="s">
        <v>1813</v>
      </c>
      <c r="H200" s="71" t="s">
        <v>760</v>
      </c>
      <c r="I200" s="89">
        <v>57.77</v>
      </c>
      <c r="J200" s="71" t="s">
        <v>40</v>
      </c>
      <c r="K200" s="71" t="s">
        <v>40</v>
      </c>
      <c r="L200" s="71" t="s">
        <v>40</v>
      </c>
      <c r="M200" s="71">
        <v>1990</v>
      </c>
      <c r="N200" s="71">
        <v>1990</v>
      </c>
      <c r="O200" s="71" t="s">
        <v>41</v>
      </c>
      <c r="P200" s="71" t="s">
        <v>150</v>
      </c>
      <c r="Q200" s="71" t="s">
        <v>42</v>
      </c>
      <c r="R200" s="71">
        <v>2.7</v>
      </c>
      <c r="S200" s="71"/>
      <c r="T200" s="71">
        <v>3</v>
      </c>
      <c r="U200" s="71" t="s">
        <v>248</v>
      </c>
      <c r="V200" s="71" t="s">
        <v>43</v>
      </c>
      <c r="W200" s="71" t="s">
        <v>44</v>
      </c>
      <c r="X200" s="71" t="s">
        <v>45</v>
      </c>
      <c r="Y200" s="73" t="s">
        <v>620</v>
      </c>
      <c r="Z200" s="71">
        <v>7</v>
      </c>
      <c r="AA200" s="73" t="s">
        <v>620</v>
      </c>
      <c r="AB200" s="71">
        <v>7</v>
      </c>
      <c r="AC200" s="75">
        <v>2</v>
      </c>
      <c r="AD200" s="80">
        <v>7</v>
      </c>
      <c r="AE200" s="71" t="s">
        <v>621</v>
      </c>
      <c r="AF200" s="81">
        <v>42674</v>
      </c>
      <c r="AG200" s="71" t="s">
        <v>741</v>
      </c>
      <c r="AH200" s="103"/>
      <c r="AI200" s="71"/>
      <c r="AJ200" s="67" t="str">
        <f t="shared" si="6"/>
        <v>D:\\征收\\碧湘街二期\\外勘照片\\私房外勘\\197谢阳生\\附件存档\\1.jpg</v>
      </c>
      <c r="AK200" s="67" t="str">
        <f t="shared" si="7"/>
        <v>D:\\征收\\碧湘街二期\\外勘照片\\私房外勘\\197谢阳生\\附件存档\\2.jpg</v>
      </c>
    </row>
    <row r="201" spans="1:37" ht="22.5">
      <c r="A201" s="71">
        <v>198</v>
      </c>
      <c r="B201" s="89" t="s">
        <v>761</v>
      </c>
      <c r="C201" s="71"/>
      <c r="D201" s="103" t="s">
        <v>734</v>
      </c>
      <c r="E201" s="71">
        <v>304</v>
      </c>
      <c r="F201" s="71"/>
      <c r="G201" s="89" t="s">
        <v>762</v>
      </c>
      <c r="H201" s="71" t="s">
        <v>763</v>
      </c>
      <c r="I201" s="89">
        <v>57.77</v>
      </c>
      <c r="J201" s="71" t="s">
        <v>40</v>
      </c>
      <c r="K201" s="71" t="s">
        <v>40</v>
      </c>
      <c r="L201" s="71" t="s">
        <v>40</v>
      </c>
      <c r="M201" s="71">
        <v>1990</v>
      </c>
      <c r="N201" s="71">
        <v>1990</v>
      </c>
      <c r="O201" s="71" t="s">
        <v>41</v>
      </c>
      <c r="P201" s="71" t="s">
        <v>150</v>
      </c>
      <c r="Q201" s="71" t="s">
        <v>42</v>
      </c>
      <c r="R201" s="71">
        <v>2.7</v>
      </c>
      <c r="S201" s="71"/>
      <c r="T201" s="71">
        <v>3</v>
      </c>
      <c r="U201" s="71" t="s">
        <v>248</v>
      </c>
      <c r="V201" s="71" t="s">
        <v>43</v>
      </c>
      <c r="W201" s="71" t="s">
        <v>44</v>
      </c>
      <c r="X201" s="71" t="s">
        <v>45</v>
      </c>
      <c r="Y201" s="73" t="s">
        <v>625</v>
      </c>
      <c r="Z201" s="71">
        <v>7</v>
      </c>
      <c r="AA201" s="73" t="s">
        <v>625</v>
      </c>
      <c r="AB201" s="71">
        <v>7</v>
      </c>
      <c r="AC201" s="75">
        <v>3</v>
      </c>
      <c r="AD201" s="80">
        <v>7</v>
      </c>
      <c r="AE201" s="71" t="s">
        <v>46</v>
      </c>
      <c r="AF201" s="81">
        <v>42674</v>
      </c>
      <c r="AG201" s="71" t="s">
        <v>741</v>
      </c>
      <c r="AH201" s="103"/>
      <c r="AI201" s="71"/>
      <c r="AJ201" s="67" t="str">
        <f t="shared" si="6"/>
        <v>D:\\征收\\碧湘街二期\\外勘照片\\私房外勘\\198杨铁平\\附件存档\\1.jpg</v>
      </c>
      <c r="AK201" s="67" t="str">
        <f t="shared" si="7"/>
        <v>D:\\征收\\碧湘街二期\\外勘照片\\私房外勘\\198杨铁平\\附件存档\\2.jpg</v>
      </c>
    </row>
    <row r="202" spans="1:37" ht="22.5">
      <c r="A202" s="71">
        <v>199</v>
      </c>
      <c r="B202" s="89" t="s">
        <v>764</v>
      </c>
      <c r="C202" s="71"/>
      <c r="D202" s="103" t="s">
        <v>734</v>
      </c>
      <c r="E202" s="71"/>
      <c r="F202" s="71"/>
      <c r="G202" s="89" t="s">
        <v>765</v>
      </c>
      <c r="H202" s="71" t="s">
        <v>766</v>
      </c>
      <c r="I202" s="89">
        <v>57.77</v>
      </c>
      <c r="J202" s="71" t="s">
        <v>40</v>
      </c>
      <c r="K202" s="71" t="s">
        <v>40</v>
      </c>
      <c r="L202" s="71" t="s">
        <v>40</v>
      </c>
      <c r="M202" s="71">
        <v>1990</v>
      </c>
      <c r="N202" s="71">
        <v>1990</v>
      </c>
      <c r="O202" s="71" t="s">
        <v>41</v>
      </c>
      <c r="P202" s="71" t="s">
        <v>150</v>
      </c>
      <c r="Q202" s="71" t="s">
        <v>42</v>
      </c>
      <c r="R202" s="71">
        <v>2.7</v>
      </c>
      <c r="S202" s="71"/>
      <c r="T202" s="71">
        <v>3</v>
      </c>
      <c r="U202" s="71" t="s">
        <v>248</v>
      </c>
      <c r="V202" s="71" t="s">
        <v>43</v>
      </c>
      <c r="W202" s="71" t="s">
        <v>44</v>
      </c>
      <c r="X202" s="71" t="s">
        <v>45</v>
      </c>
      <c r="Y202" s="73" t="s">
        <v>751</v>
      </c>
      <c r="Z202" s="71">
        <v>7</v>
      </c>
      <c r="AA202" s="73" t="s">
        <v>751</v>
      </c>
      <c r="AB202" s="71">
        <v>7</v>
      </c>
      <c r="AC202" s="75">
        <v>5</v>
      </c>
      <c r="AD202" s="80">
        <v>7</v>
      </c>
      <c r="AE202" s="71" t="s">
        <v>46</v>
      </c>
      <c r="AF202" s="81">
        <v>42674</v>
      </c>
      <c r="AG202" s="71" t="s">
        <v>741</v>
      </c>
      <c r="AH202" s="103"/>
      <c r="AI202" s="71"/>
      <c r="AJ202" s="67" t="str">
        <f t="shared" si="6"/>
        <v>D:\\征收\\碧湘街二期\\外勘照片\\私房外勘\\199张春生\\附件存档\\1.jpg</v>
      </c>
      <c r="AK202" s="67" t="str">
        <f t="shared" si="7"/>
        <v>D:\\征收\\碧湘街二期\\外勘照片\\私房外勘\\199张春生\\附件存档\\2.jpg</v>
      </c>
    </row>
    <row r="203" spans="1:37" ht="22.5">
      <c r="A203" s="71">
        <v>200</v>
      </c>
      <c r="B203" s="93" t="s">
        <v>767</v>
      </c>
      <c r="C203" s="71"/>
      <c r="D203" s="103" t="s">
        <v>734</v>
      </c>
      <c r="E203" s="71">
        <v>604</v>
      </c>
      <c r="F203" s="71"/>
      <c r="G203" s="89" t="s">
        <v>768</v>
      </c>
      <c r="H203" s="73" t="s">
        <v>769</v>
      </c>
      <c r="I203" s="89">
        <v>57.77</v>
      </c>
      <c r="J203" s="71" t="s">
        <v>40</v>
      </c>
      <c r="K203" s="71" t="s">
        <v>40</v>
      </c>
      <c r="L203" s="71" t="s">
        <v>40</v>
      </c>
      <c r="M203" s="71">
        <v>1990</v>
      </c>
      <c r="N203" s="71">
        <v>1990</v>
      </c>
      <c r="O203" s="71" t="s">
        <v>41</v>
      </c>
      <c r="P203" s="71" t="s">
        <v>150</v>
      </c>
      <c r="Q203" s="71" t="s">
        <v>42</v>
      </c>
      <c r="R203" s="71">
        <v>2.7</v>
      </c>
      <c r="S203" s="71"/>
      <c r="T203" s="71">
        <v>3</v>
      </c>
      <c r="U203" s="71" t="s">
        <v>248</v>
      </c>
      <c r="V203" s="71" t="s">
        <v>43</v>
      </c>
      <c r="W203" s="71" t="s">
        <v>44</v>
      </c>
      <c r="X203" s="71" t="s">
        <v>45</v>
      </c>
      <c r="Y203" s="73" t="s">
        <v>747</v>
      </c>
      <c r="Z203" s="71">
        <v>7</v>
      </c>
      <c r="AA203" s="73" t="s">
        <v>747</v>
      </c>
      <c r="AB203" s="71">
        <v>7</v>
      </c>
      <c r="AC203" s="75">
        <v>6</v>
      </c>
      <c r="AD203" s="80">
        <v>7</v>
      </c>
      <c r="AE203" s="71" t="s">
        <v>46</v>
      </c>
      <c r="AF203" s="81">
        <v>42674</v>
      </c>
      <c r="AG203" s="71" t="s">
        <v>741</v>
      </c>
      <c r="AH203" s="103"/>
      <c r="AI203" s="71"/>
      <c r="AJ203" s="67" t="str">
        <f t="shared" si="6"/>
        <v>D:\\征收\\碧湘街二期\\外勘照片\\私房外勘\\200戴桂秋\\附件存档\\1.jpg</v>
      </c>
      <c r="AK203" s="67" t="str">
        <f t="shared" si="7"/>
        <v>D:\\征收\\碧湘街二期\\外勘照片\\私房外勘\\200戴桂秋\\附件存档\\2.jpg</v>
      </c>
    </row>
    <row r="204" spans="1:37" ht="22.5">
      <c r="A204" s="71">
        <v>201</v>
      </c>
      <c r="B204" s="93" t="s">
        <v>770</v>
      </c>
      <c r="C204" s="71"/>
      <c r="D204" s="103" t="s">
        <v>1785</v>
      </c>
      <c r="E204" s="71"/>
      <c r="F204" s="71"/>
      <c r="G204" s="89" t="s">
        <v>771</v>
      </c>
      <c r="H204" s="71" t="s">
        <v>772</v>
      </c>
      <c r="I204" s="89">
        <v>57.27</v>
      </c>
      <c r="J204" s="71" t="s">
        <v>40</v>
      </c>
      <c r="K204" s="71" t="s">
        <v>40</v>
      </c>
      <c r="L204" s="71" t="s">
        <v>40</v>
      </c>
      <c r="M204" s="71">
        <v>1990</v>
      </c>
      <c r="N204" s="71">
        <v>1990</v>
      </c>
      <c r="O204" s="71" t="s">
        <v>41</v>
      </c>
      <c r="P204" s="71" t="s">
        <v>150</v>
      </c>
      <c r="Q204" s="71" t="s">
        <v>42</v>
      </c>
      <c r="R204" s="71">
        <v>3.1</v>
      </c>
      <c r="S204" s="71"/>
      <c r="T204" s="71">
        <v>3.3</v>
      </c>
      <c r="U204" s="71" t="s">
        <v>248</v>
      </c>
      <c r="V204" s="71" t="s">
        <v>43</v>
      </c>
      <c r="W204" s="71" t="s">
        <v>44</v>
      </c>
      <c r="X204" s="71" t="s">
        <v>45</v>
      </c>
      <c r="Y204" s="73" t="s">
        <v>756</v>
      </c>
      <c r="Z204" s="71">
        <v>7</v>
      </c>
      <c r="AA204" s="73" t="s">
        <v>756</v>
      </c>
      <c r="AB204" s="71">
        <v>7</v>
      </c>
      <c r="AC204" s="75">
        <v>7</v>
      </c>
      <c r="AD204" s="80">
        <v>7</v>
      </c>
      <c r="AE204" s="71" t="s">
        <v>752</v>
      </c>
      <c r="AF204" s="81">
        <v>42674</v>
      </c>
      <c r="AG204" s="71" t="s">
        <v>741</v>
      </c>
      <c r="AH204" s="103"/>
      <c r="AI204" s="71"/>
      <c r="AJ204" s="67" t="str">
        <f t="shared" si="6"/>
        <v>D:\\征收\\碧湘街二期\\外勘照片\\私房外勘\\201刘淑媛\\附件存档\\1.jpg</v>
      </c>
      <c r="AK204" s="67" t="str">
        <f t="shared" si="7"/>
        <v>D:\\征收\\碧湘街二期\\外勘照片\\私房外勘\\201刘淑媛\\附件存档\\2.jpg</v>
      </c>
    </row>
    <row r="205" spans="1:37" ht="45">
      <c r="A205" s="71">
        <v>202</v>
      </c>
      <c r="B205" s="89" t="s">
        <v>1181</v>
      </c>
      <c r="C205" s="71"/>
      <c r="D205" s="103" t="s">
        <v>773</v>
      </c>
      <c r="E205" s="71">
        <v>101</v>
      </c>
      <c r="F205" s="71"/>
      <c r="G205" s="89" t="s">
        <v>774</v>
      </c>
      <c r="H205" s="71" t="s">
        <v>775</v>
      </c>
      <c r="I205" s="89">
        <v>59.75</v>
      </c>
      <c r="J205" s="71" t="s">
        <v>40</v>
      </c>
      <c r="K205" s="103" t="s">
        <v>776</v>
      </c>
      <c r="L205" s="71" t="s">
        <v>40</v>
      </c>
      <c r="M205" s="71"/>
      <c r="N205" s="71">
        <v>1989</v>
      </c>
      <c r="O205" s="71" t="s">
        <v>41</v>
      </c>
      <c r="P205" s="71" t="s">
        <v>150</v>
      </c>
      <c r="Q205" s="71" t="s">
        <v>42</v>
      </c>
      <c r="R205" s="71">
        <v>2.9</v>
      </c>
      <c r="S205" s="71">
        <v>2.85</v>
      </c>
      <c r="T205" s="74">
        <v>3</v>
      </c>
      <c r="U205" s="71" t="s">
        <v>248</v>
      </c>
      <c r="V205" s="71" t="s">
        <v>43</v>
      </c>
      <c r="W205" s="71" t="s">
        <v>44</v>
      </c>
      <c r="X205" s="71" t="s">
        <v>45</v>
      </c>
      <c r="Y205" s="73" t="s">
        <v>93</v>
      </c>
      <c r="Z205" s="71">
        <v>4</v>
      </c>
      <c r="AA205" s="73" t="s">
        <v>93</v>
      </c>
      <c r="AB205" s="71">
        <v>4</v>
      </c>
      <c r="AC205" s="75">
        <v>1</v>
      </c>
      <c r="AD205" s="80">
        <v>4</v>
      </c>
      <c r="AE205" s="71" t="s">
        <v>46</v>
      </c>
      <c r="AF205" s="81">
        <v>42674</v>
      </c>
      <c r="AG205" s="71" t="s">
        <v>737</v>
      </c>
      <c r="AH205" s="71" t="s">
        <v>238</v>
      </c>
      <c r="AI205" s="103" t="s">
        <v>1200</v>
      </c>
      <c r="AJ205" s="67" t="str">
        <f t="shared" si="6"/>
        <v>D:\\征收\\碧湘街二期\\外勘照片\\私房外勘\\202梁慕兰\\附件存档\\1.jpg</v>
      </c>
      <c r="AK205" s="67" t="str">
        <f t="shared" si="7"/>
        <v>D:\\征收\\碧湘街二期\\外勘照片\\私房外勘\\202梁慕兰\\附件存档\\2.jpg</v>
      </c>
    </row>
    <row r="206" spans="1:37">
      <c r="A206" s="71">
        <v>203</v>
      </c>
      <c r="B206" s="89" t="s">
        <v>777</v>
      </c>
      <c r="C206" s="71"/>
      <c r="D206" s="103" t="s">
        <v>773</v>
      </c>
      <c r="E206" s="71">
        <v>201</v>
      </c>
      <c r="F206" s="71"/>
      <c r="G206" s="89" t="s">
        <v>778</v>
      </c>
      <c r="H206" s="71" t="s">
        <v>779</v>
      </c>
      <c r="I206" s="89">
        <v>63.04</v>
      </c>
      <c r="J206" s="71" t="s">
        <v>40</v>
      </c>
      <c r="K206" s="71" t="s">
        <v>40</v>
      </c>
      <c r="L206" s="71" t="s">
        <v>40</v>
      </c>
      <c r="M206" s="71"/>
      <c r="N206" s="71">
        <v>1989</v>
      </c>
      <c r="O206" s="71" t="s">
        <v>41</v>
      </c>
      <c r="P206" s="71" t="s">
        <v>150</v>
      </c>
      <c r="Q206" s="71" t="s">
        <v>42</v>
      </c>
      <c r="R206" s="71">
        <v>2.7</v>
      </c>
      <c r="S206" s="71"/>
      <c r="T206" s="71">
        <v>3</v>
      </c>
      <c r="U206" s="71" t="s">
        <v>248</v>
      </c>
      <c r="V206" s="71" t="s">
        <v>43</v>
      </c>
      <c r="W206" s="71" t="s">
        <v>44</v>
      </c>
      <c r="X206" s="71" t="s">
        <v>45</v>
      </c>
      <c r="Y206" s="73" t="s">
        <v>620</v>
      </c>
      <c r="Z206" s="71">
        <v>4</v>
      </c>
      <c r="AA206" s="73" t="s">
        <v>620</v>
      </c>
      <c r="AB206" s="71">
        <v>4</v>
      </c>
      <c r="AC206" s="75">
        <v>2</v>
      </c>
      <c r="AD206" s="80">
        <v>4</v>
      </c>
      <c r="AE206" s="71" t="s">
        <v>46</v>
      </c>
      <c r="AF206" s="81">
        <v>42675</v>
      </c>
      <c r="AG206" s="71" t="s">
        <v>741</v>
      </c>
      <c r="AH206" s="103"/>
      <c r="AI206" s="103" t="s">
        <v>76</v>
      </c>
      <c r="AJ206" s="67" t="str">
        <f t="shared" si="6"/>
        <v>D:\\征收\\碧湘街二期\\外勘照片\\私房外勘\\203徐岳峻\\附件存档\\1.jpg</v>
      </c>
      <c r="AK206" s="67" t="str">
        <f t="shared" si="7"/>
        <v>D:\\征收\\碧湘街二期\\外勘照片\\私房外勘\\203徐岳峻\\附件存档\\2.jpg</v>
      </c>
    </row>
    <row r="207" spans="1:37">
      <c r="A207" s="71">
        <v>204</v>
      </c>
      <c r="B207" s="89" t="s">
        <v>780</v>
      </c>
      <c r="C207" s="71"/>
      <c r="D207" s="103" t="s">
        <v>773</v>
      </c>
      <c r="E207" s="71">
        <v>301</v>
      </c>
      <c r="F207" s="71"/>
      <c r="G207" s="89" t="s">
        <v>781</v>
      </c>
      <c r="H207" s="71" t="s">
        <v>782</v>
      </c>
      <c r="I207" s="89">
        <v>47.6</v>
      </c>
      <c r="J207" s="71" t="s">
        <v>40</v>
      </c>
      <c r="K207" s="71" t="s">
        <v>40</v>
      </c>
      <c r="L207" s="71" t="s">
        <v>40</v>
      </c>
      <c r="M207" s="71"/>
      <c r="N207" s="71">
        <v>1989</v>
      </c>
      <c r="O207" s="71" t="s">
        <v>41</v>
      </c>
      <c r="P207" s="71" t="s">
        <v>150</v>
      </c>
      <c r="Q207" s="71" t="s">
        <v>42</v>
      </c>
      <c r="R207" s="71">
        <v>2.7</v>
      </c>
      <c r="S207" s="71"/>
      <c r="T207" s="71">
        <v>3</v>
      </c>
      <c r="U207" s="71" t="s">
        <v>783</v>
      </c>
      <c r="V207" s="71" t="s">
        <v>43</v>
      </c>
      <c r="W207" s="71" t="s">
        <v>44</v>
      </c>
      <c r="X207" s="71" t="s">
        <v>45</v>
      </c>
      <c r="Y207" s="73" t="s">
        <v>625</v>
      </c>
      <c r="Z207" s="71">
        <v>4</v>
      </c>
      <c r="AA207" s="73" t="s">
        <v>625</v>
      </c>
      <c r="AB207" s="71">
        <v>4</v>
      </c>
      <c r="AC207" s="75">
        <v>3</v>
      </c>
      <c r="AD207" s="80">
        <v>4</v>
      </c>
      <c r="AE207" s="71" t="s">
        <v>46</v>
      </c>
      <c r="AF207" s="81">
        <v>42674</v>
      </c>
      <c r="AG207" s="71" t="s">
        <v>741</v>
      </c>
      <c r="AH207" s="103"/>
      <c r="AI207" s="103" t="s">
        <v>76</v>
      </c>
      <c r="AJ207" s="67" t="str">
        <f t="shared" si="6"/>
        <v>D:\\征收\\碧湘街二期\\外勘照片\\私房外勘\\204刘石林\\附件存档\\1.jpg</v>
      </c>
      <c r="AK207" s="67" t="str">
        <f t="shared" si="7"/>
        <v>D:\\征收\\碧湘街二期\\外勘照片\\私房外勘\\204刘石林\\附件存档\\2.jpg</v>
      </c>
    </row>
    <row r="208" spans="1:37">
      <c r="A208" s="71">
        <v>205</v>
      </c>
      <c r="B208" s="89" t="s">
        <v>784</v>
      </c>
      <c r="C208" s="71"/>
      <c r="D208" s="103" t="s">
        <v>773</v>
      </c>
      <c r="E208" s="71">
        <v>401</v>
      </c>
      <c r="F208" s="71"/>
      <c r="G208" s="89" t="s">
        <v>785</v>
      </c>
      <c r="H208" s="71">
        <v>712009912</v>
      </c>
      <c r="I208" s="89">
        <v>63.04</v>
      </c>
      <c r="J208" s="71" t="s">
        <v>40</v>
      </c>
      <c r="K208" s="71" t="s">
        <v>40</v>
      </c>
      <c r="L208" s="71" t="s">
        <v>40</v>
      </c>
      <c r="M208" s="71"/>
      <c r="N208" s="71">
        <v>1989</v>
      </c>
      <c r="O208" s="71" t="s">
        <v>41</v>
      </c>
      <c r="P208" s="71" t="s">
        <v>150</v>
      </c>
      <c r="Q208" s="71" t="s">
        <v>42</v>
      </c>
      <c r="R208" s="71">
        <v>2.9</v>
      </c>
      <c r="S208" s="71"/>
      <c r="T208" s="74">
        <v>3.1</v>
      </c>
      <c r="U208" s="71" t="s">
        <v>248</v>
      </c>
      <c r="V208" s="71" t="s">
        <v>43</v>
      </c>
      <c r="W208" s="71" t="s">
        <v>44</v>
      </c>
      <c r="X208" s="71" t="s">
        <v>45</v>
      </c>
      <c r="Y208" s="73" t="s">
        <v>629</v>
      </c>
      <c r="Z208" s="71">
        <v>4</v>
      </c>
      <c r="AA208" s="73" t="s">
        <v>629</v>
      </c>
      <c r="AB208" s="71">
        <v>4</v>
      </c>
      <c r="AC208" s="75">
        <v>4</v>
      </c>
      <c r="AD208" s="80">
        <v>4</v>
      </c>
      <c r="AE208" s="71" t="s">
        <v>46</v>
      </c>
      <c r="AF208" s="81">
        <v>42674</v>
      </c>
      <c r="AG208" s="71" t="s">
        <v>741</v>
      </c>
      <c r="AH208" s="103"/>
      <c r="AI208" s="103" t="s">
        <v>76</v>
      </c>
      <c r="AJ208" s="67" t="str">
        <f t="shared" si="6"/>
        <v>D:\\征收\\碧湘街二期\\外勘照片\\私房外勘\\205夏日红\\附件存档\\1.jpg</v>
      </c>
      <c r="AK208" s="67" t="str">
        <f t="shared" si="7"/>
        <v>D:\\征收\\碧湘街二期\\外勘照片\\私房外勘\\205夏日红\\附件存档\\2.jpg</v>
      </c>
    </row>
    <row r="209" spans="1:37">
      <c r="A209" s="71">
        <v>206</v>
      </c>
      <c r="B209" s="89" t="s">
        <v>786</v>
      </c>
      <c r="C209" s="71"/>
      <c r="D209" s="103" t="s">
        <v>773</v>
      </c>
      <c r="E209" s="71">
        <v>202</v>
      </c>
      <c r="F209" s="71"/>
      <c r="G209" s="89" t="s">
        <v>787</v>
      </c>
      <c r="H209" s="71" t="s">
        <v>788</v>
      </c>
      <c r="I209" s="89">
        <v>31.81</v>
      </c>
      <c r="J209" s="71" t="s">
        <v>40</v>
      </c>
      <c r="K209" s="71" t="s">
        <v>40</v>
      </c>
      <c r="L209" s="71" t="s">
        <v>40</v>
      </c>
      <c r="M209" s="71"/>
      <c r="N209" s="71">
        <v>1989</v>
      </c>
      <c r="O209" s="71" t="s">
        <v>41</v>
      </c>
      <c r="P209" s="71" t="s">
        <v>150</v>
      </c>
      <c r="Q209" s="71" t="s">
        <v>42</v>
      </c>
      <c r="R209" s="71">
        <v>2.7</v>
      </c>
      <c r="S209" s="71"/>
      <c r="T209" s="71">
        <v>3</v>
      </c>
      <c r="U209" s="71" t="s">
        <v>789</v>
      </c>
      <c r="V209" s="71" t="s">
        <v>43</v>
      </c>
      <c r="W209" s="71" t="s">
        <v>44</v>
      </c>
      <c r="X209" s="71" t="s">
        <v>45</v>
      </c>
      <c r="Y209" s="73" t="s">
        <v>620</v>
      </c>
      <c r="Z209" s="71">
        <v>4</v>
      </c>
      <c r="AA209" s="73" t="s">
        <v>620</v>
      </c>
      <c r="AB209" s="71">
        <v>4</v>
      </c>
      <c r="AC209" s="75">
        <v>2</v>
      </c>
      <c r="AD209" s="80">
        <v>4</v>
      </c>
      <c r="AE209" s="71" t="s">
        <v>46</v>
      </c>
      <c r="AF209" s="81">
        <v>42674</v>
      </c>
      <c r="AG209" s="71" t="s">
        <v>741</v>
      </c>
      <c r="AH209" s="103"/>
      <c r="AI209" s="103" t="s">
        <v>76</v>
      </c>
      <c r="AJ209" s="67" t="str">
        <f t="shared" si="6"/>
        <v>D:\\征收\\碧湘街二期\\外勘照片\\私房外勘\\206杨峻波\\附件存档\\1.jpg</v>
      </c>
      <c r="AK209" s="67" t="str">
        <f t="shared" si="7"/>
        <v>D:\\征收\\碧湘街二期\\外勘照片\\私房外勘\\206杨峻波\\附件存档\\2.jpg</v>
      </c>
    </row>
    <row r="210" spans="1:37">
      <c r="A210" s="71">
        <v>207</v>
      </c>
      <c r="B210" s="89" t="s">
        <v>790</v>
      </c>
      <c r="C210" s="71"/>
      <c r="D210" s="103" t="s">
        <v>773</v>
      </c>
      <c r="E210" s="71">
        <v>302</v>
      </c>
      <c r="F210" s="71"/>
      <c r="G210" s="89" t="s">
        <v>791</v>
      </c>
      <c r="H210" s="71" t="s">
        <v>792</v>
      </c>
      <c r="I210" s="89">
        <v>47.06</v>
      </c>
      <c r="J210" s="71" t="s">
        <v>40</v>
      </c>
      <c r="K210" s="71" t="s">
        <v>40</v>
      </c>
      <c r="L210" s="71" t="s">
        <v>40</v>
      </c>
      <c r="M210" s="71"/>
      <c r="N210" s="71">
        <v>1989</v>
      </c>
      <c r="O210" s="71" t="s">
        <v>41</v>
      </c>
      <c r="P210" s="71" t="s">
        <v>150</v>
      </c>
      <c r="Q210" s="71" t="s">
        <v>42</v>
      </c>
      <c r="R210" s="71">
        <v>2.7</v>
      </c>
      <c r="S210" s="71"/>
      <c r="T210" s="71">
        <v>3</v>
      </c>
      <c r="U210" s="71" t="s">
        <v>783</v>
      </c>
      <c r="V210" s="71" t="s">
        <v>43</v>
      </c>
      <c r="W210" s="71" t="s">
        <v>44</v>
      </c>
      <c r="X210" s="71" t="s">
        <v>45</v>
      </c>
      <c r="Y210" s="73" t="s">
        <v>625</v>
      </c>
      <c r="Z210" s="71">
        <v>4</v>
      </c>
      <c r="AA210" s="73" t="s">
        <v>625</v>
      </c>
      <c r="AB210" s="71">
        <v>4</v>
      </c>
      <c r="AC210" s="75">
        <v>3</v>
      </c>
      <c r="AD210" s="80">
        <v>4</v>
      </c>
      <c r="AE210" s="71" t="s">
        <v>46</v>
      </c>
      <c r="AF210" s="81">
        <v>42674</v>
      </c>
      <c r="AG210" s="71" t="s">
        <v>741</v>
      </c>
      <c r="AH210" s="103"/>
      <c r="AI210" s="103" t="s">
        <v>76</v>
      </c>
      <c r="AJ210" s="67" t="str">
        <f t="shared" si="6"/>
        <v>D:\\征收\\碧湘街二期\\外勘照片\\私房外勘\\207王和顺\\附件存档\\1.jpg</v>
      </c>
      <c r="AK210" s="67" t="str">
        <f t="shared" si="7"/>
        <v>D:\\征收\\碧湘街二期\\外勘照片\\私房外勘\\207王和顺\\附件存档\\2.jpg</v>
      </c>
    </row>
    <row r="211" spans="1:37">
      <c r="A211" s="71">
        <v>208</v>
      </c>
      <c r="B211" s="89" t="s">
        <v>793</v>
      </c>
      <c r="C211" s="71"/>
      <c r="D211" s="103" t="s">
        <v>773</v>
      </c>
      <c r="E211" s="71">
        <v>303</v>
      </c>
      <c r="F211" s="71"/>
      <c r="G211" s="89" t="s">
        <v>794</v>
      </c>
      <c r="H211" s="71" t="s">
        <v>795</v>
      </c>
      <c r="I211" s="89">
        <v>41.93</v>
      </c>
      <c r="J211" s="71" t="s">
        <v>40</v>
      </c>
      <c r="K211" s="71" t="s">
        <v>40</v>
      </c>
      <c r="L211" s="71" t="s">
        <v>40</v>
      </c>
      <c r="M211" s="71"/>
      <c r="N211" s="71">
        <v>1989</v>
      </c>
      <c r="O211" s="71" t="s">
        <v>41</v>
      </c>
      <c r="P211" s="71" t="s">
        <v>150</v>
      </c>
      <c r="Q211" s="71" t="s">
        <v>42</v>
      </c>
      <c r="R211" s="71">
        <v>2.7</v>
      </c>
      <c r="S211" s="71"/>
      <c r="T211" s="71">
        <v>3</v>
      </c>
      <c r="U211" s="71" t="s">
        <v>783</v>
      </c>
      <c r="V211" s="71" t="s">
        <v>43</v>
      </c>
      <c r="W211" s="71" t="s">
        <v>44</v>
      </c>
      <c r="X211" s="71" t="s">
        <v>45</v>
      </c>
      <c r="Y211" s="73" t="s">
        <v>625</v>
      </c>
      <c r="Z211" s="71">
        <v>4</v>
      </c>
      <c r="AA211" s="73" t="s">
        <v>625</v>
      </c>
      <c r="AB211" s="71">
        <v>4</v>
      </c>
      <c r="AC211" s="75">
        <v>3</v>
      </c>
      <c r="AD211" s="80">
        <v>4</v>
      </c>
      <c r="AE211" s="71" t="s">
        <v>46</v>
      </c>
      <c r="AF211" s="81">
        <v>42675</v>
      </c>
      <c r="AG211" s="71" t="s">
        <v>741</v>
      </c>
      <c r="AH211" s="103"/>
      <c r="AI211" s="103" t="s">
        <v>76</v>
      </c>
      <c r="AJ211" s="67" t="str">
        <f t="shared" si="6"/>
        <v>D:\\征收\\碧湘街二期\\外勘照片\\私房外勘\\208廖慧丹\\附件存档\\1.jpg</v>
      </c>
      <c r="AK211" s="67" t="str">
        <f t="shared" si="7"/>
        <v>D:\\征收\\碧湘街二期\\外勘照片\\私房外勘\\208廖慧丹\\附件存档\\2.jpg</v>
      </c>
    </row>
    <row r="212" spans="1:37">
      <c r="A212" s="71">
        <v>209</v>
      </c>
      <c r="B212" s="89" t="s">
        <v>796</v>
      </c>
      <c r="C212" s="71"/>
      <c r="D212" s="103" t="s">
        <v>773</v>
      </c>
      <c r="E212" s="71">
        <v>204</v>
      </c>
      <c r="F212" s="71"/>
      <c r="G212" s="89" t="s">
        <v>797</v>
      </c>
      <c r="H212" s="71" t="s">
        <v>798</v>
      </c>
      <c r="I212" s="89">
        <v>42.02</v>
      </c>
      <c r="J212" s="71" t="s">
        <v>40</v>
      </c>
      <c r="K212" s="71" t="s">
        <v>40</v>
      </c>
      <c r="L212" s="71" t="s">
        <v>40</v>
      </c>
      <c r="M212" s="71"/>
      <c r="N212" s="71">
        <v>1989</v>
      </c>
      <c r="O212" s="71" t="s">
        <v>41</v>
      </c>
      <c r="P212" s="71" t="s">
        <v>150</v>
      </c>
      <c r="Q212" s="71" t="s">
        <v>42</v>
      </c>
      <c r="R212" s="71">
        <v>2.7</v>
      </c>
      <c r="S212" s="71"/>
      <c r="T212" s="71">
        <v>3</v>
      </c>
      <c r="U212" s="71" t="s">
        <v>783</v>
      </c>
      <c r="V212" s="71" t="s">
        <v>43</v>
      </c>
      <c r="W212" s="71" t="s">
        <v>44</v>
      </c>
      <c r="X212" s="71" t="s">
        <v>45</v>
      </c>
      <c r="Y212" s="73" t="s">
        <v>620</v>
      </c>
      <c r="Z212" s="71">
        <v>4</v>
      </c>
      <c r="AA212" s="73" t="s">
        <v>620</v>
      </c>
      <c r="AB212" s="71">
        <v>4</v>
      </c>
      <c r="AC212" s="75">
        <v>2</v>
      </c>
      <c r="AD212" s="80">
        <v>4</v>
      </c>
      <c r="AE212" s="71" t="s">
        <v>46</v>
      </c>
      <c r="AF212" s="81">
        <v>42675</v>
      </c>
      <c r="AG212" s="71" t="s">
        <v>741</v>
      </c>
      <c r="AH212" s="103"/>
      <c r="AI212" s="103" t="s">
        <v>76</v>
      </c>
      <c r="AJ212" s="67" t="str">
        <f t="shared" si="6"/>
        <v>D:\\征收\\碧湘街二期\\外勘照片\\私房外勘\\209石书仙\\附件存档\\1.jpg</v>
      </c>
      <c r="AK212" s="67" t="str">
        <f t="shared" si="7"/>
        <v>D:\\征收\\碧湘街二期\\外勘照片\\私房外勘\\209石书仙\\附件存档\\2.jpg</v>
      </c>
    </row>
    <row r="213" spans="1:37">
      <c r="A213" s="71">
        <v>210</v>
      </c>
      <c r="B213" s="89" t="s">
        <v>799</v>
      </c>
      <c r="C213" s="71"/>
      <c r="D213" s="103" t="s">
        <v>773</v>
      </c>
      <c r="E213" s="71">
        <v>304</v>
      </c>
      <c r="F213" s="71"/>
      <c r="G213" s="89" t="s">
        <v>800</v>
      </c>
      <c r="H213" s="71">
        <v>710173672</v>
      </c>
      <c r="I213" s="89">
        <v>42.02</v>
      </c>
      <c r="J213" s="71" t="s">
        <v>40</v>
      </c>
      <c r="K213" s="71"/>
      <c r="L213" s="71" t="s">
        <v>40</v>
      </c>
      <c r="M213" s="71"/>
      <c r="N213" s="71">
        <v>1989</v>
      </c>
      <c r="O213" s="71" t="s">
        <v>41</v>
      </c>
      <c r="P213" s="71"/>
      <c r="Q213" s="71" t="s">
        <v>42</v>
      </c>
      <c r="R213" s="71"/>
      <c r="S213" s="71"/>
      <c r="T213" s="71">
        <v>3</v>
      </c>
      <c r="U213" s="71"/>
      <c r="V213" s="71"/>
      <c r="W213" s="71"/>
      <c r="X213" s="71"/>
      <c r="Y213" s="73" t="s">
        <v>625</v>
      </c>
      <c r="Z213" s="71">
        <v>4</v>
      </c>
      <c r="AA213" s="73" t="s">
        <v>625</v>
      </c>
      <c r="AB213" s="71">
        <v>4</v>
      </c>
      <c r="AC213" s="75">
        <v>3</v>
      </c>
      <c r="AD213" s="80">
        <v>4</v>
      </c>
      <c r="AE213" s="71" t="s">
        <v>752</v>
      </c>
      <c r="AF213" s="81">
        <v>42674</v>
      </c>
      <c r="AG213" s="71" t="s">
        <v>741</v>
      </c>
      <c r="AH213" s="103"/>
      <c r="AI213" s="103" t="s">
        <v>76</v>
      </c>
      <c r="AJ213" s="67" t="str">
        <f t="shared" si="6"/>
        <v>D:\\征收\\碧湘街二期\\外勘照片\\私房外勘\\210颜国林\\附件存档\\1.jpg</v>
      </c>
      <c r="AK213" s="67" t="str">
        <f t="shared" si="7"/>
        <v>D:\\征收\\碧湘街二期\\外勘照片\\私房外勘\\210颜国林\\附件存档\\2.jpg</v>
      </c>
    </row>
    <row r="214" spans="1:37">
      <c r="A214" s="71">
        <v>211</v>
      </c>
      <c r="B214" s="89" t="s">
        <v>801</v>
      </c>
      <c r="C214" s="71"/>
      <c r="D214" s="103" t="s">
        <v>773</v>
      </c>
      <c r="E214" s="71">
        <v>404</v>
      </c>
      <c r="F214" s="71"/>
      <c r="G214" s="89" t="s">
        <v>802</v>
      </c>
      <c r="H214" s="71" t="s">
        <v>803</v>
      </c>
      <c r="I214" s="89">
        <v>42.02</v>
      </c>
      <c r="J214" s="71" t="s">
        <v>40</v>
      </c>
      <c r="K214" s="71" t="s">
        <v>40</v>
      </c>
      <c r="L214" s="71" t="s">
        <v>40</v>
      </c>
      <c r="M214" s="71"/>
      <c r="N214" s="71">
        <v>1989</v>
      </c>
      <c r="O214" s="71" t="s">
        <v>41</v>
      </c>
      <c r="P214" s="71" t="s">
        <v>150</v>
      </c>
      <c r="Q214" s="71" t="s">
        <v>42</v>
      </c>
      <c r="R214" s="71">
        <v>2.9</v>
      </c>
      <c r="S214" s="71"/>
      <c r="T214" s="74">
        <v>3.1</v>
      </c>
      <c r="U214" s="71" t="s">
        <v>783</v>
      </c>
      <c r="V214" s="71" t="s">
        <v>43</v>
      </c>
      <c r="W214" s="71" t="s">
        <v>44</v>
      </c>
      <c r="X214" s="71" t="s">
        <v>45</v>
      </c>
      <c r="Y214" s="73" t="s">
        <v>629</v>
      </c>
      <c r="Z214" s="71">
        <v>4</v>
      </c>
      <c r="AA214" s="73" t="s">
        <v>629</v>
      </c>
      <c r="AB214" s="71">
        <v>4</v>
      </c>
      <c r="AC214" s="75">
        <v>4</v>
      </c>
      <c r="AD214" s="80">
        <v>4</v>
      </c>
      <c r="AE214" s="71" t="s">
        <v>46</v>
      </c>
      <c r="AF214" s="81">
        <v>42675</v>
      </c>
      <c r="AG214" s="71" t="s">
        <v>741</v>
      </c>
      <c r="AH214" s="103"/>
      <c r="AI214" s="103" t="s">
        <v>76</v>
      </c>
      <c r="AJ214" s="67" t="str">
        <f t="shared" si="6"/>
        <v>D:\\征收\\碧湘街二期\\外勘照片\\私房外勘\\211易月娥\\附件存档\\1.jpg</v>
      </c>
      <c r="AK214" s="67" t="str">
        <f t="shared" si="7"/>
        <v>D:\\征收\\碧湘街二期\\外勘照片\\私房外勘\\211易月娥\\附件存档\\2.jpg</v>
      </c>
    </row>
    <row r="215" spans="1:37">
      <c r="A215" s="71">
        <v>212</v>
      </c>
      <c r="B215" s="89" t="s">
        <v>804</v>
      </c>
      <c r="C215" s="71"/>
      <c r="D215" s="103" t="s">
        <v>773</v>
      </c>
      <c r="E215" s="71">
        <v>205</v>
      </c>
      <c r="F215" s="71"/>
      <c r="G215" s="89" t="s">
        <v>1201</v>
      </c>
      <c r="H215" s="71">
        <v>710065657</v>
      </c>
      <c r="I215" s="89">
        <v>47.06</v>
      </c>
      <c r="J215" s="71" t="s">
        <v>40</v>
      </c>
      <c r="K215" s="71"/>
      <c r="L215" s="71" t="s">
        <v>40</v>
      </c>
      <c r="M215" s="71"/>
      <c r="N215" s="71">
        <v>1989</v>
      </c>
      <c r="O215" s="71" t="s">
        <v>41</v>
      </c>
      <c r="P215" s="71"/>
      <c r="Q215" s="71" t="s">
        <v>42</v>
      </c>
      <c r="R215" s="71"/>
      <c r="S215" s="71"/>
      <c r="T215" s="71">
        <v>3</v>
      </c>
      <c r="U215" s="71"/>
      <c r="V215" s="71"/>
      <c r="W215" s="71"/>
      <c r="X215" s="71"/>
      <c r="Y215" s="73" t="s">
        <v>620</v>
      </c>
      <c r="Z215" s="71">
        <v>4</v>
      </c>
      <c r="AA215" s="73" t="s">
        <v>620</v>
      </c>
      <c r="AB215" s="71">
        <v>4</v>
      </c>
      <c r="AC215" s="75">
        <v>2</v>
      </c>
      <c r="AD215" s="80">
        <v>4</v>
      </c>
      <c r="AE215" s="71" t="s">
        <v>1182</v>
      </c>
      <c r="AF215" s="81">
        <v>42674</v>
      </c>
      <c r="AG215" s="71" t="s">
        <v>741</v>
      </c>
      <c r="AH215" s="103"/>
      <c r="AI215" s="71"/>
      <c r="AJ215" s="67" t="str">
        <f t="shared" si="6"/>
        <v>D:\\征收\\碧湘街二期\\外勘照片\\私房外勘\\212李筑荪\\附件存档\\1.jpg</v>
      </c>
      <c r="AK215" s="67" t="str">
        <f t="shared" si="7"/>
        <v>D:\\征收\\碧湘街二期\\外勘照片\\私房外勘\\212李筑荪\\附件存档\\2.jpg</v>
      </c>
    </row>
    <row r="216" spans="1:37">
      <c r="A216" s="71">
        <v>213</v>
      </c>
      <c r="B216" s="89" t="s">
        <v>805</v>
      </c>
      <c r="C216" s="71"/>
      <c r="D216" s="103" t="s">
        <v>773</v>
      </c>
      <c r="E216" s="71">
        <v>405</v>
      </c>
      <c r="F216" s="71"/>
      <c r="G216" s="89" t="s">
        <v>806</v>
      </c>
      <c r="H216" s="71" t="s">
        <v>807</v>
      </c>
      <c r="I216" s="89">
        <v>47.06</v>
      </c>
      <c r="J216" s="71" t="s">
        <v>40</v>
      </c>
      <c r="K216" s="71" t="s">
        <v>40</v>
      </c>
      <c r="L216" s="71" t="s">
        <v>40</v>
      </c>
      <c r="M216" s="71"/>
      <c r="N216" s="71">
        <v>1989</v>
      </c>
      <c r="O216" s="71" t="s">
        <v>41</v>
      </c>
      <c r="P216" s="71" t="s">
        <v>150</v>
      </c>
      <c r="Q216" s="71" t="s">
        <v>42</v>
      </c>
      <c r="R216" s="71">
        <v>2.9</v>
      </c>
      <c r="S216" s="71"/>
      <c r="T216" s="74">
        <v>3.1</v>
      </c>
      <c r="U216" s="71" t="s">
        <v>783</v>
      </c>
      <c r="V216" s="71" t="s">
        <v>43</v>
      </c>
      <c r="W216" s="71" t="s">
        <v>44</v>
      </c>
      <c r="X216" s="71" t="s">
        <v>45</v>
      </c>
      <c r="Y216" s="73" t="s">
        <v>629</v>
      </c>
      <c r="Z216" s="71">
        <v>4</v>
      </c>
      <c r="AA216" s="73" t="s">
        <v>629</v>
      </c>
      <c r="AB216" s="71">
        <v>4</v>
      </c>
      <c r="AC216" s="75">
        <v>4</v>
      </c>
      <c r="AD216" s="80">
        <v>4</v>
      </c>
      <c r="AE216" s="71" t="s">
        <v>46</v>
      </c>
      <c r="AF216" s="81">
        <v>42674</v>
      </c>
      <c r="AG216" s="71" t="s">
        <v>741</v>
      </c>
      <c r="AH216" s="103"/>
      <c r="AI216" s="103" t="s">
        <v>76</v>
      </c>
      <c r="AJ216" s="67" t="str">
        <f t="shared" si="6"/>
        <v>D:\\征收\\碧湘街二期\\外勘照片\\私房外勘\\213方启元\\附件存档\\1.jpg</v>
      </c>
      <c r="AK216" s="67" t="str">
        <f t="shared" si="7"/>
        <v>D:\\征收\\碧湘街二期\\外勘照片\\私房外勘\\213方启元\\附件存档\\2.jpg</v>
      </c>
    </row>
    <row r="217" spans="1:37">
      <c r="A217" s="71">
        <v>214</v>
      </c>
      <c r="B217" s="89" t="s">
        <v>808</v>
      </c>
      <c r="C217" s="71"/>
      <c r="D217" s="103" t="s">
        <v>773</v>
      </c>
      <c r="E217" s="71">
        <v>106</v>
      </c>
      <c r="F217" s="71"/>
      <c r="G217" s="89" t="s">
        <v>809</v>
      </c>
      <c r="H217" s="71" t="s">
        <v>810</v>
      </c>
      <c r="I217" s="89">
        <v>61.55</v>
      </c>
      <c r="J217" s="71" t="s">
        <v>40</v>
      </c>
      <c r="K217" s="71" t="s">
        <v>776</v>
      </c>
      <c r="L217" s="71" t="s">
        <v>40</v>
      </c>
      <c r="M217" s="71"/>
      <c r="N217" s="71">
        <v>1989</v>
      </c>
      <c r="O217" s="71" t="s">
        <v>41</v>
      </c>
      <c r="P217" s="71" t="s">
        <v>150</v>
      </c>
      <c r="Q217" s="71" t="s">
        <v>42</v>
      </c>
      <c r="R217" s="71">
        <v>2.9</v>
      </c>
      <c r="S217" s="71"/>
      <c r="T217" s="74">
        <v>3</v>
      </c>
      <c r="U217" s="71" t="s">
        <v>248</v>
      </c>
      <c r="V217" s="71" t="s">
        <v>43</v>
      </c>
      <c r="W217" s="71" t="s">
        <v>44</v>
      </c>
      <c r="X217" s="71" t="s">
        <v>45</v>
      </c>
      <c r="Y217" s="73" t="s">
        <v>93</v>
      </c>
      <c r="Z217" s="71">
        <v>4</v>
      </c>
      <c r="AA217" s="73" t="s">
        <v>93</v>
      </c>
      <c r="AB217" s="71">
        <v>4</v>
      </c>
      <c r="AC217" s="75">
        <v>1</v>
      </c>
      <c r="AD217" s="80">
        <v>4</v>
      </c>
      <c r="AE217" s="71" t="s">
        <v>46</v>
      </c>
      <c r="AF217" s="81">
        <v>42674</v>
      </c>
      <c r="AG217" s="71" t="s">
        <v>741</v>
      </c>
      <c r="AH217" s="71" t="s">
        <v>811</v>
      </c>
      <c r="AI217" s="103" t="s">
        <v>76</v>
      </c>
      <c r="AJ217" s="67" t="str">
        <f t="shared" si="6"/>
        <v>D:\\征收\\碧湘街二期\\外勘照片\\私房外勘\\214陈昌和\\附件存档\\1.jpg</v>
      </c>
      <c r="AK217" s="67" t="str">
        <f t="shared" si="7"/>
        <v>D:\\征收\\碧湘街二期\\外勘照片\\私房外勘\\214陈昌和\\附件存档\\2.jpg</v>
      </c>
    </row>
    <row r="218" spans="1:37">
      <c r="A218" s="71">
        <v>215</v>
      </c>
      <c r="B218" s="89" t="s">
        <v>812</v>
      </c>
      <c r="C218" s="71"/>
      <c r="D218" s="103" t="s">
        <v>773</v>
      </c>
      <c r="E218" s="71">
        <v>206</v>
      </c>
      <c r="F218" s="71"/>
      <c r="G218" s="89" t="s">
        <v>813</v>
      </c>
      <c r="H218" s="71" t="s">
        <v>814</v>
      </c>
      <c r="I218" s="89">
        <v>47.8</v>
      </c>
      <c r="J218" s="71" t="s">
        <v>40</v>
      </c>
      <c r="K218" s="71" t="s">
        <v>40</v>
      </c>
      <c r="L218" s="71" t="s">
        <v>40</v>
      </c>
      <c r="M218" s="71"/>
      <c r="N218" s="71">
        <v>1989</v>
      </c>
      <c r="O218" s="71" t="s">
        <v>41</v>
      </c>
      <c r="P218" s="71" t="s">
        <v>150</v>
      </c>
      <c r="Q218" s="71" t="s">
        <v>42</v>
      </c>
      <c r="R218" s="71">
        <v>2.7</v>
      </c>
      <c r="S218" s="71"/>
      <c r="T218" s="71">
        <v>3</v>
      </c>
      <c r="U218" s="71" t="s">
        <v>783</v>
      </c>
      <c r="V218" s="71" t="s">
        <v>43</v>
      </c>
      <c r="W218" s="71" t="s">
        <v>44</v>
      </c>
      <c r="X218" s="71" t="s">
        <v>45</v>
      </c>
      <c r="Y218" s="73" t="s">
        <v>620</v>
      </c>
      <c r="Z218" s="71">
        <v>4</v>
      </c>
      <c r="AA218" s="73" t="s">
        <v>620</v>
      </c>
      <c r="AB218" s="71">
        <v>4</v>
      </c>
      <c r="AC218" s="75">
        <v>2</v>
      </c>
      <c r="AD218" s="80">
        <v>4</v>
      </c>
      <c r="AE218" s="71" t="s">
        <v>46</v>
      </c>
      <c r="AF218" s="81">
        <v>42674</v>
      </c>
      <c r="AG218" s="71" t="s">
        <v>737</v>
      </c>
      <c r="AH218" s="103"/>
      <c r="AI218" s="103" t="s">
        <v>76</v>
      </c>
      <c r="AJ218" s="67" t="str">
        <f t="shared" si="6"/>
        <v>D:\\征收\\碧湘街二期\\外勘照片\\私房外勘\\215李弘明\\附件存档\\1.jpg</v>
      </c>
      <c r="AK218" s="67" t="str">
        <f t="shared" si="7"/>
        <v>D:\\征收\\碧湘街二期\\外勘照片\\私房外勘\\215李弘明\\附件存档\\2.jpg</v>
      </c>
    </row>
    <row r="219" spans="1:37">
      <c r="A219" s="71">
        <v>216</v>
      </c>
      <c r="B219" s="89" t="s">
        <v>815</v>
      </c>
      <c r="C219" s="71"/>
      <c r="D219" s="103" t="s">
        <v>773</v>
      </c>
      <c r="E219" s="71">
        <v>306</v>
      </c>
      <c r="F219" s="71"/>
      <c r="G219" s="89" t="s">
        <v>816</v>
      </c>
      <c r="H219" s="71" t="s">
        <v>817</v>
      </c>
      <c r="I219" s="89">
        <v>63.04</v>
      </c>
      <c r="J219" s="71" t="s">
        <v>40</v>
      </c>
      <c r="K219" s="71"/>
      <c r="L219" s="71" t="s">
        <v>40</v>
      </c>
      <c r="M219" s="71"/>
      <c r="N219" s="71">
        <v>1989</v>
      </c>
      <c r="O219" s="71" t="s">
        <v>41</v>
      </c>
      <c r="P219" s="71"/>
      <c r="Q219" s="71" t="s">
        <v>42</v>
      </c>
      <c r="R219" s="71"/>
      <c r="S219" s="71"/>
      <c r="T219" s="71">
        <v>3</v>
      </c>
      <c r="U219" s="71"/>
      <c r="V219" s="71"/>
      <c r="W219" s="71"/>
      <c r="X219" s="71"/>
      <c r="Y219" s="73" t="s">
        <v>625</v>
      </c>
      <c r="Z219" s="71">
        <v>4</v>
      </c>
      <c r="AA219" s="73" t="s">
        <v>625</v>
      </c>
      <c r="AB219" s="71">
        <v>4</v>
      </c>
      <c r="AC219" s="75">
        <v>3</v>
      </c>
      <c r="AD219" s="80">
        <v>4</v>
      </c>
      <c r="AE219" s="71" t="s">
        <v>46</v>
      </c>
      <c r="AF219" s="81">
        <v>42674</v>
      </c>
      <c r="AG219" s="71" t="s">
        <v>741</v>
      </c>
      <c r="AH219" s="103"/>
      <c r="AI219" s="103" t="s">
        <v>76</v>
      </c>
      <c r="AJ219" s="67" t="str">
        <f t="shared" si="6"/>
        <v>D:\\征收\\碧湘街二期\\外勘照片\\私房外勘\\216李荣煌\\附件存档\\1.jpg</v>
      </c>
      <c r="AK219" s="67" t="str">
        <f t="shared" si="7"/>
        <v>D:\\征收\\碧湘街二期\\外勘照片\\私房外勘\\216李荣煌\\附件存档\\2.jpg</v>
      </c>
    </row>
    <row r="220" spans="1:37">
      <c r="A220" s="71">
        <v>217</v>
      </c>
      <c r="B220" s="89" t="s">
        <v>818</v>
      </c>
      <c r="C220" s="71"/>
      <c r="D220" s="103" t="s">
        <v>773</v>
      </c>
      <c r="E220" s="71">
        <v>406</v>
      </c>
      <c r="F220" s="71"/>
      <c r="G220" s="89" t="s">
        <v>819</v>
      </c>
      <c r="H220" s="71" t="s">
        <v>820</v>
      </c>
      <c r="I220" s="89">
        <v>47.6</v>
      </c>
      <c r="J220" s="71" t="s">
        <v>40</v>
      </c>
      <c r="K220" s="71" t="s">
        <v>40</v>
      </c>
      <c r="L220" s="71" t="s">
        <v>40</v>
      </c>
      <c r="M220" s="71"/>
      <c r="N220" s="71">
        <v>1989</v>
      </c>
      <c r="O220" s="71" t="s">
        <v>41</v>
      </c>
      <c r="P220" s="71" t="s">
        <v>150</v>
      </c>
      <c r="Q220" s="71" t="s">
        <v>42</v>
      </c>
      <c r="R220" s="71">
        <v>2.9</v>
      </c>
      <c r="S220" s="71"/>
      <c r="T220" s="74">
        <v>3.1</v>
      </c>
      <c r="U220" s="71" t="s">
        <v>783</v>
      </c>
      <c r="V220" s="71" t="s">
        <v>43</v>
      </c>
      <c r="W220" s="71" t="s">
        <v>44</v>
      </c>
      <c r="X220" s="71" t="s">
        <v>45</v>
      </c>
      <c r="Y220" s="73" t="s">
        <v>629</v>
      </c>
      <c r="Z220" s="71">
        <v>4</v>
      </c>
      <c r="AA220" s="73" t="s">
        <v>629</v>
      </c>
      <c r="AB220" s="71">
        <v>4</v>
      </c>
      <c r="AC220" s="75">
        <v>4</v>
      </c>
      <c r="AD220" s="80">
        <v>4</v>
      </c>
      <c r="AE220" s="71" t="s">
        <v>46</v>
      </c>
      <c r="AF220" s="81">
        <v>42674</v>
      </c>
      <c r="AG220" s="71" t="s">
        <v>741</v>
      </c>
      <c r="AH220" s="103"/>
      <c r="AI220" s="103" t="s">
        <v>76</v>
      </c>
      <c r="AJ220" s="67" t="str">
        <f t="shared" si="6"/>
        <v>D:\\征收\\碧湘街二期\\外勘照片\\私房外勘\\217龚振钿\\附件存档\\1.jpg</v>
      </c>
      <c r="AK220" s="67" t="str">
        <f t="shared" si="7"/>
        <v>D:\\征收\\碧湘街二期\\外勘照片\\私房外勘\\217龚振钿\\附件存档\\2.jpg</v>
      </c>
    </row>
    <row r="221" spans="1:37" ht="70.5" customHeight="1">
      <c r="A221" s="71">
        <v>218</v>
      </c>
      <c r="B221" s="103" t="s">
        <v>821</v>
      </c>
      <c r="C221" s="71"/>
      <c r="D221" s="103" t="s">
        <v>88</v>
      </c>
      <c r="E221" s="71"/>
      <c r="F221" s="71" t="s">
        <v>822</v>
      </c>
      <c r="G221" s="103" t="s">
        <v>823</v>
      </c>
      <c r="H221" s="103" t="s">
        <v>1202</v>
      </c>
      <c r="I221" s="103">
        <v>285.31</v>
      </c>
      <c r="J221" s="71" t="s">
        <v>40</v>
      </c>
      <c r="K221" s="71" t="s">
        <v>40</v>
      </c>
      <c r="L221" s="71" t="s">
        <v>40</v>
      </c>
      <c r="M221" s="71">
        <v>1947</v>
      </c>
      <c r="N221" s="71">
        <v>1947</v>
      </c>
      <c r="O221" s="71" t="s">
        <v>91</v>
      </c>
      <c r="P221" s="71" t="s">
        <v>92</v>
      </c>
      <c r="Q221" s="71" t="s">
        <v>92</v>
      </c>
      <c r="R221" s="103" t="s">
        <v>824</v>
      </c>
      <c r="S221" s="103"/>
      <c r="T221" s="71">
        <v>3.3</v>
      </c>
      <c r="U221" s="71"/>
      <c r="V221" s="71" t="s">
        <v>43</v>
      </c>
      <c r="W221" s="71" t="s">
        <v>44</v>
      </c>
      <c r="X221" s="71" t="s">
        <v>45</v>
      </c>
      <c r="Y221" s="73" t="s">
        <v>97</v>
      </c>
      <c r="Z221" s="71">
        <v>2</v>
      </c>
      <c r="AA221" s="73" t="s">
        <v>97</v>
      </c>
      <c r="AB221" s="71">
        <v>2</v>
      </c>
      <c r="AC221" s="80" t="s">
        <v>97</v>
      </c>
      <c r="AD221" s="80">
        <v>2</v>
      </c>
      <c r="AE221" s="71" t="s">
        <v>46</v>
      </c>
      <c r="AF221" s="81">
        <v>42674</v>
      </c>
      <c r="AG221" s="71" t="s">
        <v>737</v>
      </c>
      <c r="AH221" s="103" t="s">
        <v>825</v>
      </c>
      <c r="AI221" s="71"/>
      <c r="AJ221" s="67" t="str">
        <f t="shared" si="6"/>
        <v>D:\\征收\\碧湘街二期\\外勘照片\\私房外勘\\218李韵娟、李惠娟、李四纯、李国强、李伯勤、李四维、李国俊\\附件存档\\1.jpg</v>
      </c>
      <c r="AK221" s="67" t="str">
        <f t="shared" si="7"/>
        <v>D:\\征收\\碧湘街二期\\外勘照片\\私房外勘\\218李韵娟、李惠娟、李四纯、李国强、李伯勤、李四维、李国俊\\附件存档\\2.jpg</v>
      </c>
    </row>
    <row r="222" spans="1:37" ht="27.75" customHeight="1">
      <c r="A222" s="71">
        <v>219</v>
      </c>
      <c r="B222" s="103" t="s">
        <v>826</v>
      </c>
      <c r="C222" s="71"/>
      <c r="D222" s="103" t="s">
        <v>88</v>
      </c>
      <c r="E222" s="71" t="s">
        <v>827</v>
      </c>
      <c r="F222" s="71" t="s">
        <v>828</v>
      </c>
      <c r="G222" s="103" t="s">
        <v>829</v>
      </c>
      <c r="H222" s="103" t="s">
        <v>830</v>
      </c>
      <c r="I222" s="103">
        <v>35.82</v>
      </c>
      <c r="J222" s="71" t="s">
        <v>40</v>
      </c>
      <c r="K222" s="71" t="s">
        <v>40</v>
      </c>
      <c r="L222" s="71" t="s">
        <v>40</v>
      </c>
      <c r="M222" s="71"/>
      <c r="N222" s="71"/>
      <c r="O222" s="71" t="s">
        <v>91</v>
      </c>
      <c r="P222" s="71" t="s">
        <v>92</v>
      </c>
      <c r="Q222" s="71" t="s">
        <v>92</v>
      </c>
      <c r="R222" s="103">
        <v>2.7</v>
      </c>
      <c r="S222" s="103" t="s">
        <v>831</v>
      </c>
      <c r="T222" s="71">
        <v>3</v>
      </c>
      <c r="U222" s="71"/>
      <c r="V222" s="71" t="s">
        <v>43</v>
      </c>
      <c r="W222" s="71" t="s">
        <v>44</v>
      </c>
      <c r="X222" s="71" t="s">
        <v>832</v>
      </c>
      <c r="Y222" s="73" t="s">
        <v>620</v>
      </c>
      <c r="Z222" s="71">
        <v>2</v>
      </c>
      <c r="AA222" s="73" t="s">
        <v>620</v>
      </c>
      <c r="AB222" s="71">
        <v>2</v>
      </c>
      <c r="AC222" s="75">
        <v>2</v>
      </c>
      <c r="AD222" s="80">
        <v>2</v>
      </c>
      <c r="AE222" s="71" t="s">
        <v>46</v>
      </c>
      <c r="AF222" s="81">
        <v>42674</v>
      </c>
      <c r="AG222" s="71" t="s">
        <v>737</v>
      </c>
      <c r="AH222" s="103"/>
      <c r="AI222" s="103" t="s">
        <v>76</v>
      </c>
      <c r="AJ222" s="67" t="str">
        <f t="shared" si="6"/>
        <v>D:\\征收\\碧湘街二期\\外勘照片\\私房外勘\\219舒德明、杨一辉\\附件存档\\1.jpg</v>
      </c>
      <c r="AK222" s="67" t="str">
        <f t="shared" si="7"/>
        <v>D:\\征收\\碧湘街二期\\外勘照片\\私房外勘\\219舒德明、杨一辉\\附件存档\\2.jpg</v>
      </c>
    </row>
    <row r="223" spans="1:37" ht="22.5">
      <c r="A223" s="71">
        <v>220</v>
      </c>
      <c r="B223" s="103" t="s">
        <v>833</v>
      </c>
      <c r="C223" s="71"/>
      <c r="D223" s="103" t="s">
        <v>88</v>
      </c>
      <c r="E223" s="71"/>
      <c r="F223" s="71" t="s">
        <v>828</v>
      </c>
      <c r="G223" s="103" t="s">
        <v>834</v>
      </c>
      <c r="H223" s="71" t="s">
        <v>835</v>
      </c>
      <c r="I223" s="103">
        <v>81.55</v>
      </c>
      <c r="J223" s="71" t="s">
        <v>40</v>
      </c>
      <c r="K223" s="71" t="s">
        <v>40</v>
      </c>
      <c r="L223" s="71" t="s">
        <v>40</v>
      </c>
      <c r="M223" s="71">
        <v>1992</v>
      </c>
      <c r="N223" s="71">
        <v>1992</v>
      </c>
      <c r="O223" s="71" t="s">
        <v>41</v>
      </c>
      <c r="P223" s="71" t="s">
        <v>150</v>
      </c>
      <c r="Q223" s="71" t="s">
        <v>42</v>
      </c>
      <c r="R223" s="103" t="s">
        <v>836</v>
      </c>
      <c r="S223" s="103" t="s">
        <v>837</v>
      </c>
      <c r="T223" s="71">
        <v>3</v>
      </c>
      <c r="U223" s="71"/>
      <c r="V223" s="71" t="s">
        <v>43</v>
      </c>
      <c r="W223" s="71" t="s">
        <v>44</v>
      </c>
      <c r="X223" s="71" t="s">
        <v>832</v>
      </c>
      <c r="Y223" s="73" t="s">
        <v>97</v>
      </c>
      <c r="Z223" s="71">
        <v>2</v>
      </c>
      <c r="AA223" s="73" t="s">
        <v>138</v>
      </c>
      <c r="AB223" s="71">
        <v>3</v>
      </c>
      <c r="AC223" s="80" t="s">
        <v>97</v>
      </c>
      <c r="AD223" s="80">
        <v>2</v>
      </c>
      <c r="AE223" s="71" t="s">
        <v>46</v>
      </c>
      <c r="AF223" s="81">
        <v>42674</v>
      </c>
      <c r="AG223" s="71" t="s">
        <v>737</v>
      </c>
      <c r="AH223" s="103"/>
      <c r="AI223" s="71"/>
      <c r="AJ223" s="67" t="str">
        <f t="shared" si="6"/>
        <v>D:\\征收\\碧湘街二期\\外勘照片\\私房外勘\\220彭世湘\\附件存档\\1.jpg</v>
      </c>
      <c r="AK223" s="67" t="str">
        <f t="shared" si="7"/>
        <v>D:\\征收\\碧湘街二期\\外勘照片\\私房外勘\\220彭世湘\\附件存档\\2.jpg</v>
      </c>
    </row>
    <row r="224" spans="1:37">
      <c r="A224" s="71">
        <v>221</v>
      </c>
      <c r="B224" s="103" t="s">
        <v>838</v>
      </c>
      <c r="C224" s="71"/>
      <c r="D224" s="103" t="s">
        <v>88</v>
      </c>
      <c r="E224" s="71"/>
      <c r="F224" s="71" t="s">
        <v>828</v>
      </c>
      <c r="G224" s="103" t="s">
        <v>839</v>
      </c>
      <c r="H224" s="71" t="s">
        <v>840</v>
      </c>
      <c r="I224" s="103">
        <v>84.76</v>
      </c>
      <c r="J224" s="71" t="s">
        <v>40</v>
      </c>
      <c r="K224" s="71" t="s">
        <v>40</v>
      </c>
      <c r="L224" s="71" t="s">
        <v>40</v>
      </c>
      <c r="M224" s="71">
        <v>1998</v>
      </c>
      <c r="N224" s="71">
        <v>1998</v>
      </c>
      <c r="O224" s="71" t="s">
        <v>91</v>
      </c>
      <c r="P224" s="71"/>
      <c r="Q224" s="71" t="s">
        <v>92</v>
      </c>
      <c r="R224" s="103" t="s">
        <v>841</v>
      </c>
      <c r="S224" s="103"/>
      <c r="T224" s="71">
        <v>3</v>
      </c>
      <c r="U224" s="71"/>
      <c r="V224" s="71"/>
      <c r="W224" s="71"/>
      <c r="X224" s="71" t="s">
        <v>832</v>
      </c>
      <c r="Y224" s="73" t="s">
        <v>138</v>
      </c>
      <c r="Z224" s="71">
        <v>3</v>
      </c>
      <c r="AA224" s="73" t="s">
        <v>138</v>
      </c>
      <c r="AB224" s="71">
        <v>3</v>
      </c>
      <c r="AC224" s="80" t="s">
        <v>138</v>
      </c>
      <c r="AD224" s="80">
        <v>3</v>
      </c>
      <c r="AE224" s="71" t="s">
        <v>752</v>
      </c>
      <c r="AF224" s="81">
        <v>42674</v>
      </c>
      <c r="AG224" s="71" t="s">
        <v>741</v>
      </c>
      <c r="AH224" s="103"/>
      <c r="AI224" s="71"/>
      <c r="AJ224" s="67" t="str">
        <f t="shared" si="6"/>
        <v>D:\\征收\\碧湘街二期\\外勘照片\\私房外勘\\221曾建斌\\附件存档\\1.jpg</v>
      </c>
      <c r="AK224" s="67" t="str">
        <f t="shared" si="7"/>
        <v>D:\\征收\\碧湘街二期\\外勘照片\\私房外勘\\221曾建斌\\附件存档\\2.jpg</v>
      </c>
    </row>
    <row r="225" spans="1:37">
      <c r="A225" s="71">
        <v>222</v>
      </c>
      <c r="B225" s="103" t="s">
        <v>842</v>
      </c>
      <c r="C225" s="71"/>
      <c r="D225" s="103" t="s">
        <v>88</v>
      </c>
      <c r="E225" s="71"/>
      <c r="F225" s="71" t="s">
        <v>828</v>
      </c>
      <c r="G225" s="103" t="s">
        <v>843</v>
      </c>
      <c r="H225" s="71" t="s">
        <v>844</v>
      </c>
      <c r="I225" s="103">
        <v>27.49</v>
      </c>
      <c r="J225" s="71" t="s">
        <v>40</v>
      </c>
      <c r="K225" s="71" t="s">
        <v>40</v>
      </c>
      <c r="L225" s="71" t="s">
        <v>40</v>
      </c>
      <c r="M225" s="71">
        <v>1949</v>
      </c>
      <c r="N225" s="71">
        <v>1949</v>
      </c>
      <c r="O225" s="71" t="s">
        <v>91</v>
      </c>
      <c r="P225" s="71" t="s">
        <v>92</v>
      </c>
      <c r="Q225" s="71" t="s">
        <v>92</v>
      </c>
      <c r="R225" s="103">
        <v>2.7</v>
      </c>
      <c r="S225" s="103">
        <v>2.8</v>
      </c>
      <c r="T225" s="71">
        <v>3</v>
      </c>
      <c r="U225" s="71"/>
      <c r="V225" s="71" t="s">
        <v>43</v>
      </c>
      <c r="W225" s="71" t="s">
        <v>44</v>
      </c>
      <c r="X225" s="71" t="s">
        <v>45</v>
      </c>
      <c r="Y225" s="73" t="s">
        <v>93</v>
      </c>
      <c r="Z225" s="71">
        <v>1</v>
      </c>
      <c r="AA225" s="73" t="s">
        <v>93</v>
      </c>
      <c r="AB225" s="71">
        <v>1</v>
      </c>
      <c r="AC225" s="75">
        <v>1</v>
      </c>
      <c r="AD225" s="80">
        <v>1</v>
      </c>
      <c r="AE225" s="71" t="s">
        <v>621</v>
      </c>
      <c r="AF225" s="81">
        <v>42674</v>
      </c>
      <c r="AG225" s="71" t="s">
        <v>741</v>
      </c>
      <c r="AH225" s="103"/>
      <c r="AI225" s="71"/>
      <c r="AJ225" s="67" t="str">
        <f t="shared" si="6"/>
        <v>D:\\征收\\碧湘街二期\\外勘照片\\私房外勘\\222易淑宜\\附件存档\\1.jpg</v>
      </c>
      <c r="AK225" s="67" t="str">
        <f t="shared" si="7"/>
        <v>D:\\征收\\碧湘街二期\\外勘照片\\私房外勘\\222易淑宜\\附件存档\\2.jpg</v>
      </c>
    </row>
    <row r="226" spans="1:37" ht="22.5">
      <c r="A226" s="71">
        <v>223</v>
      </c>
      <c r="B226" s="103" t="s">
        <v>845</v>
      </c>
      <c r="C226" s="71"/>
      <c r="D226" s="103" t="s">
        <v>88</v>
      </c>
      <c r="E226" s="71"/>
      <c r="F226" s="71" t="s">
        <v>828</v>
      </c>
      <c r="G226" s="103" t="s">
        <v>846</v>
      </c>
      <c r="H226" s="71" t="s">
        <v>847</v>
      </c>
      <c r="I226" s="103">
        <v>17.5</v>
      </c>
      <c r="J226" s="71" t="s">
        <v>40</v>
      </c>
      <c r="K226" s="71" t="s">
        <v>40</v>
      </c>
      <c r="L226" s="71" t="s">
        <v>40</v>
      </c>
      <c r="M226" s="71">
        <v>1949</v>
      </c>
      <c r="N226" s="71">
        <v>1949</v>
      </c>
      <c r="O226" s="71" t="s">
        <v>91</v>
      </c>
      <c r="P226" s="71" t="s">
        <v>92</v>
      </c>
      <c r="Q226" s="71" t="s">
        <v>92</v>
      </c>
      <c r="R226" s="103" t="s">
        <v>848</v>
      </c>
      <c r="S226" s="103">
        <v>2.2000000000000002</v>
      </c>
      <c r="T226" s="71">
        <v>3</v>
      </c>
      <c r="U226" s="71"/>
      <c r="V226" s="71" t="s">
        <v>43</v>
      </c>
      <c r="W226" s="71" t="s">
        <v>44</v>
      </c>
      <c r="X226" s="71" t="s">
        <v>832</v>
      </c>
      <c r="Y226" s="73" t="s">
        <v>93</v>
      </c>
      <c r="Z226" s="71">
        <v>1</v>
      </c>
      <c r="AA226" s="73" t="s">
        <v>93</v>
      </c>
      <c r="AB226" s="71">
        <v>1</v>
      </c>
      <c r="AC226" s="75">
        <v>1</v>
      </c>
      <c r="AD226" s="80">
        <v>1</v>
      </c>
      <c r="AE226" s="71" t="s">
        <v>46</v>
      </c>
      <c r="AF226" s="81">
        <v>42674</v>
      </c>
      <c r="AG226" s="71" t="s">
        <v>737</v>
      </c>
      <c r="AH226" s="103"/>
      <c r="AI226" s="71"/>
      <c r="AJ226" s="67" t="str">
        <f t="shared" si="6"/>
        <v>D:\\征收\\碧湘街二期\\外勘照片\\私房外勘\\223陈文华\\附件存档\\1.jpg</v>
      </c>
      <c r="AK226" s="67" t="str">
        <f t="shared" si="7"/>
        <v>D:\\征收\\碧湘街二期\\外勘照片\\私房外勘\\223陈文华\\附件存档\\2.jpg</v>
      </c>
    </row>
    <row r="227" spans="1:37" ht="66" customHeight="1">
      <c r="A227" s="71">
        <v>224</v>
      </c>
      <c r="B227" s="103" t="s">
        <v>849</v>
      </c>
      <c r="C227" s="71"/>
      <c r="D227" s="103" t="s">
        <v>88</v>
      </c>
      <c r="E227" s="71"/>
      <c r="F227" s="103" t="s">
        <v>850</v>
      </c>
      <c r="G227" s="103" t="s">
        <v>1205</v>
      </c>
      <c r="H227" s="103" t="s">
        <v>1204</v>
      </c>
      <c r="I227" s="103">
        <v>40.32</v>
      </c>
      <c r="J227" s="71" t="s">
        <v>1194</v>
      </c>
      <c r="K227" s="103" t="s">
        <v>776</v>
      </c>
      <c r="L227" s="71" t="s">
        <v>40</v>
      </c>
      <c r="M227" s="71">
        <v>1949</v>
      </c>
      <c r="N227" s="71">
        <v>1949</v>
      </c>
      <c r="O227" s="71" t="s">
        <v>851</v>
      </c>
      <c r="P227" s="71" t="s">
        <v>92</v>
      </c>
      <c r="Q227" s="71" t="s">
        <v>92</v>
      </c>
      <c r="R227" s="103" t="s">
        <v>852</v>
      </c>
      <c r="S227" s="103">
        <v>2.8</v>
      </c>
      <c r="T227" s="71">
        <v>3</v>
      </c>
      <c r="U227" s="71"/>
      <c r="V227" s="71" t="s">
        <v>43</v>
      </c>
      <c r="W227" s="71" t="s">
        <v>44</v>
      </c>
      <c r="X227" s="71" t="s">
        <v>832</v>
      </c>
      <c r="Y227" s="73" t="s">
        <v>93</v>
      </c>
      <c r="Z227" s="71">
        <v>1</v>
      </c>
      <c r="AA227" s="73" t="s">
        <v>138</v>
      </c>
      <c r="AB227" s="71">
        <v>3</v>
      </c>
      <c r="AC227" s="75">
        <v>1</v>
      </c>
      <c r="AD227" s="80">
        <v>1</v>
      </c>
      <c r="AE227" s="71" t="s">
        <v>46</v>
      </c>
      <c r="AF227" s="81">
        <v>42674</v>
      </c>
      <c r="AG227" s="71" t="s">
        <v>737</v>
      </c>
      <c r="AH227" s="103" t="s">
        <v>853</v>
      </c>
      <c r="AI227" s="103"/>
      <c r="AJ227" s="67" t="str">
        <f t="shared" si="6"/>
        <v>D:\\征收\\碧湘街二期\\外勘照片\\私房外勘\\224毛玉英、陈雪晴、陈崇善、陈友善、陈磊湘\\附件存档\\1.jpg</v>
      </c>
      <c r="AK227" s="67" t="str">
        <f t="shared" si="7"/>
        <v>D:\\征收\\碧湘街二期\\外勘照片\\私房外勘\\224毛玉英、陈雪晴、陈崇善、陈友善、陈磊湘\\附件存档\\2.jpg</v>
      </c>
    </row>
    <row r="228" spans="1:37" ht="45">
      <c r="A228" s="71">
        <v>225</v>
      </c>
      <c r="B228" s="103" t="s">
        <v>854</v>
      </c>
      <c r="C228" s="71"/>
      <c r="D228" s="103" t="s">
        <v>88</v>
      </c>
      <c r="E228" s="71"/>
      <c r="F228" s="71" t="s">
        <v>822</v>
      </c>
      <c r="G228" s="103" t="s">
        <v>855</v>
      </c>
      <c r="H228" s="71" t="s">
        <v>856</v>
      </c>
      <c r="I228" s="103">
        <v>85.27</v>
      </c>
      <c r="J228" s="71" t="s">
        <v>40</v>
      </c>
      <c r="K228" s="71" t="s">
        <v>40</v>
      </c>
      <c r="L228" s="71" t="s">
        <v>40</v>
      </c>
      <c r="M228" s="71">
        <v>1983</v>
      </c>
      <c r="N228" s="71">
        <v>1983</v>
      </c>
      <c r="O228" s="71" t="s">
        <v>41</v>
      </c>
      <c r="P228" s="71" t="s">
        <v>150</v>
      </c>
      <c r="Q228" s="71" t="s">
        <v>42</v>
      </c>
      <c r="R228" s="103" t="s">
        <v>852</v>
      </c>
      <c r="S228" s="103" t="s">
        <v>857</v>
      </c>
      <c r="T228" s="71">
        <v>3</v>
      </c>
      <c r="U228" s="71"/>
      <c r="V228" s="71" t="s">
        <v>43</v>
      </c>
      <c r="W228" s="71" t="s">
        <v>44</v>
      </c>
      <c r="X228" s="71" t="s">
        <v>45</v>
      </c>
      <c r="Y228" s="73" t="s">
        <v>97</v>
      </c>
      <c r="Z228" s="71">
        <v>2</v>
      </c>
      <c r="AA228" s="73" t="s">
        <v>138</v>
      </c>
      <c r="AB228" s="71">
        <v>3</v>
      </c>
      <c r="AC228" s="80" t="s">
        <v>97</v>
      </c>
      <c r="AD228" s="80">
        <v>2</v>
      </c>
      <c r="AE228" s="71" t="s">
        <v>621</v>
      </c>
      <c r="AF228" s="81">
        <v>42674</v>
      </c>
      <c r="AG228" s="71" t="s">
        <v>741</v>
      </c>
      <c r="AH228" s="103"/>
      <c r="AI228" s="71"/>
      <c r="AJ228" s="67" t="str">
        <f t="shared" si="6"/>
        <v>D:\\征收\\碧湘街二期\\外勘照片\\私房外勘\\225辜振湘\\附件存档\\1.jpg</v>
      </c>
      <c r="AK228" s="67" t="str">
        <f t="shared" si="7"/>
        <v>D:\\征收\\碧湘街二期\\外勘照片\\私房外勘\\225辜振湘\\附件存档\\2.jpg</v>
      </c>
    </row>
    <row r="229" spans="1:37">
      <c r="A229" s="71">
        <v>226</v>
      </c>
      <c r="B229" s="103" t="s">
        <v>858</v>
      </c>
      <c r="C229" s="71"/>
      <c r="D229" s="103" t="s">
        <v>88</v>
      </c>
      <c r="E229" s="71"/>
      <c r="F229" s="71" t="s">
        <v>828</v>
      </c>
      <c r="G229" s="103" t="s">
        <v>694</v>
      </c>
      <c r="H229" s="71" t="s">
        <v>859</v>
      </c>
      <c r="I229" s="103">
        <v>31.91</v>
      </c>
      <c r="J229" s="71" t="s">
        <v>40</v>
      </c>
      <c r="K229" s="71"/>
      <c r="L229" s="71" t="s">
        <v>40</v>
      </c>
      <c r="M229" s="71">
        <v>1946</v>
      </c>
      <c r="N229" s="71">
        <v>1946</v>
      </c>
      <c r="O229" s="71" t="s">
        <v>91</v>
      </c>
      <c r="P229" s="71"/>
      <c r="Q229" s="71" t="s">
        <v>92</v>
      </c>
      <c r="R229" s="103">
        <v>2.7</v>
      </c>
      <c r="S229" s="103">
        <v>2.2999999999999998</v>
      </c>
      <c r="T229" s="71">
        <v>3</v>
      </c>
      <c r="U229" s="71"/>
      <c r="V229" s="71"/>
      <c r="W229" s="71"/>
      <c r="X229" s="71" t="s">
        <v>832</v>
      </c>
      <c r="Y229" s="73" t="s">
        <v>93</v>
      </c>
      <c r="Z229" s="71">
        <v>1</v>
      </c>
      <c r="AA229" s="73" t="s">
        <v>93</v>
      </c>
      <c r="AB229" s="71">
        <v>1</v>
      </c>
      <c r="AC229" s="75">
        <v>1</v>
      </c>
      <c r="AD229" s="80">
        <v>1</v>
      </c>
      <c r="AE229" s="71" t="s">
        <v>46</v>
      </c>
      <c r="AF229" s="81">
        <v>42674</v>
      </c>
      <c r="AG229" s="71" t="s">
        <v>741</v>
      </c>
      <c r="AH229" s="103"/>
      <c r="AI229" s="71"/>
      <c r="AJ229" s="67" t="str">
        <f t="shared" si="6"/>
        <v>D:\\征收\\碧湘街二期\\外勘照片\\私房外勘\\226周爱华\\附件存档\\1.jpg</v>
      </c>
      <c r="AK229" s="67" t="str">
        <f t="shared" si="7"/>
        <v>D:\\征收\\碧湘街二期\\外勘照片\\私房外勘\\226周爱华\\附件存档\\2.jpg</v>
      </c>
    </row>
    <row r="230" spans="1:37" ht="56.25">
      <c r="A230" s="71">
        <v>227</v>
      </c>
      <c r="B230" s="103" t="s">
        <v>860</v>
      </c>
      <c r="C230" s="71"/>
      <c r="D230" s="103" t="s">
        <v>88</v>
      </c>
      <c r="E230" s="71"/>
      <c r="F230" s="71" t="s">
        <v>822</v>
      </c>
      <c r="G230" s="103" t="s">
        <v>861</v>
      </c>
      <c r="H230" s="71" t="s">
        <v>862</v>
      </c>
      <c r="I230" s="103">
        <v>55.18</v>
      </c>
      <c r="J230" s="71"/>
      <c r="K230" s="71"/>
      <c r="L230" s="74" t="s">
        <v>40</v>
      </c>
      <c r="M230" s="71"/>
      <c r="N230" s="71"/>
      <c r="O230" s="71" t="s">
        <v>91</v>
      </c>
      <c r="P230" s="71"/>
      <c r="Q230" s="71" t="s">
        <v>92</v>
      </c>
      <c r="R230" s="103" t="s">
        <v>863</v>
      </c>
      <c r="S230" s="103">
        <v>2</v>
      </c>
      <c r="T230" s="71">
        <v>3</v>
      </c>
      <c r="U230" s="71"/>
      <c r="V230" s="71"/>
      <c r="W230" s="71"/>
      <c r="X230" s="71" t="s">
        <v>832</v>
      </c>
      <c r="Y230" s="73" t="s">
        <v>93</v>
      </c>
      <c r="Z230" s="71">
        <v>1</v>
      </c>
      <c r="AA230" s="73" t="s">
        <v>93</v>
      </c>
      <c r="AB230" s="71">
        <v>1</v>
      </c>
      <c r="AC230" s="75">
        <v>1</v>
      </c>
      <c r="AD230" s="80">
        <v>1</v>
      </c>
      <c r="AE230" s="71" t="s">
        <v>752</v>
      </c>
      <c r="AF230" s="81">
        <v>42674</v>
      </c>
      <c r="AG230" s="71" t="s">
        <v>741</v>
      </c>
      <c r="AH230" s="103" t="s">
        <v>864</v>
      </c>
      <c r="AI230" s="71"/>
      <c r="AJ230" s="67" t="str">
        <f t="shared" si="6"/>
        <v>D:\\征收\\碧湘街二期\\外勘照片\\私房外勘\\227付子维\\附件存档\\1.jpg</v>
      </c>
      <c r="AK230" s="67" t="str">
        <f t="shared" si="7"/>
        <v>D:\\征收\\碧湘街二期\\外勘照片\\私房外勘\\227付子维\\附件存档\\2.jpg</v>
      </c>
    </row>
    <row r="231" spans="1:37" ht="23.25" customHeight="1">
      <c r="A231" s="71">
        <v>228</v>
      </c>
      <c r="B231" s="103" t="s">
        <v>865</v>
      </c>
      <c r="C231" s="71"/>
      <c r="D231" s="103" t="s">
        <v>88</v>
      </c>
      <c r="E231" s="71"/>
      <c r="F231" s="71" t="s">
        <v>822</v>
      </c>
      <c r="G231" s="103" t="s">
        <v>866</v>
      </c>
      <c r="H231" s="103" t="s">
        <v>867</v>
      </c>
      <c r="I231" s="105">
        <v>68.099999999999994</v>
      </c>
      <c r="J231" s="71" t="s">
        <v>40</v>
      </c>
      <c r="K231" s="71" t="s">
        <v>868</v>
      </c>
      <c r="L231" s="71" t="s">
        <v>40</v>
      </c>
      <c r="M231" s="71">
        <v>1981</v>
      </c>
      <c r="N231" s="71">
        <v>1981</v>
      </c>
      <c r="O231" s="71" t="s">
        <v>41</v>
      </c>
      <c r="P231" s="71"/>
      <c r="Q231" s="71" t="s">
        <v>42</v>
      </c>
      <c r="R231" s="103" t="s">
        <v>869</v>
      </c>
      <c r="S231" s="103">
        <v>2.6</v>
      </c>
      <c r="T231" s="71">
        <v>3</v>
      </c>
      <c r="U231" s="71"/>
      <c r="V231" s="71"/>
      <c r="W231" s="71"/>
      <c r="X231" s="71" t="s">
        <v>45</v>
      </c>
      <c r="Y231" s="73" t="s">
        <v>97</v>
      </c>
      <c r="Z231" s="71">
        <v>2</v>
      </c>
      <c r="AA231" s="73" t="s">
        <v>97</v>
      </c>
      <c r="AB231" s="71">
        <v>2</v>
      </c>
      <c r="AC231" s="80" t="s">
        <v>97</v>
      </c>
      <c r="AD231" s="80">
        <v>2</v>
      </c>
      <c r="AE231" s="71" t="s">
        <v>621</v>
      </c>
      <c r="AF231" s="81">
        <v>42675</v>
      </c>
      <c r="AG231" s="71" t="s">
        <v>741</v>
      </c>
      <c r="AH231" s="103" t="s">
        <v>870</v>
      </c>
      <c r="AI231" s="71"/>
      <c r="AJ231" s="67" t="str">
        <f t="shared" si="6"/>
        <v>D:\\征收\\碧湘街二期\\外勘照片\\私房外勘\\228彭润生、彭琳\\附件存档\\1.jpg</v>
      </c>
      <c r="AK231" s="67" t="str">
        <f t="shared" si="7"/>
        <v>D:\\征收\\碧湘街二期\\外勘照片\\私房外勘\\228彭润生、彭琳\\附件存档\\2.jpg</v>
      </c>
    </row>
    <row r="232" spans="1:37" ht="22.5">
      <c r="A232" s="71">
        <v>229</v>
      </c>
      <c r="B232" s="103" t="s">
        <v>871</v>
      </c>
      <c r="C232" s="71"/>
      <c r="D232" s="103" t="s">
        <v>88</v>
      </c>
      <c r="E232" s="71" t="s">
        <v>872</v>
      </c>
      <c r="F232" s="71"/>
      <c r="G232" s="103" t="s">
        <v>873</v>
      </c>
      <c r="H232" s="103" t="s">
        <v>874</v>
      </c>
      <c r="I232" s="103">
        <v>32.08</v>
      </c>
      <c r="J232" s="71" t="s">
        <v>40</v>
      </c>
      <c r="K232" s="71" t="s">
        <v>40</v>
      </c>
      <c r="L232" s="71" t="s">
        <v>40</v>
      </c>
      <c r="M232" s="71"/>
      <c r="N232" s="71"/>
      <c r="O232" s="71" t="s">
        <v>91</v>
      </c>
      <c r="P232" s="71" t="s">
        <v>92</v>
      </c>
      <c r="Q232" s="71" t="s">
        <v>92</v>
      </c>
      <c r="R232" s="103">
        <v>2.7</v>
      </c>
      <c r="S232" s="103" t="s">
        <v>831</v>
      </c>
      <c r="T232" s="71">
        <v>3</v>
      </c>
      <c r="U232" s="71"/>
      <c r="V232" s="71" t="s">
        <v>43</v>
      </c>
      <c r="W232" s="71" t="s">
        <v>44</v>
      </c>
      <c r="X232" s="71" t="s">
        <v>832</v>
      </c>
      <c r="Y232" s="73" t="s">
        <v>1203</v>
      </c>
      <c r="Z232" s="71">
        <v>2</v>
      </c>
      <c r="AA232" s="73" t="s">
        <v>93</v>
      </c>
      <c r="AB232" s="71">
        <v>2</v>
      </c>
      <c r="AC232" s="80">
        <v>1</v>
      </c>
      <c r="AD232" s="80">
        <v>2</v>
      </c>
      <c r="AE232" s="71" t="s">
        <v>46</v>
      </c>
      <c r="AF232" s="81">
        <v>42674</v>
      </c>
      <c r="AG232" s="71" t="s">
        <v>737</v>
      </c>
      <c r="AH232" s="103"/>
      <c r="AI232" s="103" t="s">
        <v>76</v>
      </c>
      <c r="AJ232" s="67" t="str">
        <f t="shared" si="6"/>
        <v>D:\\征收\\碧湘街二期\\外勘照片\\私房外勘\\229杨一辉、舒德明\\附件存档\\1.jpg</v>
      </c>
      <c r="AK232" s="67" t="str">
        <f t="shared" si="7"/>
        <v>D:\\征收\\碧湘街二期\\外勘照片\\私房外勘\\229杨一辉、舒德明\\附件存档\\2.jpg</v>
      </c>
    </row>
    <row r="233" spans="1:37" ht="22.5">
      <c r="A233" s="25">
        <v>230</v>
      </c>
      <c r="B233" s="94" t="s">
        <v>875</v>
      </c>
      <c r="C233" s="25"/>
      <c r="D233" s="23" t="s">
        <v>734</v>
      </c>
      <c r="E233" s="25"/>
      <c r="F233" s="25"/>
      <c r="G233" s="94" t="s">
        <v>876</v>
      </c>
      <c r="H233" s="25" t="s">
        <v>877</v>
      </c>
      <c r="I233" s="94">
        <v>79.790000000000006</v>
      </c>
      <c r="J233" s="25" t="s">
        <v>40</v>
      </c>
      <c r="K233" s="25" t="s">
        <v>40</v>
      </c>
      <c r="L233" s="25" t="s">
        <v>40</v>
      </c>
      <c r="M233" s="25">
        <v>1990</v>
      </c>
      <c r="N233" s="25">
        <v>1990</v>
      </c>
      <c r="O233" s="25" t="s">
        <v>150</v>
      </c>
      <c r="P233" s="25"/>
      <c r="Q233" s="25" t="s">
        <v>42</v>
      </c>
      <c r="R233" s="25">
        <v>2.8</v>
      </c>
      <c r="S233" s="25"/>
      <c r="T233" s="25">
        <v>3</v>
      </c>
      <c r="U233" s="25" t="s">
        <v>498</v>
      </c>
      <c r="V233" s="25" t="s">
        <v>43</v>
      </c>
      <c r="W233" s="25" t="s">
        <v>44</v>
      </c>
      <c r="X233" s="25" t="s">
        <v>152</v>
      </c>
      <c r="Y233" s="24" t="s">
        <v>93</v>
      </c>
      <c r="Z233" s="25">
        <v>7</v>
      </c>
      <c r="AA233" s="24" t="s">
        <v>93</v>
      </c>
      <c r="AB233" s="25">
        <v>7</v>
      </c>
      <c r="AC233" s="26">
        <v>1</v>
      </c>
      <c r="AD233" s="82">
        <v>7</v>
      </c>
      <c r="AE233" s="25" t="s">
        <v>46</v>
      </c>
      <c r="AF233" s="81">
        <v>42674</v>
      </c>
      <c r="AG233" s="71" t="s">
        <v>878</v>
      </c>
      <c r="AH233" s="103" t="s">
        <v>879</v>
      </c>
      <c r="AI233" s="71"/>
      <c r="AJ233" s="67" t="str">
        <f t="shared" si="6"/>
        <v>D:\\征收\\碧湘街二期\\外勘照片\\私房外勘\\230万正芝\\附件存档\\1.jpg</v>
      </c>
      <c r="AK233" s="67" t="str">
        <f t="shared" si="7"/>
        <v>D:\\征收\\碧湘街二期\\外勘照片\\私房外勘\\230万正芝\\附件存档\\2.jpg</v>
      </c>
    </row>
    <row r="234" spans="1:37" ht="22.5">
      <c r="A234" s="25">
        <v>231</v>
      </c>
      <c r="B234" s="94" t="s">
        <v>880</v>
      </c>
      <c r="C234" s="25"/>
      <c r="D234" s="23" t="s">
        <v>734</v>
      </c>
      <c r="E234" s="25"/>
      <c r="F234" s="25"/>
      <c r="G234" s="94" t="s">
        <v>876</v>
      </c>
      <c r="H234" s="25" t="s">
        <v>881</v>
      </c>
      <c r="I234" s="94">
        <v>58.93</v>
      </c>
      <c r="J234" s="25" t="s">
        <v>40</v>
      </c>
      <c r="K234" s="25" t="s">
        <v>40</v>
      </c>
      <c r="L234" s="25" t="s">
        <v>40</v>
      </c>
      <c r="M234" s="25">
        <v>1990</v>
      </c>
      <c r="N234" s="25">
        <v>1990</v>
      </c>
      <c r="O234" s="25" t="s">
        <v>150</v>
      </c>
      <c r="P234" s="25"/>
      <c r="Q234" s="25" t="s">
        <v>42</v>
      </c>
      <c r="R234" s="25">
        <v>2.8</v>
      </c>
      <c r="S234" s="25"/>
      <c r="T234" s="25">
        <v>3</v>
      </c>
      <c r="U234" s="25" t="s">
        <v>151</v>
      </c>
      <c r="V234" s="25" t="s">
        <v>43</v>
      </c>
      <c r="W234" s="25" t="s">
        <v>44</v>
      </c>
      <c r="X234" s="25" t="s">
        <v>152</v>
      </c>
      <c r="Y234" s="24" t="s">
        <v>93</v>
      </c>
      <c r="Z234" s="25">
        <v>7</v>
      </c>
      <c r="AA234" s="24" t="s">
        <v>93</v>
      </c>
      <c r="AB234" s="25">
        <v>7</v>
      </c>
      <c r="AC234" s="26">
        <v>1</v>
      </c>
      <c r="AD234" s="82">
        <v>7</v>
      </c>
      <c r="AE234" s="25" t="s">
        <v>46</v>
      </c>
      <c r="AF234" s="81">
        <v>42674</v>
      </c>
      <c r="AG234" s="71" t="s">
        <v>878</v>
      </c>
      <c r="AH234" s="103"/>
      <c r="AI234" s="71"/>
      <c r="AJ234" s="67" t="str">
        <f t="shared" si="6"/>
        <v>D:\\征收\\碧湘街二期\\外勘照片\\私房外勘\\231彭小军\\附件存档\\1.jpg</v>
      </c>
      <c r="AK234" s="67" t="str">
        <f t="shared" si="7"/>
        <v>D:\\征收\\碧湘街二期\\外勘照片\\私房外勘\\231彭小军\\附件存档\\2.jpg</v>
      </c>
    </row>
    <row r="235" spans="1:37" ht="22.5">
      <c r="A235" s="25">
        <v>232</v>
      </c>
      <c r="B235" s="94" t="s">
        <v>882</v>
      </c>
      <c r="C235" s="25"/>
      <c r="D235" s="23" t="s">
        <v>734</v>
      </c>
      <c r="E235" s="25"/>
      <c r="F235" s="25"/>
      <c r="G235" s="94" t="s">
        <v>883</v>
      </c>
      <c r="H235" s="25" t="s">
        <v>884</v>
      </c>
      <c r="I235" s="94">
        <v>79.86</v>
      </c>
      <c r="J235" s="25" t="s">
        <v>40</v>
      </c>
      <c r="K235" s="25" t="s">
        <v>40</v>
      </c>
      <c r="L235" s="25" t="s">
        <v>40</v>
      </c>
      <c r="M235" s="25">
        <v>1990</v>
      </c>
      <c r="N235" s="25">
        <v>1990</v>
      </c>
      <c r="O235" s="25" t="s">
        <v>150</v>
      </c>
      <c r="P235" s="25"/>
      <c r="Q235" s="25" t="s">
        <v>42</v>
      </c>
      <c r="R235" s="25">
        <v>2.7</v>
      </c>
      <c r="S235" s="25"/>
      <c r="T235" s="25">
        <v>3</v>
      </c>
      <c r="U235" s="25" t="s">
        <v>498</v>
      </c>
      <c r="V235" s="25" t="s">
        <v>43</v>
      </c>
      <c r="W235" s="25" t="s">
        <v>44</v>
      </c>
      <c r="X235" s="25" t="s">
        <v>152</v>
      </c>
      <c r="Y235" s="24" t="s">
        <v>620</v>
      </c>
      <c r="Z235" s="25">
        <v>7</v>
      </c>
      <c r="AA235" s="24" t="s">
        <v>620</v>
      </c>
      <c r="AB235" s="25">
        <v>7</v>
      </c>
      <c r="AC235" s="26">
        <v>2</v>
      </c>
      <c r="AD235" s="82">
        <v>7</v>
      </c>
      <c r="AE235" s="25" t="s">
        <v>63</v>
      </c>
      <c r="AF235" s="81">
        <v>42674</v>
      </c>
      <c r="AG235" s="71" t="s">
        <v>878</v>
      </c>
      <c r="AH235" s="103"/>
      <c r="AI235" s="71"/>
      <c r="AJ235" s="67" t="str">
        <f t="shared" si="6"/>
        <v>D:\\征收\\碧湘街二期\\外勘照片\\私房外勘\\232黎德生\\附件存档\\1.jpg</v>
      </c>
      <c r="AK235" s="67" t="str">
        <f t="shared" si="7"/>
        <v>D:\\征收\\碧湘街二期\\外勘照片\\私房外勘\\232黎德生\\附件存档\\2.jpg</v>
      </c>
    </row>
    <row r="236" spans="1:37" ht="22.5">
      <c r="A236" s="25">
        <v>233</v>
      </c>
      <c r="B236" s="27" t="s">
        <v>885</v>
      </c>
      <c r="C236" s="25"/>
      <c r="D236" s="23" t="s">
        <v>734</v>
      </c>
      <c r="E236" s="25"/>
      <c r="F236" s="25"/>
      <c r="G236" s="27" t="s">
        <v>886</v>
      </c>
      <c r="H236" s="25" t="s">
        <v>887</v>
      </c>
      <c r="I236" s="27" t="s">
        <v>888</v>
      </c>
      <c r="J236" s="25" t="s">
        <v>40</v>
      </c>
      <c r="K236" s="25" t="s">
        <v>40</v>
      </c>
      <c r="L236" s="25" t="s">
        <v>40</v>
      </c>
      <c r="M236" s="25">
        <v>1990</v>
      </c>
      <c r="N236" s="25">
        <v>1990</v>
      </c>
      <c r="O236" s="25" t="s">
        <v>150</v>
      </c>
      <c r="P236" s="25"/>
      <c r="Q236" s="25" t="s">
        <v>42</v>
      </c>
      <c r="R236" s="25">
        <v>2.7</v>
      </c>
      <c r="S236" s="25"/>
      <c r="T236" s="25">
        <v>3</v>
      </c>
      <c r="U236" s="25" t="s">
        <v>498</v>
      </c>
      <c r="V236" s="25" t="s">
        <v>43</v>
      </c>
      <c r="W236" s="25" t="s">
        <v>44</v>
      </c>
      <c r="X236" s="25" t="s">
        <v>152</v>
      </c>
      <c r="Y236" s="24" t="s">
        <v>625</v>
      </c>
      <c r="Z236" s="25">
        <v>7</v>
      </c>
      <c r="AA236" s="24" t="s">
        <v>625</v>
      </c>
      <c r="AB236" s="25">
        <v>7</v>
      </c>
      <c r="AC236" s="26">
        <v>3</v>
      </c>
      <c r="AD236" s="82">
        <v>7</v>
      </c>
      <c r="AE236" s="25" t="s">
        <v>46</v>
      </c>
      <c r="AF236" s="81">
        <v>42674</v>
      </c>
      <c r="AG236" s="71" t="s">
        <v>878</v>
      </c>
      <c r="AH236" s="103"/>
      <c r="AI236" s="71"/>
      <c r="AJ236" s="67" t="str">
        <f t="shared" si="6"/>
        <v>D:\\征收\\碧湘街二期\\外勘照片\\私房外勘\\233尹振洲\\附件存档\\1.jpg</v>
      </c>
      <c r="AK236" s="67" t="str">
        <f t="shared" si="7"/>
        <v>D:\\征收\\碧湘街二期\\外勘照片\\私房外勘\\233尹振洲\\附件存档\\2.jpg</v>
      </c>
    </row>
    <row r="237" spans="1:37" ht="22.5">
      <c r="A237" s="25">
        <v>234</v>
      </c>
      <c r="B237" s="94" t="s">
        <v>889</v>
      </c>
      <c r="C237" s="25"/>
      <c r="D237" s="23" t="s">
        <v>734</v>
      </c>
      <c r="E237" s="25"/>
      <c r="F237" s="25"/>
      <c r="G237" s="94" t="s">
        <v>890</v>
      </c>
      <c r="H237" s="25" t="s">
        <v>891</v>
      </c>
      <c r="I237" s="94">
        <v>79.81</v>
      </c>
      <c r="J237" s="25" t="s">
        <v>40</v>
      </c>
      <c r="K237" s="25" t="s">
        <v>40</v>
      </c>
      <c r="L237" s="25" t="s">
        <v>40</v>
      </c>
      <c r="M237" s="25">
        <v>1990</v>
      </c>
      <c r="N237" s="25">
        <v>1990</v>
      </c>
      <c r="O237" s="25" t="s">
        <v>150</v>
      </c>
      <c r="P237" s="25"/>
      <c r="Q237" s="25" t="s">
        <v>42</v>
      </c>
      <c r="R237" s="25">
        <v>2.7</v>
      </c>
      <c r="S237" s="25"/>
      <c r="T237" s="25">
        <v>3</v>
      </c>
      <c r="U237" s="25" t="s">
        <v>498</v>
      </c>
      <c r="V237" s="25" t="s">
        <v>43</v>
      </c>
      <c r="W237" s="25" t="s">
        <v>44</v>
      </c>
      <c r="X237" s="25" t="s">
        <v>152</v>
      </c>
      <c r="Y237" s="24" t="s">
        <v>629</v>
      </c>
      <c r="Z237" s="25">
        <v>7</v>
      </c>
      <c r="AA237" s="24" t="s">
        <v>629</v>
      </c>
      <c r="AB237" s="25">
        <v>7</v>
      </c>
      <c r="AC237" s="26">
        <v>4</v>
      </c>
      <c r="AD237" s="82">
        <v>7</v>
      </c>
      <c r="AE237" s="25" t="s">
        <v>63</v>
      </c>
      <c r="AF237" s="81">
        <v>42674</v>
      </c>
      <c r="AG237" s="71" t="s">
        <v>878</v>
      </c>
      <c r="AH237" s="103"/>
      <c r="AI237" s="71"/>
      <c r="AJ237" s="67" t="str">
        <f t="shared" si="6"/>
        <v>D:\\征收\\碧湘街二期\\外勘照片\\私房外勘\\234陈玮\\附件存档\\1.jpg</v>
      </c>
      <c r="AK237" s="67" t="str">
        <f t="shared" si="7"/>
        <v>D:\\征收\\碧湘街二期\\外勘照片\\私房外勘\\234陈玮\\附件存档\\2.jpg</v>
      </c>
    </row>
    <row r="238" spans="1:37" ht="22.5">
      <c r="A238" s="25">
        <v>235</v>
      </c>
      <c r="B238" s="94" t="s">
        <v>892</v>
      </c>
      <c r="C238" s="25"/>
      <c r="D238" s="23" t="s">
        <v>734</v>
      </c>
      <c r="E238" s="25"/>
      <c r="F238" s="25"/>
      <c r="G238" s="94" t="s">
        <v>893</v>
      </c>
      <c r="H238" s="25" t="s">
        <v>894</v>
      </c>
      <c r="I238" s="94">
        <v>79.8</v>
      </c>
      <c r="J238" s="25" t="s">
        <v>40</v>
      </c>
      <c r="K238" s="25" t="s">
        <v>40</v>
      </c>
      <c r="L238" s="25" t="s">
        <v>40</v>
      </c>
      <c r="M238" s="25">
        <v>1990</v>
      </c>
      <c r="N238" s="25">
        <v>1990</v>
      </c>
      <c r="O238" s="25" t="s">
        <v>150</v>
      </c>
      <c r="P238" s="25"/>
      <c r="Q238" s="25" t="s">
        <v>42</v>
      </c>
      <c r="R238" s="25">
        <v>2.7</v>
      </c>
      <c r="S238" s="25"/>
      <c r="T238" s="25">
        <v>3</v>
      </c>
      <c r="U238" s="25" t="s">
        <v>498</v>
      </c>
      <c r="V238" s="25" t="s">
        <v>43</v>
      </c>
      <c r="W238" s="25" t="s">
        <v>44</v>
      </c>
      <c r="X238" s="25" t="s">
        <v>152</v>
      </c>
      <c r="Y238" s="24" t="s">
        <v>751</v>
      </c>
      <c r="Z238" s="25">
        <v>7</v>
      </c>
      <c r="AA238" s="24" t="s">
        <v>751</v>
      </c>
      <c r="AB238" s="25">
        <v>7</v>
      </c>
      <c r="AC238" s="26">
        <v>5</v>
      </c>
      <c r="AD238" s="82">
        <v>7</v>
      </c>
      <c r="AE238" s="25" t="s">
        <v>46</v>
      </c>
      <c r="AF238" s="81">
        <v>42674</v>
      </c>
      <c r="AG238" s="71" t="s">
        <v>878</v>
      </c>
      <c r="AH238" s="103"/>
      <c r="AI238" s="71"/>
      <c r="AJ238" s="67" t="str">
        <f t="shared" si="6"/>
        <v>D:\\征收\\碧湘街二期\\外勘照片\\私房外勘\\235陈美良\\附件存档\\1.jpg</v>
      </c>
      <c r="AK238" s="67" t="str">
        <f t="shared" si="7"/>
        <v>D:\\征收\\碧湘街二期\\外勘照片\\私房外勘\\235陈美良\\附件存档\\2.jpg</v>
      </c>
    </row>
    <row r="239" spans="1:37" ht="22.5">
      <c r="A239" s="25">
        <v>236</v>
      </c>
      <c r="B239" s="94" t="s">
        <v>895</v>
      </c>
      <c r="C239" s="25"/>
      <c r="D239" s="23" t="s">
        <v>734</v>
      </c>
      <c r="E239" s="25"/>
      <c r="F239" s="25"/>
      <c r="G239" s="94" t="s">
        <v>896</v>
      </c>
      <c r="H239" s="25" t="s">
        <v>897</v>
      </c>
      <c r="I239" s="94">
        <v>79.81</v>
      </c>
      <c r="J239" s="25" t="s">
        <v>40</v>
      </c>
      <c r="K239" s="25" t="s">
        <v>40</v>
      </c>
      <c r="L239" s="25" t="s">
        <v>40</v>
      </c>
      <c r="M239" s="25">
        <v>1990</v>
      </c>
      <c r="N239" s="25">
        <v>1990</v>
      </c>
      <c r="O239" s="25" t="s">
        <v>150</v>
      </c>
      <c r="P239" s="25"/>
      <c r="Q239" s="25" t="s">
        <v>42</v>
      </c>
      <c r="R239" s="25">
        <v>3.1</v>
      </c>
      <c r="S239" s="25"/>
      <c r="T239" s="71">
        <v>3.3</v>
      </c>
      <c r="U239" s="25" t="s">
        <v>531</v>
      </c>
      <c r="V239" s="25" t="s">
        <v>43</v>
      </c>
      <c r="W239" s="25" t="s">
        <v>44</v>
      </c>
      <c r="X239" s="25" t="s">
        <v>152</v>
      </c>
      <c r="Y239" s="24" t="s">
        <v>756</v>
      </c>
      <c r="Z239" s="25">
        <v>7</v>
      </c>
      <c r="AA239" s="24" t="s">
        <v>756</v>
      </c>
      <c r="AB239" s="25">
        <v>7</v>
      </c>
      <c r="AC239" s="26">
        <v>7</v>
      </c>
      <c r="AD239" s="82">
        <v>7</v>
      </c>
      <c r="AE239" s="25" t="s">
        <v>46</v>
      </c>
      <c r="AF239" s="81">
        <v>42674</v>
      </c>
      <c r="AG239" s="71" t="s">
        <v>878</v>
      </c>
      <c r="AH239" s="103"/>
      <c r="AI239" s="71"/>
      <c r="AJ239" s="67" t="str">
        <f t="shared" si="6"/>
        <v>D:\\征收\\碧湘街二期\\外勘照片\\私房外勘\\236廖小燕\\附件存档\\1.jpg</v>
      </c>
      <c r="AK239" s="67" t="str">
        <f t="shared" si="7"/>
        <v>D:\\征收\\碧湘街二期\\外勘照片\\私房外勘\\236廖小燕\\附件存档\\2.jpg</v>
      </c>
    </row>
    <row r="240" spans="1:37" ht="22.5">
      <c r="A240" s="25">
        <v>237</v>
      </c>
      <c r="B240" s="94" t="s">
        <v>767</v>
      </c>
      <c r="C240" s="25"/>
      <c r="D240" s="23" t="s">
        <v>734</v>
      </c>
      <c r="E240" s="25"/>
      <c r="F240" s="25"/>
      <c r="G240" s="94" t="s">
        <v>898</v>
      </c>
      <c r="H240" s="25" t="s">
        <v>899</v>
      </c>
      <c r="I240" s="94">
        <v>78.67</v>
      </c>
      <c r="J240" s="25" t="s">
        <v>40</v>
      </c>
      <c r="K240" s="25" t="s">
        <v>40</v>
      </c>
      <c r="L240" s="25" t="s">
        <v>40</v>
      </c>
      <c r="M240" s="25">
        <v>1990</v>
      </c>
      <c r="N240" s="25">
        <v>1990</v>
      </c>
      <c r="O240" s="25" t="s">
        <v>150</v>
      </c>
      <c r="P240" s="25"/>
      <c r="Q240" s="25" t="s">
        <v>42</v>
      </c>
      <c r="R240" s="25">
        <v>2.8</v>
      </c>
      <c r="S240" s="25"/>
      <c r="T240" s="25">
        <v>3</v>
      </c>
      <c r="U240" s="25" t="s">
        <v>498</v>
      </c>
      <c r="V240" s="25" t="s">
        <v>43</v>
      </c>
      <c r="W240" s="25" t="s">
        <v>44</v>
      </c>
      <c r="X240" s="25" t="s">
        <v>152</v>
      </c>
      <c r="Y240" s="24" t="s">
        <v>93</v>
      </c>
      <c r="Z240" s="25">
        <v>7</v>
      </c>
      <c r="AA240" s="24" t="s">
        <v>93</v>
      </c>
      <c r="AB240" s="25">
        <v>7</v>
      </c>
      <c r="AC240" s="26">
        <v>1</v>
      </c>
      <c r="AD240" s="82">
        <v>7</v>
      </c>
      <c r="AE240" s="25" t="s">
        <v>46</v>
      </c>
      <c r="AF240" s="81">
        <v>42674</v>
      </c>
      <c r="AG240" s="71" t="s">
        <v>878</v>
      </c>
      <c r="AH240" s="103"/>
      <c r="AI240" s="71"/>
      <c r="AJ240" s="67" t="str">
        <f t="shared" si="6"/>
        <v>D:\\征收\\碧湘街二期\\外勘照片\\私房外勘\\237戴桂秋\\附件存档\\1.jpg</v>
      </c>
      <c r="AK240" s="67" t="str">
        <f t="shared" si="7"/>
        <v>D:\\征收\\碧湘街二期\\外勘照片\\私房外勘\\237戴桂秋\\附件存档\\2.jpg</v>
      </c>
    </row>
    <row r="241" spans="1:37" ht="22.5">
      <c r="A241" s="25">
        <v>238</v>
      </c>
      <c r="B241" s="94" t="s">
        <v>900</v>
      </c>
      <c r="C241" s="25"/>
      <c r="D241" s="23" t="s">
        <v>734</v>
      </c>
      <c r="E241" s="25"/>
      <c r="F241" s="25"/>
      <c r="G241" s="94" t="s">
        <v>901</v>
      </c>
      <c r="H241" s="25" t="s">
        <v>902</v>
      </c>
      <c r="I241" s="94">
        <v>78.81</v>
      </c>
      <c r="J241" s="25" t="s">
        <v>40</v>
      </c>
      <c r="K241" s="25" t="s">
        <v>40</v>
      </c>
      <c r="L241" s="25" t="s">
        <v>40</v>
      </c>
      <c r="M241" s="25">
        <v>1990</v>
      </c>
      <c r="N241" s="25">
        <v>1990</v>
      </c>
      <c r="O241" s="25" t="s">
        <v>150</v>
      </c>
      <c r="P241" s="25"/>
      <c r="Q241" s="25" t="s">
        <v>42</v>
      </c>
      <c r="R241" s="25">
        <v>2.7</v>
      </c>
      <c r="S241" s="25"/>
      <c r="T241" s="25">
        <v>3</v>
      </c>
      <c r="U241" s="25" t="s">
        <v>498</v>
      </c>
      <c r="V241" s="25" t="s">
        <v>43</v>
      </c>
      <c r="W241" s="25" t="s">
        <v>44</v>
      </c>
      <c r="X241" s="25" t="s">
        <v>152</v>
      </c>
      <c r="Y241" s="24" t="s">
        <v>620</v>
      </c>
      <c r="Z241" s="25">
        <v>7</v>
      </c>
      <c r="AA241" s="24" t="s">
        <v>620</v>
      </c>
      <c r="AB241" s="25">
        <v>7</v>
      </c>
      <c r="AC241" s="26">
        <v>2</v>
      </c>
      <c r="AD241" s="82">
        <v>7</v>
      </c>
      <c r="AE241" s="25" t="s">
        <v>46</v>
      </c>
      <c r="AF241" s="81">
        <v>42674</v>
      </c>
      <c r="AG241" s="71" t="s">
        <v>878</v>
      </c>
      <c r="AH241" s="103"/>
      <c r="AI241" s="71"/>
      <c r="AJ241" s="67" t="str">
        <f t="shared" si="6"/>
        <v>D:\\征收\\碧湘街二期\\外勘照片\\私房外勘\\238沈顺农\\附件存档\\1.jpg</v>
      </c>
      <c r="AK241" s="67" t="str">
        <f t="shared" si="7"/>
        <v>D:\\征收\\碧湘街二期\\外勘照片\\私房外勘\\238沈顺农\\附件存档\\2.jpg</v>
      </c>
    </row>
    <row r="242" spans="1:37" ht="22.5">
      <c r="A242" s="25">
        <v>239</v>
      </c>
      <c r="B242" s="94" t="s">
        <v>903</v>
      </c>
      <c r="C242" s="25"/>
      <c r="D242" s="23" t="s">
        <v>734</v>
      </c>
      <c r="E242" s="25"/>
      <c r="F242" s="25"/>
      <c r="G242" s="94" t="s">
        <v>904</v>
      </c>
      <c r="H242" s="25" t="s">
        <v>905</v>
      </c>
      <c r="I242" s="94">
        <v>78.67</v>
      </c>
      <c r="J242" s="25" t="s">
        <v>40</v>
      </c>
      <c r="K242" s="25" t="s">
        <v>40</v>
      </c>
      <c r="L242" s="25" t="s">
        <v>40</v>
      </c>
      <c r="M242" s="25">
        <v>1990</v>
      </c>
      <c r="N242" s="25">
        <v>1990</v>
      </c>
      <c r="O242" s="25" t="s">
        <v>150</v>
      </c>
      <c r="P242" s="25"/>
      <c r="Q242" s="25" t="s">
        <v>42</v>
      </c>
      <c r="R242" s="25">
        <v>2.7</v>
      </c>
      <c r="S242" s="25"/>
      <c r="T242" s="25">
        <v>3</v>
      </c>
      <c r="U242" s="25" t="s">
        <v>498</v>
      </c>
      <c r="V242" s="25" t="s">
        <v>43</v>
      </c>
      <c r="W242" s="25" t="s">
        <v>44</v>
      </c>
      <c r="X242" s="25" t="s">
        <v>152</v>
      </c>
      <c r="Y242" s="24" t="s">
        <v>625</v>
      </c>
      <c r="Z242" s="25">
        <v>7</v>
      </c>
      <c r="AA242" s="24" t="s">
        <v>625</v>
      </c>
      <c r="AB242" s="25">
        <v>7</v>
      </c>
      <c r="AC242" s="26">
        <v>3</v>
      </c>
      <c r="AD242" s="82">
        <v>7</v>
      </c>
      <c r="AE242" s="25" t="s">
        <v>46</v>
      </c>
      <c r="AF242" s="81">
        <v>42674</v>
      </c>
      <c r="AG242" s="71" t="s">
        <v>878</v>
      </c>
      <c r="AH242" s="103"/>
      <c r="AI242" s="71"/>
      <c r="AJ242" s="67" t="str">
        <f t="shared" si="6"/>
        <v>D:\\征收\\碧湘街二期\\外勘照片\\私房外勘\\239刘焕熙\\附件存档\\1.jpg</v>
      </c>
      <c r="AK242" s="67" t="str">
        <f t="shared" si="7"/>
        <v>D:\\征收\\碧湘街二期\\外勘照片\\私房外勘\\239刘焕熙\\附件存档\\2.jpg</v>
      </c>
    </row>
    <row r="243" spans="1:37" ht="22.5">
      <c r="A243" s="25">
        <v>240</v>
      </c>
      <c r="B243" s="104" t="s">
        <v>906</v>
      </c>
      <c r="C243" s="25"/>
      <c r="D243" s="23" t="s">
        <v>734</v>
      </c>
      <c r="E243" s="25"/>
      <c r="F243" s="25"/>
      <c r="G243" s="94" t="s">
        <v>907</v>
      </c>
      <c r="H243" s="25" t="s">
        <v>908</v>
      </c>
      <c r="I243" s="94">
        <v>78.67</v>
      </c>
      <c r="J243" s="25" t="s">
        <v>40</v>
      </c>
      <c r="K243" s="25" t="s">
        <v>40</v>
      </c>
      <c r="L243" s="25" t="s">
        <v>40</v>
      </c>
      <c r="M243" s="25">
        <v>1990</v>
      </c>
      <c r="N243" s="25">
        <v>1990</v>
      </c>
      <c r="O243" s="25" t="s">
        <v>150</v>
      </c>
      <c r="P243" s="25"/>
      <c r="Q243" s="25" t="s">
        <v>42</v>
      </c>
      <c r="R243" s="25">
        <v>2.7</v>
      </c>
      <c r="S243" s="25"/>
      <c r="T243" s="25">
        <v>3</v>
      </c>
      <c r="U243" s="25" t="s">
        <v>498</v>
      </c>
      <c r="V243" s="25" t="s">
        <v>43</v>
      </c>
      <c r="W243" s="25" t="s">
        <v>44</v>
      </c>
      <c r="X243" s="25" t="s">
        <v>152</v>
      </c>
      <c r="Y243" s="24" t="s">
        <v>629</v>
      </c>
      <c r="Z243" s="25">
        <v>7</v>
      </c>
      <c r="AA243" s="24" t="s">
        <v>629</v>
      </c>
      <c r="AB243" s="25">
        <v>7</v>
      </c>
      <c r="AC243" s="26">
        <v>4</v>
      </c>
      <c r="AD243" s="82">
        <v>7</v>
      </c>
      <c r="AE243" s="25" t="s">
        <v>63</v>
      </c>
      <c r="AF243" s="81">
        <v>42674</v>
      </c>
      <c r="AG243" s="71" t="s">
        <v>878</v>
      </c>
      <c r="AH243" s="103"/>
      <c r="AI243" s="71"/>
      <c r="AJ243" s="67" t="str">
        <f t="shared" si="6"/>
        <v>D:\\征收\\碧湘街二期\\外勘照片\\私房外勘\\240戴遥\\附件存档\\1.jpg</v>
      </c>
      <c r="AK243" s="67" t="str">
        <f t="shared" si="7"/>
        <v>D:\\征收\\碧湘街二期\\外勘照片\\私房外勘\\240戴遥\\附件存档\\2.jpg</v>
      </c>
    </row>
    <row r="244" spans="1:37" ht="22.5">
      <c r="A244" s="25">
        <v>241</v>
      </c>
      <c r="B244" s="104" t="s">
        <v>1183</v>
      </c>
      <c r="C244" s="25"/>
      <c r="D244" s="23" t="s">
        <v>734</v>
      </c>
      <c r="E244" s="25"/>
      <c r="F244" s="25"/>
      <c r="G244" s="94" t="s">
        <v>909</v>
      </c>
      <c r="H244" s="25" t="s">
        <v>910</v>
      </c>
      <c r="I244" s="94">
        <v>78.66</v>
      </c>
      <c r="J244" s="25" t="s">
        <v>40</v>
      </c>
      <c r="K244" s="25" t="s">
        <v>40</v>
      </c>
      <c r="L244" s="25" t="s">
        <v>40</v>
      </c>
      <c r="M244" s="25">
        <v>1990</v>
      </c>
      <c r="N244" s="25">
        <v>1990</v>
      </c>
      <c r="O244" s="25" t="s">
        <v>150</v>
      </c>
      <c r="P244" s="25"/>
      <c r="Q244" s="25" t="s">
        <v>42</v>
      </c>
      <c r="R244" s="25">
        <v>2.7</v>
      </c>
      <c r="S244" s="25"/>
      <c r="T244" s="25">
        <v>3</v>
      </c>
      <c r="U244" s="25"/>
      <c r="V244" s="25"/>
      <c r="W244" s="25"/>
      <c r="X244" s="25"/>
      <c r="Y244" s="24" t="s">
        <v>751</v>
      </c>
      <c r="Z244" s="25">
        <v>7</v>
      </c>
      <c r="AA244" s="24" t="s">
        <v>751</v>
      </c>
      <c r="AB244" s="25">
        <v>7</v>
      </c>
      <c r="AC244" s="26">
        <v>5</v>
      </c>
      <c r="AD244" s="82">
        <v>7</v>
      </c>
      <c r="AE244" s="25" t="s">
        <v>46</v>
      </c>
      <c r="AF244" s="81">
        <v>42674</v>
      </c>
      <c r="AG244" s="71" t="s">
        <v>878</v>
      </c>
      <c r="AH244" s="103"/>
      <c r="AI244" s="71"/>
      <c r="AJ244" s="67" t="str">
        <f t="shared" si="6"/>
        <v>D:\\征收\\碧湘街二期\\外勘照片\\私房外勘\\241朱云姣\\附件存档\\1.jpg</v>
      </c>
      <c r="AK244" s="67" t="str">
        <f t="shared" si="7"/>
        <v>D:\\征收\\碧湘街二期\\外勘照片\\私房外勘\\241朱云姣\\附件存档\\2.jpg</v>
      </c>
    </row>
    <row r="245" spans="1:37" ht="22.5">
      <c r="A245" s="25">
        <v>242</v>
      </c>
      <c r="B245" s="94" t="s">
        <v>911</v>
      </c>
      <c r="C245" s="25"/>
      <c r="D245" s="23" t="s">
        <v>734</v>
      </c>
      <c r="E245" s="25"/>
      <c r="F245" s="25"/>
      <c r="G245" s="94" t="s">
        <v>912</v>
      </c>
      <c r="H245" s="23" t="s">
        <v>913</v>
      </c>
      <c r="I245" s="94">
        <v>78.66</v>
      </c>
      <c r="J245" s="25" t="s">
        <v>40</v>
      </c>
      <c r="K245" s="25" t="s">
        <v>40</v>
      </c>
      <c r="L245" s="25" t="s">
        <v>40</v>
      </c>
      <c r="M245" s="25">
        <v>1990</v>
      </c>
      <c r="N245" s="25">
        <v>1990</v>
      </c>
      <c r="O245" s="25" t="s">
        <v>150</v>
      </c>
      <c r="P245" s="25"/>
      <c r="Q245" s="25" t="s">
        <v>42</v>
      </c>
      <c r="R245" s="25">
        <v>2.7</v>
      </c>
      <c r="S245" s="25"/>
      <c r="T245" s="25">
        <v>3</v>
      </c>
      <c r="U245" s="25" t="s">
        <v>498</v>
      </c>
      <c r="V245" s="25" t="s">
        <v>43</v>
      </c>
      <c r="W245" s="25" t="s">
        <v>44</v>
      </c>
      <c r="X245" s="25" t="s">
        <v>152</v>
      </c>
      <c r="Y245" s="24" t="s">
        <v>747</v>
      </c>
      <c r="Z245" s="25">
        <v>7</v>
      </c>
      <c r="AA245" s="24" t="s">
        <v>747</v>
      </c>
      <c r="AB245" s="25">
        <v>7</v>
      </c>
      <c r="AC245" s="26">
        <v>6</v>
      </c>
      <c r="AD245" s="82">
        <v>7</v>
      </c>
      <c r="AE245" s="25" t="s">
        <v>914</v>
      </c>
      <c r="AF245" s="81">
        <v>42674</v>
      </c>
      <c r="AG245" s="71" t="s">
        <v>878</v>
      </c>
      <c r="AH245" s="103"/>
      <c r="AI245" s="71"/>
      <c r="AJ245" s="67" t="str">
        <f t="shared" si="6"/>
        <v>D:\\征收\\碧湘街二期\\外勘照片\\私房外勘\\242黎京晶、沈利云\\附件存档\\1.jpg</v>
      </c>
      <c r="AK245" s="67" t="str">
        <f t="shared" si="7"/>
        <v>D:\\征收\\碧湘街二期\\外勘照片\\私房外勘\\242黎京晶、沈利云\\附件存档\\2.jpg</v>
      </c>
    </row>
    <row r="246" spans="1:37" ht="22.5">
      <c r="A246" s="25">
        <v>243</v>
      </c>
      <c r="B246" s="94" t="s">
        <v>915</v>
      </c>
      <c r="C246" s="25"/>
      <c r="D246" s="23" t="s">
        <v>734</v>
      </c>
      <c r="E246" s="25"/>
      <c r="F246" s="25"/>
      <c r="G246" s="94" t="s">
        <v>916</v>
      </c>
      <c r="H246" s="25" t="s">
        <v>917</v>
      </c>
      <c r="I246" s="94">
        <v>78.66</v>
      </c>
      <c r="J246" s="25" t="s">
        <v>40</v>
      </c>
      <c r="K246" s="25" t="s">
        <v>40</v>
      </c>
      <c r="L246" s="25" t="s">
        <v>40</v>
      </c>
      <c r="M246" s="25">
        <v>1990</v>
      </c>
      <c r="N246" s="25">
        <v>1990</v>
      </c>
      <c r="O246" s="25" t="s">
        <v>150</v>
      </c>
      <c r="P246" s="25"/>
      <c r="Q246" s="25" t="s">
        <v>42</v>
      </c>
      <c r="R246" s="25">
        <v>3.1</v>
      </c>
      <c r="S246" s="25"/>
      <c r="T246" s="25">
        <v>3.3</v>
      </c>
      <c r="U246" s="25" t="s">
        <v>498</v>
      </c>
      <c r="V246" s="25" t="s">
        <v>43</v>
      </c>
      <c r="W246" s="25" t="s">
        <v>44</v>
      </c>
      <c r="X246" s="25" t="s">
        <v>152</v>
      </c>
      <c r="Y246" s="24" t="s">
        <v>756</v>
      </c>
      <c r="Z246" s="25">
        <v>7</v>
      </c>
      <c r="AA246" s="24" t="s">
        <v>756</v>
      </c>
      <c r="AB246" s="25">
        <v>7</v>
      </c>
      <c r="AC246" s="26">
        <v>7</v>
      </c>
      <c r="AD246" s="82">
        <v>7</v>
      </c>
      <c r="AE246" s="25" t="s">
        <v>46</v>
      </c>
      <c r="AF246" s="81">
        <v>42674</v>
      </c>
      <c r="AG246" s="71" t="s">
        <v>878</v>
      </c>
      <c r="AH246" s="103"/>
      <c r="AI246" s="71"/>
      <c r="AJ246" s="67" t="str">
        <f t="shared" si="6"/>
        <v>D:\\征收\\碧湘街二期\\外勘照片\\私房外勘\\243易青珊\\附件存档\\1.jpg</v>
      </c>
      <c r="AK246" s="67" t="str">
        <f t="shared" si="7"/>
        <v>D:\\征收\\碧湘街二期\\外勘照片\\私房外勘\\243易青珊\\附件存档\\2.jpg</v>
      </c>
    </row>
    <row r="247" spans="1:37" ht="22.5">
      <c r="A247" s="25">
        <v>244</v>
      </c>
      <c r="B247" s="94" t="s">
        <v>918</v>
      </c>
      <c r="C247" s="25"/>
      <c r="D247" s="23" t="s">
        <v>734</v>
      </c>
      <c r="E247" s="25"/>
      <c r="F247" s="25"/>
      <c r="G247" s="94" t="s">
        <v>898</v>
      </c>
      <c r="H247" s="25" t="s">
        <v>919</v>
      </c>
      <c r="I247" s="94">
        <v>57.93</v>
      </c>
      <c r="J247" s="25" t="s">
        <v>40</v>
      </c>
      <c r="K247" s="25" t="s">
        <v>40</v>
      </c>
      <c r="L247" s="25" t="s">
        <v>40</v>
      </c>
      <c r="M247" s="25">
        <v>1990</v>
      </c>
      <c r="N247" s="25">
        <v>1990</v>
      </c>
      <c r="O247" s="25" t="s">
        <v>150</v>
      </c>
      <c r="P247" s="25"/>
      <c r="Q247" s="25" t="s">
        <v>42</v>
      </c>
      <c r="R247" s="25">
        <v>2.8</v>
      </c>
      <c r="S247" s="25"/>
      <c r="T247" s="25">
        <v>3</v>
      </c>
      <c r="U247" s="25" t="s">
        <v>151</v>
      </c>
      <c r="V247" s="25" t="s">
        <v>43</v>
      </c>
      <c r="W247" s="25" t="s">
        <v>44</v>
      </c>
      <c r="X247" s="25" t="s">
        <v>152</v>
      </c>
      <c r="Y247" s="24" t="s">
        <v>93</v>
      </c>
      <c r="Z247" s="25">
        <v>7</v>
      </c>
      <c r="AA247" s="24" t="s">
        <v>93</v>
      </c>
      <c r="AB247" s="25">
        <v>7</v>
      </c>
      <c r="AC247" s="26">
        <v>1</v>
      </c>
      <c r="AD247" s="82">
        <v>7</v>
      </c>
      <c r="AE247" s="25" t="s">
        <v>46</v>
      </c>
      <c r="AF247" s="81">
        <v>42674</v>
      </c>
      <c r="AG247" s="71" t="s">
        <v>878</v>
      </c>
      <c r="AH247" s="103"/>
      <c r="AI247" s="71"/>
      <c r="AJ247" s="67" t="str">
        <f t="shared" si="6"/>
        <v>D:\\征收\\碧湘街二期\\外勘照片\\私房外勘\\244张维跃\\附件存档\\1.jpg</v>
      </c>
      <c r="AK247" s="67" t="str">
        <f t="shared" si="7"/>
        <v>D:\\征收\\碧湘街二期\\外勘照片\\私房外勘\\244张维跃\\附件存档\\2.jpg</v>
      </c>
    </row>
    <row r="248" spans="1:37" ht="22.5">
      <c r="A248" s="25">
        <v>245</v>
      </c>
      <c r="B248" s="94" t="s">
        <v>920</v>
      </c>
      <c r="C248" s="25"/>
      <c r="D248" s="23" t="s">
        <v>734</v>
      </c>
      <c r="E248" s="25"/>
      <c r="F248" s="25"/>
      <c r="G248" s="94" t="s">
        <v>921</v>
      </c>
      <c r="H248" s="25" t="s">
        <v>922</v>
      </c>
      <c r="I248" s="94">
        <v>57.93</v>
      </c>
      <c r="J248" s="25" t="s">
        <v>40</v>
      </c>
      <c r="K248" s="25" t="s">
        <v>40</v>
      </c>
      <c r="L248" s="25" t="s">
        <v>40</v>
      </c>
      <c r="M248" s="25">
        <v>1990</v>
      </c>
      <c r="N248" s="25">
        <v>1990</v>
      </c>
      <c r="O248" s="25" t="s">
        <v>150</v>
      </c>
      <c r="P248" s="25"/>
      <c r="Q248" s="25" t="s">
        <v>42</v>
      </c>
      <c r="R248" s="25">
        <v>2.7</v>
      </c>
      <c r="S248" s="25"/>
      <c r="T248" s="25">
        <v>3</v>
      </c>
      <c r="U248" s="25" t="s">
        <v>151</v>
      </c>
      <c r="V248" s="25" t="s">
        <v>43</v>
      </c>
      <c r="W248" s="25" t="s">
        <v>44</v>
      </c>
      <c r="X248" s="25" t="s">
        <v>152</v>
      </c>
      <c r="Y248" s="24" t="s">
        <v>620</v>
      </c>
      <c r="Z248" s="25">
        <v>7</v>
      </c>
      <c r="AA248" s="24" t="s">
        <v>620</v>
      </c>
      <c r="AB248" s="25">
        <v>7</v>
      </c>
      <c r="AC248" s="26">
        <v>2</v>
      </c>
      <c r="AD248" s="82">
        <v>7</v>
      </c>
      <c r="AE248" s="25" t="s">
        <v>46</v>
      </c>
      <c r="AF248" s="81">
        <v>42674</v>
      </c>
      <c r="AG248" s="71" t="s">
        <v>878</v>
      </c>
      <c r="AH248" s="103"/>
      <c r="AI248" s="71"/>
      <c r="AJ248" s="67" t="str">
        <f t="shared" si="6"/>
        <v>D:\\征收\\碧湘街二期\\外勘照片\\私房外勘\\245李正奇\\附件存档\\1.jpg</v>
      </c>
      <c r="AK248" s="67" t="str">
        <f t="shared" si="7"/>
        <v>D:\\征收\\碧湘街二期\\外勘照片\\私房外勘\\245李正奇\\附件存档\\2.jpg</v>
      </c>
    </row>
    <row r="249" spans="1:37" ht="22.5">
      <c r="A249" s="25">
        <v>246</v>
      </c>
      <c r="B249" s="94" t="s">
        <v>923</v>
      </c>
      <c r="C249" s="25"/>
      <c r="D249" s="23" t="s">
        <v>734</v>
      </c>
      <c r="E249" s="25"/>
      <c r="F249" s="25"/>
      <c r="G249" s="94" t="s">
        <v>904</v>
      </c>
      <c r="H249" s="25" t="s">
        <v>924</v>
      </c>
      <c r="I249" s="94">
        <v>57.93</v>
      </c>
      <c r="J249" s="25" t="s">
        <v>40</v>
      </c>
      <c r="K249" s="25" t="s">
        <v>40</v>
      </c>
      <c r="L249" s="25" t="s">
        <v>40</v>
      </c>
      <c r="M249" s="25">
        <v>1990</v>
      </c>
      <c r="N249" s="25">
        <v>1990</v>
      </c>
      <c r="O249" s="25" t="s">
        <v>150</v>
      </c>
      <c r="P249" s="25"/>
      <c r="Q249" s="25" t="s">
        <v>42</v>
      </c>
      <c r="R249" s="25">
        <v>2.7</v>
      </c>
      <c r="S249" s="25"/>
      <c r="T249" s="25">
        <v>3</v>
      </c>
      <c r="U249" s="25" t="s">
        <v>151</v>
      </c>
      <c r="V249" s="25" t="s">
        <v>43</v>
      </c>
      <c r="W249" s="25" t="s">
        <v>44</v>
      </c>
      <c r="X249" s="25" t="s">
        <v>152</v>
      </c>
      <c r="Y249" s="24" t="s">
        <v>625</v>
      </c>
      <c r="Z249" s="25">
        <v>7</v>
      </c>
      <c r="AA249" s="24" t="s">
        <v>625</v>
      </c>
      <c r="AB249" s="25">
        <v>7</v>
      </c>
      <c r="AC249" s="26">
        <v>3</v>
      </c>
      <c r="AD249" s="82">
        <v>7</v>
      </c>
      <c r="AE249" s="25" t="s">
        <v>46</v>
      </c>
      <c r="AF249" s="81">
        <v>42674</v>
      </c>
      <c r="AG249" s="71" t="s">
        <v>878</v>
      </c>
      <c r="AH249" s="103"/>
      <c r="AI249" s="71"/>
      <c r="AJ249" s="67" t="str">
        <f t="shared" si="6"/>
        <v>D:\\征收\\碧湘街二期\\外勘照片\\私房外勘\\246王德辉\\附件存档\\1.jpg</v>
      </c>
      <c r="AK249" s="67" t="str">
        <f t="shared" si="7"/>
        <v>D:\\征收\\碧湘街二期\\外勘照片\\私房外勘\\246王德辉\\附件存档\\2.jpg</v>
      </c>
    </row>
    <row r="250" spans="1:37" ht="22.5">
      <c r="A250" s="25">
        <v>247</v>
      </c>
      <c r="B250" s="94" t="s">
        <v>925</v>
      </c>
      <c r="C250" s="25"/>
      <c r="D250" s="23" t="s">
        <v>734</v>
      </c>
      <c r="E250" s="25"/>
      <c r="F250" s="25"/>
      <c r="G250" s="94" t="s">
        <v>907</v>
      </c>
      <c r="H250" s="24" t="s">
        <v>926</v>
      </c>
      <c r="I250" s="94">
        <v>57.93</v>
      </c>
      <c r="J250" s="25" t="s">
        <v>40</v>
      </c>
      <c r="K250" s="25" t="s">
        <v>40</v>
      </c>
      <c r="L250" s="25" t="s">
        <v>40</v>
      </c>
      <c r="M250" s="25">
        <v>1990</v>
      </c>
      <c r="N250" s="25">
        <v>1990</v>
      </c>
      <c r="O250" s="25" t="s">
        <v>150</v>
      </c>
      <c r="P250" s="25"/>
      <c r="Q250" s="25" t="s">
        <v>42</v>
      </c>
      <c r="R250" s="25">
        <v>2.7</v>
      </c>
      <c r="S250" s="25"/>
      <c r="T250" s="25">
        <v>3</v>
      </c>
      <c r="U250" s="25" t="s">
        <v>151</v>
      </c>
      <c r="V250" s="25" t="s">
        <v>43</v>
      </c>
      <c r="W250" s="25" t="s">
        <v>44</v>
      </c>
      <c r="X250" s="25" t="s">
        <v>152</v>
      </c>
      <c r="Y250" s="24" t="s">
        <v>629</v>
      </c>
      <c r="Z250" s="25">
        <v>7</v>
      </c>
      <c r="AA250" s="24" t="s">
        <v>629</v>
      </c>
      <c r="AB250" s="25">
        <v>7</v>
      </c>
      <c r="AC250" s="26">
        <v>4</v>
      </c>
      <c r="AD250" s="82">
        <v>7</v>
      </c>
      <c r="AE250" s="25" t="s">
        <v>46</v>
      </c>
      <c r="AF250" s="81">
        <v>42674</v>
      </c>
      <c r="AG250" s="71" t="s">
        <v>878</v>
      </c>
      <c r="AH250" s="103"/>
      <c r="AI250" s="71"/>
      <c r="AJ250" s="67" t="str">
        <f t="shared" si="6"/>
        <v>D:\\征收\\碧湘街二期\\外勘照片\\私房外勘\\247宾建芝\\附件存档\\1.jpg</v>
      </c>
      <c r="AK250" s="67" t="str">
        <f t="shared" si="7"/>
        <v>D:\\征收\\碧湘街二期\\外勘照片\\私房外勘\\247宾建芝\\附件存档\\2.jpg</v>
      </c>
    </row>
    <row r="251" spans="1:37" ht="22.5">
      <c r="A251" s="25">
        <v>248</v>
      </c>
      <c r="B251" s="94" t="s">
        <v>927</v>
      </c>
      <c r="C251" s="25"/>
      <c r="D251" s="23" t="s">
        <v>734</v>
      </c>
      <c r="E251" s="25"/>
      <c r="F251" s="25"/>
      <c r="G251" s="94" t="s">
        <v>893</v>
      </c>
      <c r="H251" s="25" t="s">
        <v>928</v>
      </c>
      <c r="I251" s="94">
        <v>58.93</v>
      </c>
      <c r="J251" s="25" t="s">
        <v>40</v>
      </c>
      <c r="K251" s="25" t="s">
        <v>40</v>
      </c>
      <c r="L251" s="25" t="s">
        <v>40</v>
      </c>
      <c r="M251" s="25">
        <v>1990</v>
      </c>
      <c r="N251" s="25">
        <v>1990</v>
      </c>
      <c r="O251" s="25" t="s">
        <v>150</v>
      </c>
      <c r="P251" s="25"/>
      <c r="Q251" s="25" t="s">
        <v>42</v>
      </c>
      <c r="R251" s="25">
        <v>2.7</v>
      </c>
      <c r="S251" s="25"/>
      <c r="T251" s="25">
        <v>3</v>
      </c>
      <c r="U251" s="25" t="s">
        <v>151</v>
      </c>
      <c r="V251" s="25" t="s">
        <v>43</v>
      </c>
      <c r="W251" s="25" t="s">
        <v>44</v>
      </c>
      <c r="X251" s="25" t="s">
        <v>152</v>
      </c>
      <c r="Y251" s="24" t="s">
        <v>751</v>
      </c>
      <c r="Z251" s="25">
        <v>7</v>
      </c>
      <c r="AA251" s="24" t="s">
        <v>751</v>
      </c>
      <c r="AB251" s="25">
        <v>7</v>
      </c>
      <c r="AC251" s="26">
        <v>5</v>
      </c>
      <c r="AD251" s="82">
        <v>7</v>
      </c>
      <c r="AE251" s="25" t="s">
        <v>46</v>
      </c>
      <c r="AF251" s="81">
        <v>42674</v>
      </c>
      <c r="AG251" s="71" t="s">
        <v>878</v>
      </c>
      <c r="AH251" s="103"/>
      <c r="AI251" s="71"/>
      <c r="AJ251" s="67" t="str">
        <f t="shared" si="6"/>
        <v>D:\\征收\\碧湘街二期\\外勘照片\\私房外勘\\248罗金贵\\附件存档\\1.jpg</v>
      </c>
      <c r="AK251" s="67" t="str">
        <f t="shared" si="7"/>
        <v>D:\\征收\\碧湘街二期\\外勘照片\\私房外勘\\248罗金贵\\附件存档\\2.jpg</v>
      </c>
    </row>
    <row r="252" spans="1:37" ht="23.25" customHeight="1">
      <c r="A252" s="25">
        <v>249</v>
      </c>
      <c r="B252" s="94" t="s">
        <v>929</v>
      </c>
      <c r="C252" s="25"/>
      <c r="D252" s="23" t="s">
        <v>734</v>
      </c>
      <c r="E252" s="25"/>
      <c r="F252" s="25"/>
      <c r="G252" s="94" t="s">
        <v>930</v>
      </c>
      <c r="H252" s="25" t="s">
        <v>931</v>
      </c>
      <c r="I252" s="94">
        <v>79.790000000000006</v>
      </c>
      <c r="J252" s="25" t="s">
        <v>40</v>
      </c>
      <c r="K252" s="25" t="s">
        <v>40</v>
      </c>
      <c r="L252" s="25" t="s">
        <v>40</v>
      </c>
      <c r="M252" s="25">
        <v>1990</v>
      </c>
      <c r="N252" s="25">
        <v>1990</v>
      </c>
      <c r="O252" s="25" t="s">
        <v>42</v>
      </c>
      <c r="P252" s="25"/>
      <c r="Q252" s="25" t="s">
        <v>42</v>
      </c>
      <c r="R252" s="25">
        <v>2.7</v>
      </c>
      <c r="S252" s="25"/>
      <c r="T252" s="25">
        <v>3</v>
      </c>
      <c r="U252" s="25" t="s">
        <v>498</v>
      </c>
      <c r="V252" s="25" t="s">
        <v>43</v>
      </c>
      <c r="W252" s="25" t="s">
        <v>44</v>
      </c>
      <c r="X252" s="25" t="s">
        <v>152</v>
      </c>
      <c r="Y252" s="24" t="s">
        <v>747</v>
      </c>
      <c r="Z252" s="25">
        <v>7</v>
      </c>
      <c r="AA252" s="24" t="s">
        <v>747</v>
      </c>
      <c r="AB252" s="25">
        <v>7</v>
      </c>
      <c r="AC252" s="26">
        <v>6</v>
      </c>
      <c r="AD252" s="82">
        <v>7</v>
      </c>
      <c r="AE252" s="25" t="s">
        <v>46</v>
      </c>
      <c r="AF252" s="81">
        <v>42674</v>
      </c>
      <c r="AG252" s="71" t="s">
        <v>878</v>
      </c>
      <c r="AH252" s="103"/>
      <c r="AI252" s="71"/>
      <c r="AJ252" s="67" t="str">
        <f t="shared" si="6"/>
        <v>D:\\征收\\碧湘街二期\\外勘照片\\私房外勘\\249陈志伟\\附件存档\\1.jpg</v>
      </c>
      <c r="AK252" s="67" t="str">
        <f t="shared" si="7"/>
        <v>D:\\征收\\碧湘街二期\\外勘照片\\私房外勘\\249陈志伟\\附件存档\\2.jpg</v>
      </c>
    </row>
    <row r="253" spans="1:37" ht="22.5">
      <c r="A253" s="25">
        <v>250</v>
      </c>
      <c r="B253" s="94" t="s">
        <v>932</v>
      </c>
      <c r="C253" s="25"/>
      <c r="D253" s="23" t="s">
        <v>734</v>
      </c>
      <c r="E253" s="25"/>
      <c r="F253" s="25"/>
      <c r="G253" s="94" t="s">
        <v>933</v>
      </c>
      <c r="H253" s="23" t="s">
        <v>934</v>
      </c>
      <c r="I253" s="94">
        <v>57.93</v>
      </c>
      <c r="J253" s="25" t="s">
        <v>40</v>
      </c>
      <c r="K253" s="25" t="s">
        <v>40</v>
      </c>
      <c r="L253" s="25" t="s">
        <v>40</v>
      </c>
      <c r="M253" s="25">
        <v>1990</v>
      </c>
      <c r="N253" s="25">
        <v>1990</v>
      </c>
      <c r="O253" s="25" t="s">
        <v>150</v>
      </c>
      <c r="P253" s="25"/>
      <c r="Q253" s="25" t="s">
        <v>42</v>
      </c>
      <c r="R253" s="25">
        <v>2.7</v>
      </c>
      <c r="S253" s="25"/>
      <c r="T253" s="25">
        <v>3</v>
      </c>
      <c r="U253" s="25" t="s">
        <v>151</v>
      </c>
      <c r="V253" s="25" t="s">
        <v>43</v>
      </c>
      <c r="W253" s="25" t="s">
        <v>44</v>
      </c>
      <c r="X253" s="25" t="s">
        <v>152</v>
      </c>
      <c r="Y253" s="24" t="s">
        <v>747</v>
      </c>
      <c r="Z253" s="25">
        <v>7</v>
      </c>
      <c r="AA253" s="24" t="s">
        <v>747</v>
      </c>
      <c r="AB253" s="25">
        <v>7</v>
      </c>
      <c r="AC253" s="26">
        <v>6</v>
      </c>
      <c r="AD253" s="82">
        <v>7</v>
      </c>
      <c r="AE253" s="25" t="s">
        <v>46</v>
      </c>
      <c r="AF253" s="81">
        <v>42674</v>
      </c>
      <c r="AG253" s="71" t="s">
        <v>878</v>
      </c>
      <c r="AH253" s="103"/>
      <c r="AI253" s="71"/>
      <c r="AJ253" s="67" t="str">
        <f t="shared" si="6"/>
        <v>D:\\征收\\碧湘街二期\\外勘照片\\私房外勘\\250陈建辉、李晶\\附件存档\\1.jpg</v>
      </c>
      <c r="AK253" s="67" t="str">
        <f t="shared" si="7"/>
        <v>D:\\征收\\碧湘街二期\\外勘照片\\私房外勘\\250陈建辉、李晶\\附件存档\\2.jpg</v>
      </c>
    </row>
    <row r="254" spans="1:37" ht="22.5">
      <c r="A254" s="25">
        <v>251</v>
      </c>
      <c r="B254" s="94" t="s">
        <v>935</v>
      </c>
      <c r="C254" s="25"/>
      <c r="D254" s="23" t="s">
        <v>734</v>
      </c>
      <c r="E254" s="25"/>
      <c r="F254" s="25"/>
      <c r="G254" s="94" t="s">
        <v>916</v>
      </c>
      <c r="H254" s="25" t="s">
        <v>936</v>
      </c>
      <c r="I254" s="94">
        <v>57.93</v>
      </c>
      <c r="J254" s="25" t="s">
        <v>40</v>
      </c>
      <c r="K254" s="25" t="s">
        <v>40</v>
      </c>
      <c r="L254" s="25" t="s">
        <v>40</v>
      </c>
      <c r="M254" s="25">
        <v>1990</v>
      </c>
      <c r="N254" s="25">
        <v>1990</v>
      </c>
      <c r="O254" s="25" t="s">
        <v>150</v>
      </c>
      <c r="P254" s="25"/>
      <c r="Q254" s="25" t="s">
        <v>42</v>
      </c>
      <c r="R254" s="25">
        <v>3.1</v>
      </c>
      <c r="S254" s="25"/>
      <c r="T254" s="25">
        <v>3.3</v>
      </c>
      <c r="U254" s="25" t="s">
        <v>151</v>
      </c>
      <c r="V254" s="25" t="s">
        <v>43</v>
      </c>
      <c r="W254" s="25" t="s">
        <v>44</v>
      </c>
      <c r="X254" s="25" t="s">
        <v>152</v>
      </c>
      <c r="Y254" s="24" t="s">
        <v>756</v>
      </c>
      <c r="Z254" s="25">
        <v>7</v>
      </c>
      <c r="AA254" s="24" t="s">
        <v>756</v>
      </c>
      <c r="AB254" s="25">
        <v>7</v>
      </c>
      <c r="AC254" s="26">
        <v>7</v>
      </c>
      <c r="AD254" s="82">
        <v>7</v>
      </c>
      <c r="AE254" s="25" t="s">
        <v>46</v>
      </c>
      <c r="AF254" s="81">
        <v>42674</v>
      </c>
      <c r="AG254" s="71" t="s">
        <v>878</v>
      </c>
      <c r="AH254" s="103"/>
      <c r="AI254" s="71"/>
      <c r="AJ254" s="67" t="str">
        <f t="shared" si="6"/>
        <v>D:\\征收\\碧湘街二期\\外勘照片\\私房外勘\\251李金良\\附件存档\\1.jpg</v>
      </c>
      <c r="AK254" s="67" t="str">
        <f t="shared" si="7"/>
        <v>D:\\征收\\碧湘街二期\\外勘照片\\私房外勘\\251李金良\\附件存档\\2.jpg</v>
      </c>
    </row>
    <row r="255" spans="1:37" ht="22.5">
      <c r="A255" s="25">
        <v>252</v>
      </c>
      <c r="B255" s="94" t="s">
        <v>937</v>
      </c>
      <c r="C255" s="25"/>
      <c r="D255" s="23" t="s">
        <v>734</v>
      </c>
      <c r="E255" s="25"/>
      <c r="F255" s="25"/>
      <c r="G255" s="94" t="s">
        <v>938</v>
      </c>
      <c r="H255" s="25" t="s">
        <v>939</v>
      </c>
      <c r="I255" s="94">
        <v>58.93</v>
      </c>
      <c r="J255" s="25" t="s">
        <v>40</v>
      </c>
      <c r="K255" s="25" t="s">
        <v>40</v>
      </c>
      <c r="L255" s="25" t="s">
        <v>40</v>
      </c>
      <c r="M255" s="25">
        <v>1990</v>
      </c>
      <c r="N255" s="25">
        <v>1990</v>
      </c>
      <c r="O255" s="25" t="s">
        <v>150</v>
      </c>
      <c r="P255" s="25"/>
      <c r="Q255" s="25" t="s">
        <v>42</v>
      </c>
      <c r="R255" s="25">
        <v>2.7</v>
      </c>
      <c r="S255" s="25"/>
      <c r="T255" s="25">
        <v>3</v>
      </c>
      <c r="U255" s="25" t="s">
        <v>151</v>
      </c>
      <c r="V255" s="25" t="s">
        <v>43</v>
      </c>
      <c r="W255" s="25" t="s">
        <v>44</v>
      </c>
      <c r="X255" s="25" t="s">
        <v>152</v>
      </c>
      <c r="Y255" s="24" t="s">
        <v>620</v>
      </c>
      <c r="Z255" s="25">
        <v>7</v>
      </c>
      <c r="AA255" s="24" t="s">
        <v>620</v>
      </c>
      <c r="AB255" s="25">
        <v>7</v>
      </c>
      <c r="AC255" s="26">
        <v>2</v>
      </c>
      <c r="AD255" s="82">
        <v>7</v>
      </c>
      <c r="AE255" s="25" t="s">
        <v>46</v>
      </c>
      <c r="AF255" s="81">
        <v>42674</v>
      </c>
      <c r="AG255" s="71" t="s">
        <v>878</v>
      </c>
      <c r="AH255" s="103"/>
      <c r="AI255" s="71"/>
      <c r="AJ255" s="67" t="str">
        <f t="shared" si="6"/>
        <v>D:\\征收\\碧湘街二期\\外勘照片\\私房外勘\\252谭春华\\附件存档\\1.jpg</v>
      </c>
      <c r="AK255" s="67" t="str">
        <f t="shared" si="7"/>
        <v>D:\\征收\\碧湘街二期\\外勘照片\\私房外勘\\252谭春华\\附件存档\\2.jpg</v>
      </c>
    </row>
    <row r="256" spans="1:37" ht="22.5">
      <c r="A256" s="25">
        <v>253</v>
      </c>
      <c r="B256" s="94" t="s">
        <v>940</v>
      </c>
      <c r="C256" s="25"/>
      <c r="D256" s="23" t="s">
        <v>734</v>
      </c>
      <c r="E256" s="25"/>
      <c r="F256" s="25"/>
      <c r="G256" s="94" t="s">
        <v>886</v>
      </c>
      <c r="H256" s="25" t="s">
        <v>941</v>
      </c>
      <c r="I256" s="94">
        <v>58.93</v>
      </c>
      <c r="J256" s="25" t="s">
        <v>40</v>
      </c>
      <c r="K256" s="25" t="s">
        <v>40</v>
      </c>
      <c r="L256" s="25" t="s">
        <v>40</v>
      </c>
      <c r="M256" s="25">
        <v>1990</v>
      </c>
      <c r="N256" s="25">
        <v>1990</v>
      </c>
      <c r="O256" s="25" t="s">
        <v>150</v>
      </c>
      <c r="P256" s="25"/>
      <c r="Q256" s="25" t="s">
        <v>42</v>
      </c>
      <c r="R256" s="25">
        <v>2.7</v>
      </c>
      <c r="S256" s="25"/>
      <c r="T256" s="25">
        <v>3</v>
      </c>
      <c r="U256" s="25"/>
      <c r="V256" s="25"/>
      <c r="W256" s="25"/>
      <c r="X256" s="25"/>
      <c r="Y256" s="24" t="s">
        <v>625</v>
      </c>
      <c r="Z256" s="25">
        <v>7</v>
      </c>
      <c r="AA256" s="24" t="s">
        <v>625</v>
      </c>
      <c r="AB256" s="25">
        <v>7</v>
      </c>
      <c r="AC256" s="26">
        <v>3</v>
      </c>
      <c r="AD256" s="82">
        <v>7</v>
      </c>
      <c r="AE256" s="25" t="s">
        <v>660</v>
      </c>
      <c r="AF256" s="81"/>
      <c r="AG256" s="71" t="s">
        <v>878</v>
      </c>
      <c r="AH256" s="103"/>
      <c r="AI256" s="71"/>
      <c r="AJ256" s="67" t="str">
        <f t="shared" si="6"/>
        <v>D:\\征收\\碧湘街二期\\外勘照片\\私房外勘\\253李良利\\附件存档\\1.jpg</v>
      </c>
      <c r="AK256" s="67" t="str">
        <f t="shared" si="7"/>
        <v>D:\\征收\\碧湘街二期\\外勘照片\\私房外勘\\253李良利\\附件存档\\2.jpg</v>
      </c>
    </row>
    <row r="257" spans="1:37" ht="22.5">
      <c r="A257" s="25">
        <v>254</v>
      </c>
      <c r="B257" s="94" t="s">
        <v>942</v>
      </c>
      <c r="C257" s="25"/>
      <c r="D257" s="23" t="s">
        <v>734</v>
      </c>
      <c r="E257" s="25"/>
      <c r="F257" s="25"/>
      <c r="G257" s="94" t="s">
        <v>890</v>
      </c>
      <c r="H257" s="25" t="s">
        <v>943</v>
      </c>
      <c r="I257" s="94">
        <v>58.93</v>
      </c>
      <c r="J257" s="25" t="s">
        <v>40</v>
      </c>
      <c r="K257" s="25" t="s">
        <v>40</v>
      </c>
      <c r="L257" s="25" t="s">
        <v>40</v>
      </c>
      <c r="M257" s="25">
        <v>1990</v>
      </c>
      <c r="N257" s="25">
        <v>1990</v>
      </c>
      <c r="O257" s="25" t="s">
        <v>150</v>
      </c>
      <c r="P257" s="25"/>
      <c r="Q257" s="25" t="s">
        <v>42</v>
      </c>
      <c r="R257" s="25">
        <v>2.7</v>
      </c>
      <c r="S257" s="25"/>
      <c r="T257" s="25">
        <v>3</v>
      </c>
      <c r="U257" s="25" t="s">
        <v>498</v>
      </c>
      <c r="V257" s="25" t="s">
        <v>43</v>
      </c>
      <c r="W257" s="25" t="s">
        <v>44</v>
      </c>
      <c r="X257" s="25" t="s">
        <v>152</v>
      </c>
      <c r="Y257" s="24" t="s">
        <v>629</v>
      </c>
      <c r="Z257" s="25">
        <v>7</v>
      </c>
      <c r="AA257" s="24" t="s">
        <v>629</v>
      </c>
      <c r="AB257" s="25">
        <v>7</v>
      </c>
      <c r="AC257" s="26">
        <v>4</v>
      </c>
      <c r="AD257" s="82">
        <v>7</v>
      </c>
      <c r="AE257" s="25" t="s">
        <v>46</v>
      </c>
      <c r="AF257" s="81">
        <v>42674</v>
      </c>
      <c r="AG257" s="71" t="s">
        <v>878</v>
      </c>
      <c r="AH257" s="103"/>
      <c r="AI257" s="71"/>
      <c r="AJ257" s="67" t="str">
        <f t="shared" si="6"/>
        <v>D:\\征收\\碧湘街二期\\外勘照片\\私房外勘\\254彭建福\\附件存档\\1.jpg</v>
      </c>
      <c r="AK257" s="67" t="str">
        <f t="shared" si="7"/>
        <v>D:\\征收\\碧湘街二期\\外勘照片\\私房外勘\\254彭建福\\附件存档\\2.jpg</v>
      </c>
    </row>
    <row r="258" spans="1:37" ht="22.5">
      <c r="A258" s="25">
        <v>255</v>
      </c>
      <c r="B258" s="94" t="s">
        <v>944</v>
      </c>
      <c r="C258" s="25"/>
      <c r="D258" s="23" t="s">
        <v>734</v>
      </c>
      <c r="E258" s="25"/>
      <c r="F258" s="25"/>
      <c r="G258" s="94" t="s">
        <v>909</v>
      </c>
      <c r="H258" s="25" t="s">
        <v>945</v>
      </c>
      <c r="I258" s="94">
        <v>57.93</v>
      </c>
      <c r="J258" s="25" t="s">
        <v>40</v>
      </c>
      <c r="K258" s="25" t="s">
        <v>40</v>
      </c>
      <c r="L258" s="25" t="s">
        <v>40</v>
      </c>
      <c r="M258" s="25">
        <v>1990</v>
      </c>
      <c r="N258" s="25">
        <v>1990</v>
      </c>
      <c r="O258" s="25" t="s">
        <v>150</v>
      </c>
      <c r="P258" s="25"/>
      <c r="Q258" s="25" t="s">
        <v>42</v>
      </c>
      <c r="R258" s="25">
        <v>2.7</v>
      </c>
      <c r="S258" s="25"/>
      <c r="T258" s="25">
        <v>3</v>
      </c>
      <c r="U258" s="25" t="s">
        <v>498</v>
      </c>
      <c r="V258" s="25" t="s">
        <v>43</v>
      </c>
      <c r="W258" s="25" t="s">
        <v>44</v>
      </c>
      <c r="X258" s="25" t="s">
        <v>152</v>
      </c>
      <c r="Y258" s="24" t="s">
        <v>751</v>
      </c>
      <c r="Z258" s="25">
        <v>7</v>
      </c>
      <c r="AA258" s="24" t="s">
        <v>751</v>
      </c>
      <c r="AB258" s="25">
        <v>7</v>
      </c>
      <c r="AC258" s="26">
        <v>5</v>
      </c>
      <c r="AD258" s="82">
        <v>7</v>
      </c>
      <c r="AE258" s="25" t="s">
        <v>46</v>
      </c>
      <c r="AF258" s="81">
        <v>42674</v>
      </c>
      <c r="AG258" s="71" t="s">
        <v>878</v>
      </c>
      <c r="AH258" s="103"/>
      <c r="AI258" s="71"/>
      <c r="AJ258" s="67" t="str">
        <f t="shared" si="6"/>
        <v>D:\\征收\\碧湘街二期\\外勘照片\\私房外勘\\255徐到来\\附件存档\\1.jpg</v>
      </c>
      <c r="AK258" s="67" t="str">
        <f t="shared" si="7"/>
        <v>D:\\征收\\碧湘街二期\\外勘照片\\私房外勘\\255徐到来\\附件存档\\2.jpg</v>
      </c>
    </row>
    <row r="259" spans="1:37" ht="22.5">
      <c r="A259" s="25">
        <v>256</v>
      </c>
      <c r="B259" s="94" t="s">
        <v>946</v>
      </c>
      <c r="C259" s="25"/>
      <c r="D259" s="23" t="s">
        <v>734</v>
      </c>
      <c r="E259" s="25"/>
      <c r="F259" s="25"/>
      <c r="G259" s="94" t="s">
        <v>947</v>
      </c>
      <c r="H259" s="25" t="s">
        <v>948</v>
      </c>
      <c r="I259" s="94">
        <v>58.93</v>
      </c>
      <c r="J259" s="25" t="s">
        <v>40</v>
      </c>
      <c r="K259" s="25" t="s">
        <v>40</v>
      </c>
      <c r="L259" s="25" t="s">
        <v>40</v>
      </c>
      <c r="M259" s="25">
        <v>1990</v>
      </c>
      <c r="N259" s="25">
        <v>1990</v>
      </c>
      <c r="O259" s="25" t="s">
        <v>150</v>
      </c>
      <c r="P259" s="25"/>
      <c r="Q259" s="25" t="s">
        <v>42</v>
      </c>
      <c r="R259" s="25">
        <v>2.7</v>
      </c>
      <c r="S259" s="25"/>
      <c r="T259" s="25">
        <v>3</v>
      </c>
      <c r="U259" s="25" t="s">
        <v>151</v>
      </c>
      <c r="V259" s="25" t="s">
        <v>43</v>
      </c>
      <c r="W259" s="25" t="s">
        <v>44</v>
      </c>
      <c r="X259" s="25" t="s">
        <v>152</v>
      </c>
      <c r="Y259" s="24" t="s">
        <v>747</v>
      </c>
      <c r="Z259" s="25">
        <v>7</v>
      </c>
      <c r="AA259" s="24" t="s">
        <v>747</v>
      </c>
      <c r="AB259" s="25">
        <v>7</v>
      </c>
      <c r="AC259" s="26">
        <v>6</v>
      </c>
      <c r="AD259" s="82">
        <v>7</v>
      </c>
      <c r="AE259" s="25" t="s">
        <v>46</v>
      </c>
      <c r="AF259" s="81">
        <v>42674</v>
      </c>
      <c r="AG259" s="71" t="s">
        <v>878</v>
      </c>
      <c r="AH259" s="103"/>
      <c r="AI259" s="71"/>
      <c r="AJ259" s="67" t="str">
        <f t="shared" ref="AJ259:AJ302" si="8">CONCATENATE("D:\\征收\\碧湘街二期\\外勘照片\\私房外勘\\",$A259,$B259,"\\附件存档\\","1.jpg")</f>
        <v>D:\\征收\\碧湘街二期\\外勘照片\\私房外勘\\256文四平\\附件存档\\1.jpg</v>
      </c>
      <c r="AK259" s="67" t="str">
        <f t="shared" ref="AK259:AK302" si="9">CONCATENATE("D:\\征收\\碧湘街二期\\外勘照片\\私房外勘\\",$A259,$B259,"\\附件存档\\","2.jpg")</f>
        <v>D:\\征收\\碧湘街二期\\外勘照片\\私房外勘\\256文四平\\附件存档\\2.jpg</v>
      </c>
    </row>
    <row r="260" spans="1:37" ht="22.5">
      <c r="A260" s="25">
        <v>257</v>
      </c>
      <c r="B260" s="94" t="s">
        <v>949</v>
      </c>
      <c r="C260" s="25"/>
      <c r="D260" s="23" t="s">
        <v>2905</v>
      </c>
      <c r="E260" s="25"/>
      <c r="F260" s="25"/>
      <c r="G260" s="94" t="s">
        <v>896</v>
      </c>
      <c r="H260" s="25" t="s">
        <v>950</v>
      </c>
      <c r="I260" s="94">
        <v>58.93</v>
      </c>
      <c r="J260" s="25" t="s">
        <v>40</v>
      </c>
      <c r="K260" s="25" t="s">
        <v>40</v>
      </c>
      <c r="L260" s="25" t="s">
        <v>40</v>
      </c>
      <c r="M260" s="25">
        <v>1990</v>
      </c>
      <c r="N260" s="25">
        <v>1990</v>
      </c>
      <c r="O260" s="25" t="s">
        <v>150</v>
      </c>
      <c r="P260" s="25"/>
      <c r="Q260" s="25" t="s">
        <v>42</v>
      </c>
      <c r="R260" s="25">
        <v>3.1</v>
      </c>
      <c r="S260" s="25"/>
      <c r="T260" s="25">
        <v>3.3</v>
      </c>
      <c r="U260" s="25" t="s">
        <v>151</v>
      </c>
      <c r="V260" s="25" t="s">
        <v>43</v>
      </c>
      <c r="W260" s="25" t="s">
        <v>44</v>
      </c>
      <c r="X260" s="25" t="s">
        <v>152</v>
      </c>
      <c r="Y260" s="24" t="s">
        <v>756</v>
      </c>
      <c r="Z260" s="25">
        <v>7</v>
      </c>
      <c r="AA260" s="24" t="s">
        <v>756</v>
      </c>
      <c r="AB260" s="25">
        <v>7</v>
      </c>
      <c r="AC260" s="26">
        <v>7</v>
      </c>
      <c r="AD260" s="82">
        <v>7</v>
      </c>
      <c r="AE260" s="25" t="s">
        <v>46</v>
      </c>
      <c r="AF260" s="81">
        <v>42674</v>
      </c>
      <c r="AG260" s="71" t="s">
        <v>878</v>
      </c>
      <c r="AH260" s="103"/>
      <c r="AI260" s="71"/>
      <c r="AJ260" s="67" t="str">
        <f t="shared" si="8"/>
        <v>D:\\征收\\碧湘街二期\\外勘照片\\私房外勘\\257熊新民\\附件存档\\1.jpg</v>
      </c>
      <c r="AK260" s="67" t="str">
        <f t="shared" si="9"/>
        <v>D:\\征收\\碧湘街二期\\外勘照片\\私房外勘\\257熊新民\\附件存档\\2.jpg</v>
      </c>
    </row>
    <row r="261" spans="1:37" ht="33.75">
      <c r="A261" s="25">
        <v>258</v>
      </c>
      <c r="B261" s="23" t="s">
        <v>951</v>
      </c>
      <c r="C261" s="25"/>
      <c r="D261" s="23" t="s">
        <v>88</v>
      </c>
      <c r="E261" s="25"/>
      <c r="F261" s="25"/>
      <c r="G261" s="23" t="s">
        <v>952</v>
      </c>
      <c r="H261" s="25" t="s">
        <v>953</v>
      </c>
      <c r="I261" s="23">
        <v>121.76</v>
      </c>
      <c r="J261" s="25" t="s">
        <v>40</v>
      </c>
      <c r="K261" s="25" t="s">
        <v>40</v>
      </c>
      <c r="L261" s="25" t="s">
        <v>40</v>
      </c>
      <c r="M261" s="25">
        <v>1995</v>
      </c>
      <c r="N261" s="25">
        <v>1995</v>
      </c>
      <c r="O261" s="25" t="s">
        <v>150</v>
      </c>
      <c r="P261" s="25"/>
      <c r="Q261" s="25" t="s">
        <v>42</v>
      </c>
      <c r="R261" s="23" t="s">
        <v>954</v>
      </c>
      <c r="S261" s="23" t="s">
        <v>955</v>
      </c>
      <c r="T261" s="25">
        <v>3.1</v>
      </c>
      <c r="U261" s="25"/>
      <c r="V261" s="25" t="s">
        <v>43</v>
      </c>
      <c r="W261" s="25" t="s">
        <v>44</v>
      </c>
      <c r="X261" s="25" t="s">
        <v>281</v>
      </c>
      <c r="Y261" s="24" t="s">
        <v>138</v>
      </c>
      <c r="Z261" s="26">
        <v>3</v>
      </c>
      <c r="AA261" s="24" t="s">
        <v>138</v>
      </c>
      <c r="AB261" s="25">
        <v>3</v>
      </c>
      <c r="AC261" s="82" t="s">
        <v>138</v>
      </c>
      <c r="AD261" s="82">
        <v>3</v>
      </c>
      <c r="AE261" s="25" t="s">
        <v>46</v>
      </c>
      <c r="AF261" s="81">
        <v>42674</v>
      </c>
      <c r="AG261" s="71" t="s">
        <v>878</v>
      </c>
      <c r="AH261" s="103"/>
      <c r="AI261" s="71"/>
      <c r="AJ261" s="67" t="str">
        <f t="shared" si="8"/>
        <v>D:\\征收\\碧湘街二期\\外勘照片\\私房外勘\\258贺致卿\\附件存档\\1.jpg</v>
      </c>
      <c r="AK261" s="67" t="str">
        <f t="shared" si="9"/>
        <v>D:\\征收\\碧湘街二期\\外勘照片\\私房外勘\\258贺致卿\\附件存档\\2.jpg</v>
      </c>
    </row>
    <row r="262" spans="1:37" ht="22.5" customHeight="1">
      <c r="A262" s="71">
        <v>259</v>
      </c>
      <c r="B262" s="103" t="s">
        <v>956</v>
      </c>
      <c r="C262" s="71"/>
      <c r="D262" s="103" t="s">
        <v>88</v>
      </c>
      <c r="E262" s="71"/>
      <c r="F262" s="71"/>
      <c r="G262" s="103" t="s">
        <v>957</v>
      </c>
      <c r="H262" s="71">
        <v>712200925</v>
      </c>
      <c r="I262" s="103">
        <v>82.56</v>
      </c>
      <c r="J262" s="71" t="s">
        <v>40</v>
      </c>
      <c r="K262" s="71" t="s">
        <v>40</v>
      </c>
      <c r="L262" s="71" t="s">
        <v>40</v>
      </c>
      <c r="M262" s="71">
        <v>1986</v>
      </c>
      <c r="N262" s="71">
        <v>1986</v>
      </c>
      <c r="O262" s="71" t="s">
        <v>150</v>
      </c>
      <c r="P262" s="71"/>
      <c r="Q262" s="71" t="s">
        <v>42</v>
      </c>
      <c r="R262" s="103"/>
      <c r="S262" s="103" t="s">
        <v>958</v>
      </c>
      <c r="T262" s="71">
        <v>3</v>
      </c>
      <c r="U262" s="71"/>
      <c r="V262" s="71"/>
      <c r="W262" s="71"/>
      <c r="X262" s="71"/>
      <c r="Y262" s="73" t="s">
        <v>97</v>
      </c>
      <c r="Z262" s="71">
        <v>2</v>
      </c>
      <c r="AA262" s="73" t="s">
        <v>97</v>
      </c>
      <c r="AB262" s="71">
        <v>2</v>
      </c>
      <c r="AC262" s="80" t="s">
        <v>97</v>
      </c>
      <c r="AD262" s="80">
        <v>2</v>
      </c>
      <c r="AE262" s="71" t="s">
        <v>46</v>
      </c>
      <c r="AF262" s="81"/>
      <c r="AG262" s="71" t="s">
        <v>878</v>
      </c>
      <c r="AH262" s="103"/>
      <c r="AI262" s="71"/>
      <c r="AJ262" s="67" t="str">
        <f t="shared" si="8"/>
        <v>D:\\征收\\碧湘街二期\\外勘照片\\私房外勘\\259余异\\附件存档\\1.jpg</v>
      </c>
      <c r="AK262" s="67" t="str">
        <f t="shared" si="9"/>
        <v>D:\\征收\\碧湘街二期\\外勘照片\\私房外勘\\259余异\\附件存档\\2.jpg</v>
      </c>
    </row>
    <row r="263" spans="1:37" ht="22.5">
      <c r="A263" s="25">
        <v>260</v>
      </c>
      <c r="B263" s="23" t="s">
        <v>959</v>
      </c>
      <c r="C263" s="25"/>
      <c r="D263" s="23" t="s">
        <v>88</v>
      </c>
      <c r="E263" s="25"/>
      <c r="F263" s="25"/>
      <c r="G263" s="23" t="s">
        <v>1207</v>
      </c>
      <c r="H263" s="25" t="s">
        <v>960</v>
      </c>
      <c r="I263" s="23">
        <v>16.93</v>
      </c>
      <c r="J263" s="25" t="s">
        <v>40</v>
      </c>
      <c r="K263" s="25" t="s">
        <v>40</v>
      </c>
      <c r="L263" s="25" t="s">
        <v>40</v>
      </c>
      <c r="M263" s="25"/>
      <c r="N263" s="25"/>
      <c r="O263" s="25" t="s">
        <v>92</v>
      </c>
      <c r="P263" s="25"/>
      <c r="Q263" s="25" t="s">
        <v>92</v>
      </c>
      <c r="R263" s="23" t="s">
        <v>961</v>
      </c>
      <c r="S263" s="23">
        <v>2.2999999999999998</v>
      </c>
      <c r="T263" s="25">
        <v>3</v>
      </c>
      <c r="U263" s="25"/>
      <c r="V263" s="25" t="s">
        <v>43</v>
      </c>
      <c r="W263" s="25" t="s">
        <v>44</v>
      </c>
      <c r="X263" s="25" t="s">
        <v>281</v>
      </c>
      <c r="Y263" s="24" t="s">
        <v>93</v>
      </c>
      <c r="Z263" s="25">
        <v>1</v>
      </c>
      <c r="AA263" s="24" t="s">
        <v>97</v>
      </c>
      <c r="AB263" s="25">
        <v>2</v>
      </c>
      <c r="AC263" s="26">
        <v>1</v>
      </c>
      <c r="AD263" s="82">
        <v>1</v>
      </c>
      <c r="AE263" s="25" t="s">
        <v>46</v>
      </c>
      <c r="AF263" s="81">
        <v>42674</v>
      </c>
      <c r="AG263" s="71" t="s">
        <v>878</v>
      </c>
      <c r="AH263" s="103"/>
      <c r="AI263" s="103" t="s">
        <v>76</v>
      </c>
      <c r="AJ263" s="67" t="str">
        <f t="shared" si="8"/>
        <v>D:\\征收\\碧湘街二期\\外勘照片\\私房外勘\\260王如霜\\附件存档\\1.jpg</v>
      </c>
      <c r="AK263" s="67" t="str">
        <f t="shared" si="9"/>
        <v>D:\\征收\\碧湘街二期\\外勘照片\\私房外勘\\260王如霜\\附件存档\\2.jpg</v>
      </c>
    </row>
    <row r="264" spans="1:37" ht="22.5">
      <c r="A264" s="25">
        <v>261</v>
      </c>
      <c r="B264" s="23" t="s">
        <v>962</v>
      </c>
      <c r="C264" s="25"/>
      <c r="D264" s="23" t="s">
        <v>88</v>
      </c>
      <c r="E264" s="25"/>
      <c r="F264" s="25"/>
      <c r="G264" s="23" t="s">
        <v>963</v>
      </c>
      <c r="H264" s="25" t="s">
        <v>964</v>
      </c>
      <c r="I264" s="23">
        <v>19.420000000000002</v>
      </c>
      <c r="J264" s="25"/>
      <c r="K264" s="25" t="s">
        <v>40</v>
      </c>
      <c r="L264" s="74" t="s">
        <v>40</v>
      </c>
      <c r="M264" s="25"/>
      <c r="N264" s="25"/>
      <c r="O264" s="25" t="s">
        <v>92</v>
      </c>
      <c r="P264" s="25"/>
      <c r="Q264" s="25" t="s">
        <v>92</v>
      </c>
      <c r="R264" s="23" t="s">
        <v>965</v>
      </c>
      <c r="S264" s="23">
        <v>3</v>
      </c>
      <c r="T264" s="25">
        <v>3</v>
      </c>
      <c r="U264" s="25"/>
      <c r="V264" s="25" t="s">
        <v>43</v>
      </c>
      <c r="W264" s="25" t="s">
        <v>44</v>
      </c>
      <c r="X264" s="25" t="s">
        <v>281</v>
      </c>
      <c r="Y264" s="24" t="s">
        <v>93</v>
      </c>
      <c r="Z264" s="25">
        <v>1</v>
      </c>
      <c r="AA264" s="24" t="s">
        <v>138</v>
      </c>
      <c r="AB264" s="25">
        <v>2</v>
      </c>
      <c r="AC264" s="26">
        <v>1</v>
      </c>
      <c r="AD264" s="82">
        <v>1</v>
      </c>
      <c r="AE264" s="25" t="s">
        <v>46</v>
      </c>
      <c r="AF264" s="81">
        <v>42674</v>
      </c>
      <c r="AG264" s="71" t="s">
        <v>878</v>
      </c>
      <c r="AH264" s="103"/>
      <c r="AI264" s="103" t="s">
        <v>966</v>
      </c>
      <c r="AJ264" s="67" t="str">
        <f t="shared" si="8"/>
        <v>D:\\征收\\碧湘街二期\\外勘照片\\私房外勘\\261朱杰\\附件存档\\1.jpg</v>
      </c>
      <c r="AK264" s="67" t="str">
        <f t="shared" si="9"/>
        <v>D:\\征收\\碧湘街二期\\外勘照片\\私房外勘\\261朱杰\\附件存档\\2.jpg</v>
      </c>
    </row>
    <row r="265" spans="1:37" ht="22.5">
      <c r="A265" s="25">
        <v>262</v>
      </c>
      <c r="B265" s="23" t="s">
        <v>962</v>
      </c>
      <c r="C265" s="25"/>
      <c r="D265" s="23" t="s">
        <v>88</v>
      </c>
      <c r="E265" s="25"/>
      <c r="F265" s="25"/>
      <c r="G265" s="23" t="s">
        <v>1206</v>
      </c>
      <c r="H265" s="27" t="s">
        <v>967</v>
      </c>
      <c r="I265" s="23">
        <v>17.5</v>
      </c>
      <c r="J265" s="25" t="s">
        <v>419</v>
      </c>
      <c r="K265" s="25" t="s">
        <v>40</v>
      </c>
      <c r="L265" s="25" t="s">
        <v>40</v>
      </c>
      <c r="M265" s="25">
        <v>1947</v>
      </c>
      <c r="N265" s="25">
        <v>1947</v>
      </c>
      <c r="O265" s="25" t="s">
        <v>92</v>
      </c>
      <c r="P265" s="25"/>
      <c r="Q265" s="25" t="s">
        <v>92</v>
      </c>
      <c r="R265" s="23" t="s">
        <v>968</v>
      </c>
      <c r="S265" s="23">
        <v>2.6</v>
      </c>
      <c r="T265" s="25">
        <v>3.4</v>
      </c>
      <c r="U265" s="25"/>
      <c r="V265" s="25" t="s">
        <v>43</v>
      </c>
      <c r="W265" s="25" t="s">
        <v>44</v>
      </c>
      <c r="X265" s="25" t="s">
        <v>281</v>
      </c>
      <c r="Y265" s="24" t="s">
        <v>93</v>
      </c>
      <c r="Z265" s="25">
        <v>1</v>
      </c>
      <c r="AA265" s="24" t="s">
        <v>97</v>
      </c>
      <c r="AB265" s="25">
        <v>2</v>
      </c>
      <c r="AC265" s="82" t="s">
        <v>93</v>
      </c>
      <c r="AD265" s="82">
        <v>1</v>
      </c>
      <c r="AE265" s="25" t="s">
        <v>46</v>
      </c>
      <c r="AF265" s="81">
        <v>42674</v>
      </c>
      <c r="AG265" s="71" t="s">
        <v>878</v>
      </c>
      <c r="AH265" s="103"/>
      <c r="AI265" s="71"/>
      <c r="AJ265" s="67" t="str">
        <f t="shared" si="8"/>
        <v>D:\\征收\\碧湘街二期\\外勘照片\\私房外勘\\262朱杰\\附件存档\\1.jpg</v>
      </c>
      <c r="AK265" s="67" t="str">
        <f t="shared" si="9"/>
        <v>D:\\征收\\碧湘街二期\\外勘照片\\私房外勘\\262朱杰\\附件存档\\2.jpg</v>
      </c>
    </row>
    <row r="266" spans="1:37" ht="33.75">
      <c r="A266" s="25">
        <v>263</v>
      </c>
      <c r="B266" s="23" t="s">
        <v>969</v>
      </c>
      <c r="C266" s="25"/>
      <c r="D266" s="23" t="s">
        <v>88</v>
      </c>
      <c r="E266" s="25"/>
      <c r="F266" s="25"/>
      <c r="G266" s="23" t="s">
        <v>970</v>
      </c>
      <c r="H266" s="25" t="s">
        <v>971</v>
      </c>
      <c r="I266" s="23">
        <v>63.08</v>
      </c>
      <c r="J266" s="25" t="s">
        <v>40</v>
      </c>
      <c r="K266" s="25" t="s">
        <v>40</v>
      </c>
      <c r="L266" s="25" t="s">
        <v>40</v>
      </c>
      <c r="M266" s="25"/>
      <c r="N266" s="25"/>
      <c r="O266" s="25" t="s">
        <v>92</v>
      </c>
      <c r="P266" s="25"/>
      <c r="Q266" s="25" t="s">
        <v>92</v>
      </c>
      <c r="R266" s="23" t="s">
        <v>972</v>
      </c>
      <c r="S266" s="23" t="s">
        <v>973</v>
      </c>
      <c r="T266" s="62">
        <v>3</v>
      </c>
      <c r="U266" s="25"/>
      <c r="V266" s="25" t="s">
        <v>43</v>
      </c>
      <c r="W266" s="25" t="s">
        <v>44</v>
      </c>
      <c r="X266" s="25" t="s">
        <v>317</v>
      </c>
      <c r="Y266" s="24" t="s">
        <v>97</v>
      </c>
      <c r="Z266" s="25">
        <v>2</v>
      </c>
      <c r="AA266" s="24" t="s">
        <v>97</v>
      </c>
      <c r="AB266" s="25">
        <v>2</v>
      </c>
      <c r="AC266" s="82" t="s">
        <v>97</v>
      </c>
      <c r="AD266" s="82">
        <v>2</v>
      </c>
      <c r="AE266" s="25" t="s">
        <v>46</v>
      </c>
      <c r="AF266" s="81">
        <v>42674</v>
      </c>
      <c r="AG266" s="71" t="s">
        <v>878</v>
      </c>
      <c r="AH266" s="103"/>
      <c r="AI266" s="103" t="s">
        <v>76</v>
      </c>
      <c r="AJ266" s="67" t="str">
        <f t="shared" si="8"/>
        <v>D:\\征收\\碧湘街二期\\外勘照片\\私房外勘\\263王建\\附件存档\\1.jpg</v>
      </c>
      <c r="AK266" s="67" t="str">
        <f t="shared" si="9"/>
        <v>D:\\征收\\碧湘街二期\\外勘照片\\私房外勘\\263王建\\附件存档\\2.jpg</v>
      </c>
    </row>
    <row r="267" spans="1:37" ht="39.75" customHeight="1">
      <c r="A267" s="25">
        <v>264</v>
      </c>
      <c r="B267" s="23" t="s">
        <v>974</v>
      </c>
      <c r="C267" s="25"/>
      <c r="D267" s="23" t="s">
        <v>88</v>
      </c>
      <c r="E267" s="25"/>
      <c r="F267" s="25"/>
      <c r="G267" s="23" t="s">
        <v>975</v>
      </c>
      <c r="H267" s="23" t="s">
        <v>976</v>
      </c>
      <c r="I267" s="23">
        <v>70.510000000000005</v>
      </c>
      <c r="J267" s="25" t="s">
        <v>40</v>
      </c>
      <c r="K267" s="25" t="s">
        <v>40</v>
      </c>
      <c r="L267" s="25" t="s">
        <v>40</v>
      </c>
      <c r="M267" s="25">
        <v>1949</v>
      </c>
      <c r="N267" s="25">
        <v>1949</v>
      </c>
      <c r="O267" s="25" t="s">
        <v>92</v>
      </c>
      <c r="P267" s="25"/>
      <c r="Q267" s="25" t="s">
        <v>92</v>
      </c>
      <c r="R267" s="23" t="s">
        <v>977</v>
      </c>
      <c r="S267" s="23" t="s">
        <v>1208</v>
      </c>
      <c r="T267" s="25">
        <v>3</v>
      </c>
      <c r="U267" s="25"/>
      <c r="V267" s="25" t="s">
        <v>43</v>
      </c>
      <c r="W267" s="25" t="s">
        <v>44</v>
      </c>
      <c r="X267" s="25" t="s">
        <v>317</v>
      </c>
      <c r="Y267" s="24" t="s">
        <v>97</v>
      </c>
      <c r="Z267" s="25">
        <v>2</v>
      </c>
      <c r="AA267" s="24" t="s">
        <v>97</v>
      </c>
      <c r="AB267" s="25">
        <v>2</v>
      </c>
      <c r="AC267" s="82" t="s">
        <v>97</v>
      </c>
      <c r="AD267" s="82">
        <v>2</v>
      </c>
      <c r="AE267" s="25" t="s">
        <v>46</v>
      </c>
      <c r="AF267" s="81">
        <v>42674</v>
      </c>
      <c r="AG267" s="71" t="s">
        <v>878</v>
      </c>
      <c r="AH267" s="103"/>
      <c r="AI267" s="71"/>
      <c r="AJ267" s="67" t="str">
        <f t="shared" si="8"/>
        <v>D:\\征收\\碧湘街二期\\外勘照片\\私房外勘\\264陈汉桃、陈汉秋、陈雪桃\\附件存档\\1.jpg</v>
      </c>
      <c r="AK267" s="67" t="str">
        <f t="shared" si="9"/>
        <v>D:\\征收\\碧湘街二期\\外勘照片\\私房外勘\\264陈汉桃、陈汉秋、陈雪桃\\附件存档\\2.jpg</v>
      </c>
    </row>
    <row r="268" spans="1:37" ht="56.25">
      <c r="A268" s="25">
        <v>265</v>
      </c>
      <c r="B268" s="23" t="s">
        <v>978</v>
      </c>
      <c r="C268" s="25"/>
      <c r="D268" s="23" t="s">
        <v>88</v>
      </c>
      <c r="E268" s="25"/>
      <c r="F268" s="25"/>
      <c r="G268" s="23" t="s">
        <v>979</v>
      </c>
      <c r="H268" s="23" t="s">
        <v>980</v>
      </c>
      <c r="I268" s="23">
        <v>76.599999999999994</v>
      </c>
      <c r="J268" s="25" t="s">
        <v>40</v>
      </c>
      <c r="K268" s="25" t="s">
        <v>40</v>
      </c>
      <c r="L268" s="25" t="s">
        <v>40</v>
      </c>
      <c r="M268" s="25">
        <v>1984</v>
      </c>
      <c r="N268" s="25">
        <v>1984</v>
      </c>
      <c r="O268" s="25" t="s">
        <v>150</v>
      </c>
      <c r="P268" s="25"/>
      <c r="Q268" s="25" t="s">
        <v>42</v>
      </c>
      <c r="R268" s="23" t="s">
        <v>981</v>
      </c>
      <c r="S268" s="23" t="s">
        <v>982</v>
      </c>
      <c r="T268" s="25">
        <v>3.2</v>
      </c>
      <c r="U268" s="25"/>
      <c r="V268" s="25" t="s">
        <v>43</v>
      </c>
      <c r="W268" s="25" t="s">
        <v>44</v>
      </c>
      <c r="X268" s="25" t="s">
        <v>152</v>
      </c>
      <c r="Y268" s="24" t="s">
        <v>97</v>
      </c>
      <c r="Z268" s="25">
        <v>2</v>
      </c>
      <c r="AA268" s="24" t="s">
        <v>97</v>
      </c>
      <c r="AB268" s="25">
        <v>2</v>
      </c>
      <c r="AC268" s="82" t="s">
        <v>97</v>
      </c>
      <c r="AD268" s="82">
        <v>2</v>
      </c>
      <c r="AE268" s="25" t="s">
        <v>46</v>
      </c>
      <c r="AF268" s="81">
        <v>42674</v>
      </c>
      <c r="AG268" s="71" t="s">
        <v>878</v>
      </c>
      <c r="AH268" s="103" t="s">
        <v>983</v>
      </c>
      <c r="AI268" s="71"/>
      <c r="AJ268" s="67" t="str">
        <f t="shared" si="8"/>
        <v>D:\\征收\\碧湘街二期\\外勘照片\\私房外勘\\265李秀华、冯双根、冯福根、冯立根、冯树根、冯长根、冯友根\\附件存档\\1.jpg</v>
      </c>
      <c r="AK268" s="67" t="str">
        <f t="shared" si="9"/>
        <v>D:\\征收\\碧湘街二期\\外勘照片\\私房外勘\\265李秀华、冯双根、冯福根、冯立根、冯树根、冯长根、冯友根\\附件存档\\2.jpg</v>
      </c>
    </row>
    <row r="269" spans="1:37" ht="22.5">
      <c r="A269" s="25">
        <v>266</v>
      </c>
      <c r="B269" s="94" t="s">
        <v>984</v>
      </c>
      <c r="C269" s="25"/>
      <c r="D269" s="23" t="s">
        <v>525</v>
      </c>
      <c r="E269" s="25">
        <v>102</v>
      </c>
      <c r="F269" s="25"/>
      <c r="G269" s="94" t="s">
        <v>985</v>
      </c>
      <c r="H269" s="25">
        <v>715285911</v>
      </c>
      <c r="I269" s="94">
        <v>92.43</v>
      </c>
      <c r="J269" s="25" t="s">
        <v>40</v>
      </c>
      <c r="K269" s="25" t="s">
        <v>40</v>
      </c>
      <c r="L269" s="25" t="s">
        <v>40</v>
      </c>
      <c r="M269" s="25">
        <v>1986</v>
      </c>
      <c r="N269" s="25">
        <v>1986</v>
      </c>
      <c r="O269" s="25" t="s">
        <v>41</v>
      </c>
      <c r="P269" s="25" t="s">
        <v>41</v>
      </c>
      <c r="Q269" s="25" t="s">
        <v>42</v>
      </c>
      <c r="R269" s="25">
        <v>2.7</v>
      </c>
      <c r="S269" s="25"/>
      <c r="T269" s="25">
        <v>3</v>
      </c>
      <c r="U269" s="25" t="s">
        <v>986</v>
      </c>
      <c r="V269" s="25" t="s">
        <v>43</v>
      </c>
      <c r="W269" s="25" t="s">
        <v>44</v>
      </c>
      <c r="X269" s="25" t="s">
        <v>152</v>
      </c>
      <c r="Y269" s="25">
        <v>1</v>
      </c>
      <c r="Z269" s="25">
        <v>4</v>
      </c>
      <c r="AA269" s="25">
        <v>1</v>
      </c>
      <c r="AB269" s="25">
        <v>4</v>
      </c>
      <c r="AC269" s="82">
        <v>1</v>
      </c>
      <c r="AD269" s="82">
        <v>4</v>
      </c>
      <c r="AE269" s="25" t="s">
        <v>63</v>
      </c>
      <c r="AF269" s="81">
        <v>42674</v>
      </c>
      <c r="AG269" s="71" t="s">
        <v>987</v>
      </c>
      <c r="AH269" s="103"/>
      <c r="AI269" s="71"/>
      <c r="AJ269" s="67" t="str">
        <f t="shared" si="8"/>
        <v>D:\\征收\\碧湘街二期\\外勘照片\\私房外勘\\266张小凤\\附件存档\\1.jpg</v>
      </c>
      <c r="AK269" s="67" t="str">
        <f t="shared" si="9"/>
        <v>D:\\征收\\碧湘街二期\\外勘照片\\私房外勘\\266张小凤\\附件存档\\2.jpg</v>
      </c>
    </row>
    <row r="270" spans="1:37" ht="22.5">
      <c r="A270" s="25">
        <v>267</v>
      </c>
      <c r="B270" s="94" t="s">
        <v>988</v>
      </c>
      <c r="C270" s="25"/>
      <c r="D270" s="23" t="s">
        <v>525</v>
      </c>
      <c r="E270" s="25">
        <v>202</v>
      </c>
      <c r="F270" s="25"/>
      <c r="G270" s="94" t="s">
        <v>989</v>
      </c>
      <c r="H270" s="25" t="s">
        <v>990</v>
      </c>
      <c r="I270" s="94">
        <v>92.43</v>
      </c>
      <c r="J270" s="25" t="s">
        <v>40</v>
      </c>
      <c r="K270" s="25" t="s">
        <v>40</v>
      </c>
      <c r="L270" s="25" t="s">
        <v>40</v>
      </c>
      <c r="M270" s="25">
        <v>1986</v>
      </c>
      <c r="N270" s="25">
        <v>1986</v>
      </c>
      <c r="O270" s="25" t="s">
        <v>41</v>
      </c>
      <c r="P270" s="25"/>
      <c r="Q270" s="25" t="s">
        <v>42</v>
      </c>
      <c r="R270" s="25"/>
      <c r="S270" s="25"/>
      <c r="T270" s="25">
        <v>3</v>
      </c>
      <c r="U270" s="25"/>
      <c r="V270" s="25"/>
      <c r="W270" s="25"/>
      <c r="X270" s="25"/>
      <c r="Y270" s="25">
        <v>2</v>
      </c>
      <c r="Z270" s="25">
        <v>4</v>
      </c>
      <c r="AA270" s="25"/>
      <c r="AB270" s="25"/>
      <c r="AC270" s="82">
        <v>2</v>
      </c>
      <c r="AD270" s="82">
        <v>4</v>
      </c>
      <c r="AE270" s="25" t="s">
        <v>1179</v>
      </c>
      <c r="AF270" s="81"/>
      <c r="AG270" s="71" t="s">
        <v>987</v>
      </c>
      <c r="AH270" s="103"/>
      <c r="AI270" s="71"/>
      <c r="AJ270" s="67" t="str">
        <f t="shared" si="8"/>
        <v>D:\\征收\\碧湘街二期\\外勘照片\\私房外勘\\267王桂平\\附件存档\\1.jpg</v>
      </c>
      <c r="AK270" s="67" t="str">
        <f t="shared" si="9"/>
        <v>D:\\征收\\碧湘街二期\\外勘照片\\私房外勘\\267王桂平\\附件存档\\2.jpg</v>
      </c>
    </row>
    <row r="271" spans="1:37" ht="22.5">
      <c r="A271" s="25">
        <v>268</v>
      </c>
      <c r="B271" s="94" t="s">
        <v>991</v>
      </c>
      <c r="C271" s="25"/>
      <c r="D271" s="94" t="s">
        <v>525</v>
      </c>
      <c r="E271" s="25">
        <v>302</v>
      </c>
      <c r="F271" s="25"/>
      <c r="G271" s="94" t="s">
        <v>992</v>
      </c>
      <c r="H271" s="25" t="s">
        <v>993</v>
      </c>
      <c r="I271" s="94">
        <v>92.43</v>
      </c>
      <c r="J271" s="25" t="s">
        <v>40</v>
      </c>
      <c r="K271" s="25" t="s">
        <v>40</v>
      </c>
      <c r="L271" s="25" t="s">
        <v>40</v>
      </c>
      <c r="M271" s="25">
        <v>1986</v>
      </c>
      <c r="N271" s="25">
        <v>1986</v>
      </c>
      <c r="O271" s="25" t="s">
        <v>41</v>
      </c>
      <c r="P271" s="25" t="s">
        <v>41</v>
      </c>
      <c r="Q271" s="25" t="s">
        <v>42</v>
      </c>
      <c r="R271" s="25">
        <v>2.7</v>
      </c>
      <c r="S271" s="25"/>
      <c r="T271" s="25">
        <v>3</v>
      </c>
      <c r="U271" s="25" t="s">
        <v>994</v>
      </c>
      <c r="V271" s="25" t="s">
        <v>43</v>
      </c>
      <c r="W271" s="25" t="s">
        <v>44</v>
      </c>
      <c r="X271" s="25" t="s">
        <v>152</v>
      </c>
      <c r="Y271" s="25">
        <v>3</v>
      </c>
      <c r="Z271" s="25">
        <v>4</v>
      </c>
      <c r="AA271" s="25">
        <v>3</v>
      </c>
      <c r="AB271" s="25">
        <v>4</v>
      </c>
      <c r="AC271" s="82">
        <v>3</v>
      </c>
      <c r="AD271" s="82">
        <v>4</v>
      </c>
      <c r="AE271" s="25" t="s">
        <v>46</v>
      </c>
      <c r="AF271" s="81">
        <v>42674</v>
      </c>
      <c r="AG271" s="71" t="s">
        <v>987</v>
      </c>
      <c r="AH271" s="103"/>
      <c r="AI271" s="71"/>
      <c r="AJ271" s="67" t="str">
        <f t="shared" si="8"/>
        <v>D:\\征收\\碧湘街二期\\外勘照片\\私房外勘\\268丁永\\附件存档\\1.jpg</v>
      </c>
      <c r="AK271" s="67" t="str">
        <f t="shared" si="9"/>
        <v>D:\\征收\\碧湘街二期\\外勘照片\\私房外勘\\268丁永\\附件存档\\2.jpg</v>
      </c>
    </row>
    <row r="272" spans="1:37" ht="22.5">
      <c r="A272" s="25">
        <v>269</v>
      </c>
      <c r="B272" s="27" t="s">
        <v>995</v>
      </c>
      <c r="C272" s="25"/>
      <c r="D272" s="23" t="s">
        <v>525</v>
      </c>
      <c r="E272" s="25">
        <v>402</v>
      </c>
      <c r="F272" s="25"/>
      <c r="G272" s="27" t="s">
        <v>996</v>
      </c>
      <c r="H272" s="25" t="s">
        <v>997</v>
      </c>
      <c r="I272" s="27" t="s">
        <v>998</v>
      </c>
      <c r="J272" s="25" t="s">
        <v>40</v>
      </c>
      <c r="K272" s="25" t="s">
        <v>40</v>
      </c>
      <c r="L272" s="25" t="s">
        <v>40</v>
      </c>
      <c r="M272" s="25">
        <v>1986</v>
      </c>
      <c r="N272" s="25">
        <v>1986</v>
      </c>
      <c r="O272" s="25" t="s">
        <v>41</v>
      </c>
      <c r="P272" s="25"/>
      <c r="Q272" s="25" t="s">
        <v>42</v>
      </c>
      <c r="R272" s="25"/>
      <c r="S272" s="25"/>
      <c r="T272" s="25">
        <v>3</v>
      </c>
      <c r="U272" s="25"/>
      <c r="V272" s="25"/>
      <c r="W272" s="25"/>
      <c r="X272" s="25"/>
      <c r="Y272" s="25">
        <v>4</v>
      </c>
      <c r="Z272" s="25">
        <v>4</v>
      </c>
      <c r="AA272" s="25"/>
      <c r="AB272" s="25"/>
      <c r="AC272" s="82">
        <v>4</v>
      </c>
      <c r="AD272" s="82">
        <v>4</v>
      </c>
      <c r="AE272" s="25" t="s">
        <v>63</v>
      </c>
      <c r="AF272" s="81"/>
      <c r="AG272" s="71"/>
      <c r="AH272" s="103"/>
      <c r="AI272" s="71"/>
      <c r="AJ272" s="67" t="str">
        <f t="shared" si="8"/>
        <v>D:\\征收\\碧湘街二期\\外勘照片\\私房外勘\\269张良智\\附件存档\\1.jpg</v>
      </c>
      <c r="AK272" s="67" t="str">
        <f t="shared" si="9"/>
        <v>D:\\征收\\碧湘街二期\\外勘照片\\私房外勘\\269张良智\\附件存档\\2.jpg</v>
      </c>
    </row>
    <row r="273" spans="1:37" ht="22.5">
      <c r="A273" s="25">
        <v>270</v>
      </c>
      <c r="B273" s="94" t="s">
        <v>999</v>
      </c>
      <c r="C273" s="25"/>
      <c r="D273" s="23" t="s">
        <v>525</v>
      </c>
      <c r="E273" s="25">
        <v>103</v>
      </c>
      <c r="F273" s="25"/>
      <c r="G273" s="94" t="s">
        <v>1000</v>
      </c>
      <c r="H273" s="25" t="s">
        <v>1001</v>
      </c>
      <c r="I273" s="94">
        <v>75.16</v>
      </c>
      <c r="J273" s="25" t="s">
        <v>40</v>
      </c>
      <c r="K273" s="25" t="s">
        <v>40</v>
      </c>
      <c r="L273" s="25" t="s">
        <v>40</v>
      </c>
      <c r="M273" s="25">
        <v>1986</v>
      </c>
      <c r="N273" s="25">
        <v>1986</v>
      </c>
      <c r="O273" s="25" t="s">
        <v>41</v>
      </c>
      <c r="P273" s="25" t="s">
        <v>41</v>
      </c>
      <c r="Q273" s="25" t="s">
        <v>42</v>
      </c>
      <c r="R273" s="25">
        <v>2.7</v>
      </c>
      <c r="S273" s="25"/>
      <c r="T273" s="25">
        <v>3</v>
      </c>
      <c r="U273" s="25" t="s">
        <v>986</v>
      </c>
      <c r="V273" s="25" t="s">
        <v>43</v>
      </c>
      <c r="W273" s="25" t="s">
        <v>44</v>
      </c>
      <c r="X273" s="25" t="s">
        <v>152</v>
      </c>
      <c r="Y273" s="25">
        <v>1</v>
      </c>
      <c r="Z273" s="25">
        <v>4</v>
      </c>
      <c r="AA273" s="25">
        <v>1</v>
      </c>
      <c r="AB273" s="25">
        <v>4</v>
      </c>
      <c r="AC273" s="82">
        <v>1</v>
      </c>
      <c r="AD273" s="82">
        <v>4</v>
      </c>
      <c r="AE273" s="25" t="s">
        <v>46</v>
      </c>
      <c r="AF273" s="81">
        <v>42674</v>
      </c>
      <c r="AG273" s="71" t="s">
        <v>987</v>
      </c>
      <c r="AH273" s="103"/>
      <c r="AI273" s="71"/>
      <c r="AJ273" s="67" t="str">
        <f t="shared" si="8"/>
        <v>D:\\征收\\碧湘街二期\\外勘照片\\私房外勘\\270黄松桂\\附件存档\\1.jpg</v>
      </c>
      <c r="AK273" s="67" t="str">
        <f t="shared" si="9"/>
        <v>D:\\征收\\碧湘街二期\\外勘照片\\私房外勘\\270黄松桂\\附件存档\\2.jpg</v>
      </c>
    </row>
    <row r="274" spans="1:37" ht="22.5">
      <c r="A274" s="25">
        <v>271</v>
      </c>
      <c r="B274" s="94" t="s">
        <v>1002</v>
      </c>
      <c r="C274" s="25"/>
      <c r="D274" s="23" t="s">
        <v>525</v>
      </c>
      <c r="E274" s="25">
        <v>203</v>
      </c>
      <c r="F274" s="25"/>
      <c r="G274" s="94" t="s">
        <v>1003</v>
      </c>
      <c r="H274" s="25" t="s">
        <v>1004</v>
      </c>
      <c r="I274" s="94">
        <v>75.16</v>
      </c>
      <c r="J274" s="25" t="s">
        <v>40</v>
      </c>
      <c r="K274" s="25" t="s">
        <v>40</v>
      </c>
      <c r="L274" s="25" t="s">
        <v>40</v>
      </c>
      <c r="M274" s="25">
        <v>1986</v>
      </c>
      <c r="N274" s="25">
        <v>1986</v>
      </c>
      <c r="O274" s="25" t="s">
        <v>41</v>
      </c>
      <c r="P274" s="25" t="s">
        <v>41</v>
      </c>
      <c r="Q274" s="25" t="s">
        <v>42</v>
      </c>
      <c r="R274" s="25">
        <v>2.7</v>
      </c>
      <c r="S274" s="25"/>
      <c r="T274" s="25">
        <v>3</v>
      </c>
      <c r="U274" s="25" t="s">
        <v>986</v>
      </c>
      <c r="V274" s="25" t="s">
        <v>43</v>
      </c>
      <c r="W274" s="25" t="s">
        <v>44</v>
      </c>
      <c r="X274" s="25" t="s">
        <v>152</v>
      </c>
      <c r="Y274" s="25">
        <v>2</v>
      </c>
      <c r="Z274" s="25">
        <v>4</v>
      </c>
      <c r="AA274" s="25">
        <v>2</v>
      </c>
      <c r="AB274" s="25">
        <v>4</v>
      </c>
      <c r="AC274" s="82">
        <v>2</v>
      </c>
      <c r="AD274" s="82">
        <v>4</v>
      </c>
      <c r="AE274" s="25" t="s">
        <v>46</v>
      </c>
      <c r="AF274" s="81">
        <v>42674</v>
      </c>
      <c r="AG274" s="71" t="s">
        <v>987</v>
      </c>
      <c r="AH274" s="103" t="s">
        <v>1005</v>
      </c>
      <c r="AI274" s="71"/>
      <c r="AJ274" s="67" t="str">
        <f t="shared" si="8"/>
        <v>D:\\征收\\碧湘街二期\\外勘照片\\私房外勘\\271刘红兵\\附件存档\\1.jpg</v>
      </c>
      <c r="AK274" s="67" t="str">
        <f t="shared" si="9"/>
        <v>D:\\征收\\碧湘街二期\\外勘照片\\私房外勘\\271刘红兵\\附件存档\\2.jpg</v>
      </c>
    </row>
    <row r="275" spans="1:37" ht="22.5">
      <c r="A275" s="25">
        <v>272</v>
      </c>
      <c r="B275" s="94" t="s">
        <v>1006</v>
      </c>
      <c r="C275" s="25"/>
      <c r="D275" s="23" t="s">
        <v>525</v>
      </c>
      <c r="E275" s="25">
        <v>303</v>
      </c>
      <c r="F275" s="25"/>
      <c r="G275" s="94" t="s">
        <v>1007</v>
      </c>
      <c r="H275" s="25" t="s">
        <v>1008</v>
      </c>
      <c r="I275" s="94">
        <v>75.16</v>
      </c>
      <c r="J275" s="25" t="s">
        <v>40</v>
      </c>
      <c r="K275" s="25" t="s">
        <v>40</v>
      </c>
      <c r="L275" s="25" t="s">
        <v>40</v>
      </c>
      <c r="M275" s="25">
        <v>1986</v>
      </c>
      <c r="N275" s="25">
        <v>1986</v>
      </c>
      <c r="O275" s="25" t="s">
        <v>150</v>
      </c>
      <c r="P275" s="25"/>
      <c r="Q275" s="25" t="s">
        <v>42</v>
      </c>
      <c r="R275" s="25"/>
      <c r="S275" s="25"/>
      <c r="T275" s="25">
        <v>3</v>
      </c>
      <c r="U275" s="25"/>
      <c r="V275" s="25"/>
      <c r="W275" s="25"/>
      <c r="X275" s="25"/>
      <c r="Y275" s="25">
        <v>3</v>
      </c>
      <c r="Z275" s="25">
        <v>4</v>
      </c>
      <c r="AA275" s="25"/>
      <c r="AB275" s="25"/>
      <c r="AC275" s="82">
        <v>3</v>
      </c>
      <c r="AD275" s="82">
        <v>4</v>
      </c>
      <c r="AE275" s="25" t="s">
        <v>1180</v>
      </c>
      <c r="AF275" s="81"/>
      <c r="AG275" s="71"/>
      <c r="AH275" s="103"/>
      <c r="AI275" s="71"/>
      <c r="AJ275" s="67" t="str">
        <f t="shared" si="8"/>
        <v>D:\\征收\\碧湘街二期\\外勘照片\\私房外勘\\272刘行思\\附件存档\\1.jpg</v>
      </c>
      <c r="AK275" s="67" t="str">
        <f t="shared" si="9"/>
        <v>D:\\征收\\碧湘街二期\\外勘照片\\私房外勘\\272刘行思\\附件存档\\2.jpg</v>
      </c>
    </row>
    <row r="276" spans="1:37" ht="22.5">
      <c r="A276" s="25">
        <v>273</v>
      </c>
      <c r="B276" s="94" t="s">
        <v>1009</v>
      </c>
      <c r="C276" s="25"/>
      <c r="D276" s="23" t="s">
        <v>525</v>
      </c>
      <c r="E276" s="25">
        <v>403</v>
      </c>
      <c r="F276" s="25"/>
      <c r="G276" s="94" t="s">
        <v>1010</v>
      </c>
      <c r="H276" s="25" t="s">
        <v>1011</v>
      </c>
      <c r="I276" s="94">
        <v>75.16</v>
      </c>
      <c r="J276" s="25" t="s">
        <v>40</v>
      </c>
      <c r="K276" s="25" t="s">
        <v>40</v>
      </c>
      <c r="L276" s="25" t="s">
        <v>40</v>
      </c>
      <c r="M276" s="25">
        <v>1986</v>
      </c>
      <c r="N276" s="25">
        <v>1986</v>
      </c>
      <c r="O276" s="25" t="s">
        <v>41</v>
      </c>
      <c r="P276" s="25" t="s">
        <v>41</v>
      </c>
      <c r="Q276" s="25" t="s">
        <v>42</v>
      </c>
      <c r="R276" s="25">
        <v>2.7</v>
      </c>
      <c r="S276" s="25"/>
      <c r="T276" s="25">
        <v>3</v>
      </c>
      <c r="U276" s="25" t="s">
        <v>986</v>
      </c>
      <c r="V276" s="25" t="s">
        <v>43</v>
      </c>
      <c r="W276" s="25" t="s">
        <v>44</v>
      </c>
      <c r="X276" s="25" t="s">
        <v>152</v>
      </c>
      <c r="Y276" s="25">
        <v>4</v>
      </c>
      <c r="Z276" s="25">
        <v>4</v>
      </c>
      <c r="AA276" s="25">
        <v>4</v>
      </c>
      <c r="AB276" s="25">
        <v>4</v>
      </c>
      <c r="AC276" s="82">
        <v>4</v>
      </c>
      <c r="AD276" s="82">
        <v>4</v>
      </c>
      <c r="AE276" s="25" t="s">
        <v>46</v>
      </c>
      <c r="AF276" s="81">
        <v>42674</v>
      </c>
      <c r="AG276" s="71" t="s">
        <v>987</v>
      </c>
      <c r="AH276" s="103" t="s">
        <v>1012</v>
      </c>
      <c r="AI276" s="71"/>
      <c r="AJ276" s="67" t="str">
        <f t="shared" si="8"/>
        <v>D:\\征收\\碧湘街二期\\外勘照片\\私房外勘\\273张玲锭\\附件存档\\1.jpg</v>
      </c>
      <c r="AK276" s="67" t="str">
        <f t="shared" si="9"/>
        <v>D:\\征收\\碧湘街二期\\外勘照片\\私房外勘\\273张玲锭\\附件存档\\2.jpg</v>
      </c>
    </row>
    <row r="277" spans="1:37" ht="22.5">
      <c r="A277" s="25">
        <v>274</v>
      </c>
      <c r="B277" s="94" t="s">
        <v>1013</v>
      </c>
      <c r="C277" s="25"/>
      <c r="D277" s="23" t="s">
        <v>525</v>
      </c>
      <c r="E277" s="25">
        <v>104</v>
      </c>
      <c r="F277" s="25"/>
      <c r="G277" s="94" t="s">
        <v>1014</v>
      </c>
      <c r="H277" s="25" t="s">
        <v>1015</v>
      </c>
      <c r="I277" s="94">
        <v>81.06</v>
      </c>
      <c r="J277" s="25" t="s">
        <v>40</v>
      </c>
      <c r="K277" s="25" t="s">
        <v>40</v>
      </c>
      <c r="L277" s="25" t="s">
        <v>40</v>
      </c>
      <c r="M277" s="25">
        <v>1986</v>
      </c>
      <c r="N277" s="25">
        <v>1986</v>
      </c>
      <c r="O277" s="25" t="s">
        <v>41</v>
      </c>
      <c r="P277" s="25" t="s">
        <v>41</v>
      </c>
      <c r="Q277" s="25" t="s">
        <v>42</v>
      </c>
      <c r="R277" s="25">
        <v>2.7</v>
      </c>
      <c r="S277" s="25"/>
      <c r="T277" s="25">
        <v>3</v>
      </c>
      <c r="U277" s="25" t="s">
        <v>986</v>
      </c>
      <c r="V277" s="25" t="s">
        <v>43</v>
      </c>
      <c r="W277" s="25" t="s">
        <v>44</v>
      </c>
      <c r="X277" s="25" t="s">
        <v>152</v>
      </c>
      <c r="Y277" s="17">
        <v>1</v>
      </c>
      <c r="Z277" s="25">
        <v>4</v>
      </c>
      <c r="AA277" s="25">
        <v>1</v>
      </c>
      <c r="AB277" s="25">
        <v>4</v>
      </c>
      <c r="AC277" s="107">
        <v>1</v>
      </c>
      <c r="AD277" s="82">
        <v>4</v>
      </c>
      <c r="AE277" s="25" t="s">
        <v>63</v>
      </c>
      <c r="AF277" s="81">
        <v>42674</v>
      </c>
      <c r="AG277" s="71" t="s">
        <v>987</v>
      </c>
      <c r="AH277" s="103"/>
      <c r="AI277" s="103" t="s">
        <v>1016</v>
      </c>
      <c r="AJ277" s="67" t="str">
        <f t="shared" si="8"/>
        <v>D:\\征收\\碧湘街二期\\外勘照片\\私房外勘\\274戴绍轶\\附件存档\\1.jpg</v>
      </c>
      <c r="AK277" s="67" t="str">
        <f t="shared" si="9"/>
        <v>D:\\征收\\碧湘街二期\\外勘照片\\私房外勘\\274戴绍轶\\附件存档\\2.jpg</v>
      </c>
    </row>
    <row r="278" spans="1:37" ht="22.5">
      <c r="A278" s="25">
        <v>275</v>
      </c>
      <c r="B278" s="94" t="s">
        <v>1017</v>
      </c>
      <c r="C278" s="25"/>
      <c r="D278" s="23" t="s">
        <v>525</v>
      </c>
      <c r="E278" s="25">
        <v>204</v>
      </c>
      <c r="F278" s="25"/>
      <c r="G278" s="94" t="s">
        <v>1018</v>
      </c>
      <c r="H278" s="25" t="s">
        <v>1019</v>
      </c>
      <c r="I278" s="94">
        <v>81.06</v>
      </c>
      <c r="J278" s="25" t="s">
        <v>40</v>
      </c>
      <c r="K278" s="25" t="s">
        <v>40</v>
      </c>
      <c r="L278" s="25" t="s">
        <v>40</v>
      </c>
      <c r="M278" s="25">
        <v>1986</v>
      </c>
      <c r="N278" s="25">
        <v>1986</v>
      </c>
      <c r="O278" s="25" t="s">
        <v>150</v>
      </c>
      <c r="P278" s="25"/>
      <c r="Q278" s="25" t="s">
        <v>42</v>
      </c>
      <c r="R278" s="25"/>
      <c r="S278" s="25"/>
      <c r="T278" s="25">
        <v>3</v>
      </c>
      <c r="U278" s="25"/>
      <c r="V278" s="25"/>
      <c r="W278" s="25"/>
      <c r="X278" s="25"/>
      <c r="Y278" s="25">
        <v>2</v>
      </c>
      <c r="Z278" s="25">
        <v>4</v>
      </c>
      <c r="AA278" s="25"/>
      <c r="AB278" s="25"/>
      <c r="AC278" s="82">
        <v>2</v>
      </c>
      <c r="AD278" s="82">
        <v>4</v>
      </c>
      <c r="AE278" s="25" t="s">
        <v>1180</v>
      </c>
      <c r="AF278" s="81"/>
      <c r="AG278" s="71"/>
      <c r="AH278" s="103"/>
      <c r="AI278" s="71"/>
      <c r="AJ278" s="67" t="str">
        <f t="shared" si="8"/>
        <v>D:\\征收\\碧湘街二期\\外勘照片\\私房外勘\\275谷月华\\附件存档\\1.jpg</v>
      </c>
      <c r="AK278" s="67" t="str">
        <f t="shared" si="9"/>
        <v>D:\\征收\\碧湘街二期\\外勘照片\\私房外勘\\275谷月华\\附件存档\\2.jpg</v>
      </c>
    </row>
    <row r="279" spans="1:37" ht="22.5">
      <c r="A279" s="25">
        <v>276</v>
      </c>
      <c r="B279" s="104" t="s">
        <v>1020</v>
      </c>
      <c r="C279" s="25"/>
      <c r="D279" s="23" t="s">
        <v>525</v>
      </c>
      <c r="E279" s="25">
        <v>304</v>
      </c>
      <c r="F279" s="25"/>
      <c r="G279" s="94" t="s">
        <v>1021</v>
      </c>
      <c r="H279" s="25" t="s">
        <v>1022</v>
      </c>
      <c r="I279" s="94">
        <v>81.06</v>
      </c>
      <c r="J279" s="25" t="s">
        <v>40</v>
      </c>
      <c r="K279" s="25" t="s">
        <v>40</v>
      </c>
      <c r="L279" s="25" t="s">
        <v>40</v>
      </c>
      <c r="M279" s="25">
        <v>1986</v>
      </c>
      <c r="N279" s="25">
        <v>1986</v>
      </c>
      <c r="O279" s="25" t="s">
        <v>41</v>
      </c>
      <c r="P279" s="25" t="s">
        <v>41</v>
      </c>
      <c r="Q279" s="25" t="s">
        <v>42</v>
      </c>
      <c r="R279" s="25">
        <v>2.7</v>
      </c>
      <c r="S279" s="25"/>
      <c r="T279" s="25">
        <v>3</v>
      </c>
      <c r="U279" s="25" t="s">
        <v>986</v>
      </c>
      <c r="V279" s="25" t="s">
        <v>43</v>
      </c>
      <c r="W279" s="25" t="s">
        <v>44</v>
      </c>
      <c r="X279" s="25" t="s">
        <v>152</v>
      </c>
      <c r="Y279" s="17">
        <v>3</v>
      </c>
      <c r="Z279" s="25">
        <v>4</v>
      </c>
      <c r="AA279" s="25">
        <v>3</v>
      </c>
      <c r="AB279" s="25">
        <v>4</v>
      </c>
      <c r="AC279" s="107">
        <v>3</v>
      </c>
      <c r="AD279" s="82">
        <v>4</v>
      </c>
      <c r="AE279" s="25" t="s">
        <v>63</v>
      </c>
      <c r="AF279" s="81">
        <v>42674</v>
      </c>
      <c r="AG279" s="71" t="s">
        <v>987</v>
      </c>
      <c r="AH279" s="103"/>
      <c r="AI279" s="71"/>
      <c r="AJ279" s="67" t="str">
        <f t="shared" si="8"/>
        <v>D:\\征收\\碧湘街二期\\外勘照片\\私房外勘\\276赵长生\\附件存档\\1.jpg</v>
      </c>
      <c r="AK279" s="67" t="str">
        <f t="shared" si="9"/>
        <v>D:\\征收\\碧湘街二期\\外勘照片\\私房外勘\\276赵长生\\附件存档\\2.jpg</v>
      </c>
    </row>
    <row r="280" spans="1:37" ht="22.5">
      <c r="A280" s="25">
        <v>277</v>
      </c>
      <c r="B280" s="104" t="s">
        <v>1023</v>
      </c>
      <c r="C280" s="25"/>
      <c r="D280" s="23" t="s">
        <v>525</v>
      </c>
      <c r="E280" s="25">
        <v>404</v>
      </c>
      <c r="F280" s="25"/>
      <c r="G280" s="94" t="s">
        <v>1024</v>
      </c>
      <c r="H280" s="25" t="s">
        <v>1025</v>
      </c>
      <c r="I280" s="94">
        <v>81.06</v>
      </c>
      <c r="J280" s="25" t="s">
        <v>40</v>
      </c>
      <c r="K280" s="25" t="s">
        <v>40</v>
      </c>
      <c r="L280" s="25" t="s">
        <v>40</v>
      </c>
      <c r="M280" s="25">
        <v>1986</v>
      </c>
      <c r="N280" s="25">
        <v>1986</v>
      </c>
      <c r="O280" s="25" t="s">
        <v>41</v>
      </c>
      <c r="P280" s="25" t="s">
        <v>41</v>
      </c>
      <c r="Q280" s="25" t="s">
        <v>42</v>
      </c>
      <c r="R280" s="25">
        <v>2.7</v>
      </c>
      <c r="S280" s="25"/>
      <c r="T280" s="25">
        <v>3</v>
      </c>
      <c r="U280" s="25" t="s">
        <v>986</v>
      </c>
      <c r="V280" s="25" t="s">
        <v>43</v>
      </c>
      <c r="W280" s="25" t="s">
        <v>44</v>
      </c>
      <c r="X280" s="25" t="s">
        <v>152</v>
      </c>
      <c r="Y280" s="25">
        <v>4</v>
      </c>
      <c r="Z280" s="25">
        <v>4</v>
      </c>
      <c r="AA280" s="25">
        <v>4</v>
      </c>
      <c r="AB280" s="25">
        <v>4</v>
      </c>
      <c r="AC280" s="82">
        <v>4</v>
      </c>
      <c r="AD280" s="82">
        <v>4</v>
      </c>
      <c r="AE280" s="25" t="s">
        <v>46</v>
      </c>
      <c r="AF280" s="81">
        <v>42674</v>
      </c>
      <c r="AG280" s="71" t="s">
        <v>987</v>
      </c>
      <c r="AH280" s="103"/>
      <c r="AI280" s="71"/>
      <c r="AJ280" s="67" t="str">
        <f t="shared" si="8"/>
        <v>D:\\征收\\碧湘街二期\\外勘照片\\私房外勘\\277胡文毅\\附件存档\\1.jpg</v>
      </c>
      <c r="AK280" s="67" t="str">
        <f t="shared" si="9"/>
        <v>D:\\征收\\碧湘街二期\\外勘照片\\私房外勘\\277胡文毅\\附件存档\\2.jpg</v>
      </c>
    </row>
    <row r="281" spans="1:37" ht="22.5">
      <c r="A281" s="25">
        <v>278</v>
      </c>
      <c r="B281" s="23" t="s">
        <v>1026</v>
      </c>
      <c r="C281" s="25"/>
      <c r="D281" s="23" t="s">
        <v>525</v>
      </c>
      <c r="E281" s="25">
        <v>105</v>
      </c>
      <c r="F281" s="25"/>
      <c r="G281" s="94" t="s">
        <v>1027</v>
      </c>
      <c r="H281" s="23" t="s">
        <v>1028</v>
      </c>
      <c r="I281" s="94">
        <v>92.43</v>
      </c>
      <c r="J281" s="25" t="s">
        <v>40</v>
      </c>
      <c r="K281" s="25" t="s">
        <v>40</v>
      </c>
      <c r="L281" s="25" t="s">
        <v>40</v>
      </c>
      <c r="M281" s="25">
        <v>1986</v>
      </c>
      <c r="N281" s="25">
        <v>1986</v>
      </c>
      <c r="O281" s="25" t="s">
        <v>41</v>
      </c>
      <c r="P281" s="25" t="s">
        <v>41</v>
      </c>
      <c r="Q281" s="25" t="s">
        <v>42</v>
      </c>
      <c r="R281" s="25">
        <v>2.7</v>
      </c>
      <c r="S281" s="25"/>
      <c r="T281" s="25">
        <v>3</v>
      </c>
      <c r="U281" s="25" t="s">
        <v>994</v>
      </c>
      <c r="V281" s="25" t="s">
        <v>43</v>
      </c>
      <c r="W281" s="25" t="s">
        <v>44</v>
      </c>
      <c r="X281" s="25" t="s">
        <v>152</v>
      </c>
      <c r="Y281" s="25">
        <v>1</v>
      </c>
      <c r="Z281" s="25">
        <v>4</v>
      </c>
      <c r="AA281" s="25">
        <v>1</v>
      </c>
      <c r="AB281" s="25">
        <v>4</v>
      </c>
      <c r="AC281" s="82">
        <v>1</v>
      </c>
      <c r="AD281" s="82">
        <v>4</v>
      </c>
      <c r="AE281" s="25" t="s">
        <v>63</v>
      </c>
      <c r="AF281" s="81">
        <v>42674</v>
      </c>
      <c r="AG281" s="71" t="s">
        <v>987</v>
      </c>
      <c r="AH281" s="103"/>
      <c r="AI281" s="71"/>
      <c r="AJ281" s="67" t="str">
        <f t="shared" si="8"/>
        <v>D:\\征收\\碧湘街二期\\外勘照片\\私房外勘\\278潘峰、童玫\\附件存档\\1.jpg</v>
      </c>
      <c r="AK281" s="67" t="str">
        <f t="shared" si="9"/>
        <v>D:\\征收\\碧湘街二期\\外勘照片\\私房外勘\\278潘峰、童玫\\附件存档\\2.jpg</v>
      </c>
    </row>
    <row r="282" spans="1:37" ht="22.5">
      <c r="A282" s="25">
        <v>279</v>
      </c>
      <c r="B282" s="94" t="s">
        <v>1029</v>
      </c>
      <c r="C282" s="25"/>
      <c r="D282" s="23" t="s">
        <v>525</v>
      </c>
      <c r="E282" s="25">
        <v>205</v>
      </c>
      <c r="F282" s="25"/>
      <c r="G282" s="94" t="s">
        <v>1030</v>
      </c>
      <c r="H282" s="25" t="s">
        <v>1031</v>
      </c>
      <c r="I282" s="94">
        <v>92.43</v>
      </c>
      <c r="J282" s="25" t="s">
        <v>40</v>
      </c>
      <c r="K282" s="25" t="s">
        <v>40</v>
      </c>
      <c r="L282" s="25" t="s">
        <v>40</v>
      </c>
      <c r="M282" s="25">
        <v>1986</v>
      </c>
      <c r="N282" s="25">
        <v>1986</v>
      </c>
      <c r="O282" s="25" t="s">
        <v>150</v>
      </c>
      <c r="P282" s="25"/>
      <c r="Q282" s="25" t="s">
        <v>42</v>
      </c>
      <c r="R282" s="25"/>
      <c r="S282" s="25"/>
      <c r="T282" s="25">
        <v>3</v>
      </c>
      <c r="U282" s="25"/>
      <c r="V282" s="25"/>
      <c r="W282" s="25"/>
      <c r="X282" s="25"/>
      <c r="Y282" s="25">
        <v>2</v>
      </c>
      <c r="Z282" s="25">
        <v>4</v>
      </c>
      <c r="AA282" s="25"/>
      <c r="AB282" s="25"/>
      <c r="AC282" s="82">
        <v>2</v>
      </c>
      <c r="AD282" s="82">
        <v>4</v>
      </c>
      <c r="AE282" s="25" t="s">
        <v>63</v>
      </c>
      <c r="AF282" s="81"/>
      <c r="AG282" s="71"/>
      <c r="AH282" s="103"/>
      <c r="AI282" s="71"/>
      <c r="AJ282" s="67" t="str">
        <f t="shared" si="8"/>
        <v>D:\\征收\\碧湘街二期\\外勘照片\\私房外勘\\279熊荣耀\\附件存档\\1.jpg</v>
      </c>
      <c r="AK282" s="67" t="str">
        <f t="shared" si="9"/>
        <v>D:\\征收\\碧湘街二期\\外勘照片\\私房外勘\\279熊荣耀\\附件存档\\2.jpg</v>
      </c>
    </row>
    <row r="283" spans="1:37" ht="22.5">
      <c r="A283" s="25">
        <v>280</v>
      </c>
      <c r="B283" s="94" t="s">
        <v>1032</v>
      </c>
      <c r="C283" s="25"/>
      <c r="D283" s="23" t="s">
        <v>525</v>
      </c>
      <c r="E283" s="25">
        <v>305</v>
      </c>
      <c r="F283" s="25"/>
      <c r="G283" s="94" t="s">
        <v>1033</v>
      </c>
      <c r="H283" s="25" t="s">
        <v>1034</v>
      </c>
      <c r="I283" s="94">
        <v>92.43</v>
      </c>
      <c r="J283" s="25" t="s">
        <v>40</v>
      </c>
      <c r="K283" s="25" t="s">
        <v>40</v>
      </c>
      <c r="L283" s="25" t="s">
        <v>40</v>
      </c>
      <c r="M283" s="25">
        <v>1986</v>
      </c>
      <c r="N283" s="25">
        <v>1986</v>
      </c>
      <c r="O283" s="25" t="s">
        <v>41</v>
      </c>
      <c r="P283" s="25" t="s">
        <v>41</v>
      </c>
      <c r="Q283" s="25" t="s">
        <v>42</v>
      </c>
      <c r="R283" s="25">
        <v>2.7</v>
      </c>
      <c r="S283" s="25"/>
      <c r="T283" s="25">
        <v>3</v>
      </c>
      <c r="U283" s="25" t="s">
        <v>994</v>
      </c>
      <c r="V283" s="25" t="s">
        <v>43</v>
      </c>
      <c r="W283" s="25" t="s">
        <v>44</v>
      </c>
      <c r="X283" s="25" t="s">
        <v>152</v>
      </c>
      <c r="Y283" s="25">
        <v>3</v>
      </c>
      <c r="Z283" s="25">
        <v>4</v>
      </c>
      <c r="AA283" s="25">
        <v>3</v>
      </c>
      <c r="AB283" s="25">
        <v>4</v>
      </c>
      <c r="AC283" s="82">
        <v>3</v>
      </c>
      <c r="AD283" s="82">
        <v>4</v>
      </c>
      <c r="AE283" s="25" t="s">
        <v>46</v>
      </c>
      <c r="AF283" s="81">
        <v>42674</v>
      </c>
      <c r="AG283" s="71" t="s">
        <v>987</v>
      </c>
      <c r="AH283" s="103" t="s">
        <v>1035</v>
      </c>
      <c r="AI283" s="71"/>
      <c r="AJ283" s="67" t="str">
        <f t="shared" si="8"/>
        <v>D:\\征收\\碧湘街二期\\外勘照片\\私房外勘\\280胡南仲\\附件存档\\1.jpg</v>
      </c>
      <c r="AK283" s="67" t="str">
        <f t="shared" si="9"/>
        <v>D:\\征收\\碧湘街二期\\外勘照片\\私房外勘\\280胡南仲\\附件存档\\2.jpg</v>
      </c>
    </row>
    <row r="284" spans="1:37" s="58" customFormat="1" ht="22.5">
      <c r="A284" s="25">
        <v>281</v>
      </c>
      <c r="B284" s="94" t="s">
        <v>1036</v>
      </c>
      <c r="C284" s="25"/>
      <c r="D284" s="23" t="s">
        <v>525</v>
      </c>
      <c r="E284" s="25">
        <v>405</v>
      </c>
      <c r="F284" s="25"/>
      <c r="G284" s="94" t="s">
        <v>678</v>
      </c>
      <c r="H284" s="23" t="s">
        <v>1037</v>
      </c>
      <c r="I284" s="94">
        <v>92.43</v>
      </c>
      <c r="J284" s="25" t="s">
        <v>40</v>
      </c>
      <c r="K284" s="25" t="s">
        <v>40</v>
      </c>
      <c r="L284" s="25" t="s">
        <v>40</v>
      </c>
      <c r="M284" s="25">
        <v>1986</v>
      </c>
      <c r="N284" s="25">
        <v>1986</v>
      </c>
      <c r="O284" s="25" t="s">
        <v>41</v>
      </c>
      <c r="P284" s="25" t="s">
        <v>41</v>
      </c>
      <c r="Q284" s="25" t="s">
        <v>42</v>
      </c>
      <c r="R284" s="25">
        <v>2.7</v>
      </c>
      <c r="S284" s="25"/>
      <c r="T284" s="25">
        <v>3</v>
      </c>
      <c r="U284" s="25" t="s">
        <v>994</v>
      </c>
      <c r="V284" s="25" t="s">
        <v>43</v>
      </c>
      <c r="W284" s="25" t="s">
        <v>44</v>
      </c>
      <c r="X284" s="25" t="s">
        <v>152</v>
      </c>
      <c r="Y284" s="25">
        <v>4</v>
      </c>
      <c r="Z284" s="25">
        <v>4</v>
      </c>
      <c r="AA284" s="25">
        <v>4</v>
      </c>
      <c r="AB284" s="25">
        <v>4</v>
      </c>
      <c r="AC284" s="82">
        <v>4</v>
      </c>
      <c r="AD284" s="82">
        <v>4</v>
      </c>
      <c r="AE284" s="25" t="s">
        <v>46</v>
      </c>
      <c r="AF284" s="81">
        <v>42674</v>
      </c>
      <c r="AG284" s="71" t="s">
        <v>987</v>
      </c>
      <c r="AH284" s="86"/>
      <c r="AI284" s="85"/>
      <c r="AJ284" s="67" t="str">
        <f t="shared" si="8"/>
        <v>D:\\征收\\碧湘街二期\\外勘照片\\私房外勘\\281黄河、何新辉\\附件存档\\1.jpg</v>
      </c>
      <c r="AK284" s="67" t="str">
        <f t="shared" si="9"/>
        <v>D:\\征收\\碧湘街二期\\外勘照片\\私房外勘\\281黄河、何新辉\\附件存档\\2.jpg</v>
      </c>
    </row>
    <row r="285" spans="1:37" ht="22.5">
      <c r="A285" s="25">
        <v>282</v>
      </c>
      <c r="B285" s="94" t="s">
        <v>1038</v>
      </c>
      <c r="C285" s="25"/>
      <c r="D285" s="23" t="s">
        <v>525</v>
      </c>
      <c r="E285" s="25">
        <v>106</v>
      </c>
      <c r="F285" s="25"/>
      <c r="G285" s="94" t="s">
        <v>1039</v>
      </c>
      <c r="H285" s="25" t="s">
        <v>1040</v>
      </c>
      <c r="I285" s="94">
        <v>75.16</v>
      </c>
      <c r="J285" s="25" t="s">
        <v>40</v>
      </c>
      <c r="K285" s="25" t="s">
        <v>40</v>
      </c>
      <c r="L285" s="25" t="s">
        <v>40</v>
      </c>
      <c r="M285" s="25">
        <v>1986</v>
      </c>
      <c r="N285" s="25">
        <v>1986</v>
      </c>
      <c r="O285" s="25" t="s">
        <v>150</v>
      </c>
      <c r="P285" s="25"/>
      <c r="Q285" s="25" t="s">
        <v>42</v>
      </c>
      <c r="R285" s="25"/>
      <c r="S285" s="25"/>
      <c r="T285" s="25">
        <v>3</v>
      </c>
      <c r="U285" s="25"/>
      <c r="V285" s="25"/>
      <c r="W285" s="25"/>
      <c r="X285" s="25"/>
      <c r="Y285" s="25">
        <v>1</v>
      </c>
      <c r="Z285" s="25">
        <v>4</v>
      </c>
      <c r="AA285" s="25"/>
      <c r="AB285" s="25"/>
      <c r="AC285" s="82">
        <v>1</v>
      </c>
      <c r="AD285" s="82">
        <v>4</v>
      </c>
      <c r="AE285" s="25" t="s">
        <v>46</v>
      </c>
      <c r="AF285" s="81"/>
      <c r="AG285" s="71"/>
      <c r="AH285" s="103"/>
      <c r="AI285" s="103" t="s">
        <v>1041</v>
      </c>
      <c r="AJ285" s="67" t="str">
        <f t="shared" si="8"/>
        <v>D:\\征收\\碧湘街二期\\外勘照片\\私房外勘\\282欧阳平\\附件存档\\1.jpg</v>
      </c>
      <c r="AK285" s="67" t="str">
        <f t="shared" si="9"/>
        <v>D:\\征收\\碧湘街二期\\外勘照片\\私房外勘\\282欧阳平\\附件存档\\2.jpg</v>
      </c>
    </row>
    <row r="286" spans="1:37" ht="22.5">
      <c r="A286" s="25">
        <v>283</v>
      </c>
      <c r="B286" s="94" t="s">
        <v>1042</v>
      </c>
      <c r="C286" s="25"/>
      <c r="D286" s="23" t="s">
        <v>525</v>
      </c>
      <c r="E286" s="25">
        <v>206</v>
      </c>
      <c r="F286" s="25"/>
      <c r="G286" s="94" t="s">
        <v>1043</v>
      </c>
      <c r="H286" s="25" t="s">
        <v>1044</v>
      </c>
      <c r="I286" s="94">
        <v>75.16</v>
      </c>
      <c r="J286" s="25" t="s">
        <v>40</v>
      </c>
      <c r="K286" s="25" t="s">
        <v>40</v>
      </c>
      <c r="L286" s="25" t="s">
        <v>40</v>
      </c>
      <c r="M286" s="25">
        <v>1986</v>
      </c>
      <c r="N286" s="25">
        <v>1986</v>
      </c>
      <c r="O286" s="25" t="s">
        <v>41</v>
      </c>
      <c r="P286" s="25" t="s">
        <v>41</v>
      </c>
      <c r="Q286" s="25" t="s">
        <v>42</v>
      </c>
      <c r="R286" s="25">
        <v>2.7</v>
      </c>
      <c r="S286" s="25"/>
      <c r="T286" s="25">
        <v>3</v>
      </c>
      <c r="U286" s="25" t="s">
        <v>986</v>
      </c>
      <c r="V286" s="25" t="s">
        <v>43</v>
      </c>
      <c r="W286" s="25" t="s">
        <v>44</v>
      </c>
      <c r="X286" s="25" t="s">
        <v>152</v>
      </c>
      <c r="Y286" s="25">
        <v>2</v>
      </c>
      <c r="Z286" s="25">
        <v>4</v>
      </c>
      <c r="AA286" s="25">
        <v>2</v>
      </c>
      <c r="AB286" s="25">
        <v>4</v>
      </c>
      <c r="AC286" s="82">
        <v>2</v>
      </c>
      <c r="AD286" s="82">
        <v>4</v>
      </c>
      <c r="AE286" s="25" t="s">
        <v>46</v>
      </c>
      <c r="AF286" s="81">
        <v>42674</v>
      </c>
      <c r="AG286" s="71" t="s">
        <v>987</v>
      </c>
      <c r="AH286" s="103" t="s">
        <v>1045</v>
      </c>
      <c r="AI286" s="71"/>
      <c r="AJ286" s="67" t="str">
        <f t="shared" si="8"/>
        <v>D:\\征收\\碧湘街二期\\外勘照片\\私房外勘\\283李菊华\\附件存档\\1.jpg</v>
      </c>
      <c r="AK286" s="67" t="str">
        <f t="shared" si="9"/>
        <v>D:\\征收\\碧湘街二期\\外勘照片\\私房外勘\\283李菊华\\附件存档\\2.jpg</v>
      </c>
    </row>
    <row r="287" spans="1:37" ht="22.5">
      <c r="A287" s="25">
        <v>284</v>
      </c>
      <c r="B287" s="94" t="s">
        <v>1046</v>
      </c>
      <c r="C287" s="25"/>
      <c r="D287" s="23" t="s">
        <v>525</v>
      </c>
      <c r="E287" s="25">
        <v>306</v>
      </c>
      <c r="F287" s="25"/>
      <c r="G287" s="94" t="s">
        <v>1047</v>
      </c>
      <c r="H287" s="25" t="s">
        <v>1048</v>
      </c>
      <c r="I287" s="94">
        <v>75.16</v>
      </c>
      <c r="J287" s="25" t="s">
        <v>40</v>
      </c>
      <c r="K287" s="25" t="s">
        <v>40</v>
      </c>
      <c r="L287" s="25" t="s">
        <v>40</v>
      </c>
      <c r="M287" s="25">
        <v>1986</v>
      </c>
      <c r="N287" s="25">
        <v>1986</v>
      </c>
      <c r="O287" s="25" t="s">
        <v>150</v>
      </c>
      <c r="P287" s="25"/>
      <c r="Q287" s="25" t="s">
        <v>42</v>
      </c>
      <c r="R287" s="25"/>
      <c r="S287" s="25"/>
      <c r="T287" s="25">
        <v>3</v>
      </c>
      <c r="U287" s="25"/>
      <c r="V287" s="25"/>
      <c r="W287" s="25"/>
      <c r="X287" s="25"/>
      <c r="Y287" s="25">
        <v>3</v>
      </c>
      <c r="Z287" s="25">
        <v>4</v>
      </c>
      <c r="AA287" s="25"/>
      <c r="AB287" s="25"/>
      <c r="AC287" s="82">
        <v>3</v>
      </c>
      <c r="AD287" s="82">
        <v>4</v>
      </c>
      <c r="AE287" s="25" t="s">
        <v>46</v>
      </c>
      <c r="AF287" s="81"/>
      <c r="AG287" s="71"/>
      <c r="AH287" s="103"/>
      <c r="AI287" s="71"/>
      <c r="AJ287" s="67" t="str">
        <f t="shared" si="8"/>
        <v>D:\\征收\\碧湘街二期\\外勘照片\\私房外勘\\284谢淑华\\附件存档\\1.jpg</v>
      </c>
      <c r="AK287" s="67" t="str">
        <f t="shared" si="9"/>
        <v>D:\\征收\\碧湘街二期\\外勘照片\\私房外勘\\284谢淑华\\附件存档\\2.jpg</v>
      </c>
    </row>
    <row r="288" spans="1:37" ht="22.5">
      <c r="A288" s="25">
        <v>285</v>
      </c>
      <c r="B288" s="94" t="s">
        <v>1049</v>
      </c>
      <c r="C288" s="25"/>
      <c r="D288" s="23" t="s">
        <v>525</v>
      </c>
      <c r="E288" s="25">
        <v>406</v>
      </c>
      <c r="F288" s="25"/>
      <c r="G288" s="94" t="s">
        <v>1050</v>
      </c>
      <c r="H288" s="25" t="s">
        <v>1051</v>
      </c>
      <c r="I288" s="94">
        <v>75.16</v>
      </c>
      <c r="J288" s="25" t="s">
        <v>40</v>
      </c>
      <c r="K288" s="25" t="s">
        <v>40</v>
      </c>
      <c r="L288" s="25" t="s">
        <v>40</v>
      </c>
      <c r="M288" s="25">
        <v>1986</v>
      </c>
      <c r="N288" s="25">
        <v>1986</v>
      </c>
      <c r="O288" s="25" t="s">
        <v>41</v>
      </c>
      <c r="P288" s="25" t="s">
        <v>41</v>
      </c>
      <c r="Q288" s="25" t="s">
        <v>42</v>
      </c>
      <c r="R288" s="25">
        <v>2.7</v>
      </c>
      <c r="S288" s="25"/>
      <c r="T288" s="25">
        <v>3</v>
      </c>
      <c r="U288" s="25" t="s">
        <v>986</v>
      </c>
      <c r="V288" s="25" t="s">
        <v>43</v>
      </c>
      <c r="W288" s="25" t="s">
        <v>44</v>
      </c>
      <c r="X288" s="25" t="s">
        <v>152</v>
      </c>
      <c r="Y288" s="25">
        <v>4</v>
      </c>
      <c r="Z288" s="25">
        <v>4</v>
      </c>
      <c r="AA288" s="25">
        <v>4</v>
      </c>
      <c r="AB288" s="25">
        <v>4</v>
      </c>
      <c r="AC288" s="82">
        <v>4</v>
      </c>
      <c r="AD288" s="82">
        <v>4</v>
      </c>
      <c r="AE288" s="25" t="s">
        <v>63</v>
      </c>
      <c r="AF288" s="81">
        <v>42674</v>
      </c>
      <c r="AG288" s="71" t="s">
        <v>987</v>
      </c>
      <c r="AH288" s="103"/>
      <c r="AI288" s="71"/>
      <c r="AJ288" s="67" t="str">
        <f t="shared" si="8"/>
        <v>D:\\征收\\碧湘街二期\\外勘照片\\私房外勘\\285李运华\\附件存档\\1.jpg</v>
      </c>
      <c r="AK288" s="67" t="str">
        <f t="shared" si="9"/>
        <v>D:\\征收\\碧湘街二期\\外勘照片\\私房外勘\\285李运华\\附件存档\\2.jpg</v>
      </c>
    </row>
    <row r="289" spans="1:37" ht="22.5">
      <c r="A289" s="25">
        <v>286</v>
      </c>
      <c r="B289" s="94" t="s">
        <v>1052</v>
      </c>
      <c r="C289" s="25"/>
      <c r="D289" s="23" t="s">
        <v>525</v>
      </c>
      <c r="E289" s="25">
        <v>107</v>
      </c>
      <c r="F289" s="25"/>
      <c r="G289" s="94" t="s">
        <v>1053</v>
      </c>
      <c r="H289" s="25" t="s">
        <v>1054</v>
      </c>
      <c r="I289" s="94">
        <v>74.08</v>
      </c>
      <c r="J289" s="25" t="s">
        <v>40</v>
      </c>
      <c r="K289" s="25" t="s">
        <v>40</v>
      </c>
      <c r="L289" s="25" t="s">
        <v>40</v>
      </c>
      <c r="M289" s="25">
        <v>1986</v>
      </c>
      <c r="N289" s="25">
        <v>1986</v>
      </c>
      <c r="O289" s="25" t="s">
        <v>41</v>
      </c>
      <c r="P289" s="25" t="s">
        <v>41</v>
      </c>
      <c r="Q289" s="25" t="s">
        <v>42</v>
      </c>
      <c r="R289" s="25">
        <v>2.7</v>
      </c>
      <c r="S289" s="25"/>
      <c r="T289" s="25">
        <v>3</v>
      </c>
      <c r="U289" s="25" t="s">
        <v>1055</v>
      </c>
      <c r="V289" s="25" t="s">
        <v>43</v>
      </c>
      <c r="W289" s="25" t="s">
        <v>44</v>
      </c>
      <c r="X289" s="25" t="s">
        <v>152</v>
      </c>
      <c r="Y289" s="25">
        <v>1</v>
      </c>
      <c r="Z289" s="25">
        <v>4</v>
      </c>
      <c r="AA289" s="25">
        <v>1</v>
      </c>
      <c r="AB289" s="25">
        <v>4</v>
      </c>
      <c r="AC289" s="82">
        <v>1</v>
      </c>
      <c r="AD289" s="82">
        <v>4</v>
      </c>
      <c r="AE289" s="25" t="s">
        <v>63</v>
      </c>
      <c r="AF289" s="81">
        <v>42674</v>
      </c>
      <c r="AG289" s="71" t="s">
        <v>987</v>
      </c>
      <c r="AH289" s="103"/>
      <c r="AI289" s="71"/>
      <c r="AJ289" s="67" t="str">
        <f t="shared" si="8"/>
        <v>D:\\征收\\碧湘街二期\\外勘照片\\私房外勘\\286吴芝兰\\附件存档\\1.jpg</v>
      </c>
      <c r="AK289" s="67" t="str">
        <f t="shared" si="9"/>
        <v>D:\\征收\\碧湘街二期\\外勘照片\\私房外勘\\286吴芝兰\\附件存档\\2.jpg</v>
      </c>
    </row>
    <row r="290" spans="1:37" ht="22.5">
      <c r="A290" s="25">
        <v>287</v>
      </c>
      <c r="B290" s="94" t="s">
        <v>1056</v>
      </c>
      <c r="C290" s="25"/>
      <c r="D290" s="23" t="s">
        <v>525</v>
      </c>
      <c r="E290" s="25">
        <v>207</v>
      </c>
      <c r="F290" s="25"/>
      <c r="G290" s="94" t="s">
        <v>1057</v>
      </c>
      <c r="H290" s="25" t="s">
        <v>1058</v>
      </c>
      <c r="I290" s="94">
        <v>74.08</v>
      </c>
      <c r="J290" s="25" t="s">
        <v>40</v>
      </c>
      <c r="K290" s="25" t="s">
        <v>40</v>
      </c>
      <c r="L290" s="25" t="s">
        <v>40</v>
      </c>
      <c r="M290" s="25">
        <v>1986</v>
      </c>
      <c r="N290" s="25">
        <v>1986</v>
      </c>
      <c r="O290" s="25" t="s">
        <v>150</v>
      </c>
      <c r="P290" s="25"/>
      <c r="Q290" s="25" t="s">
        <v>42</v>
      </c>
      <c r="R290" s="25"/>
      <c r="S290" s="25"/>
      <c r="T290" s="25">
        <v>3</v>
      </c>
      <c r="U290" s="25"/>
      <c r="V290" s="25"/>
      <c r="W290" s="25"/>
      <c r="X290" s="25"/>
      <c r="Y290" s="25">
        <v>2</v>
      </c>
      <c r="Z290" s="25">
        <v>4</v>
      </c>
      <c r="AA290" s="25"/>
      <c r="AB290" s="25"/>
      <c r="AC290" s="82">
        <v>2</v>
      </c>
      <c r="AD290" s="82">
        <v>4</v>
      </c>
      <c r="AE290" s="25" t="s">
        <v>1180</v>
      </c>
      <c r="AF290" s="81"/>
      <c r="AG290" s="71"/>
      <c r="AH290" s="103"/>
      <c r="AI290" s="71"/>
      <c r="AJ290" s="67" t="str">
        <f t="shared" si="8"/>
        <v>D:\\征收\\碧湘街二期\\外勘照片\\私房外勘\\287袁森明\\附件存档\\1.jpg</v>
      </c>
      <c r="AK290" s="67" t="str">
        <f t="shared" si="9"/>
        <v>D:\\征收\\碧湘街二期\\外勘照片\\私房外勘\\287袁森明\\附件存档\\2.jpg</v>
      </c>
    </row>
    <row r="291" spans="1:37" ht="22.5">
      <c r="A291" s="25">
        <v>288</v>
      </c>
      <c r="B291" s="94" t="s">
        <v>1059</v>
      </c>
      <c r="C291" s="25"/>
      <c r="D291" s="23" t="s">
        <v>525</v>
      </c>
      <c r="E291" s="25">
        <v>307</v>
      </c>
      <c r="F291" s="25"/>
      <c r="G291" s="94" t="s">
        <v>1060</v>
      </c>
      <c r="H291" s="25" t="s">
        <v>1061</v>
      </c>
      <c r="I291" s="94">
        <v>74.08</v>
      </c>
      <c r="J291" s="25" t="s">
        <v>40</v>
      </c>
      <c r="K291" s="25" t="s">
        <v>40</v>
      </c>
      <c r="L291" s="25" t="s">
        <v>40</v>
      </c>
      <c r="M291" s="25">
        <v>1986</v>
      </c>
      <c r="N291" s="25">
        <v>1986</v>
      </c>
      <c r="O291" s="25" t="s">
        <v>41</v>
      </c>
      <c r="P291" s="25" t="s">
        <v>41</v>
      </c>
      <c r="Q291" s="25" t="s">
        <v>42</v>
      </c>
      <c r="R291" s="25">
        <v>2.7</v>
      </c>
      <c r="S291" s="25"/>
      <c r="T291" s="25">
        <v>3</v>
      </c>
      <c r="U291" s="25" t="s">
        <v>986</v>
      </c>
      <c r="V291" s="25" t="s">
        <v>43</v>
      </c>
      <c r="W291" s="25" t="s">
        <v>44</v>
      </c>
      <c r="X291" s="25" t="s">
        <v>152</v>
      </c>
      <c r="Y291" s="25">
        <v>3</v>
      </c>
      <c r="Z291" s="25">
        <v>4</v>
      </c>
      <c r="AA291" s="25">
        <v>3</v>
      </c>
      <c r="AB291" s="25">
        <v>4</v>
      </c>
      <c r="AC291" s="82">
        <v>3</v>
      </c>
      <c r="AD291" s="82">
        <v>4</v>
      </c>
      <c r="AE291" s="25" t="s">
        <v>46</v>
      </c>
      <c r="AF291" s="81">
        <v>42674</v>
      </c>
      <c r="AG291" s="71" t="s">
        <v>987</v>
      </c>
      <c r="AH291" s="103"/>
      <c r="AI291" s="71"/>
      <c r="AJ291" s="67" t="str">
        <f t="shared" si="8"/>
        <v>D:\\征收\\碧湘街二期\\外勘照片\\私房外勘\\288杨金华\\附件存档\\1.jpg</v>
      </c>
      <c r="AK291" s="67" t="str">
        <f t="shared" si="9"/>
        <v>D:\\征收\\碧湘街二期\\外勘照片\\私房外勘\\288杨金华\\附件存档\\2.jpg</v>
      </c>
    </row>
    <row r="292" spans="1:37" ht="22.5">
      <c r="A292" s="25">
        <v>289</v>
      </c>
      <c r="B292" s="94" t="s">
        <v>1062</v>
      </c>
      <c r="C292" s="25"/>
      <c r="D292" s="23" t="s">
        <v>525</v>
      </c>
      <c r="E292" s="25">
        <v>407</v>
      </c>
      <c r="F292" s="25"/>
      <c r="G292" s="94" t="s">
        <v>1063</v>
      </c>
      <c r="H292" s="25" t="s">
        <v>1064</v>
      </c>
      <c r="I292" s="94">
        <v>74.08</v>
      </c>
      <c r="J292" s="25" t="s">
        <v>40</v>
      </c>
      <c r="K292" s="25" t="s">
        <v>40</v>
      </c>
      <c r="L292" s="25" t="s">
        <v>40</v>
      </c>
      <c r="M292" s="25">
        <v>1986</v>
      </c>
      <c r="N292" s="25">
        <v>1986</v>
      </c>
      <c r="O292" s="25" t="s">
        <v>41</v>
      </c>
      <c r="P292" s="25" t="s">
        <v>41</v>
      </c>
      <c r="Q292" s="25" t="s">
        <v>42</v>
      </c>
      <c r="R292" s="25">
        <v>2.7</v>
      </c>
      <c r="S292" s="25"/>
      <c r="T292" s="25">
        <v>3</v>
      </c>
      <c r="U292" s="25" t="s">
        <v>986</v>
      </c>
      <c r="V292" s="25" t="s">
        <v>43</v>
      </c>
      <c r="W292" s="25" t="s">
        <v>44</v>
      </c>
      <c r="X292" s="25" t="s">
        <v>152</v>
      </c>
      <c r="Y292" s="25">
        <v>4</v>
      </c>
      <c r="Z292" s="25">
        <v>4</v>
      </c>
      <c r="AA292" s="25">
        <v>4</v>
      </c>
      <c r="AB292" s="25">
        <v>4</v>
      </c>
      <c r="AC292" s="82">
        <v>4</v>
      </c>
      <c r="AD292" s="82">
        <v>4</v>
      </c>
      <c r="AE292" s="25" t="s">
        <v>46</v>
      </c>
      <c r="AF292" s="81">
        <v>42674</v>
      </c>
      <c r="AG292" s="71" t="s">
        <v>987</v>
      </c>
      <c r="AH292" s="103"/>
      <c r="AI292" s="71"/>
      <c r="AJ292" s="67" t="str">
        <f t="shared" si="8"/>
        <v>D:\\征收\\碧湘街二期\\外勘照片\\私房外勘\\289李思武\\附件存档\\1.jpg</v>
      </c>
      <c r="AK292" s="67" t="str">
        <f t="shared" si="9"/>
        <v>D:\\征收\\碧湘街二期\\外勘照片\\私房外勘\\289李思武\\附件存档\\2.jpg</v>
      </c>
    </row>
    <row r="293" spans="1:37" ht="22.5">
      <c r="A293" s="25">
        <v>290</v>
      </c>
      <c r="B293" s="94" t="s">
        <v>1065</v>
      </c>
      <c r="C293" s="25"/>
      <c r="D293" s="23" t="s">
        <v>525</v>
      </c>
      <c r="E293" s="25">
        <v>108</v>
      </c>
      <c r="F293" s="25"/>
      <c r="G293" s="94" t="s">
        <v>1066</v>
      </c>
      <c r="H293" s="25" t="s">
        <v>1067</v>
      </c>
      <c r="I293" s="94">
        <v>51.68</v>
      </c>
      <c r="J293" s="25" t="s">
        <v>40</v>
      </c>
      <c r="K293" s="25" t="s">
        <v>40</v>
      </c>
      <c r="L293" s="25" t="s">
        <v>40</v>
      </c>
      <c r="M293" s="25">
        <v>1986</v>
      </c>
      <c r="N293" s="25">
        <v>1986</v>
      </c>
      <c r="O293" s="25" t="s">
        <v>41</v>
      </c>
      <c r="P293" s="25" t="s">
        <v>41</v>
      </c>
      <c r="Q293" s="25" t="s">
        <v>42</v>
      </c>
      <c r="R293" s="25">
        <v>2.7</v>
      </c>
      <c r="S293" s="25"/>
      <c r="T293" s="25">
        <v>3</v>
      </c>
      <c r="U293" s="25" t="s">
        <v>1055</v>
      </c>
      <c r="V293" s="25" t="s">
        <v>43</v>
      </c>
      <c r="W293" s="25" t="s">
        <v>44</v>
      </c>
      <c r="X293" s="25" t="s">
        <v>152</v>
      </c>
      <c r="Y293" s="25">
        <v>1</v>
      </c>
      <c r="Z293" s="25">
        <v>4</v>
      </c>
      <c r="AA293" s="25">
        <v>1</v>
      </c>
      <c r="AB293" s="25">
        <v>4</v>
      </c>
      <c r="AC293" s="82">
        <v>1</v>
      </c>
      <c r="AD293" s="82">
        <v>4</v>
      </c>
      <c r="AE293" s="25" t="s">
        <v>46</v>
      </c>
      <c r="AF293" s="81">
        <v>42674</v>
      </c>
      <c r="AG293" s="71" t="s">
        <v>987</v>
      </c>
      <c r="AH293" s="103" t="s">
        <v>1035</v>
      </c>
      <c r="AI293" s="71"/>
      <c r="AJ293" s="67" t="str">
        <f t="shared" si="8"/>
        <v>D:\\征收\\碧湘街二期\\外勘照片\\私房外勘\\290吴立君\\附件存档\\1.jpg</v>
      </c>
      <c r="AK293" s="67" t="str">
        <f t="shared" si="9"/>
        <v>D:\\征收\\碧湘街二期\\外勘照片\\私房外勘\\290吴立君\\附件存档\\2.jpg</v>
      </c>
    </row>
    <row r="294" spans="1:37" ht="22.5">
      <c r="A294" s="25">
        <v>291</v>
      </c>
      <c r="B294" s="94" t="s">
        <v>1068</v>
      </c>
      <c r="C294" s="25"/>
      <c r="D294" s="23" t="s">
        <v>525</v>
      </c>
      <c r="E294" s="25">
        <v>208</v>
      </c>
      <c r="F294" s="25"/>
      <c r="G294" s="94" t="s">
        <v>1069</v>
      </c>
      <c r="H294" s="25" t="s">
        <v>1070</v>
      </c>
      <c r="I294" s="94">
        <v>51.68</v>
      </c>
      <c r="J294" s="25" t="s">
        <v>40</v>
      </c>
      <c r="K294" s="25" t="s">
        <v>40</v>
      </c>
      <c r="L294" s="25" t="s">
        <v>40</v>
      </c>
      <c r="M294" s="25">
        <v>1986</v>
      </c>
      <c r="N294" s="25">
        <v>1986</v>
      </c>
      <c r="O294" s="25" t="s">
        <v>41</v>
      </c>
      <c r="P294" s="25" t="s">
        <v>41</v>
      </c>
      <c r="Q294" s="25" t="s">
        <v>42</v>
      </c>
      <c r="R294" s="25">
        <v>2.7</v>
      </c>
      <c r="S294" s="25"/>
      <c r="T294" s="25">
        <v>3</v>
      </c>
      <c r="U294" s="25" t="s">
        <v>1071</v>
      </c>
      <c r="V294" s="25" t="s">
        <v>43</v>
      </c>
      <c r="W294" s="25" t="s">
        <v>44</v>
      </c>
      <c r="X294" s="25" t="s">
        <v>152</v>
      </c>
      <c r="Y294" s="25">
        <v>2</v>
      </c>
      <c r="Z294" s="25">
        <v>4</v>
      </c>
      <c r="AA294" s="25">
        <v>2</v>
      </c>
      <c r="AB294" s="25">
        <v>4</v>
      </c>
      <c r="AC294" s="82">
        <v>2</v>
      </c>
      <c r="AD294" s="82">
        <v>4</v>
      </c>
      <c r="AE294" s="25" t="s">
        <v>63</v>
      </c>
      <c r="AF294" s="81">
        <v>42674</v>
      </c>
      <c r="AG294" s="71" t="s">
        <v>987</v>
      </c>
      <c r="AH294" s="103"/>
      <c r="AI294" s="71"/>
      <c r="AJ294" s="67" t="str">
        <f t="shared" si="8"/>
        <v>D:\\征收\\碧湘街二期\\外勘照片\\私房外勘\\291毛国兰\\附件存档\\1.jpg</v>
      </c>
      <c r="AK294" s="67" t="str">
        <f t="shared" si="9"/>
        <v>D:\\征收\\碧湘街二期\\外勘照片\\私房外勘\\291毛国兰\\附件存档\\2.jpg</v>
      </c>
    </row>
    <row r="295" spans="1:37" ht="22.5">
      <c r="A295" s="25">
        <v>292</v>
      </c>
      <c r="B295" s="94" t="s">
        <v>1072</v>
      </c>
      <c r="C295" s="25"/>
      <c r="D295" s="23" t="s">
        <v>525</v>
      </c>
      <c r="E295" s="25">
        <v>308</v>
      </c>
      <c r="F295" s="25"/>
      <c r="G295" s="94" t="s">
        <v>1073</v>
      </c>
      <c r="H295" s="25" t="s">
        <v>1074</v>
      </c>
      <c r="I295" s="94">
        <v>51.68</v>
      </c>
      <c r="J295" s="25" t="s">
        <v>40</v>
      </c>
      <c r="K295" s="25" t="s">
        <v>40</v>
      </c>
      <c r="L295" s="25" t="s">
        <v>40</v>
      </c>
      <c r="M295" s="25">
        <v>1986</v>
      </c>
      <c r="N295" s="25">
        <v>1986</v>
      </c>
      <c r="O295" s="25" t="s">
        <v>41</v>
      </c>
      <c r="P295" s="25" t="s">
        <v>41</v>
      </c>
      <c r="Q295" s="25" t="s">
        <v>42</v>
      </c>
      <c r="R295" s="25">
        <v>2.7</v>
      </c>
      <c r="S295" s="25"/>
      <c r="T295" s="25">
        <v>3</v>
      </c>
      <c r="U295" s="25" t="s">
        <v>1071</v>
      </c>
      <c r="V295" s="25" t="s">
        <v>43</v>
      </c>
      <c r="W295" s="25" t="s">
        <v>44</v>
      </c>
      <c r="X295" s="25" t="s">
        <v>152</v>
      </c>
      <c r="Y295" s="25">
        <v>3</v>
      </c>
      <c r="Z295" s="25">
        <v>4</v>
      </c>
      <c r="AA295" s="25">
        <v>3</v>
      </c>
      <c r="AB295" s="25">
        <v>4</v>
      </c>
      <c r="AC295" s="82">
        <v>3</v>
      </c>
      <c r="AD295" s="82">
        <v>4</v>
      </c>
      <c r="AE295" s="25" t="s">
        <v>63</v>
      </c>
      <c r="AF295" s="81">
        <v>42674</v>
      </c>
      <c r="AG295" s="71" t="s">
        <v>987</v>
      </c>
      <c r="AH295" s="103"/>
      <c r="AI295" s="71"/>
      <c r="AJ295" s="67" t="str">
        <f t="shared" si="8"/>
        <v>D:\\征收\\碧湘街二期\\外勘照片\\私房外勘\\292陈蔷\\附件存档\\1.jpg</v>
      </c>
      <c r="AK295" s="67" t="str">
        <f t="shared" si="9"/>
        <v>D:\\征收\\碧湘街二期\\外勘照片\\私房外勘\\292陈蔷\\附件存档\\2.jpg</v>
      </c>
    </row>
    <row r="296" spans="1:37" ht="22.5">
      <c r="A296" s="25">
        <v>293</v>
      </c>
      <c r="B296" s="94" t="s">
        <v>1075</v>
      </c>
      <c r="C296" s="25"/>
      <c r="D296" s="23" t="s">
        <v>525</v>
      </c>
      <c r="E296" s="25">
        <v>408</v>
      </c>
      <c r="F296" s="25"/>
      <c r="G296" s="94" t="s">
        <v>1076</v>
      </c>
      <c r="H296" s="25" t="s">
        <v>1077</v>
      </c>
      <c r="I296" s="94">
        <v>51.68</v>
      </c>
      <c r="J296" s="25" t="s">
        <v>40</v>
      </c>
      <c r="K296" s="25" t="s">
        <v>40</v>
      </c>
      <c r="L296" s="25" t="s">
        <v>40</v>
      </c>
      <c r="M296" s="25">
        <v>1986</v>
      </c>
      <c r="N296" s="25">
        <v>1986</v>
      </c>
      <c r="O296" s="25" t="s">
        <v>41</v>
      </c>
      <c r="P296" s="25" t="s">
        <v>41</v>
      </c>
      <c r="Q296" s="25" t="s">
        <v>42</v>
      </c>
      <c r="R296" s="25">
        <v>2.7</v>
      </c>
      <c r="S296" s="25"/>
      <c r="T296" s="25">
        <v>3</v>
      </c>
      <c r="U296" s="25" t="s">
        <v>1071</v>
      </c>
      <c r="V296" s="25" t="s">
        <v>43</v>
      </c>
      <c r="W296" s="25" t="s">
        <v>44</v>
      </c>
      <c r="X296" s="25" t="s">
        <v>152</v>
      </c>
      <c r="Y296" s="25">
        <v>4</v>
      </c>
      <c r="Z296" s="25">
        <v>4</v>
      </c>
      <c r="AA296" s="25">
        <v>4</v>
      </c>
      <c r="AB296" s="25">
        <v>4</v>
      </c>
      <c r="AC296" s="82">
        <v>4</v>
      </c>
      <c r="AD296" s="82">
        <v>4</v>
      </c>
      <c r="AE296" s="25" t="s">
        <v>63</v>
      </c>
      <c r="AF296" s="81">
        <v>42674</v>
      </c>
      <c r="AG296" s="71" t="s">
        <v>987</v>
      </c>
      <c r="AH296" s="103"/>
      <c r="AI296" s="71"/>
      <c r="AJ296" s="67" t="str">
        <f t="shared" si="8"/>
        <v>D:\\征收\\碧湘街二期\\外勘照片\\私房外勘\\293章岳仪\\附件存档\\1.jpg</v>
      </c>
      <c r="AK296" s="67" t="str">
        <f t="shared" si="9"/>
        <v>D:\\征收\\碧湘街二期\\外勘照片\\私房外勘\\293章岳仪\\附件存档\\2.jpg</v>
      </c>
    </row>
    <row r="297" spans="1:37" ht="22.5">
      <c r="A297" s="25">
        <v>294</v>
      </c>
      <c r="B297" s="23" t="s">
        <v>1078</v>
      </c>
      <c r="C297" s="25"/>
      <c r="D297" s="23" t="s">
        <v>88</v>
      </c>
      <c r="E297" s="25"/>
      <c r="F297" s="25"/>
      <c r="G297" s="23" t="s">
        <v>1079</v>
      </c>
      <c r="H297" s="23" t="s">
        <v>1080</v>
      </c>
      <c r="I297" s="23">
        <v>50.48</v>
      </c>
      <c r="J297" s="25" t="s">
        <v>2904</v>
      </c>
      <c r="K297" s="25" t="s">
        <v>40</v>
      </c>
      <c r="L297" s="25" t="s">
        <v>40</v>
      </c>
      <c r="M297" s="25">
        <v>1953</v>
      </c>
      <c r="N297" s="25">
        <v>1953</v>
      </c>
      <c r="O297" s="25" t="s">
        <v>1081</v>
      </c>
      <c r="P297" s="25" t="s">
        <v>91</v>
      </c>
      <c r="Q297" s="25" t="s">
        <v>92</v>
      </c>
      <c r="R297" s="23">
        <v>3.5</v>
      </c>
      <c r="S297" s="23">
        <v>3.3</v>
      </c>
      <c r="T297" s="25">
        <v>3.5</v>
      </c>
      <c r="U297" s="25"/>
      <c r="V297" s="25" t="s">
        <v>43</v>
      </c>
      <c r="W297" s="25" t="s">
        <v>44</v>
      </c>
      <c r="X297" s="25" t="s">
        <v>152</v>
      </c>
      <c r="Y297" s="25">
        <v>1</v>
      </c>
      <c r="Z297" s="25"/>
      <c r="AA297" s="25">
        <v>1</v>
      </c>
      <c r="AB297" s="25">
        <v>1</v>
      </c>
      <c r="AC297" s="82">
        <v>1</v>
      </c>
      <c r="AD297" s="82">
        <v>1</v>
      </c>
      <c r="AE297" s="25" t="s">
        <v>63</v>
      </c>
      <c r="AF297" s="81">
        <v>42674</v>
      </c>
      <c r="AG297" s="71" t="s">
        <v>987</v>
      </c>
      <c r="AH297" s="103"/>
      <c r="AI297" s="71"/>
      <c r="AJ297" s="67" t="str">
        <f t="shared" si="8"/>
        <v>D:\\征收\\碧湘街二期\\外勘照片\\私房外勘\\294李斌武\\附件存档\\1.jpg</v>
      </c>
      <c r="AK297" s="67" t="str">
        <f t="shared" si="9"/>
        <v>D:\\征收\\碧湘街二期\\外勘照片\\私房外勘\\294李斌武\\附件存档\\2.jpg</v>
      </c>
    </row>
    <row r="298" spans="1:37" s="61" customFormat="1">
      <c r="A298" s="76">
        <v>295</v>
      </c>
      <c r="B298" s="106" t="s">
        <v>1082</v>
      </c>
      <c r="C298" s="76"/>
      <c r="D298" s="106" t="s">
        <v>88</v>
      </c>
      <c r="E298" s="76"/>
      <c r="F298" s="76"/>
      <c r="G298" s="106" t="s">
        <v>1083</v>
      </c>
      <c r="H298" s="76" t="s">
        <v>1084</v>
      </c>
      <c r="I298" s="106">
        <v>660.3</v>
      </c>
      <c r="J298" s="76" t="s">
        <v>725</v>
      </c>
      <c r="K298" s="76" t="s">
        <v>40</v>
      </c>
      <c r="L298" s="76" t="s">
        <v>725</v>
      </c>
      <c r="M298" s="76">
        <v>1992</v>
      </c>
      <c r="N298" s="76">
        <v>1992</v>
      </c>
      <c r="O298" s="76" t="s">
        <v>150</v>
      </c>
      <c r="P298" s="76" t="s">
        <v>91</v>
      </c>
      <c r="Q298" s="76" t="s">
        <v>42</v>
      </c>
      <c r="R298" s="106">
        <v>5.5</v>
      </c>
      <c r="S298" s="106"/>
      <c r="T298" s="76">
        <v>5.5</v>
      </c>
      <c r="U298" s="76"/>
      <c r="V298" s="76" t="s">
        <v>43</v>
      </c>
      <c r="W298" s="76" t="s">
        <v>44</v>
      </c>
      <c r="X298" s="76" t="s">
        <v>152</v>
      </c>
      <c r="Y298" s="76">
        <v>1</v>
      </c>
      <c r="Z298" s="76">
        <v>1</v>
      </c>
      <c r="AA298" s="76"/>
      <c r="AB298" s="76"/>
      <c r="AC298" s="108">
        <v>1</v>
      </c>
      <c r="AD298" s="108">
        <v>1</v>
      </c>
      <c r="AE298" s="76" t="s">
        <v>63</v>
      </c>
      <c r="AF298" s="101">
        <v>42674</v>
      </c>
      <c r="AG298" s="74" t="s">
        <v>987</v>
      </c>
      <c r="AH298" s="95"/>
      <c r="AI298" s="74"/>
      <c r="AJ298" s="67" t="str">
        <f t="shared" si="8"/>
        <v>D:\\征收\\碧湘街二期\\外勘照片\\私房外勘\\295曹强\\附件存档\\1.jpg</v>
      </c>
      <c r="AK298" s="67" t="str">
        <f t="shared" si="9"/>
        <v>D:\\征收\\碧湘街二期\\外勘照片\\私房外勘\\295曹强\\附件存档\\2.jpg</v>
      </c>
    </row>
    <row r="299" spans="1:37">
      <c r="A299" s="25">
        <v>296</v>
      </c>
      <c r="B299" s="23" t="s">
        <v>1085</v>
      </c>
      <c r="C299" s="25"/>
      <c r="D299" s="23" t="s">
        <v>88</v>
      </c>
      <c r="E299" s="25"/>
      <c r="F299" s="25"/>
      <c r="G299" s="23" t="s">
        <v>1086</v>
      </c>
      <c r="H299" s="25" t="s">
        <v>1087</v>
      </c>
      <c r="I299" s="23">
        <v>124.03</v>
      </c>
      <c r="J299" s="25" t="s">
        <v>40</v>
      </c>
      <c r="K299" s="25"/>
      <c r="L299" s="25" t="s">
        <v>40</v>
      </c>
      <c r="M299" s="25">
        <v>1994</v>
      </c>
      <c r="N299" s="25">
        <v>1994</v>
      </c>
      <c r="O299" s="25" t="s">
        <v>150</v>
      </c>
      <c r="P299" s="25"/>
      <c r="Q299" s="25" t="s">
        <v>42</v>
      </c>
      <c r="R299" s="23"/>
      <c r="S299" s="23">
        <v>2.4</v>
      </c>
      <c r="T299" s="25">
        <v>3</v>
      </c>
      <c r="U299" s="25"/>
      <c r="V299" s="25"/>
      <c r="W299" s="25"/>
      <c r="X299" s="25"/>
      <c r="Y299" s="24" t="s">
        <v>97</v>
      </c>
      <c r="Z299" s="25">
        <v>2</v>
      </c>
      <c r="AA299" s="25"/>
      <c r="AB299" s="25"/>
      <c r="AC299" s="82" t="s">
        <v>97</v>
      </c>
      <c r="AD299" s="82">
        <v>2</v>
      </c>
      <c r="AE299" s="25" t="s">
        <v>1180</v>
      </c>
      <c r="AF299" s="81"/>
      <c r="AG299" s="71"/>
      <c r="AH299" s="103"/>
      <c r="AI299" s="71"/>
      <c r="AJ299" s="67" t="str">
        <f t="shared" si="8"/>
        <v>D:\\征收\\碧湘街二期\\外勘照片\\私房外勘\\296李安其\\附件存档\\1.jpg</v>
      </c>
      <c r="AK299" s="67" t="str">
        <f t="shared" si="9"/>
        <v>D:\\征收\\碧湘街二期\\外勘照片\\私房外勘\\296李安其\\附件存档\\2.jpg</v>
      </c>
    </row>
    <row r="300" spans="1:37" ht="56.25">
      <c r="A300" s="25">
        <v>297</v>
      </c>
      <c r="B300" s="23" t="s">
        <v>1088</v>
      </c>
      <c r="C300" s="25"/>
      <c r="D300" s="23" t="s">
        <v>88</v>
      </c>
      <c r="E300" s="25"/>
      <c r="F300" s="25" t="s">
        <v>1089</v>
      </c>
      <c r="G300" s="23" t="s">
        <v>1090</v>
      </c>
      <c r="H300" s="25" t="s">
        <v>1091</v>
      </c>
      <c r="I300" s="23">
        <v>68.16</v>
      </c>
      <c r="J300" s="25"/>
      <c r="K300" s="25" t="s">
        <v>116</v>
      </c>
      <c r="L300" s="74" t="s">
        <v>40</v>
      </c>
      <c r="M300" s="25"/>
      <c r="N300" s="25"/>
      <c r="O300" s="25" t="s">
        <v>91</v>
      </c>
      <c r="P300" s="25" t="s">
        <v>91</v>
      </c>
      <c r="Q300" s="25" t="s">
        <v>92</v>
      </c>
      <c r="R300" s="23" t="s">
        <v>1209</v>
      </c>
      <c r="S300" s="23">
        <v>2.4</v>
      </c>
      <c r="T300" s="25">
        <v>3</v>
      </c>
      <c r="U300" s="25"/>
      <c r="V300" s="25" t="s">
        <v>43</v>
      </c>
      <c r="W300" s="25" t="s">
        <v>44</v>
      </c>
      <c r="X300" s="25" t="s">
        <v>152</v>
      </c>
      <c r="Y300" s="24" t="s">
        <v>97</v>
      </c>
      <c r="Z300" s="25">
        <v>2</v>
      </c>
      <c r="AA300" s="25">
        <v>1</v>
      </c>
      <c r="AB300" s="25">
        <v>1</v>
      </c>
      <c r="AC300" s="82" t="s">
        <v>97</v>
      </c>
      <c r="AD300" s="82">
        <v>2</v>
      </c>
      <c r="AE300" s="25" t="s">
        <v>1180</v>
      </c>
      <c r="AF300" s="81">
        <v>42674</v>
      </c>
      <c r="AG300" s="71" t="s">
        <v>987</v>
      </c>
      <c r="AH300" s="71" t="s">
        <v>1092</v>
      </c>
      <c r="AI300" s="103" t="s">
        <v>1093</v>
      </c>
      <c r="AJ300" s="67" t="str">
        <f t="shared" si="8"/>
        <v>D:\\征收\\碧湘街二期\\外勘照片\\私房外勘\\297冯誉美\\附件存档\\1.jpg</v>
      </c>
      <c r="AK300" s="67" t="str">
        <f t="shared" si="9"/>
        <v>D:\\征收\\碧湘街二期\\外勘照片\\私房外勘\\297冯誉美\\附件存档\\2.jpg</v>
      </c>
    </row>
    <row r="301" spans="1:37" ht="22.5">
      <c r="A301" s="25">
        <v>298</v>
      </c>
      <c r="B301" s="71" t="s">
        <v>2897</v>
      </c>
      <c r="C301" s="71"/>
      <c r="D301" s="103" t="s">
        <v>2905</v>
      </c>
      <c r="E301" s="71"/>
      <c r="F301" s="71"/>
      <c r="G301" s="103" t="s">
        <v>2901</v>
      </c>
      <c r="H301" s="73" t="s">
        <v>2900</v>
      </c>
      <c r="I301" s="71">
        <v>57.77</v>
      </c>
      <c r="J301" s="71" t="s">
        <v>40</v>
      </c>
      <c r="K301" s="71" t="s">
        <v>40</v>
      </c>
      <c r="L301" s="71" t="s">
        <v>40</v>
      </c>
      <c r="M301" s="25">
        <v>1990</v>
      </c>
      <c r="N301" s="25">
        <v>1990</v>
      </c>
      <c r="O301" s="25" t="s">
        <v>150</v>
      </c>
      <c r="P301" s="71"/>
      <c r="Q301" s="25" t="s">
        <v>42</v>
      </c>
      <c r="R301" s="25" t="s">
        <v>42</v>
      </c>
      <c r="S301" s="25">
        <v>2.7</v>
      </c>
      <c r="T301" s="25">
        <v>3</v>
      </c>
      <c r="U301" s="25">
        <v>3</v>
      </c>
      <c r="V301" s="71"/>
      <c r="W301" s="71"/>
      <c r="X301" s="71"/>
      <c r="Y301" s="73" t="s">
        <v>2908</v>
      </c>
      <c r="Z301" s="25">
        <v>7</v>
      </c>
      <c r="AA301" s="73" t="s">
        <v>2908</v>
      </c>
      <c r="AB301" s="25">
        <v>7</v>
      </c>
      <c r="AC301" s="80">
        <v>4</v>
      </c>
      <c r="AD301" s="25">
        <v>7</v>
      </c>
      <c r="AE301" s="71" t="s">
        <v>2906</v>
      </c>
      <c r="AF301" s="81"/>
      <c r="AG301" s="71"/>
      <c r="AH301" s="103" t="s">
        <v>2907</v>
      </c>
      <c r="AI301" s="71"/>
      <c r="AJ301" s="67" t="str">
        <f t="shared" si="8"/>
        <v>D:\\征收\\碧湘街二期\\外勘照片\\私房外勘\\298王汉湘\\附件存档\\1.jpg</v>
      </c>
      <c r="AK301" s="67" t="str">
        <f t="shared" si="9"/>
        <v>D:\\征收\\碧湘街二期\\外勘照片\\私房外勘\\298王汉湘\\附件存档\\2.jpg</v>
      </c>
    </row>
    <row r="302" spans="1:37" ht="22.5">
      <c r="A302" s="25">
        <v>299</v>
      </c>
      <c r="B302" s="71" t="s">
        <v>2898</v>
      </c>
      <c r="C302" s="71"/>
      <c r="D302" s="103" t="s">
        <v>2905</v>
      </c>
      <c r="E302" s="71"/>
      <c r="F302" s="71"/>
      <c r="G302" s="103" t="s">
        <v>2903</v>
      </c>
      <c r="H302" s="73" t="s">
        <v>2900</v>
      </c>
      <c r="I302" s="71">
        <v>57.77</v>
      </c>
      <c r="J302" s="71" t="s">
        <v>40</v>
      </c>
      <c r="K302" s="71" t="s">
        <v>40</v>
      </c>
      <c r="L302" s="71" t="s">
        <v>40</v>
      </c>
      <c r="M302" s="25">
        <v>1990</v>
      </c>
      <c r="N302" s="25">
        <v>1990</v>
      </c>
      <c r="O302" s="25" t="s">
        <v>150</v>
      </c>
      <c r="P302" s="71"/>
      <c r="Q302" s="25" t="s">
        <v>42</v>
      </c>
      <c r="R302" s="25" t="s">
        <v>42</v>
      </c>
      <c r="S302" s="25">
        <v>2.7</v>
      </c>
      <c r="T302" s="25">
        <v>3</v>
      </c>
      <c r="U302" s="25">
        <v>3</v>
      </c>
      <c r="V302" s="71"/>
      <c r="W302" s="71"/>
      <c r="X302" s="71"/>
      <c r="Y302" s="73" t="s">
        <v>2908</v>
      </c>
      <c r="Z302" s="25">
        <v>7</v>
      </c>
      <c r="AA302" s="73" t="s">
        <v>2908</v>
      </c>
      <c r="AB302" s="25">
        <v>7</v>
      </c>
      <c r="AC302" s="80">
        <v>4</v>
      </c>
      <c r="AD302" s="25">
        <v>7</v>
      </c>
      <c r="AE302" s="71" t="s">
        <v>2906</v>
      </c>
      <c r="AF302" s="81"/>
      <c r="AG302" s="71"/>
      <c r="AH302" s="103" t="s">
        <v>2907</v>
      </c>
      <c r="AI302" s="71"/>
      <c r="AJ302" s="67" t="str">
        <f t="shared" si="8"/>
        <v>D:\\征收\\碧湘街二期\\外勘照片\\私房外勘\\299章罗英\\附件存档\\1.jpg</v>
      </c>
      <c r="AK302" s="67" t="str">
        <f t="shared" si="9"/>
        <v>D:\\征收\\碧湘街二期\\外勘照片\\私房外勘\\299章罗英\\附件存档\\2.jpg</v>
      </c>
    </row>
  </sheetData>
  <autoFilter ref="A2:AL302" xr:uid="{00000000-0009-0000-0000-000000000000}"/>
  <mergeCells count="1">
    <mergeCell ref="A87:A88"/>
  </mergeCells>
  <phoneticPr fontId="20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7" workbookViewId="0">
      <selection activeCell="F24" sqref="F24"/>
    </sheetView>
  </sheetViews>
  <sheetFormatPr defaultColWidth="9" defaultRowHeight="13.5"/>
  <cols>
    <col min="1" max="3" width="9" style="40"/>
    <col min="4" max="7" width="10" style="40" customWidth="1"/>
    <col min="8" max="8" width="10.625" style="40" customWidth="1"/>
    <col min="9" max="9" width="10.375" style="40" customWidth="1"/>
    <col min="10" max="10" width="20.375" style="40" customWidth="1"/>
    <col min="11" max="16384" width="9" style="40"/>
  </cols>
  <sheetData>
    <row r="1" spans="1:12" ht="39" customHeight="1">
      <c r="A1" s="189" t="s">
        <v>1094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2" ht="22.5" customHeight="1">
      <c r="A2" s="193" t="s">
        <v>1095</v>
      </c>
      <c r="B2" s="194" t="s">
        <v>1096</v>
      </c>
      <c r="C2" s="194" t="s">
        <v>1097</v>
      </c>
      <c r="D2" s="190" t="s">
        <v>1098</v>
      </c>
      <c r="E2" s="190"/>
      <c r="F2" s="190" t="s">
        <v>660</v>
      </c>
      <c r="G2" s="190"/>
      <c r="H2" s="195" t="s">
        <v>1099</v>
      </c>
      <c r="I2" s="195" t="s">
        <v>1100</v>
      </c>
      <c r="J2" s="193" t="s">
        <v>31</v>
      </c>
    </row>
    <row r="3" spans="1:12" ht="22.5" customHeight="1">
      <c r="A3" s="193"/>
      <c r="B3" s="194"/>
      <c r="C3" s="194"/>
      <c r="D3" s="42" t="s">
        <v>1098</v>
      </c>
      <c r="E3" s="44" t="s">
        <v>1101</v>
      </c>
      <c r="F3" s="44" t="s">
        <v>1102</v>
      </c>
      <c r="G3" s="44" t="s">
        <v>1103</v>
      </c>
      <c r="H3" s="195"/>
      <c r="I3" s="195"/>
      <c r="J3" s="193"/>
      <c r="L3" s="52"/>
    </row>
    <row r="4" spans="1:12" ht="23.25" customHeight="1">
      <c r="A4" s="193"/>
      <c r="B4" s="43" t="s">
        <v>1104</v>
      </c>
      <c r="C4" s="45">
        <v>30</v>
      </c>
      <c r="D4" s="45">
        <v>20</v>
      </c>
      <c r="E4" s="45">
        <v>14</v>
      </c>
      <c r="F4" s="45">
        <f t="shared" ref="F4:F9" si="0">C4-D4</f>
        <v>10</v>
      </c>
      <c r="G4" s="46" t="s">
        <v>93</v>
      </c>
      <c r="H4" s="47">
        <f t="shared" ref="H4:H15" si="1">E4/D4</f>
        <v>0.7</v>
      </c>
      <c r="I4" s="47">
        <f t="shared" ref="I4:I15" si="2">D4/C4</f>
        <v>0.67</v>
      </c>
      <c r="J4" s="41" t="s">
        <v>47</v>
      </c>
    </row>
    <row r="5" spans="1:12" ht="23.25" customHeight="1">
      <c r="A5" s="193"/>
      <c r="B5" s="43" t="s">
        <v>1105</v>
      </c>
      <c r="C5" s="45">
        <v>30</v>
      </c>
      <c r="D5" s="45">
        <v>20</v>
      </c>
      <c r="E5" s="45">
        <v>10</v>
      </c>
      <c r="F5" s="45">
        <f t="shared" si="0"/>
        <v>10</v>
      </c>
      <c r="G5" s="46" t="s">
        <v>1106</v>
      </c>
      <c r="H5" s="47">
        <f t="shared" si="1"/>
        <v>0.5</v>
      </c>
      <c r="I5" s="47">
        <f t="shared" si="2"/>
        <v>0.67</v>
      </c>
      <c r="J5" s="41" t="s">
        <v>68</v>
      </c>
      <c r="K5" s="53"/>
    </row>
    <row r="6" spans="1:12" ht="23.25" customHeight="1">
      <c r="A6" s="193"/>
      <c r="B6" s="43" t="s">
        <v>1107</v>
      </c>
      <c r="C6" s="43">
        <v>29</v>
      </c>
      <c r="D6" s="43">
        <v>27</v>
      </c>
      <c r="E6" s="43">
        <v>12</v>
      </c>
      <c r="F6" s="45">
        <f t="shared" si="0"/>
        <v>2</v>
      </c>
      <c r="G6" s="43">
        <v>0</v>
      </c>
      <c r="H6" s="47">
        <f t="shared" si="1"/>
        <v>0.44</v>
      </c>
      <c r="I6" s="47">
        <f t="shared" si="2"/>
        <v>0.93</v>
      </c>
      <c r="J6" s="41" t="s">
        <v>60</v>
      </c>
    </row>
    <row r="7" spans="1:12" ht="23.25" customHeight="1">
      <c r="A7" s="193"/>
      <c r="B7" s="43" t="s">
        <v>1108</v>
      </c>
      <c r="C7" s="43">
        <v>30</v>
      </c>
      <c r="D7" s="43">
        <v>27</v>
      </c>
      <c r="E7" s="43">
        <v>13</v>
      </c>
      <c r="F7" s="45">
        <f t="shared" si="0"/>
        <v>3</v>
      </c>
      <c r="G7" s="43">
        <v>0</v>
      </c>
      <c r="H7" s="47">
        <f t="shared" si="1"/>
        <v>0.48</v>
      </c>
      <c r="I7" s="47">
        <f t="shared" si="2"/>
        <v>0.9</v>
      </c>
      <c r="J7" s="41" t="s">
        <v>377</v>
      </c>
      <c r="K7" s="53"/>
    </row>
    <row r="8" spans="1:12" ht="23.25" customHeight="1">
      <c r="A8" s="193"/>
      <c r="B8" s="43" t="s">
        <v>1109</v>
      </c>
      <c r="C8" s="48">
        <f>C7+C6+C5+C4</f>
        <v>119</v>
      </c>
      <c r="D8" s="48">
        <f>D7+D6+D5+D4</f>
        <v>94</v>
      </c>
      <c r="E8" s="48">
        <f>E7+E6+E5+E4</f>
        <v>49</v>
      </c>
      <c r="F8" s="48">
        <f t="shared" si="0"/>
        <v>25</v>
      </c>
      <c r="G8" s="48">
        <f>G7+G6+G5+G4</f>
        <v>1</v>
      </c>
      <c r="H8" s="47">
        <f t="shared" si="1"/>
        <v>0.52</v>
      </c>
      <c r="I8" s="47">
        <f t="shared" si="2"/>
        <v>0.79</v>
      </c>
      <c r="J8" s="41"/>
      <c r="L8" s="54"/>
    </row>
    <row r="9" spans="1:12" s="38" customFormat="1" ht="23.25" customHeight="1">
      <c r="A9" s="193" t="s">
        <v>1110</v>
      </c>
      <c r="B9" s="43" t="s">
        <v>1104</v>
      </c>
      <c r="C9" s="45">
        <v>33</v>
      </c>
      <c r="D9" s="45">
        <v>25</v>
      </c>
      <c r="E9" s="45">
        <v>12</v>
      </c>
      <c r="F9" s="45">
        <f t="shared" si="0"/>
        <v>8</v>
      </c>
      <c r="G9" s="43" t="s">
        <v>1106</v>
      </c>
      <c r="H9" s="47">
        <f t="shared" si="1"/>
        <v>0.48</v>
      </c>
      <c r="I9" s="47">
        <f t="shared" si="2"/>
        <v>0.76</v>
      </c>
      <c r="J9" s="43" t="s">
        <v>499</v>
      </c>
    </row>
    <row r="10" spans="1:12" s="38" customFormat="1" ht="23.25" customHeight="1">
      <c r="A10" s="193"/>
      <c r="B10" s="175" t="s">
        <v>1105</v>
      </c>
      <c r="C10" s="45">
        <v>34</v>
      </c>
      <c r="D10" s="45">
        <f>28+3</f>
        <v>31</v>
      </c>
      <c r="E10" s="45">
        <f>17+3</f>
        <v>20</v>
      </c>
      <c r="F10" s="45">
        <f t="shared" ref="F10:F15" si="3">C10-D10</f>
        <v>3</v>
      </c>
      <c r="G10" s="46" t="s">
        <v>93</v>
      </c>
      <c r="H10" s="47">
        <f t="shared" si="1"/>
        <v>0.65</v>
      </c>
      <c r="I10" s="47">
        <f t="shared" si="2"/>
        <v>0.91</v>
      </c>
      <c r="J10" s="175" t="s">
        <v>1111</v>
      </c>
    </row>
    <row r="11" spans="1:12" s="38" customFormat="1" ht="23.25" customHeight="1">
      <c r="A11" s="193"/>
      <c r="B11" s="43" t="s">
        <v>1107</v>
      </c>
      <c r="C11" s="43">
        <v>40</v>
      </c>
      <c r="D11" s="43">
        <v>31</v>
      </c>
      <c r="E11" s="43">
        <v>26</v>
      </c>
      <c r="F11" s="45">
        <f t="shared" si="3"/>
        <v>9</v>
      </c>
      <c r="G11" s="43">
        <v>0</v>
      </c>
      <c r="H11" s="47">
        <f t="shared" si="1"/>
        <v>0.84</v>
      </c>
      <c r="I11" s="47">
        <f t="shared" si="2"/>
        <v>0.78</v>
      </c>
      <c r="J11" s="55" t="s">
        <v>1112</v>
      </c>
    </row>
    <row r="12" spans="1:12" s="38" customFormat="1" ht="23.25" customHeight="1">
      <c r="A12" s="193"/>
      <c r="B12" s="43" t="s">
        <v>1108</v>
      </c>
      <c r="C12" s="43">
        <v>36</v>
      </c>
      <c r="D12" s="43">
        <v>33</v>
      </c>
      <c r="E12" s="43">
        <v>30</v>
      </c>
      <c r="F12" s="45">
        <f t="shared" si="3"/>
        <v>3</v>
      </c>
      <c r="G12" s="43">
        <v>0</v>
      </c>
      <c r="H12" s="47">
        <f t="shared" si="1"/>
        <v>0.91</v>
      </c>
      <c r="I12" s="47">
        <f t="shared" si="2"/>
        <v>0.92</v>
      </c>
      <c r="J12" s="43" t="s">
        <v>878</v>
      </c>
    </row>
    <row r="13" spans="1:12" s="38" customFormat="1" ht="23.25" customHeight="1">
      <c r="A13" s="193"/>
      <c r="B13" s="43" t="s">
        <v>1113</v>
      </c>
      <c r="C13" s="43">
        <v>32</v>
      </c>
      <c r="D13" s="43">
        <v>23</v>
      </c>
      <c r="E13" s="43">
        <v>11</v>
      </c>
      <c r="F13" s="45">
        <f t="shared" si="3"/>
        <v>9</v>
      </c>
      <c r="G13" s="43"/>
      <c r="H13" s="47">
        <f t="shared" si="1"/>
        <v>0.48</v>
      </c>
      <c r="I13" s="56">
        <f t="shared" si="2"/>
        <v>0.72</v>
      </c>
      <c r="J13" s="43" t="s">
        <v>987</v>
      </c>
    </row>
    <row r="14" spans="1:12" ht="23.25" customHeight="1">
      <c r="A14" s="193"/>
      <c r="B14" s="43" t="s">
        <v>1109</v>
      </c>
      <c r="C14" s="43">
        <f>C12+C11+C10+C9+C13</f>
        <v>175</v>
      </c>
      <c r="D14" s="43">
        <f>SUM(D9:D13)</f>
        <v>143</v>
      </c>
      <c r="E14" s="43">
        <f>SUM(E9:E13)</f>
        <v>99</v>
      </c>
      <c r="F14" s="45">
        <f t="shared" si="3"/>
        <v>32</v>
      </c>
      <c r="G14" s="43">
        <f>G12+G11+G10+G9</f>
        <v>1</v>
      </c>
      <c r="H14" s="47">
        <f t="shared" si="1"/>
        <v>0.69</v>
      </c>
      <c r="I14" s="56">
        <f t="shared" si="2"/>
        <v>0.82</v>
      </c>
      <c r="J14" s="43"/>
    </row>
    <row r="15" spans="1:12" s="39" customFormat="1" ht="22.5" customHeight="1">
      <c r="A15" s="191" t="s">
        <v>1114</v>
      </c>
      <c r="B15" s="192"/>
      <c r="C15" s="51">
        <f>C14+C8</f>
        <v>294</v>
      </c>
      <c r="D15" s="49">
        <f>D14+D8</f>
        <v>237</v>
      </c>
      <c r="E15" s="51">
        <f>E14+E8</f>
        <v>148</v>
      </c>
      <c r="F15" s="49">
        <f t="shared" si="3"/>
        <v>57</v>
      </c>
      <c r="G15" s="49">
        <f>G14+G8</f>
        <v>2</v>
      </c>
      <c r="H15" s="50">
        <f t="shared" si="1"/>
        <v>0.62</v>
      </c>
      <c r="I15" s="57">
        <f t="shared" si="2"/>
        <v>0.81</v>
      </c>
      <c r="J15" s="49"/>
    </row>
  </sheetData>
  <mergeCells count="11">
    <mergeCell ref="A1:J1"/>
    <mergeCell ref="D2:E2"/>
    <mergeCell ref="F2:G2"/>
    <mergeCell ref="A15:B15"/>
    <mergeCell ref="A2:A8"/>
    <mergeCell ref="A9:A14"/>
    <mergeCell ref="B2:B3"/>
    <mergeCell ref="C2:C3"/>
    <mergeCell ref="H2:H3"/>
    <mergeCell ref="I2:I3"/>
    <mergeCell ref="J2:J3"/>
  </mergeCells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9"/>
  <sheetViews>
    <sheetView topLeftCell="D293" workbookViewId="0">
      <selection activeCell="S305" sqref="S305"/>
    </sheetView>
  </sheetViews>
  <sheetFormatPr defaultColWidth="9" defaultRowHeight="11.25"/>
  <cols>
    <col min="1" max="1" width="6.25" style="20" customWidth="1"/>
    <col min="2" max="2" width="10.625" style="20" customWidth="1"/>
    <col min="3" max="3" width="9" style="20" customWidth="1"/>
    <col min="4" max="4" width="5.75" style="20" customWidth="1"/>
    <col min="5" max="5" width="11.375" style="20" customWidth="1"/>
    <col min="6" max="6" width="11.625" style="20" customWidth="1"/>
    <col min="7" max="7" width="7.5" style="20" customWidth="1"/>
    <col min="8" max="8" width="6" style="20" customWidth="1"/>
    <col min="9" max="10" width="5.25" style="20" customWidth="1"/>
    <col min="11" max="12" width="7.5" style="20" customWidth="1"/>
    <col min="13" max="13" width="7.5" style="21" customWidth="1"/>
    <col min="14" max="14" width="7" style="21" customWidth="1"/>
    <col min="15" max="15" width="5.625" style="20" customWidth="1"/>
    <col min="16" max="16" width="7.375" style="20" customWidth="1"/>
    <col min="17" max="17" width="7.375" style="22" customWidth="1"/>
    <col min="18" max="16384" width="9" style="20"/>
  </cols>
  <sheetData>
    <row r="1" spans="1:23" s="17" customFormat="1" ht="33.75">
      <c r="A1" s="23" t="str">
        <f>录入表!A1</f>
        <v>序号（唯一编号）</v>
      </c>
      <c r="B1" s="23" t="str">
        <f>录入表!B1</f>
        <v>产权人
（单位）</v>
      </c>
      <c r="C1" s="23" t="str">
        <f>录入表!D1</f>
        <v>栋号
(实际)</v>
      </c>
      <c r="D1" s="23" t="str">
        <f>录入表!E1</f>
        <v>房号
（实际)</v>
      </c>
      <c r="E1" s="23" t="str">
        <f>录入表!G1</f>
        <v>房屋登记地址</v>
      </c>
      <c r="F1" s="24" t="str">
        <f>录入表!H1</f>
        <v>权证号码</v>
      </c>
      <c r="G1" s="23" t="str">
        <f>录入表!I1</f>
        <v>产权面积
（㎡）</v>
      </c>
      <c r="H1" s="23" t="str">
        <f>录入表!J1</f>
        <v>登记
用途</v>
      </c>
      <c r="I1" s="23" t="str">
        <f>录入表!L1</f>
        <v>计算
用途</v>
      </c>
      <c r="J1" s="23" t="s">
        <v>1210</v>
      </c>
      <c r="K1" s="24" t="str">
        <f>录入表!Q1</f>
        <v>计算结构</v>
      </c>
      <c r="L1" s="24" t="str">
        <f>录入表!T1</f>
        <v>计算层高</v>
      </c>
      <c r="M1" s="94" t="str">
        <f>录入表!N1</f>
        <v>计算建筑年代</v>
      </c>
      <c r="N1" s="27" t="str">
        <f>录入表!AC1</f>
        <v>计算所在层数</v>
      </c>
      <c r="O1" s="27" t="str">
        <f>录入表!AD1</f>
        <v>计算总层数</v>
      </c>
      <c r="P1" s="23" t="s">
        <v>1115</v>
      </c>
      <c r="Q1" s="28" t="s">
        <v>1116</v>
      </c>
      <c r="R1" s="25" t="s">
        <v>1117</v>
      </c>
      <c r="S1" s="25" t="s">
        <v>1118</v>
      </c>
      <c r="T1" s="25" t="s">
        <v>1119</v>
      </c>
      <c r="U1" s="23" t="s">
        <v>1120</v>
      </c>
      <c r="V1" s="23" t="s">
        <v>1121</v>
      </c>
    </row>
    <row r="2" spans="1:23">
      <c r="A2" s="31">
        <f>录入表!A88</f>
        <v>0</v>
      </c>
      <c r="B2" s="31" t="str">
        <f>录入表!B88</f>
        <v>何长生</v>
      </c>
      <c r="C2" s="31" t="str">
        <f>录入表!D88</f>
        <v>独立栋</v>
      </c>
      <c r="D2" s="31">
        <f>录入表!E88</f>
        <v>0</v>
      </c>
      <c r="E2" s="31">
        <f>录入表!G88</f>
        <v>0</v>
      </c>
      <c r="F2" s="32">
        <f>录入表!H88</f>
        <v>0</v>
      </c>
      <c r="G2" s="31">
        <f>录入表!I88</f>
        <v>0</v>
      </c>
      <c r="H2" s="33">
        <f>录入表!J88</f>
        <v>0</v>
      </c>
      <c r="I2" s="33">
        <f>录入表!L88</f>
        <v>0</v>
      </c>
      <c r="J2" s="23">
        <f>录入表!O88</f>
        <v>0</v>
      </c>
      <c r="K2" s="32">
        <f>录入表!Q88</f>
        <v>0</v>
      </c>
      <c r="L2" s="32">
        <f>录入表!T88</f>
        <v>3</v>
      </c>
      <c r="M2" s="26">
        <f>录入表!N88</f>
        <v>0</v>
      </c>
      <c r="N2" s="27">
        <f>录入表!AC88</f>
        <v>0</v>
      </c>
      <c r="O2" s="27">
        <f>录入表!AD88</f>
        <v>0</v>
      </c>
      <c r="P2" s="33">
        <v>0</v>
      </c>
      <c r="Q2" s="29">
        <f>IF(AND(K2=基准价!$A$5,(50-(2016-M2))/50&gt;0.3),(50-(2016-M2))/50,IF(AND(K2=基准价!$A$5,(50-(2016-M2))/50&lt;=0.3),0.3,IF(AND(K2=基准价!$A$7,(40-(2016-M2))/40&gt;0.3),(40-(2016-M2))/40,0.3)))</f>
        <v>0.3</v>
      </c>
      <c r="R2" s="30">
        <f>IF(K2=基准价!$A$5,764*(Q2-0.3),612*(Q2-0.3))</f>
        <v>0</v>
      </c>
      <c r="S2" s="30">
        <f>IF(K2=基准价!$A$5,764*Q2*(L2-3)/0.2*3%,612*Q2*(L2-3)/0.2*3%)</f>
        <v>0</v>
      </c>
      <c r="T2" s="30" t="b">
        <f t="shared" ref="T2:T65" si="0">IF(N2=1,(P2+R2)*0,IF(N2=2,(P2+R2)*0.01,IF(AND(O2=3,N2=3),(P2+R2)*0.01,IF(AND(O2&gt;3,N2=3),(P2+R2)*0.02,IF(AND(O2=4,N2=4),(P2+R2)*0.005,IF(AND(O2&gt;4,N2=4),(P2+R2)*0.01,IF(AND(O2=5,N2=5),(P2+R2)*0,IF(AND(O2&gt;5,N2=5),(P2+R2)*0.005,IF(AND(O2=6,N2=6),(P2+R2)*(-0.01),IF(AND(O2&gt;6,N2=6),(P2+R2)*0,IF(AND(O2=7,N2=7),(P2+R2)*(-0.015),IF(AND(O2=8,N2=7),(P2+R2)*(-0.01),IF(AND(O2=8,N2=8),(P2+R2)*(-0.02))))))))))))))</f>
        <v>0</v>
      </c>
      <c r="U2" s="30">
        <f t="shared" ref="U2:U65" si="1">P2+R2+S2+T2</f>
        <v>0</v>
      </c>
      <c r="V2" s="30">
        <f t="shared" ref="V2:V65" si="2">U2*G2</f>
        <v>0</v>
      </c>
      <c r="W2" s="18"/>
    </row>
    <row r="3" spans="1:23" ht="22.5">
      <c r="A3" s="23">
        <f>录入表!A3</f>
        <v>1</v>
      </c>
      <c r="B3" s="23" t="str">
        <f>录入表!B3</f>
        <v>熊静纯</v>
      </c>
      <c r="C3" s="23" t="str">
        <f>录入表!D3</f>
        <v>裕农街74号南栋</v>
      </c>
      <c r="D3" s="23">
        <f>录入表!E3</f>
        <v>104</v>
      </c>
      <c r="E3" s="23" t="str">
        <f>录入表!G3</f>
        <v>裕农街74号南栋104</v>
      </c>
      <c r="F3" s="24" t="str">
        <f>录入表!H3</f>
        <v>00145832</v>
      </c>
      <c r="G3" s="23">
        <f>录入表!I3</f>
        <v>64.28</v>
      </c>
      <c r="H3" s="25" t="str">
        <f>录入表!J3</f>
        <v>住宅</v>
      </c>
      <c r="I3" s="25" t="str">
        <f>录入表!L3</f>
        <v>住宅</v>
      </c>
      <c r="J3" s="23" t="str">
        <f>录入表!O3</f>
        <v>混合结构</v>
      </c>
      <c r="K3" s="24" t="str">
        <f>录入表!Q3</f>
        <v>砖混</v>
      </c>
      <c r="L3" s="24">
        <f>录入表!T3</f>
        <v>3</v>
      </c>
      <c r="M3" s="26">
        <f>录入表!N3</f>
        <v>1993</v>
      </c>
      <c r="N3" s="27">
        <f>录入表!AC3</f>
        <v>1</v>
      </c>
      <c r="O3" s="27">
        <f>录入表!AD3</f>
        <v>7</v>
      </c>
      <c r="P3" s="25">
        <f>IF(AND(C3=基准价!$B$2,I3=基准价!$B$1,计算表!K2=基准价!$A$5),基准价!$B$5,IF(AND(C3=基准价!$B$2,I3=基准价!$B$1,计算表!K2=基准价!$A$7),基准价!$B$7,基准价!$C$5))</f>
        <v>8076</v>
      </c>
      <c r="Q3" s="29">
        <f>IF(AND(K3=基准价!$A$5,(50-(2016-M3))/50&gt;0.3),(50-(2016-M3))/50,IF(AND(K3=基准价!$A$5,(50-(2016-M3))/50&lt;=0.3),0.3,IF(AND(K3=基准价!$A$7,(40-(2016-M3))/40&gt;0.3),(40-(2016-M3))/40,0.3)))</f>
        <v>0.54</v>
      </c>
      <c r="R3" s="30">
        <f>IF(K3=基准价!$A$5,764*(Q3-0.3),612*(Q3-0.3))</f>
        <v>183</v>
      </c>
      <c r="S3" s="30">
        <f>IF(K3=基准价!$A$5,764*Q3*(L3-3)/0.2*3%,612*Q3*(L3-3)/0.2*3%)</f>
        <v>0</v>
      </c>
      <c r="T3" s="30">
        <f t="shared" si="0"/>
        <v>0</v>
      </c>
      <c r="U3" s="30">
        <f t="shared" si="1"/>
        <v>8259</v>
      </c>
      <c r="V3" s="30">
        <f t="shared" si="2"/>
        <v>530889</v>
      </c>
    </row>
    <row r="4" spans="1:23" ht="22.5">
      <c r="A4" s="23">
        <f>录入表!A4</f>
        <v>2</v>
      </c>
      <c r="B4" s="23" t="str">
        <f>录入表!B4</f>
        <v>杨国清</v>
      </c>
      <c r="C4" s="23" t="str">
        <f>录入表!D4</f>
        <v>裕农街74号南栋</v>
      </c>
      <c r="D4" s="23">
        <f>录入表!E4</f>
        <v>304</v>
      </c>
      <c r="E4" s="23" t="str">
        <f>录入表!G4</f>
        <v>裕农街74号南栋304</v>
      </c>
      <c r="F4" s="24" t="str">
        <f>录入表!H4</f>
        <v>709075758</v>
      </c>
      <c r="G4" s="23">
        <f>录入表!I4</f>
        <v>64.28</v>
      </c>
      <c r="H4" s="25" t="str">
        <f>录入表!J4</f>
        <v>住宅</v>
      </c>
      <c r="I4" s="25" t="str">
        <f>录入表!L4</f>
        <v>住宅</v>
      </c>
      <c r="J4" s="23" t="str">
        <f>录入表!O4</f>
        <v>混合结构</v>
      </c>
      <c r="K4" s="24" t="str">
        <f>录入表!Q4</f>
        <v>砖混</v>
      </c>
      <c r="L4" s="24">
        <f>录入表!T4</f>
        <v>3</v>
      </c>
      <c r="M4" s="26">
        <f>录入表!N4</f>
        <v>1993</v>
      </c>
      <c r="N4" s="27">
        <f>录入表!AC4</f>
        <v>3</v>
      </c>
      <c r="O4" s="27">
        <f>录入表!AD4</f>
        <v>7</v>
      </c>
      <c r="P4" s="25">
        <f>IF(AND(C4=基准价!$B$2,I4=基准价!$B$1,计算表!K3=基准价!$A$5),基准价!$B$5,IF(AND(C4=基准价!$B$2,I4=基准价!$B$1,计算表!K3=基准价!$A$7),基准价!$B$7,基准价!$C$5))</f>
        <v>8076</v>
      </c>
      <c r="Q4" s="29">
        <f>IF(AND(K4=基准价!$A$5,(50-(2016-M4))/50&gt;0.3),(50-(2016-M4))/50,IF(AND(K4=基准价!$A$5,(50-(2016-M4))/50&lt;=0.3),0.3,IF(AND(K4=基准价!$A$7,(40-(2016-M4))/40&gt;0.3),(40-(2016-M4))/40,0.3)))</f>
        <v>0.54</v>
      </c>
      <c r="R4" s="30">
        <f>IF(K4=基准价!$A$5,764*(Q4-0.3),612*(Q4-0.3))</f>
        <v>183</v>
      </c>
      <c r="S4" s="30">
        <f>IF(K4=基准价!$A$5,764*Q4*(L4-3)/0.2*3%,612*Q4*(L4-3)/0.2*3%)</f>
        <v>0</v>
      </c>
      <c r="T4" s="30">
        <f t="shared" si="0"/>
        <v>165</v>
      </c>
      <c r="U4" s="30">
        <f t="shared" si="1"/>
        <v>8424</v>
      </c>
      <c r="V4" s="30">
        <f t="shared" si="2"/>
        <v>541495</v>
      </c>
    </row>
    <row r="5" spans="1:23" ht="22.5">
      <c r="A5" s="23">
        <f>录入表!A5</f>
        <v>3</v>
      </c>
      <c r="B5" s="23" t="str">
        <f>录入表!B5</f>
        <v>刘丽君</v>
      </c>
      <c r="C5" s="23" t="str">
        <f>录入表!D5</f>
        <v>裕农街74号南栋</v>
      </c>
      <c r="D5" s="23">
        <f>录入表!E5</f>
        <v>302</v>
      </c>
      <c r="E5" s="23" t="str">
        <f>录入表!G5</f>
        <v>裕农街74号南栋302</v>
      </c>
      <c r="F5" s="24" t="str">
        <f>录入表!H5</f>
        <v>708041999</v>
      </c>
      <c r="G5" s="23">
        <f>录入表!I5</f>
        <v>63.31</v>
      </c>
      <c r="H5" s="25" t="str">
        <f>录入表!J5</f>
        <v>住宅</v>
      </c>
      <c r="I5" s="25" t="str">
        <f>录入表!L5</f>
        <v>住宅</v>
      </c>
      <c r="J5" s="23" t="str">
        <f>录入表!O5</f>
        <v>混合结构</v>
      </c>
      <c r="K5" s="24" t="str">
        <f>录入表!Q5</f>
        <v>砖混</v>
      </c>
      <c r="L5" s="24">
        <f>录入表!T5</f>
        <v>3</v>
      </c>
      <c r="M5" s="26">
        <f>录入表!N5</f>
        <v>1993</v>
      </c>
      <c r="N5" s="27">
        <f>录入表!AC5</f>
        <v>3</v>
      </c>
      <c r="O5" s="27">
        <f>录入表!AD5</f>
        <v>7</v>
      </c>
      <c r="P5" s="25">
        <f>IF(AND(C5=基准价!$B$2,I5=基准价!$B$1,计算表!K4=基准价!$A$5),基准价!$B$5,IF(AND(C5=基准价!$B$2,I5=基准价!$B$1,计算表!K4=基准价!$A$7),基准价!$B$7,基准价!$C$5))</f>
        <v>8076</v>
      </c>
      <c r="Q5" s="29">
        <f>IF(AND(K5=基准价!$A$5,(50-(2016-M5))/50&gt;0.3),(50-(2016-M5))/50,IF(AND(K5=基准价!$A$5,(50-(2016-M5))/50&lt;=0.3),0.3,IF(AND(K5=基准价!$A$7,(40-(2016-M5))/40&gt;0.3),(40-(2016-M5))/40,0.3)))</f>
        <v>0.54</v>
      </c>
      <c r="R5" s="30">
        <f>IF(K5=基准价!$A$5,764*(Q5-0.3),612*(Q5-0.3))</f>
        <v>183</v>
      </c>
      <c r="S5" s="30">
        <f>IF(K5=基准价!$A$5,764*Q5*(L5-3)/0.2*3%,612*Q5*(L5-3)/0.2*3%)</f>
        <v>0</v>
      </c>
      <c r="T5" s="30">
        <f t="shared" si="0"/>
        <v>165</v>
      </c>
      <c r="U5" s="30">
        <f t="shared" si="1"/>
        <v>8424</v>
      </c>
      <c r="V5" s="30">
        <f t="shared" si="2"/>
        <v>533323</v>
      </c>
    </row>
    <row r="6" spans="1:23" ht="22.5">
      <c r="A6" s="23">
        <f>录入表!A6</f>
        <v>4</v>
      </c>
      <c r="B6" s="23" t="str">
        <f>录入表!B6</f>
        <v>王建林</v>
      </c>
      <c r="C6" s="23" t="str">
        <f>录入表!D6</f>
        <v>裕农街74号南栋</v>
      </c>
      <c r="D6" s="23">
        <f>录入表!E6</f>
        <v>401</v>
      </c>
      <c r="E6" s="23" t="str">
        <f>录入表!G6</f>
        <v>裕农街74号南栋401</v>
      </c>
      <c r="F6" s="24" t="str">
        <f>录入表!H6</f>
        <v>00233113</v>
      </c>
      <c r="G6" s="23">
        <f>录入表!I6</f>
        <v>64.28</v>
      </c>
      <c r="H6" s="25" t="str">
        <f>录入表!J6</f>
        <v>住宅</v>
      </c>
      <c r="I6" s="25" t="str">
        <f>录入表!L6</f>
        <v>住宅</v>
      </c>
      <c r="J6" s="23" t="str">
        <f>录入表!O6</f>
        <v>混合结构</v>
      </c>
      <c r="K6" s="24" t="str">
        <f>录入表!Q6</f>
        <v>砖混</v>
      </c>
      <c r="L6" s="24">
        <f>录入表!T6</f>
        <v>3</v>
      </c>
      <c r="M6" s="26">
        <f>录入表!N6</f>
        <v>1993</v>
      </c>
      <c r="N6" s="27">
        <f>录入表!AC6</f>
        <v>4</v>
      </c>
      <c r="O6" s="27">
        <f>录入表!AD6</f>
        <v>7</v>
      </c>
      <c r="P6" s="25">
        <f>IF(AND(C6=基准价!$B$2,I6=基准价!$B$1,计算表!K5=基准价!$A$5),基准价!$B$5,IF(AND(C6=基准价!$B$2,I6=基准价!$B$1,计算表!K5=基准价!$A$7),基准价!$B$7,基准价!$C$5))</f>
        <v>8076</v>
      </c>
      <c r="Q6" s="29">
        <f>IF(AND(K6=基准价!$A$5,(50-(2016-M6))/50&gt;0.3),(50-(2016-M6))/50,IF(AND(K6=基准价!$A$5,(50-(2016-M6))/50&lt;=0.3),0.3,IF(AND(K6=基准价!$A$7,(40-(2016-M6))/40&gt;0.3),(40-(2016-M6))/40,0.3)))</f>
        <v>0.54</v>
      </c>
      <c r="R6" s="30">
        <f>IF(K6=基准价!$A$5,764*(Q6-0.3),612*(Q6-0.3))</f>
        <v>183</v>
      </c>
      <c r="S6" s="30">
        <f>IF(K6=基准价!$A$5,764*Q6*(L6-3)/0.2*3%,612*Q6*(L6-3)/0.2*3%)</f>
        <v>0</v>
      </c>
      <c r="T6" s="30">
        <f t="shared" si="0"/>
        <v>83</v>
      </c>
      <c r="U6" s="30">
        <f t="shared" si="1"/>
        <v>8342</v>
      </c>
      <c r="V6" s="30">
        <f t="shared" si="2"/>
        <v>536224</v>
      </c>
    </row>
    <row r="7" spans="1:23" ht="22.5">
      <c r="A7" s="23">
        <f>录入表!A7</f>
        <v>5</v>
      </c>
      <c r="B7" s="23" t="str">
        <f>录入表!B7</f>
        <v>杨栋富</v>
      </c>
      <c r="C7" s="23" t="str">
        <f>录入表!D7</f>
        <v>裕农街74号南栋</v>
      </c>
      <c r="D7" s="23">
        <f>录入表!E7</f>
        <v>502</v>
      </c>
      <c r="E7" s="23" t="str">
        <f>录入表!G7</f>
        <v>裕农街74号南栋502</v>
      </c>
      <c r="F7" s="24" t="str">
        <f>录入表!H7</f>
        <v>00145822</v>
      </c>
      <c r="G7" s="23">
        <f>录入表!I7</f>
        <v>63.31</v>
      </c>
      <c r="H7" s="25" t="str">
        <f>录入表!J7</f>
        <v>住宅</v>
      </c>
      <c r="I7" s="25" t="str">
        <f>录入表!L7</f>
        <v>住宅</v>
      </c>
      <c r="J7" s="23" t="str">
        <f>录入表!O7</f>
        <v>混合结构</v>
      </c>
      <c r="K7" s="24" t="str">
        <f>录入表!Q7</f>
        <v>砖混</v>
      </c>
      <c r="L7" s="24">
        <f>录入表!T7</f>
        <v>3</v>
      </c>
      <c r="M7" s="26">
        <f>录入表!N7</f>
        <v>1993</v>
      </c>
      <c r="N7" s="27">
        <f>录入表!AC7</f>
        <v>5</v>
      </c>
      <c r="O7" s="27">
        <f>录入表!AD7</f>
        <v>7</v>
      </c>
      <c r="P7" s="25">
        <f>IF(AND(C7=基准价!$B$2,I7=基准价!$B$1,计算表!K6=基准价!$A$5),基准价!$B$5,IF(AND(C7=基准价!$B$2,I7=基准价!$B$1,计算表!K6=基准价!$A$7),基准价!$B$7,基准价!$C$5))</f>
        <v>8076</v>
      </c>
      <c r="Q7" s="29">
        <f>IF(AND(K7=基准价!$A$5,(50-(2016-M7))/50&gt;0.3),(50-(2016-M7))/50,IF(AND(K7=基准价!$A$5,(50-(2016-M7))/50&lt;=0.3),0.3,IF(AND(K7=基准价!$A$7,(40-(2016-M7))/40&gt;0.3),(40-(2016-M7))/40,0.3)))</f>
        <v>0.54</v>
      </c>
      <c r="R7" s="30">
        <f>IF(K7=基准价!$A$5,764*(Q7-0.3),612*(Q7-0.3))</f>
        <v>183</v>
      </c>
      <c r="S7" s="30">
        <f>IF(K7=基准价!$A$5,764*Q7*(L7-3)/0.2*3%,612*Q7*(L7-3)/0.2*3%)</f>
        <v>0</v>
      </c>
      <c r="T7" s="30">
        <f t="shared" si="0"/>
        <v>41</v>
      </c>
      <c r="U7" s="30">
        <f t="shared" si="1"/>
        <v>8300</v>
      </c>
      <c r="V7" s="30">
        <f t="shared" si="2"/>
        <v>525473</v>
      </c>
    </row>
    <row r="8" spans="1:23" ht="22.5">
      <c r="A8" s="23">
        <f>录入表!A8</f>
        <v>6</v>
      </c>
      <c r="B8" s="23" t="str">
        <f>录入表!B8</f>
        <v>谢马和</v>
      </c>
      <c r="C8" s="23" t="str">
        <f>录入表!D8</f>
        <v>裕农街47号北栋</v>
      </c>
      <c r="D8" s="23">
        <f>录入表!E8</f>
        <v>201</v>
      </c>
      <c r="E8" s="23" t="str">
        <f>录入表!G8</f>
        <v>裕农街47号北栋（74号）201</v>
      </c>
      <c r="F8" s="24" t="str">
        <f>录入表!H8</f>
        <v>00145801</v>
      </c>
      <c r="G8" s="23">
        <f>录入表!I8</f>
        <v>86.67</v>
      </c>
      <c r="H8" s="25" t="str">
        <f>录入表!J8</f>
        <v>住宅</v>
      </c>
      <c r="I8" s="25" t="str">
        <f>录入表!L8</f>
        <v>住宅</v>
      </c>
      <c r="J8" s="23" t="str">
        <f>录入表!O8</f>
        <v>混合结构</v>
      </c>
      <c r="K8" s="24" t="str">
        <f>录入表!Q8</f>
        <v>砖混</v>
      </c>
      <c r="L8" s="24">
        <f>录入表!T8</f>
        <v>3</v>
      </c>
      <c r="M8" s="26">
        <f>录入表!N8</f>
        <v>1993</v>
      </c>
      <c r="N8" s="27">
        <f>录入表!AC8</f>
        <v>2</v>
      </c>
      <c r="O8" s="27">
        <f>录入表!AD8</f>
        <v>6</v>
      </c>
      <c r="P8" s="25">
        <f>IF(AND(C8=基准价!$B$2,I8=基准价!$B$1,计算表!K7=基准价!$A$5),基准价!$B$5,IF(AND(C8=基准价!$B$2,I8=基准价!$B$1,计算表!K7=基准价!$A$7),基准价!$B$7,基准价!$C$5))</f>
        <v>8076</v>
      </c>
      <c r="Q8" s="29">
        <f>IF(AND(K8=基准价!$A$5,(50-(2016-M8))/50&gt;0.3),(50-(2016-M8))/50,IF(AND(K8=基准价!$A$5,(50-(2016-M8))/50&lt;=0.3),0.3,IF(AND(K8=基准价!$A$7,(40-(2016-M8))/40&gt;0.3),(40-(2016-M8))/40,0.3)))</f>
        <v>0.54</v>
      </c>
      <c r="R8" s="30">
        <f>IF(K8=基准价!$A$5,764*(Q8-0.3),612*(Q8-0.3))</f>
        <v>183</v>
      </c>
      <c r="S8" s="30">
        <f>IF(K8=基准价!$A$5,764*Q8*(L8-3)/0.2*3%,612*Q8*(L8-3)/0.2*3%)</f>
        <v>0</v>
      </c>
      <c r="T8" s="30">
        <f t="shared" si="0"/>
        <v>83</v>
      </c>
      <c r="U8" s="30">
        <f t="shared" si="1"/>
        <v>8342</v>
      </c>
      <c r="V8" s="30">
        <f t="shared" si="2"/>
        <v>723001</v>
      </c>
    </row>
    <row r="9" spans="1:23" ht="22.5">
      <c r="A9" s="23">
        <f>录入表!A9</f>
        <v>7</v>
      </c>
      <c r="B9" s="23" t="str">
        <f>录入表!B9</f>
        <v>宋春生</v>
      </c>
      <c r="C9" s="23" t="str">
        <f>录入表!D9</f>
        <v>裕农街47号北栋</v>
      </c>
      <c r="D9" s="23">
        <f>录入表!E9</f>
        <v>301</v>
      </c>
      <c r="E9" s="23" t="str">
        <f>录入表!G9</f>
        <v>裕农街47号北栋（74号）301</v>
      </c>
      <c r="F9" s="24" t="str">
        <f>录入表!H9</f>
        <v>00145803</v>
      </c>
      <c r="G9" s="23">
        <f>录入表!I9</f>
        <v>86.67</v>
      </c>
      <c r="H9" s="25" t="str">
        <f>录入表!J9</f>
        <v>住宅</v>
      </c>
      <c r="I9" s="25" t="str">
        <f>录入表!L9</f>
        <v>住宅</v>
      </c>
      <c r="J9" s="23" t="str">
        <f>录入表!O9</f>
        <v>混合结构</v>
      </c>
      <c r="K9" s="24" t="str">
        <f>录入表!Q9</f>
        <v>砖混</v>
      </c>
      <c r="L9" s="24">
        <f>录入表!T9</f>
        <v>3</v>
      </c>
      <c r="M9" s="26">
        <f>录入表!N9</f>
        <v>1993</v>
      </c>
      <c r="N9" s="27">
        <f>录入表!AC9</f>
        <v>3</v>
      </c>
      <c r="O9" s="27">
        <f>录入表!AD9</f>
        <v>6</v>
      </c>
      <c r="P9" s="25">
        <f>IF(AND(C9=基准价!$B$2,I9=基准价!$B$1,计算表!K8=基准价!$A$5),基准价!$B$5,IF(AND(C9=基准价!$B$2,I9=基准价!$B$1,计算表!K8=基准价!$A$7),基准价!$B$7,基准价!$C$5))</f>
        <v>8076</v>
      </c>
      <c r="Q9" s="29">
        <f>IF(AND(K9=基准价!$A$5,(50-(2016-M9))/50&gt;0.3),(50-(2016-M9))/50,IF(AND(K9=基准价!$A$5,(50-(2016-M9))/50&lt;=0.3),0.3,IF(AND(K9=基准价!$A$7,(40-(2016-M9))/40&gt;0.3),(40-(2016-M9))/40,0.3)))</f>
        <v>0.54</v>
      </c>
      <c r="R9" s="30">
        <f>IF(K9=基准价!$A$5,764*(Q9-0.3),612*(Q9-0.3))</f>
        <v>183</v>
      </c>
      <c r="S9" s="30">
        <f>IF(K9=基准价!$A$5,764*Q9*(L9-3)/0.2*3%,612*Q9*(L9-3)/0.2*3%)</f>
        <v>0</v>
      </c>
      <c r="T9" s="30">
        <f t="shared" si="0"/>
        <v>165</v>
      </c>
      <c r="U9" s="30">
        <f t="shared" si="1"/>
        <v>8424</v>
      </c>
      <c r="V9" s="30">
        <f t="shared" si="2"/>
        <v>730108</v>
      </c>
    </row>
    <row r="10" spans="1:23" ht="22.5">
      <c r="A10" s="23">
        <f>录入表!A10</f>
        <v>8</v>
      </c>
      <c r="B10" s="23" t="str">
        <f>录入表!B10</f>
        <v>李桂林</v>
      </c>
      <c r="C10" s="23" t="str">
        <f>录入表!D10</f>
        <v>裕农街47号北栋</v>
      </c>
      <c r="D10" s="23">
        <f>录入表!E10</f>
        <v>302</v>
      </c>
      <c r="E10" s="23" t="str">
        <f>录入表!G10</f>
        <v>裕农街47号北栋（74号）302</v>
      </c>
      <c r="F10" s="24" t="str">
        <f>录入表!H10</f>
        <v>00145804</v>
      </c>
      <c r="G10" s="23">
        <f>录入表!I10</f>
        <v>65.5</v>
      </c>
      <c r="H10" s="25" t="str">
        <f>录入表!J10</f>
        <v>住宅</v>
      </c>
      <c r="I10" s="25" t="str">
        <f>录入表!L10</f>
        <v>住宅</v>
      </c>
      <c r="J10" s="23" t="str">
        <f>录入表!O10</f>
        <v>混合结构</v>
      </c>
      <c r="K10" s="24" t="str">
        <f>录入表!Q10</f>
        <v>砖混</v>
      </c>
      <c r="L10" s="24">
        <f>录入表!T10</f>
        <v>3</v>
      </c>
      <c r="M10" s="26">
        <f>录入表!N10</f>
        <v>1993</v>
      </c>
      <c r="N10" s="27">
        <f>录入表!AC10</f>
        <v>3</v>
      </c>
      <c r="O10" s="27">
        <f>录入表!AD10</f>
        <v>6</v>
      </c>
      <c r="P10" s="25">
        <f>IF(AND(C10=基准价!$B$2,I10=基准价!$B$1,计算表!K9=基准价!$A$5),基准价!$B$5,IF(AND(C10=基准价!$B$2,I10=基准价!$B$1,计算表!K9=基准价!$A$7),基准价!$B$7,基准价!$C$5))</f>
        <v>8076</v>
      </c>
      <c r="Q10" s="29">
        <f>IF(AND(K10=基准价!$A$5,(50-(2016-M10))/50&gt;0.3),(50-(2016-M10))/50,IF(AND(K10=基准价!$A$5,(50-(2016-M10))/50&lt;=0.3),0.3,IF(AND(K10=基准价!$A$7,(40-(2016-M10))/40&gt;0.3),(40-(2016-M10))/40,0.3)))</f>
        <v>0.54</v>
      </c>
      <c r="R10" s="30">
        <f>IF(K10=基准价!$A$5,764*(Q10-0.3),612*(Q10-0.3))</f>
        <v>183</v>
      </c>
      <c r="S10" s="30">
        <f>IF(K10=基准价!$A$5,764*Q10*(L10-3)/0.2*3%,612*Q10*(L10-3)/0.2*3%)</f>
        <v>0</v>
      </c>
      <c r="T10" s="30">
        <f t="shared" si="0"/>
        <v>165</v>
      </c>
      <c r="U10" s="30">
        <f t="shared" si="1"/>
        <v>8424</v>
      </c>
      <c r="V10" s="30">
        <f t="shared" si="2"/>
        <v>551772</v>
      </c>
    </row>
    <row r="11" spans="1:23" ht="22.5">
      <c r="A11" s="23">
        <f>录入表!A11</f>
        <v>9</v>
      </c>
      <c r="B11" s="23" t="str">
        <f>录入表!B11</f>
        <v>马迎春</v>
      </c>
      <c r="C11" s="23" t="str">
        <f>录入表!D11</f>
        <v>裕农街47号北栋</v>
      </c>
      <c r="D11" s="23">
        <f>录入表!E11</f>
        <v>401</v>
      </c>
      <c r="E11" s="23" t="str">
        <f>录入表!G11</f>
        <v>裕农街47号北栋（74号）401</v>
      </c>
      <c r="F11" s="24" t="str">
        <f>录入表!H11</f>
        <v>00145805</v>
      </c>
      <c r="G11" s="23">
        <f>录入表!I11</f>
        <v>86.67</v>
      </c>
      <c r="H11" s="25" t="str">
        <f>录入表!J11</f>
        <v>住宅</v>
      </c>
      <c r="I11" s="25" t="str">
        <f>录入表!L11</f>
        <v>住宅</v>
      </c>
      <c r="J11" s="23" t="str">
        <f>录入表!O11</f>
        <v>混合结构</v>
      </c>
      <c r="K11" s="24" t="str">
        <f>录入表!Q11</f>
        <v>砖混</v>
      </c>
      <c r="L11" s="24">
        <f>录入表!T11</f>
        <v>3</v>
      </c>
      <c r="M11" s="26">
        <f>录入表!N11</f>
        <v>1993</v>
      </c>
      <c r="N11" s="27">
        <f>录入表!AC11</f>
        <v>4</v>
      </c>
      <c r="O11" s="27">
        <f>录入表!AD11</f>
        <v>6</v>
      </c>
      <c r="P11" s="25">
        <f>IF(AND(C11=基准价!$B$2,I11=基准价!$B$1,计算表!K10=基准价!$A$5),基准价!$B$5,IF(AND(C11=基准价!$B$2,I11=基准价!$B$1,计算表!K10=基准价!$A$7),基准价!$B$7,基准价!$C$5))</f>
        <v>8076</v>
      </c>
      <c r="Q11" s="29">
        <f>IF(AND(K11=基准价!$A$5,(50-(2016-M11))/50&gt;0.3),(50-(2016-M11))/50,IF(AND(K11=基准价!$A$5,(50-(2016-M11))/50&lt;=0.3),0.3,IF(AND(K11=基准价!$A$7,(40-(2016-M11))/40&gt;0.3),(40-(2016-M11))/40,0.3)))</f>
        <v>0.54</v>
      </c>
      <c r="R11" s="30">
        <f>IF(K11=基准价!$A$5,764*(Q11-0.3),612*(Q11-0.3))</f>
        <v>183</v>
      </c>
      <c r="S11" s="30">
        <f>IF(K11=基准价!$A$5,764*Q11*(L11-3)/0.2*3%,612*Q11*(L11-3)/0.2*3%)</f>
        <v>0</v>
      </c>
      <c r="T11" s="30">
        <f t="shared" si="0"/>
        <v>83</v>
      </c>
      <c r="U11" s="30">
        <f t="shared" si="1"/>
        <v>8342</v>
      </c>
      <c r="V11" s="30">
        <f t="shared" si="2"/>
        <v>723001</v>
      </c>
    </row>
    <row r="12" spans="1:23" ht="22.5">
      <c r="A12" s="23">
        <f>录入表!A12</f>
        <v>10</v>
      </c>
      <c r="B12" s="23" t="str">
        <f>录入表!B12</f>
        <v>周文议</v>
      </c>
      <c r="C12" s="23" t="str">
        <f>录入表!D12</f>
        <v>裕农街47号北栋</v>
      </c>
      <c r="D12" s="23">
        <f>录入表!E12</f>
        <v>502</v>
      </c>
      <c r="E12" s="23" t="str">
        <f>录入表!G12</f>
        <v>裕农街47号北栋（74号）502</v>
      </c>
      <c r="F12" s="24" t="str">
        <f>录入表!H12</f>
        <v>00145807</v>
      </c>
      <c r="G12" s="23">
        <f>录入表!I12</f>
        <v>65.5</v>
      </c>
      <c r="H12" s="25" t="str">
        <f>录入表!J12</f>
        <v>住宅</v>
      </c>
      <c r="I12" s="25" t="str">
        <f>录入表!L12</f>
        <v>住宅</v>
      </c>
      <c r="J12" s="23" t="str">
        <f>录入表!O12</f>
        <v>混合结构</v>
      </c>
      <c r="K12" s="24" t="str">
        <f>录入表!Q12</f>
        <v>砖混</v>
      </c>
      <c r="L12" s="24">
        <f>录入表!T12</f>
        <v>3</v>
      </c>
      <c r="M12" s="26">
        <f>录入表!N12</f>
        <v>1993</v>
      </c>
      <c r="N12" s="27">
        <f>录入表!AC12</f>
        <v>5</v>
      </c>
      <c r="O12" s="27">
        <f>录入表!AD12</f>
        <v>6</v>
      </c>
      <c r="P12" s="25">
        <f>IF(AND(C12=基准价!$B$2,I12=基准价!$B$1,计算表!K11=基准价!$A$5),基准价!$B$5,IF(AND(C12=基准价!$B$2,I12=基准价!$B$1,计算表!K11=基准价!$A$7),基准价!$B$7,基准价!$C$5))</f>
        <v>8076</v>
      </c>
      <c r="Q12" s="29">
        <f>IF(AND(K12=基准价!$A$5,(50-(2016-M12))/50&gt;0.3),(50-(2016-M12))/50,IF(AND(K12=基准价!$A$5,(50-(2016-M12))/50&lt;=0.3),0.3,IF(AND(K12=基准价!$A$7,(40-(2016-M12))/40&gt;0.3),(40-(2016-M12))/40,0.3)))</f>
        <v>0.54</v>
      </c>
      <c r="R12" s="30">
        <f>IF(K12=基准价!$A$5,764*(Q12-0.3),612*(Q12-0.3))</f>
        <v>183</v>
      </c>
      <c r="S12" s="30">
        <f>IF(K12=基准价!$A$5,764*Q12*(L12-3)/0.2*3%,612*Q12*(L12-3)/0.2*3%)</f>
        <v>0</v>
      </c>
      <c r="T12" s="30">
        <f t="shared" si="0"/>
        <v>41</v>
      </c>
      <c r="U12" s="30">
        <f t="shared" si="1"/>
        <v>8300</v>
      </c>
      <c r="V12" s="30">
        <f t="shared" si="2"/>
        <v>543650</v>
      </c>
    </row>
    <row r="13" spans="1:23" ht="22.5">
      <c r="A13" s="23">
        <f>录入表!A13</f>
        <v>11</v>
      </c>
      <c r="B13" s="23" t="str">
        <f>录入表!B13</f>
        <v>唐玲</v>
      </c>
      <c r="C13" s="23" t="str">
        <f>录入表!D13</f>
        <v>下碧湘街33号</v>
      </c>
      <c r="D13" s="23">
        <f>录入表!E13</f>
        <v>0</v>
      </c>
      <c r="E13" s="23" t="str">
        <f>录入表!G13</f>
        <v>天心区下碧湘街33号105</v>
      </c>
      <c r="F13" s="24" t="str">
        <f>录入表!H13</f>
        <v>00491152</v>
      </c>
      <c r="G13" s="23">
        <f>录入表!I13</f>
        <v>39.92</v>
      </c>
      <c r="H13" s="25" t="str">
        <f>录入表!J13</f>
        <v>住宅</v>
      </c>
      <c r="I13" s="25" t="str">
        <f>录入表!L13</f>
        <v>住宅</v>
      </c>
      <c r="J13" s="23" t="str">
        <f>录入表!O13</f>
        <v>混合结构</v>
      </c>
      <c r="K13" s="24" t="str">
        <f>录入表!Q13</f>
        <v>砖混</v>
      </c>
      <c r="L13" s="24">
        <f>录入表!T13</f>
        <v>3</v>
      </c>
      <c r="M13" s="26">
        <f>录入表!N13</f>
        <v>1996</v>
      </c>
      <c r="N13" s="27">
        <f>录入表!AC13</f>
        <v>1</v>
      </c>
      <c r="O13" s="27">
        <f>录入表!AD13</f>
        <v>4</v>
      </c>
      <c r="P13" s="25">
        <f>IF(AND(C13=基准价!$B$2,I13=基准价!$B$1,计算表!K12=基准价!$A$5),基准价!$B$5,IF(AND(C13=基准价!$B$2,I13=基准价!$B$1,计算表!K12=基准价!$A$7),基准价!$B$7,基准价!$C$5))</f>
        <v>8076</v>
      </c>
      <c r="Q13" s="29">
        <f>IF(AND(K13=基准价!$A$5,(50-(2016-M13))/50&gt;0.3),(50-(2016-M13))/50,IF(AND(K13=基准价!$A$5,(50-(2016-M13))/50&lt;=0.3),0.3,IF(AND(K13=基准价!$A$7,(40-(2016-M13))/40&gt;0.3),(40-(2016-M13))/40,0.3)))</f>
        <v>0.6</v>
      </c>
      <c r="R13" s="30">
        <f>IF(K13=基准价!$A$5,764*(Q13-0.3),612*(Q13-0.3))</f>
        <v>229</v>
      </c>
      <c r="S13" s="30">
        <f>IF(K13=基准价!$A$5,764*Q13*(L13-3)/0.2*3%,612*Q13*(L13-3)/0.2*3%)</f>
        <v>0</v>
      </c>
      <c r="T13" s="30">
        <f t="shared" si="0"/>
        <v>0</v>
      </c>
      <c r="U13" s="30">
        <f t="shared" si="1"/>
        <v>8305</v>
      </c>
      <c r="V13" s="30">
        <f t="shared" si="2"/>
        <v>331536</v>
      </c>
    </row>
    <row r="14" spans="1:23" ht="22.5">
      <c r="A14" s="23">
        <f>录入表!A14</f>
        <v>12</v>
      </c>
      <c r="B14" s="23" t="str">
        <f>录入表!B14</f>
        <v>粟娜</v>
      </c>
      <c r="C14" s="23" t="str">
        <f>录入表!D14</f>
        <v>下碧湘街33号</v>
      </c>
      <c r="D14" s="23">
        <f>录入表!E14</f>
        <v>304</v>
      </c>
      <c r="E14" s="23" t="str">
        <f>录入表!G14</f>
        <v>天心区下碧湘街33号304</v>
      </c>
      <c r="F14" s="24" t="str">
        <f>录入表!H14</f>
        <v>00107370</v>
      </c>
      <c r="G14" s="23">
        <f>录入表!I14</f>
        <v>45.46</v>
      </c>
      <c r="H14" s="25" t="str">
        <f>录入表!J14</f>
        <v>住宅</v>
      </c>
      <c r="I14" s="25" t="str">
        <f>录入表!L14</f>
        <v>住宅</v>
      </c>
      <c r="J14" s="23" t="str">
        <f>录入表!O14</f>
        <v>混合结构</v>
      </c>
      <c r="K14" s="24" t="str">
        <f>录入表!Q14</f>
        <v>砖混</v>
      </c>
      <c r="L14" s="24">
        <f>录入表!T14</f>
        <v>3</v>
      </c>
      <c r="M14" s="26">
        <f>录入表!N14</f>
        <v>1996</v>
      </c>
      <c r="N14" s="27">
        <f>录入表!AC14</f>
        <v>3</v>
      </c>
      <c r="O14" s="27">
        <f>录入表!AD14</f>
        <v>4</v>
      </c>
      <c r="P14" s="25">
        <f>IF(AND(C14=基准价!$B$2,I14=基准价!$B$1,计算表!K13=基准价!$A$5),基准价!$B$5,IF(AND(C14=基准价!$B$2,I14=基准价!$B$1,计算表!K13=基准价!$A$7),基准价!$B$7,基准价!$C$5))</f>
        <v>8076</v>
      </c>
      <c r="Q14" s="29">
        <f>IF(AND(K14=基准价!$A$5,(50-(2016-M14))/50&gt;0.3),(50-(2016-M14))/50,IF(AND(K14=基准价!$A$5,(50-(2016-M14))/50&lt;=0.3),0.3,IF(AND(K14=基准价!$A$7,(40-(2016-M14))/40&gt;0.3),(40-(2016-M14))/40,0.3)))</f>
        <v>0.6</v>
      </c>
      <c r="R14" s="30">
        <f>IF(K14=基准价!$A$5,764*(Q14-0.3),612*(Q14-0.3))</f>
        <v>229</v>
      </c>
      <c r="S14" s="30">
        <f>IF(K14=基准价!$A$5,764*Q14*(L14-3)/0.2*3%,612*Q14*(L14-3)/0.2*3%)</f>
        <v>0</v>
      </c>
      <c r="T14" s="30">
        <f t="shared" si="0"/>
        <v>166</v>
      </c>
      <c r="U14" s="30">
        <f t="shared" si="1"/>
        <v>8471</v>
      </c>
      <c r="V14" s="30">
        <f t="shared" si="2"/>
        <v>385092</v>
      </c>
    </row>
    <row r="15" spans="1:23" ht="22.5">
      <c r="A15" s="23">
        <f>录入表!A15</f>
        <v>13</v>
      </c>
      <c r="B15" s="23" t="str">
        <f>录入表!B15</f>
        <v>胡琬卿</v>
      </c>
      <c r="C15" s="23" t="str">
        <f>录入表!D15</f>
        <v>下碧湘街33号</v>
      </c>
      <c r="D15" s="23">
        <f>录入表!E15</f>
        <v>301</v>
      </c>
      <c r="E15" s="23" t="str">
        <f>录入表!G15</f>
        <v>天心区下碧湘街33号301号房间</v>
      </c>
      <c r="F15" s="24" t="str">
        <f>录入表!H15</f>
        <v>00097739</v>
      </c>
      <c r="G15" s="23">
        <f>录入表!I15</f>
        <v>68.72</v>
      </c>
      <c r="H15" s="25" t="str">
        <f>录入表!J15</f>
        <v>住宅</v>
      </c>
      <c r="I15" s="25" t="str">
        <f>录入表!L15</f>
        <v>住宅</v>
      </c>
      <c r="J15" s="23" t="str">
        <f>录入表!O15</f>
        <v>混合结构</v>
      </c>
      <c r="K15" s="24" t="str">
        <f>录入表!Q15</f>
        <v>砖混</v>
      </c>
      <c r="L15" s="24">
        <f>录入表!T15</f>
        <v>3</v>
      </c>
      <c r="M15" s="26">
        <f>录入表!N15</f>
        <v>1996</v>
      </c>
      <c r="N15" s="27">
        <f>录入表!AC15</f>
        <v>3</v>
      </c>
      <c r="O15" s="27">
        <f>录入表!AD15</f>
        <v>4</v>
      </c>
      <c r="P15" s="25">
        <f>IF(AND(C15=基准价!$B$2,I15=基准价!$B$1,计算表!K14=基准价!$A$5),基准价!$B$5,IF(AND(C15=基准价!$B$2,I15=基准价!$B$1,计算表!K14=基准价!$A$7),基准价!$B$7,基准价!$C$5))</f>
        <v>8076</v>
      </c>
      <c r="Q15" s="29">
        <f>IF(AND(K15=基准价!$A$5,(50-(2016-M15))/50&gt;0.3),(50-(2016-M15))/50,IF(AND(K15=基准价!$A$5,(50-(2016-M15))/50&lt;=0.3),0.3,IF(AND(K15=基准价!$A$7,(40-(2016-M15))/40&gt;0.3),(40-(2016-M15))/40,0.3)))</f>
        <v>0.6</v>
      </c>
      <c r="R15" s="30">
        <f>IF(K15=基准价!$A$5,764*(Q15-0.3),612*(Q15-0.3))</f>
        <v>229</v>
      </c>
      <c r="S15" s="30">
        <f>IF(K15=基准价!$A$5,764*Q15*(L15-3)/0.2*3%,612*Q15*(L15-3)/0.2*3%)</f>
        <v>0</v>
      </c>
      <c r="T15" s="30">
        <f t="shared" si="0"/>
        <v>166</v>
      </c>
      <c r="U15" s="30">
        <f t="shared" si="1"/>
        <v>8471</v>
      </c>
      <c r="V15" s="30">
        <f t="shared" si="2"/>
        <v>582127</v>
      </c>
    </row>
    <row r="16" spans="1:23" ht="22.5">
      <c r="A16" s="23">
        <f>录入表!A16</f>
        <v>14</v>
      </c>
      <c r="B16" s="23" t="str">
        <f>录入表!B16</f>
        <v>欧上廉</v>
      </c>
      <c r="C16" s="23" t="str">
        <f>录入表!D16</f>
        <v>下碧湘街33号</v>
      </c>
      <c r="D16" s="23">
        <f>录入表!E16</f>
        <v>306</v>
      </c>
      <c r="E16" s="23" t="str">
        <f>录入表!G16</f>
        <v>天心区下碧湘街33号306</v>
      </c>
      <c r="F16" s="24" t="str">
        <f>录入表!H16</f>
        <v>710143106</v>
      </c>
      <c r="G16" s="23">
        <f>录入表!I16</f>
        <v>59.21</v>
      </c>
      <c r="H16" s="25" t="str">
        <f>录入表!J16</f>
        <v>住宅</v>
      </c>
      <c r="I16" s="25" t="str">
        <f>录入表!L16</f>
        <v>住宅</v>
      </c>
      <c r="J16" s="23" t="str">
        <f>录入表!O16</f>
        <v>混合结构</v>
      </c>
      <c r="K16" s="24" t="str">
        <f>录入表!Q16</f>
        <v>砖混</v>
      </c>
      <c r="L16" s="24">
        <f>录入表!T16</f>
        <v>3</v>
      </c>
      <c r="M16" s="26">
        <f>录入表!N16</f>
        <v>1996</v>
      </c>
      <c r="N16" s="27">
        <f>录入表!AC16</f>
        <v>3</v>
      </c>
      <c r="O16" s="27">
        <f>录入表!AD16</f>
        <v>4</v>
      </c>
      <c r="P16" s="25">
        <f>IF(AND(C16=基准价!$B$2,I16=基准价!$B$1,计算表!K15=基准价!$A$5),基准价!$B$5,IF(AND(C16=基准价!$B$2,I16=基准价!$B$1,计算表!K15=基准价!$A$7),基准价!$B$7,基准价!$C$5))</f>
        <v>8076</v>
      </c>
      <c r="Q16" s="29">
        <f>IF(AND(K16=基准价!$A$5,(50-(2016-M16))/50&gt;0.3),(50-(2016-M16))/50,IF(AND(K16=基准价!$A$5,(50-(2016-M16))/50&lt;=0.3),0.3,IF(AND(K16=基准价!$A$7,(40-(2016-M16))/40&gt;0.3),(40-(2016-M16))/40,0.3)))</f>
        <v>0.6</v>
      </c>
      <c r="R16" s="30">
        <f>IF(K16=基准价!$A$5,764*(Q16-0.3),612*(Q16-0.3))</f>
        <v>229</v>
      </c>
      <c r="S16" s="30">
        <f>IF(K16=基准价!$A$5,764*Q16*(L16-3)/0.2*3%,612*Q16*(L16-3)/0.2*3%)</f>
        <v>0</v>
      </c>
      <c r="T16" s="30">
        <f t="shared" si="0"/>
        <v>166</v>
      </c>
      <c r="U16" s="30">
        <f t="shared" si="1"/>
        <v>8471</v>
      </c>
      <c r="V16" s="30">
        <f t="shared" si="2"/>
        <v>501568</v>
      </c>
    </row>
    <row r="17" spans="1:22" ht="22.5">
      <c r="A17" s="23">
        <f>录入表!A17</f>
        <v>15</v>
      </c>
      <c r="B17" s="23" t="str">
        <f>录入表!B17</f>
        <v>邓立新</v>
      </c>
      <c r="C17" s="23" t="str">
        <f>录入表!D17</f>
        <v>独立栋</v>
      </c>
      <c r="D17" s="23">
        <f>录入表!E17</f>
        <v>0</v>
      </c>
      <c r="E17" s="23" t="str">
        <f>录入表!G17</f>
        <v>裕农街096号全部</v>
      </c>
      <c r="F17" s="24" t="str">
        <f>录入表!H17</f>
        <v>712073659</v>
      </c>
      <c r="G17" s="23">
        <f>录入表!I17</f>
        <v>40.67</v>
      </c>
      <c r="H17" s="25" t="str">
        <f>录入表!J17</f>
        <v>住宅</v>
      </c>
      <c r="I17" s="25" t="str">
        <f>录入表!L17</f>
        <v>住宅</v>
      </c>
      <c r="J17" s="23" t="str">
        <f>录入表!O17</f>
        <v>砖木结构</v>
      </c>
      <c r="K17" s="24" t="str">
        <f>录入表!Q17</f>
        <v>砖木</v>
      </c>
      <c r="L17" s="24">
        <f>录入表!T17</f>
        <v>3</v>
      </c>
      <c r="M17" s="26">
        <f>录入表!N17</f>
        <v>1949</v>
      </c>
      <c r="N17" s="27">
        <f>录入表!AC17</f>
        <v>1</v>
      </c>
      <c r="O17" s="27">
        <f>录入表!AD17</f>
        <v>1</v>
      </c>
      <c r="P17" s="25">
        <f>IF(AND(C17=基准价!$B$2,I17=基准价!$B$1,计算表!K16=基准价!$A$5),基准价!$B$5,IF(AND(C17=基准价!$B$2,I17=基准价!$B$1,计算表!K16=基准价!$A$7),基准价!$B$7,基准价!$C$5))</f>
        <v>8318</v>
      </c>
      <c r="Q17" s="29">
        <f>IF(AND(K17=基准价!$A$5,(50-(2016-M17))/50&gt;0.3),(50-(2016-M17))/50,IF(AND(K17=基准价!$A$5,(50-(2016-M17))/50&lt;=0.3),0.3,IF(AND(K17=基准价!$A$7,(40-(2016-M17))/40&gt;0.3),(40-(2016-M17))/40,0.3)))</f>
        <v>0.3</v>
      </c>
      <c r="R17" s="30">
        <f>IF(K17=基准价!$A$5,764*(Q17-0.3),612*(Q17-0.3))</f>
        <v>0</v>
      </c>
      <c r="S17" s="30">
        <f>IF(K17=基准价!$A$5,764*Q17*(L17-3)/0.2*3%,612*Q17*(L17-3)/0.2*3%)</f>
        <v>0</v>
      </c>
      <c r="T17" s="30">
        <f t="shared" si="0"/>
        <v>0</v>
      </c>
      <c r="U17" s="30">
        <f t="shared" si="1"/>
        <v>8318</v>
      </c>
      <c r="V17" s="30">
        <f t="shared" si="2"/>
        <v>338293</v>
      </c>
    </row>
    <row r="18" spans="1:22" ht="22.5">
      <c r="A18" s="23">
        <f>录入表!A18</f>
        <v>16</v>
      </c>
      <c r="B18" s="23" t="str">
        <f>录入表!B18</f>
        <v>胡建明</v>
      </c>
      <c r="C18" s="23" t="str">
        <f>录入表!D18</f>
        <v>独立栋</v>
      </c>
      <c r="D18" s="23">
        <f>录入表!E18</f>
        <v>0</v>
      </c>
      <c r="E18" s="23" t="str">
        <f>录入表!G18</f>
        <v>裕农街098号全部</v>
      </c>
      <c r="F18" s="24" t="str">
        <f>录入表!H18</f>
        <v>私018918</v>
      </c>
      <c r="G18" s="23">
        <f>录入表!I18</f>
        <v>48.48</v>
      </c>
      <c r="H18" s="25" t="str">
        <f>录入表!J18</f>
        <v>住宅</v>
      </c>
      <c r="I18" s="25" t="str">
        <f>录入表!L18</f>
        <v>住宅</v>
      </c>
      <c r="J18" s="23" t="str">
        <f>录入表!O18</f>
        <v>混合结构</v>
      </c>
      <c r="K18" s="24" t="str">
        <f>录入表!Q18</f>
        <v>砖混</v>
      </c>
      <c r="L18" s="24">
        <f>录入表!T18</f>
        <v>3</v>
      </c>
      <c r="M18" s="26">
        <f>录入表!N18</f>
        <v>1988</v>
      </c>
      <c r="N18" s="27" t="str">
        <f>录入表!AC18</f>
        <v>1-2</v>
      </c>
      <c r="O18" s="27">
        <f>录入表!AD18</f>
        <v>2</v>
      </c>
      <c r="P18" s="25">
        <f>IF(AND(C18=基准价!$B$2,I18=基准价!$B$1,计算表!K17=基准价!$A$5),基准价!$B$5,IF(AND(C18=基准价!$B$2,I18=基准价!$B$1,计算表!K17=基准价!$A$7),基准价!$B$7,基准价!$C$5))</f>
        <v>8166</v>
      </c>
      <c r="Q18" s="29">
        <f>IF(AND(K18=基准价!$A$5,(50-(2016-M18))/50&gt;0.3),(50-(2016-M18))/50,IF(AND(K18=基准价!$A$5,(50-(2016-M18))/50&lt;=0.3),0.3,IF(AND(K18=基准价!$A$7,(40-(2016-M18))/40&gt;0.3),(40-(2016-M18))/40,0.3)))</f>
        <v>0.44</v>
      </c>
      <c r="R18" s="30">
        <f>IF(K18=基准价!$A$5,764*(Q18-0.3),612*(Q18-0.3))</f>
        <v>107</v>
      </c>
      <c r="S18" s="30">
        <f>IF(K18=基准价!$A$5,764*Q18*(L18-3)/0.2*3%,612*Q18*(L18-3)/0.2*3%)</f>
        <v>0</v>
      </c>
      <c r="T18" s="30" t="b">
        <f t="shared" si="0"/>
        <v>0</v>
      </c>
      <c r="U18" s="30">
        <f t="shared" si="1"/>
        <v>8273</v>
      </c>
      <c r="V18" s="30">
        <f t="shared" si="2"/>
        <v>401075</v>
      </c>
    </row>
    <row r="19" spans="1:22" ht="22.5">
      <c r="A19" s="23">
        <f>录入表!A19</f>
        <v>17</v>
      </c>
      <c r="B19" s="23" t="str">
        <f>录入表!B19</f>
        <v>周春初</v>
      </c>
      <c r="C19" s="23" t="str">
        <f>录入表!D19</f>
        <v>独立栋</v>
      </c>
      <c r="D19" s="23">
        <f>录入表!E19</f>
        <v>0</v>
      </c>
      <c r="E19" s="23" t="str">
        <f>录入表!G19</f>
        <v>裕农街084号全部</v>
      </c>
      <c r="F19" s="24" t="str">
        <f>录入表!H19</f>
        <v>私012272</v>
      </c>
      <c r="G19" s="23">
        <f>录入表!I19</f>
        <v>10.02</v>
      </c>
      <c r="H19" s="25" t="str">
        <f>录入表!J19</f>
        <v>住宅</v>
      </c>
      <c r="I19" s="25" t="str">
        <f>录入表!L19</f>
        <v>住宅</v>
      </c>
      <c r="J19" s="23" t="str">
        <f>录入表!O19</f>
        <v>砖木结构</v>
      </c>
      <c r="K19" s="24" t="str">
        <f>录入表!Q19</f>
        <v>砖木</v>
      </c>
      <c r="L19" s="24">
        <f>录入表!T19</f>
        <v>3.5</v>
      </c>
      <c r="M19" s="26">
        <f>录入表!N19</f>
        <v>1959</v>
      </c>
      <c r="N19" s="27">
        <f>录入表!AC19</f>
        <v>1</v>
      </c>
      <c r="O19" s="27">
        <f>录入表!AD19</f>
        <v>1</v>
      </c>
      <c r="P19" s="25">
        <f>IF(AND(C19=基准价!$B$2,I19=基准价!$B$1,计算表!K18=基准价!$A$5),基准价!$B$5,IF(AND(C19=基准价!$B$2,I19=基准价!$B$1,计算表!K18=基准价!$A$7),基准价!$B$7,基准价!$C$5))</f>
        <v>8318</v>
      </c>
      <c r="Q19" s="29">
        <f>IF(AND(K19=基准价!$A$5,(50-(2016-M19))/50&gt;0.3),(50-(2016-M19))/50,IF(AND(K19=基准价!$A$5,(50-(2016-M19))/50&lt;=0.3),0.3,IF(AND(K19=基准价!$A$7,(40-(2016-M19))/40&gt;0.3),(40-(2016-M19))/40,0.3)))</f>
        <v>0.3</v>
      </c>
      <c r="R19" s="30">
        <f>IF(K19=基准价!$A$5,764*(Q19-0.3),612*(Q19-0.3))</f>
        <v>0</v>
      </c>
      <c r="S19" s="30">
        <f>IF(K19=基准价!$A$5,764*Q19*(L19-3)/0.2*3%,612*Q19*(L19-3)/0.2*3%)</f>
        <v>14</v>
      </c>
      <c r="T19" s="30">
        <f t="shared" si="0"/>
        <v>0</v>
      </c>
      <c r="U19" s="30">
        <f t="shared" si="1"/>
        <v>8332</v>
      </c>
      <c r="V19" s="30">
        <f t="shared" si="2"/>
        <v>83487</v>
      </c>
    </row>
    <row r="20" spans="1:22" ht="33.75">
      <c r="A20" s="23">
        <f>录入表!A20</f>
        <v>18</v>
      </c>
      <c r="B20" s="23" t="str">
        <f>录入表!B20</f>
        <v>李顺华</v>
      </c>
      <c r="C20" s="23" t="str">
        <f>录入表!D20</f>
        <v>独立栋</v>
      </c>
      <c r="D20" s="23">
        <f>录入表!E20</f>
        <v>0</v>
      </c>
      <c r="E20" s="23" t="str">
        <f>录入表!G20</f>
        <v>天心区裕农街86号（现144号）102</v>
      </c>
      <c r="F20" s="24" t="str">
        <f>录入表!H20</f>
        <v>00635376</v>
      </c>
      <c r="G20" s="23">
        <f>录入表!I20</f>
        <v>9.86</v>
      </c>
      <c r="H20" s="25" t="str">
        <f>录入表!J20</f>
        <v>住宅</v>
      </c>
      <c r="I20" s="25" t="str">
        <f>录入表!L20</f>
        <v>住宅</v>
      </c>
      <c r="J20" s="23" t="str">
        <f>录入表!O20</f>
        <v>砖木结构</v>
      </c>
      <c r="K20" s="24" t="str">
        <f>录入表!Q20</f>
        <v>砖木</v>
      </c>
      <c r="L20" s="24">
        <f>录入表!T20</f>
        <v>3.5</v>
      </c>
      <c r="M20" s="26">
        <f>录入表!N20</f>
        <v>1944</v>
      </c>
      <c r="N20" s="27">
        <f>录入表!AC20</f>
        <v>1</v>
      </c>
      <c r="O20" s="27">
        <f>录入表!AD20</f>
        <v>2</v>
      </c>
      <c r="P20" s="25">
        <f>IF(AND(C20=基准价!$B$2,I20=基准价!$B$1,计算表!K19=基准价!$A$5),基准价!$B$5,IF(AND(C20=基准价!$B$2,I20=基准价!$B$1,计算表!K19=基准价!$A$7),基准价!$B$7,基准价!$C$5))</f>
        <v>8166</v>
      </c>
      <c r="Q20" s="29">
        <f>IF(AND(K20=基准价!$A$5,(50-(2016-M20))/50&gt;0.3),(50-(2016-M20))/50,IF(AND(K20=基准价!$A$5,(50-(2016-M20))/50&lt;=0.3),0.3,IF(AND(K20=基准价!$A$7,(40-(2016-M20))/40&gt;0.3),(40-(2016-M20))/40,0.3)))</f>
        <v>0.3</v>
      </c>
      <c r="R20" s="30">
        <f>IF(K20=基准价!$A$5,764*(Q20-0.3),612*(Q20-0.3))</f>
        <v>0</v>
      </c>
      <c r="S20" s="30">
        <f>IF(K20=基准价!$A$5,764*Q20*(L20-3)/0.2*3%,612*Q20*(L20-3)/0.2*3%)</f>
        <v>14</v>
      </c>
      <c r="T20" s="30">
        <f t="shared" si="0"/>
        <v>0</v>
      </c>
      <c r="U20" s="30">
        <f t="shared" si="1"/>
        <v>8180</v>
      </c>
      <c r="V20" s="30">
        <f t="shared" si="2"/>
        <v>80655</v>
      </c>
    </row>
    <row r="21" spans="1:22" ht="33.75">
      <c r="A21" s="23">
        <f>录入表!A21</f>
        <v>19</v>
      </c>
      <c r="B21" s="23" t="str">
        <f>录入表!B21</f>
        <v>魏振威</v>
      </c>
      <c r="C21" s="23" t="str">
        <f>录入表!D21</f>
        <v>独立栋</v>
      </c>
      <c r="D21" s="23">
        <f>录入表!E21</f>
        <v>0</v>
      </c>
      <c r="E21" s="23" t="str">
        <f>录入表!G21</f>
        <v>天心区裕农街86号（现144号）101</v>
      </c>
      <c r="F21" s="24" t="str">
        <f>录入表!H21</f>
        <v>00635375</v>
      </c>
      <c r="G21" s="23">
        <f>录入表!I21</f>
        <v>9.86</v>
      </c>
      <c r="H21" s="25" t="str">
        <f>录入表!J21</f>
        <v>住宅</v>
      </c>
      <c r="I21" s="25" t="str">
        <f>录入表!L21</f>
        <v>住宅</v>
      </c>
      <c r="J21" s="23" t="str">
        <f>录入表!O21</f>
        <v>砖木结构</v>
      </c>
      <c r="K21" s="24" t="str">
        <f>录入表!Q21</f>
        <v>砖木</v>
      </c>
      <c r="L21" s="24">
        <f>录入表!T21</f>
        <v>3.5</v>
      </c>
      <c r="M21" s="26">
        <f>录入表!N21</f>
        <v>1944</v>
      </c>
      <c r="N21" s="27">
        <f>录入表!AC21</f>
        <v>1</v>
      </c>
      <c r="O21" s="27">
        <f>录入表!AD21</f>
        <v>2</v>
      </c>
      <c r="P21" s="25">
        <f>IF(AND(C21=基准价!$B$2,I21=基准价!$B$1,计算表!K20=基准价!$A$5),基准价!$B$5,IF(AND(C21=基准价!$B$2,I21=基准价!$B$1,计算表!K20=基准价!$A$7),基准价!$B$7,基准价!$C$5))</f>
        <v>8166</v>
      </c>
      <c r="Q21" s="29">
        <f>IF(AND(K21=基准价!$A$5,(50-(2016-M21))/50&gt;0.3),(50-(2016-M21))/50,IF(AND(K21=基准价!$A$5,(50-(2016-M21))/50&lt;=0.3),0.3,IF(AND(K21=基准价!$A$7,(40-(2016-M21))/40&gt;0.3),(40-(2016-M21))/40,0.3)))</f>
        <v>0.3</v>
      </c>
      <c r="R21" s="30">
        <f>IF(K21=基准价!$A$5,764*(Q21-0.3),612*(Q21-0.3))</f>
        <v>0</v>
      </c>
      <c r="S21" s="30">
        <f>IF(K21=基准价!$A$5,764*Q21*(L21-3)/0.2*3%,612*Q21*(L21-3)/0.2*3%)</f>
        <v>14</v>
      </c>
      <c r="T21" s="30">
        <f t="shared" si="0"/>
        <v>0</v>
      </c>
      <c r="U21" s="30">
        <f t="shared" si="1"/>
        <v>8180</v>
      </c>
      <c r="V21" s="30">
        <f t="shared" si="2"/>
        <v>80655</v>
      </c>
    </row>
    <row r="22" spans="1:22" ht="22.5">
      <c r="A22" s="23">
        <f>录入表!A22</f>
        <v>20</v>
      </c>
      <c r="B22" s="23" t="str">
        <f>录入表!B22</f>
        <v>彭建芝</v>
      </c>
      <c r="C22" s="23" t="str">
        <f>录入表!D22</f>
        <v>独立栋</v>
      </c>
      <c r="D22" s="23">
        <f>录入表!E22</f>
        <v>0</v>
      </c>
      <c r="E22" s="23" t="str">
        <f>录入表!G22</f>
        <v>裕农街七条巷012号全部</v>
      </c>
      <c r="F22" s="24" t="str">
        <f>录入表!H22</f>
        <v>00395154</v>
      </c>
      <c r="G22" s="23">
        <f>录入表!I22</f>
        <v>63.39</v>
      </c>
      <c r="H22" s="25" t="str">
        <f>录入表!J22</f>
        <v>住宅</v>
      </c>
      <c r="I22" s="25" t="str">
        <f>录入表!L22</f>
        <v>住宅</v>
      </c>
      <c r="J22" s="23" t="str">
        <f>录入表!O22</f>
        <v>混合结构</v>
      </c>
      <c r="K22" s="24" t="str">
        <f>录入表!Q22</f>
        <v>砖混</v>
      </c>
      <c r="L22" s="24">
        <f>录入表!T22</f>
        <v>3</v>
      </c>
      <c r="M22" s="26">
        <f>录入表!N22</f>
        <v>1986</v>
      </c>
      <c r="N22" s="27" t="str">
        <f>录入表!AC22</f>
        <v>1-2</v>
      </c>
      <c r="O22" s="27">
        <f>录入表!AD22</f>
        <v>2</v>
      </c>
      <c r="P22" s="25">
        <f>IF(AND(C22=基准价!$B$2,I22=基准价!$B$1,计算表!K21=基准价!$A$5),基准价!$B$5,IF(AND(C22=基准价!$B$2,I22=基准价!$B$1,计算表!K21=基准价!$A$7),基准价!$B$7,基准价!$C$5))</f>
        <v>8166</v>
      </c>
      <c r="Q22" s="29">
        <f>IF(AND(K22=基准价!$A$5,(50-(2016-M22))/50&gt;0.3),(50-(2016-M22))/50,IF(AND(K22=基准价!$A$5,(50-(2016-M22))/50&lt;=0.3),0.3,IF(AND(K22=基准价!$A$7,(40-(2016-M22))/40&gt;0.3),(40-(2016-M22))/40,0.3)))</f>
        <v>0.4</v>
      </c>
      <c r="R22" s="30">
        <f>IF(K22=基准价!$A$5,764*(Q22-0.3),612*(Q22-0.3))</f>
        <v>76</v>
      </c>
      <c r="S22" s="30">
        <f>IF(K22=基准价!$A$5,764*Q22*(L22-3)/0.2*3%,612*Q22*(L22-3)/0.2*3%)</f>
        <v>0</v>
      </c>
      <c r="T22" s="30" t="b">
        <f t="shared" si="0"/>
        <v>0</v>
      </c>
      <c r="U22" s="30">
        <f t="shared" si="1"/>
        <v>8242</v>
      </c>
      <c r="V22" s="30">
        <f t="shared" si="2"/>
        <v>522460</v>
      </c>
    </row>
    <row r="23" spans="1:22" ht="22.5">
      <c r="A23" s="23">
        <f>录入表!A23</f>
        <v>21</v>
      </c>
      <c r="B23" s="23" t="str">
        <f>录入表!B23</f>
        <v>黎志文、黎龙彪、黎伟</v>
      </c>
      <c r="C23" s="23" t="str">
        <f>录入表!D23</f>
        <v>独立栋</v>
      </c>
      <c r="D23" s="23">
        <f>录入表!E23</f>
        <v>0</v>
      </c>
      <c r="E23" s="23" t="str">
        <f>录入表!G23</f>
        <v>裕农街七条巷5号全部</v>
      </c>
      <c r="F23" s="24" t="str">
        <f>录入表!H23</f>
        <v>710110919、710110921、710110920</v>
      </c>
      <c r="G23" s="23">
        <f>录入表!I23</f>
        <v>30.81</v>
      </c>
      <c r="H23" s="25" t="str">
        <f>录入表!J23</f>
        <v>住宅</v>
      </c>
      <c r="I23" s="25" t="str">
        <f>录入表!L23</f>
        <v>住宅</v>
      </c>
      <c r="J23" s="23" t="str">
        <f>录入表!O23</f>
        <v>砖木结构</v>
      </c>
      <c r="K23" s="24" t="str">
        <f>录入表!Q23</f>
        <v>砖木</v>
      </c>
      <c r="L23" s="24">
        <f>录入表!T23</f>
        <v>3</v>
      </c>
      <c r="M23" s="26">
        <f>录入表!N23</f>
        <v>1949</v>
      </c>
      <c r="N23" s="27">
        <f>录入表!AC23</f>
        <v>1</v>
      </c>
      <c r="O23" s="27">
        <f>录入表!AD23</f>
        <v>1</v>
      </c>
      <c r="P23" s="25">
        <f>IF(AND(C23=基准价!$B$2,I23=基准价!$B$1,计算表!K22=基准价!$A$5),基准价!$B$5,IF(AND(C23=基准价!$B$2,I23=基准价!$B$1,计算表!K22=基准价!$A$7),基准价!$B$7,基准价!$C$5))</f>
        <v>8318</v>
      </c>
      <c r="Q23" s="29">
        <f>IF(AND(K23=基准价!$A$5,(50-(2016-M23))/50&gt;0.3),(50-(2016-M23))/50,IF(AND(K23=基准价!$A$5,(50-(2016-M23))/50&lt;=0.3),0.3,IF(AND(K23=基准价!$A$7,(40-(2016-M23))/40&gt;0.3),(40-(2016-M23))/40,0.3)))</f>
        <v>0.3</v>
      </c>
      <c r="R23" s="30">
        <f>IF(K23=基准价!$A$5,764*(Q23-0.3),612*(Q23-0.3))</f>
        <v>0</v>
      </c>
      <c r="S23" s="30">
        <f>IF(K23=基准价!$A$5,764*Q23*(L23-3)/0.2*3%,612*Q23*(L23-3)/0.2*3%)</f>
        <v>0</v>
      </c>
      <c r="T23" s="30">
        <f t="shared" si="0"/>
        <v>0</v>
      </c>
      <c r="U23" s="30">
        <f t="shared" si="1"/>
        <v>8318</v>
      </c>
      <c r="V23" s="30">
        <f t="shared" si="2"/>
        <v>256278</v>
      </c>
    </row>
    <row r="24" spans="1:22" ht="45">
      <c r="A24" s="23">
        <f>录入表!A24</f>
        <v>22</v>
      </c>
      <c r="B24" s="23" t="str">
        <f>录入表!B24</f>
        <v>何湘平、何艳萍、何兰萍、何渝平、何筑平</v>
      </c>
      <c r="C24" s="23" t="str">
        <f>录入表!D24</f>
        <v>独立栋</v>
      </c>
      <c r="D24" s="23">
        <f>录入表!E24</f>
        <v>0</v>
      </c>
      <c r="E24" s="23" t="str">
        <f>录入表!G24</f>
        <v>裕农街066号全部</v>
      </c>
      <c r="F24" s="24" t="str">
        <f>录入表!H24</f>
        <v xml:space="preserve">00623342、00052542、00052541、00052540、00052539          </v>
      </c>
      <c r="G24" s="23">
        <f>录入表!I24</f>
        <v>56.97</v>
      </c>
      <c r="H24" s="25" t="str">
        <f>录入表!J24</f>
        <v>住宅</v>
      </c>
      <c r="I24" s="25" t="str">
        <f>录入表!L24</f>
        <v>住宅</v>
      </c>
      <c r="J24" s="23" t="str">
        <f>录入表!O24</f>
        <v>砖木结构</v>
      </c>
      <c r="K24" s="24" t="str">
        <f>录入表!Q24</f>
        <v>砖木</v>
      </c>
      <c r="L24" s="24">
        <f>录入表!T24</f>
        <v>3</v>
      </c>
      <c r="M24" s="26">
        <f>录入表!N24</f>
        <v>1948</v>
      </c>
      <c r="N24" s="27">
        <f>录入表!AC24</f>
        <v>1</v>
      </c>
      <c r="O24" s="27">
        <f>录入表!AD24</f>
        <v>1</v>
      </c>
      <c r="P24" s="25">
        <f>IF(AND(C24=基准价!$B$2,I24=基准价!$B$1,计算表!K23=基准价!$A$5),基准价!$B$5,IF(AND(C24=基准价!$B$2,I24=基准价!$B$1,计算表!K23=基准价!$A$7),基准价!$B$7,基准价!$C$5))</f>
        <v>8166</v>
      </c>
      <c r="Q24" s="29">
        <f>IF(AND(K24=基准价!$A$5,(50-(2016-M24))/50&gt;0.3),(50-(2016-M24))/50,IF(AND(K24=基准价!$A$5,(50-(2016-M24))/50&lt;=0.3),0.3,IF(AND(K24=基准价!$A$7,(40-(2016-M24))/40&gt;0.3),(40-(2016-M24))/40,0.3)))</f>
        <v>0.3</v>
      </c>
      <c r="R24" s="30">
        <f>IF(K24=基准价!$A$5,764*(Q24-0.3),612*(Q24-0.3))</f>
        <v>0</v>
      </c>
      <c r="S24" s="30">
        <f>IF(K24=基准价!$A$5,764*Q24*(L24-3)/0.2*3%,612*Q24*(L24-3)/0.2*3%)</f>
        <v>0</v>
      </c>
      <c r="T24" s="30">
        <f t="shared" si="0"/>
        <v>0</v>
      </c>
      <c r="U24" s="30">
        <f t="shared" si="1"/>
        <v>8166</v>
      </c>
      <c r="V24" s="30">
        <f t="shared" si="2"/>
        <v>465217</v>
      </c>
    </row>
    <row r="25" spans="1:22" ht="45">
      <c r="A25" s="23">
        <f>录入表!A25</f>
        <v>23</v>
      </c>
      <c r="B25" s="23" t="str">
        <f>录入表!B25</f>
        <v>刘贵荣、赵冬秀、赵玉珍、赵振祥、赵富元、赵振文</v>
      </c>
      <c r="C25" s="23" t="str">
        <f>录入表!D25</f>
        <v>独立栋</v>
      </c>
      <c r="D25" s="23">
        <f>录入表!E25</f>
        <v>0</v>
      </c>
      <c r="E25" s="23" t="str">
        <f>录入表!G25</f>
        <v>裕农街三条巷003号全部</v>
      </c>
      <c r="F25" s="24" t="str">
        <f>录入表!H25</f>
        <v>私016146、002758、002759、002762、002760、002761</v>
      </c>
      <c r="G25" s="23">
        <f>录入表!I25</f>
        <v>21</v>
      </c>
      <c r="H25" s="25" t="str">
        <f>录入表!J25</f>
        <v>住宅</v>
      </c>
      <c r="I25" s="25" t="str">
        <f>录入表!L25</f>
        <v>住宅</v>
      </c>
      <c r="J25" s="23" t="str">
        <f>录入表!O25</f>
        <v>砖木结构</v>
      </c>
      <c r="K25" s="24" t="str">
        <f>录入表!Q25</f>
        <v>砖木</v>
      </c>
      <c r="L25" s="24">
        <f>录入表!T25</f>
        <v>3</v>
      </c>
      <c r="M25" s="26">
        <f>录入表!N25</f>
        <v>1948</v>
      </c>
      <c r="N25" s="27">
        <f>录入表!AC25</f>
        <v>1</v>
      </c>
      <c r="O25" s="27">
        <f>录入表!AD25</f>
        <v>1</v>
      </c>
      <c r="P25" s="25">
        <f>IF(AND(C25=基准价!$B$2,I25=基准价!$B$1,计算表!K24=基准价!$A$5),基准价!$B$5,IF(AND(C25=基准价!$B$2,I25=基准价!$B$1,计算表!K24=基准价!$A$7),基准价!$B$7,基准价!$C$5))</f>
        <v>8166</v>
      </c>
      <c r="Q25" s="29">
        <f>IF(AND(K25=基准价!$A$5,(50-(2016-M25))/50&gt;0.3),(50-(2016-M25))/50,IF(AND(K25=基准价!$A$5,(50-(2016-M25))/50&lt;=0.3),0.3,IF(AND(K25=基准价!$A$7,(40-(2016-M25))/40&gt;0.3),(40-(2016-M25))/40,0.3)))</f>
        <v>0.3</v>
      </c>
      <c r="R25" s="30">
        <f>IF(K25=基准价!$A$5,764*(Q25-0.3),612*(Q25-0.3))</f>
        <v>0</v>
      </c>
      <c r="S25" s="30">
        <f>IF(K25=基准价!$A$5,764*Q25*(L25-3)/0.2*3%,612*Q25*(L25-3)/0.2*3%)</f>
        <v>0</v>
      </c>
      <c r="T25" s="30">
        <f t="shared" si="0"/>
        <v>0</v>
      </c>
      <c r="U25" s="30">
        <f t="shared" si="1"/>
        <v>8166</v>
      </c>
      <c r="V25" s="30">
        <f t="shared" si="2"/>
        <v>171486</v>
      </c>
    </row>
    <row r="26" spans="1:22" ht="22.5">
      <c r="A26" s="23">
        <f>录入表!A26</f>
        <v>24</v>
      </c>
      <c r="B26" s="23" t="str">
        <f>录入表!B26</f>
        <v>章正才</v>
      </c>
      <c r="C26" s="23" t="str">
        <f>录入表!D26</f>
        <v>独立栋</v>
      </c>
      <c r="D26" s="23">
        <f>录入表!E26</f>
        <v>0</v>
      </c>
      <c r="E26" s="23" t="str">
        <f>录入表!G26</f>
        <v>裕农街三条巷007号全部</v>
      </c>
      <c r="F26" s="24" t="str">
        <f>录入表!H26</f>
        <v>私017072</v>
      </c>
      <c r="G26" s="23">
        <f>录入表!I26</f>
        <v>60.12</v>
      </c>
      <c r="H26" s="25" t="str">
        <f>录入表!J26</f>
        <v>住宅</v>
      </c>
      <c r="I26" s="25" t="str">
        <f>录入表!L26</f>
        <v>住宅</v>
      </c>
      <c r="J26" s="23" t="str">
        <f>录入表!O26</f>
        <v>砖木结构</v>
      </c>
      <c r="K26" s="24" t="str">
        <f>录入表!Q26</f>
        <v>砖木</v>
      </c>
      <c r="L26" s="24">
        <f>录入表!T26</f>
        <v>3</v>
      </c>
      <c r="M26" s="26">
        <f>录入表!N26</f>
        <v>1942</v>
      </c>
      <c r="N26" s="27" t="str">
        <f>录入表!AC26</f>
        <v>1-2</v>
      </c>
      <c r="O26" s="27">
        <f>录入表!AD26</f>
        <v>2</v>
      </c>
      <c r="P26" s="25">
        <f>IF(AND(C26=基准价!$B$2,I26=基准价!$B$1,计算表!K25=基准价!$A$5),基准价!$B$5,IF(AND(C26=基准价!$B$2,I26=基准价!$B$1,计算表!K25=基准价!$A$7),基准价!$B$7,基准价!$C$5))</f>
        <v>8166</v>
      </c>
      <c r="Q26" s="29">
        <f>IF(AND(K26=基准价!$A$5,(50-(2016-M26))/50&gt;0.3),(50-(2016-M26))/50,IF(AND(K26=基准价!$A$5,(50-(2016-M26))/50&lt;=0.3),0.3,IF(AND(K26=基准价!$A$7,(40-(2016-M26))/40&gt;0.3),(40-(2016-M26))/40,0.3)))</f>
        <v>0.3</v>
      </c>
      <c r="R26" s="30">
        <f>IF(K26=基准价!$A$5,764*(Q26-0.3),612*(Q26-0.3))</f>
        <v>0</v>
      </c>
      <c r="S26" s="30">
        <f>IF(K26=基准价!$A$5,764*Q26*(L26-3)/0.2*3%,612*Q26*(L26-3)/0.2*3%)</f>
        <v>0</v>
      </c>
      <c r="T26" s="30" t="b">
        <f t="shared" si="0"/>
        <v>0</v>
      </c>
      <c r="U26" s="30">
        <f t="shared" si="1"/>
        <v>8166</v>
      </c>
      <c r="V26" s="30">
        <f t="shared" si="2"/>
        <v>490940</v>
      </c>
    </row>
    <row r="27" spans="1:22" ht="22.5">
      <c r="A27" s="23">
        <f>录入表!A27</f>
        <v>25</v>
      </c>
      <c r="B27" s="23" t="str">
        <f>录入表!B27</f>
        <v>李翠莲</v>
      </c>
      <c r="C27" s="23" t="str">
        <f>录入表!D27</f>
        <v>独立栋</v>
      </c>
      <c r="D27" s="23">
        <f>录入表!E27</f>
        <v>0</v>
      </c>
      <c r="E27" s="23" t="str">
        <f>录入表!G27</f>
        <v>裕农街三条巷028号全部</v>
      </c>
      <c r="F27" s="24" t="str">
        <f>录入表!H27</f>
        <v>00561621</v>
      </c>
      <c r="G27" s="23">
        <f>录入表!I27</f>
        <v>43.07</v>
      </c>
      <c r="H27" s="25" t="str">
        <f>录入表!J27</f>
        <v>住宅</v>
      </c>
      <c r="I27" s="25" t="str">
        <f>录入表!L27</f>
        <v>住宅</v>
      </c>
      <c r="J27" s="23" t="str">
        <f>录入表!O27</f>
        <v>砖木结构</v>
      </c>
      <c r="K27" s="24" t="str">
        <f>录入表!Q27</f>
        <v>砖木</v>
      </c>
      <c r="L27" s="24">
        <f>录入表!T27</f>
        <v>3</v>
      </c>
      <c r="M27" s="26">
        <f>录入表!N27</f>
        <v>1944</v>
      </c>
      <c r="N27" s="27" t="str">
        <f>录入表!AC27</f>
        <v>1-2</v>
      </c>
      <c r="O27" s="27">
        <f>录入表!AD27</f>
        <v>2</v>
      </c>
      <c r="P27" s="25">
        <f>IF(AND(C27=基准价!$B$2,I27=基准价!$B$1,计算表!K26=基准价!$A$5),基准价!$B$5,IF(AND(C27=基准价!$B$2,I27=基准价!$B$1,计算表!K26=基准价!$A$7),基准价!$B$7,基准价!$C$5))</f>
        <v>8166</v>
      </c>
      <c r="Q27" s="29">
        <f>IF(AND(K27=基准价!$A$5,(50-(2016-M27))/50&gt;0.3),(50-(2016-M27))/50,IF(AND(K27=基准价!$A$5,(50-(2016-M27))/50&lt;=0.3),0.3,IF(AND(K27=基准价!$A$7,(40-(2016-M27))/40&gt;0.3),(40-(2016-M27))/40,0.3)))</f>
        <v>0.3</v>
      </c>
      <c r="R27" s="30">
        <f>IF(K27=基准价!$A$5,764*(Q27-0.3),612*(Q27-0.3))</f>
        <v>0</v>
      </c>
      <c r="S27" s="30">
        <f>IF(K27=基准价!$A$5,764*Q27*(L27-3)/0.2*3%,612*Q27*(L27-3)/0.2*3%)</f>
        <v>0</v>
      </c>
      <c r="T27" s="30" t="b">
        <f t="shared" si="0"/>
        <v>0</v>
      </c>
      <c r="U27" s="30">
        <f t="shared" si="1"/>
        <v>8166</v>
      </c>
      <c r="V27" s="30">
        <f t="shared" si="2"/>
        <v>351710</v>
      </c>
    </row>
    <row r="28" spans="1:22" ht="22.5">
      <c r="A28" s="23">
        <f>录入表!A28</f>
        <v>26</v>
      </c>
      <c r="B28" s="23" t="str">
        <f>录入表!B28</f>
        <v>何本旺</v>
      </c>
      <c r="C28" s="23" t="str">
        <f>录入表!D28</f>
        <v>独立栋</v>
      </c>
      <c r="D28" s="23">
        <f>录入表!E28</f>
        <v>0</v>
      </c>
      <c r="E28" s="23" t="str">
        <f>录入表!G28</f>
        <v>裕农街三条巷025号全部</v>
      </c>
      <c r="F28" s="24" t="str">
        <f>录入表!H28</f>
        <v>私013770</v>
      </c>
      <c r="G28" s="23">
        <f>录入表!I28</f>
        <v>46.47</v>
      </c>
      <c r="H28" s="25" t="str">
        <f>录入表!J28</f>
        <v>住宅</v>
      </c>
      <c r="I28" s="25" t="str">
        <f>录入表!L28</f>
        <v>住宅</v>
      </c>
      <c r="J28" s="23" t="str">
        <f>录入表!O28</f>
        <v>混合结构</v>
      </c>
      <c r="K28" s="24" t="str">
        <f>录入表!Q28</f>
        <v>砖混</v>
      </c>
      <c r="L28" s="24">
        <f>录入表!T28</f>
        <v>3</v>
      </c>
      <c r="M28" s="26">
        <f>录入表!N28</f>
        <v>1989</v>
      </c>
      <c r="N28" s="27" t="str">
        <f>录入表!AC28</f>
        <v>1-2</v>
      </c>
      <c r="O28" s="27">
        <f>录入表!AD28</f>
        <v>2</v>
      </c>
      <c r="P28" s="25">
        <f>IF(AND(C28=基准价!$B$2,I28=基准价!$B$1,计算表!K27=基准价!$A$5),基准价!$B$5,IF(AND(C28=基准价!$B$2,I28=基准价!$B$1,计算表!K27=基准价!$A$7),基准价!$B$7,基准价!$C$5))</f>
        <v>8166</v>
      </c>
      <c r="Q28" s="29">
        <f>IF(AND(K28=基准价!$A$5,(50-(2016-M28))/50&gt;0.3),(50-(2016-M28))/50,IF(AND(K28=基准价!$A$5,(50-(2016-M28))/50&lt;=0.3),0.3,IF(AND(K28=基准价!$A$7,(40-(2016-M28))/40&gt;0.3),(40-(2016-M28))/40,0.3)))</f>
        <v>0.46</v>
      </c>
      <c r="R28" s="30">
        <f>IF(K28=基准价!$A$5,764*(Q28-0.3),612*(Q28-0.3))</f>
        <v>122</v>
      </c>
      <c r="S28" s="30">
        <f>IF(K28=基准价!$A$5,764*Q28*(L28-3)/0.2*3%,612*Q28*(L28-3)/0.2*3%)</f>
        <v>0</v>
      </c>
      <c r="T28" s="30" t="b">
        <f t="shared" si="0"/>
        <v>0</v>
      </c>
      <c r="U28" s="30">
        <f t="shared" si="1"/>
        <v>8288</v>
      </c>
      <c r="V28" s="30">
        <f t="shared" si="2"/>
        <v>385143</v>
      </c>
    </row>
    <row r="29" spans="1:22" ht="22.5">
      <c r="A29" s="23">
        <f>录入表!A29</f>
        <v>27</v>
      </c>
      <c r="B29" s="23" t="str">
        <f>录入表!B29</f>
        <v>左邦谟</v>
      </c>
      <c r="C29" s="23" t="str">
        <f>录入表!D29</f>
        <v>独立栋</v>
      </c>
      <c r="D29" s="23">
        <f>录入表!E29</f>
        <v>0</v>
      </c>
      <c r="E29" s="23" t="str">
        <f>录入表!G29</f>
        <v>下碧湘街崇德里004号全部</v>
      </c>
      <c r="F29" s="24" t="str">
        <f>录入表!H29</f>
        <v>00438246</v>
      </c>
      <c r="G29" s="23">
        <f>录入表!I29</f>
        <v>17.91</v>
      </c>
      <c r="H29" s="25" t="str">
        <f>录入表!J29</f>
        <v>住宅</v>
      </c>
      <c r="I29" s="25" t="str">
        <f>录入表!L29</f>
        <v>住宅</v>
      </c>
      <c r="J29" s="23" t="str">
        <f>录入表!O29</f>
        <v>砖木结构</v>
      </c>
      <c r="K29" s="24" t="str">
        <f>录入表!Q29</f>
        <v>砖木</v>
      </c>
      <c r="L29" s="24">
        <f>录入表!T29</f>
        <v>3.2</v>
      </c>
      <c r="M29" s="26">
        <f>录入表!N29</f>
        <v>1950</v>
      </c>
      <c r="N29" s="27">
        <f>录入表!AC29</f>
        <v>1</v>
      </c>
      <c r="O29" s="27">
        <f>录入表!AD29</f>
        <v>1</v>
      </c>
      <c r="P29" s="25">
        <f>IF(AND(C29=基准价!$B$2,I29=基准价!$B$1,计算表!K28=基准价!$A$5),基准价!$B$5,IF(AND(C29=基准价!$B$2,I29=基准价!$B$1,计算表!K28=基准价!$A$7),基准价!$B$7,基准价!$C$5))</f>
        <v>8318</v>
      </c>
      <c r="Q29" s="29">
        <f>IF(AND(K29=基准价!$A$5,(50-(2016-M29))/50&gt;0.3),(50-(2016-M29))/50,IF(AND(K29=基准价!$A$5,(50-(2016-M29))/50&lt;=0.3),0.3,IF(AND(K29=基准价!$A$7,(40-(2016-M29))/40&gt;0.3),(40-(2016-M29))/40,0.3)))</f>
        <v>0.3</v>
      </c>
      <c r="R29" s="30">
        <f>IF(K29=基准价!$A$5,764*(Q29-0.3),612*(Q29-0.3))</f>
        <v>0</v>
      </c>
      <c r="S29" s="30">
        <f>IF(K29=基准价!$A$5,764*Q29*(L29-3)/0.2*3%,612*Q29*(L29-3)/0.2*3%)</f>
        <v>6</v>
      </c>
      <c r="T29" s="30">
        <f t="shared" si="0"/>
        <v>0</v>
      </c>
      <c r="U29" s="30">
        <f t="shared" si="1"/>
        <v>8324</v>
      </c>
      <c r="V29" s="30">
        <f t="shared" si="2"/>
        <v>149083</v>
      </c>
    </row>
    <row r="30" spans="1:22" ht="22.5">
      <c r="A30" s="23">
        <f>录入表!A30</f>
        <v>28</v>
      </c>
      <c r="B30" s="23" t="str">
        <f>录入表!B30</f>
        <v>程再良</v>
      </c>
      <c r="C30" s="23" t="str">
        <f>录入表!D30</f>
        <v>独立栋</v>
      </c>
      <c r="D30" s="23">
        <f>录入表!E30</f>
        <v>0</v>
      </c>
      <c r="E30" s="23" t="str">
        <f>录入表!G30</f>
        <v>下碧湘街崇德里008号全部</v>
      </c>
      <c r="F30" s="24" t="str">
        <f>录入表!H30</f>
        <v>00134544</v>
      </c>
      <c r="G30" s="23">
        <f>录入表!I30</f>
        <v>322.2</v>
      </c>
      <c r="H30" s="25" t="str">
        <f>录入表!J30</f>
        <v>住宅</v>
      </c>
      <c r="I30" s="25" t="str">
        <f>录入表!L30</f>
        <v>住宅</v>
      </c>
      <c r="J30" s="23" t="str">
        <f>录入表!O30</f>
        <v>混合结构</v>
      </c>
      <c r="K30" s="24" t="str">
        <f>录入表!Q30</f>
        <v>砖混</v>
      </c>
      <c r="L30" s="24">
        <f>录入表!T30</f>
        <v>3</v>
      </c>
      <c r="M30" s="26">
        <f>录入表!N30</f>
        <v>2000</v>
      </c>
      <c r="N30" s="27" t="str">
        <f>录入表!AC30</f>
        <v>1-3</v>
      </c>
      <c r="O30" s="27">
        <f>录入表!AD30</f>
        <v>3</v>
      </c>
      <c r="P30" s="25">
        <f>IF(AND(C30=基准价!$B$2,I30=基准价!$B$1,计算表!K29=基准价!$A$5),基准价!$B$5,IF(AND(C30=基准价!$B$2,I30=基准价!$B$1,计算表!K29=基准价!$A$7),基准价!$B$7,基准价!$C$5))</f>
        <v>8166</v>
      </c>
      <c r="Q30" s="29">
        <f>IF(AND(K30=基准价!$A$5,(50-(2016-M30))/50&gt;0.3),(50-(2016-M30))/50,IF(AND(K30=基准价!$A$5,(50-(2016-M30))/50&lt;=0.3),0.3,IF(AND(K30=基准价!$A$7,(40-(2016-M30))/40&gt;0.3),(40-(2016-M30))/40,0.3)))</f>
        <v>0.68</v>
      </c>
      <c r="R30" s="30">
        <f>IF(K30=基准价!$A$5,764*(Q30-0.3),612*(Q30-0.3))</f>
        <v>290</v>
      </c>
      <c r="S30" s="30">
        <f>IF(K30=基准价!$A$5,764*Q30*(L30-3)/0.2*3%,612*Q30*(L30-3)/0.2*3%)</f>
        <v>0</v>
      </c>
      <c r="T30" s="30" t="b">
        <f t="shared" si="0"/>
        <v>0</v>
      </c>
      <c r="U30" s="30">
        <f t="shared" si="1"/>
        <v>8456</v>
      </c>
      <c r="V30" s="30">
        <f t="shared" si="2"/>
        <v>2724523</v>
      </c>
    </row>
    <row r="31" spans="1:22" ht="22.5">
      <c r="A31" s="23">
        <f>录入表!A31</f>
        <v>29</v>
      </c>
      <c r="B31" s="23" t="str">
        <f>录入表!B31</f>
        <v>冯寿云、彭国斌</v>
      </c>
      <c r="C31" s="23" t="str">
        <f>录入表!D31</f>
        <v>独立栋</v>
      </c>
      <c r="D31" s="23">
        <f>录入表!E31</f>
        <v>0</v>
      </c>
      <c r="E31" s="23" t="str">
        <f>录入表!G31</f>
        <v>崇德里009号全部</v>
      </c>
      <c r="F31" s="24" t="str">
        <f>录入表!H31</f>
        <v>私016691、
003192</v>
      </c>
      <c r="G31" s="23">
        <f>录入表!I31</f>
        <v>87</v>
      </c>
      <c r="H31" s="25" t="str">
        <f>录入表!J31</f>
        <v>住宅</v>
      </c>
      <c r="I31" s="25" t="str">
        <f>录入表!L31</f>
        <v>住宅</v>
      </c>
      <c r="J31" s="23" t="str">
        <f>录入表!O31</f>
        <v>混合结构</v>
      </c>
      <c r="K31" s="24" t="str">
        <f>录入表!Q31</f>
        <v>砖混</v>
      </c>
      <c r="L31" s="24">
        <f>录入表!T31</f>
        <v>3</v>
      </c>
      <c r="M31" s="26">
        <f>录入表!N31</f>
        <v>1987</v>
      </c>
      <c r="N31" s="27" t="str">
        <f>录入表!AC31</f>
        <v>1-3</v>
      </c>
      <c r="O31" s="27">
        <f>录入表!AD31</f>
        <v>3</v>
      </c>
      <c r="P31" s="25">
        <f>IF(AND(C31=基准价!$B$2,I31=基准价!$B$1,计算表!K30=基准价!$A$5),基准价!$B$5,IF(AND(C31=基准价!$B$2,I31=基准价!$B$1,计算表!K30=基准价!$A$7),基准价!$B$7,基准价!$C$5))</f>
        <v>8318</v>
      </c>
      <c r="Q31" s="29">
        <f>IF(AND(K31=基准价!$A$5,(50-(2016-M31))/50&gt;0.3),(50-(2016-M31))/50,IF(AND(K31=基准价!$A$5,(50-(2016-M31))/50&lt;=0.3),0.3,IF(AND(K31=基准价!$A$7,(40-(2016-M31))/40&gt;0.3),(40-(2016-M31))/40,0.3)))</f>
        <v>0.42</v>
      </c>
      <c r="R31" s="30">
        <f>IF(K31=基准价!$A$5,764*(Q31-0.3),612*(Q31-0.3))</f>
        <v>92</v>
      </c>
      <c r="S31" s="30">
        <f>IF(K31=基准价!$A$5,764*Q31*(L31-3)/0.2*3%,612*Q31*(L31-3)/0.2*3%)</f>
        <v>0</v>
      </c>
      <c r="T31" s="30" t="b">
        <f t="shared" si="0"/>
        <v>0</v>
      </c>
      <c r="U31" s="30">
        <f t="shared" si="1"/>
        <v>8410</v>
      </c>
      <c r="V31" s="30">
        <f t="shared" si="2"/>
        <v>731670</v>
      </c>
    </row>
    <row r="32" spans="1:22" ht="33.75">
      <c r="A32" s="23">
        <f>录入表!A32</f>
        <v>30</v>
      </c>
      <c r="B32" s="23" t="str">
        <f>录入表!B32</f>
        <v>冯加兴、冯加湘、冯加英、冯加付</v>
      </c>
      <c r="C32" s="23" t="str">
        <f>录入表!D32</f>
        <v>独立栋</v>
      </c>
      <c r="D32" s="23">
        <f>录入表!E32</f>
        <v>0</v>
      </c>
      <c r="E32" s="23" t="str">
        <f>录入表!G32</f>
        <v>南区下碧湘街25号</v>
      </c>
      <c r="F32" s="24" t="str">
        <f>录入表!H32</f>
        <v>私040235</v>
      </c>
      <c r="G32" s="23">
        <f>录入表!I32</f>
        <v>72.459999999999994</v>
      </c>
      <c r="H32" s="25" t="str">
        <f>录入表!J32</f>
        <v>自住</v>
      </c>
      <c r="I32" s="25" t="str">
        <f>录入表!L32</f>
        <v>住宅</v>
      </c>
      <c r="J32" s="23" t="str">
        <f>录入表!O32</f>
        <v>砖木结构</v>
      </c>
      <c r="K32" s="24" t="str">
        <f>录入表!Q32</f>
        <v>砖木</v>
      </c>
      <c r="L32" s="24">
        <f>录入表!T32</f>
        <v>3</v>
      </c>
      <c r="M32" s="26">
        <f>录入表!N32</f>
        <v>1946</v>
      </c>
      <c r="N32" s="27" t="str">
        <f>录入表!AC32</f>
        <v>1-2</v>
      </c>
      <c r="O32" s="27">
        <f>录入表!AD32</f>
        <v>2</v>
      </c>
      <c r="P32" s="25">
        <f>IF(AND(C32=基准价!$B$2,I32=基准价!$B$1,计算表!K31=基准价!$A$5),基准价!$B$5,IF(AND(C32=基准价!$B$2,I32=基准价!$B$1,计算表!K31=基准价!$A$7),基准价!$B$7,基准价!$C$5))</f>
        <v>8318</v>
      </c>
      <c r="Q32" s="29">
        <f>IF(AND(K32=基准价!$A$5,(50-(2016-M32))/50&gt;0.3),(50-(2016-M32))/50,IF(AND(K32=基准价!$A$5,(50-(2016-M32))/50&lt;=0.3),0.3,IF(AND(K32=基准价!$A$7,(40-(2016-M32))/40&gt;0.3),(40-(2016-M32))/40,0.3)))</f>
        <v>0.3</v>
      </c>
      <c r="R32" s="30">
        <f>IF(K32=基准价!$A$5,764*(Q32-0.3),612*(Q32-0.3))</f>
        <v>0</v>
      </c>
      <c r="S32" s="30">
        <f>IF(K32=基准价!$A$5,764*Q32*(L32-3)/0.2*3%,612*Q32*(L32-3)/0.2*3%)</f>
        <v>0</v>
      </c>
      <c r="T32" s="30" t="b">
        <f t="shared" si="0"/>
        <v>0</v>
      </c>
      <c r="U32" s="30">
        <f t="shared" si="1"/>
        <v>8318</v>
      </c>
      <c r="V32" s="30">
        <f t="shared" si="2"/>
        <v>602722</v>
      </c>
    </row>
    <row r="33" spans="1:22" ht="22.5">
      <c r="A33" s="23">
        <f>录入表!A33</f>
        <v>31</v>
      </c>
      <c r="B33" s="23" t="str">
        <f>录入表!B33</f>
        <v>罗正福</v>
      </c>
      <c r="C33" s="23" t="str">
        <f>录入表!D33</f>
        <v>裕农街74号南栋</v>
      </c>
      <c r="D33" s="23">
        <f>录入表!E33</f>
        <v>401</v>
      </c>
      <c r="E33" s="23" t="str">
        <f>录入表!G33</f>
        <v>裕农街74号南栋404</v>
      </c>
      <c r="F33" s="24" t="str">
        <f>录入表!H33</f>
        <v>00646948</v>
      </c>
      <c r="G33" s="23">
        <f>录入表!I33</f>
        <v>64.28</v>
      </c>
      <c r="H33" s="25" t="str">
        <f>录入表!J33</f>
        <v>住宅</v>
      </c>
      <c r="I33" s="25" t="str">
        <f>录入表!L33</f>
        <v>住宅</v>
      </c>
      <c r="J33" s="23" t="str">
        <f>录入表!O33</f>
        <v>混合</v>
      </c>
      <c r="K33" s="24" t="str">
        <f>录入表!Q33</f>
        <v>砖混</v>
      </c>
      <c r="L33" s="24">
        <f>录入表!T33</f>
        <v>3</v>
      </c>
      <c r="M33" s="26">
        <f>录入表!N33</f>
        <v>1993</v>
      </c>
      <c r="N33" s="27">
        <f>录入表!AC33</f>
        <v>4</v>
      </c>
      <c r="O33" s="27">
        <f>录入表!AD33</f>
        <v>7</v>
      </c>
      <c r="P33" s="25">
        <f>IF(AND(C33=基准价!$B$2,I33=基准价!$B$1,计算表!K32=基准价!$A$5),基准价!$B$5,IF(AND(C33=基准价!$B$2,I33=基准价!$B$1,计算表!K32=基准价!$A$7),基准价!$B$7,基准价!$C$5))</f>
        <v>8076</v>
      </c>
      <c r="Q33" s="29">
        <f>IF(AND(K33=基准价!$A$5,(50-(2016-M33))/50&gt;0.3),(50-(2016-M33))/50,IF(AND(K33=基准价!$A$5,(50-(2016-M33))/50&lt;=0.3),0.3,IF(AND(K33=基准价!$A$7,(40-(2016-M33))/40&gt;0.3),(40-(2016-M33))/40,0.3)))</f>
        <v>0.54</v>
      </c>
      <c r="R33" s="30">
        <f>IF(K33=基准价!$A$5,764*(Q33-0.3),612*(Q33-0.3))</f>
        <v>183</v>
      </c>
      <c r="S33" s="30">
        <f>IF(K33=基准价!$A$5,764*Q33*(L33-3)/0.2*3%,612*Q33*(L33-3)/0.2*3%)</f>
        <v>0</v>
      </c>
      <c r="T33" s="30">
        <f t="shared" si="0"/>
        <v>83</v>
      </c>
      <c r="U33" s="30">
        <f t="shared" si="1"/>
        <v>8342</v>
      </c>
      <c r="V33" s="30">
        <f t="shared" si="2"/>
        <v>536224</v>
      </c>
    </row>
    <row r="34" spans="1:22" ht="22.5">
      <c r="A34" s="23">
        <f>录入表!A34</f>
        <v>32</v>
      </c>
      <c r="B34" s="23" t="str">
        <f>录入表!B34</f>
        <v>胡志辉</v>
      </c>
      <c r="C34" s="23" t="str">
        <f>录入表!D34</f>
        <v>裕农街74号南栋</v>
      </c>
      <c r="D34" s="23">
        <f>录入表!E34</f>
        <v>403</v>
      </c>
      <c r="E34" s="23" t="str">
        <f>录入表!G34</f>
        <v>裕农街74号南栋403</v>
      </c>
      <c r="F34" s="24" t="str">
        <f>录入表!H34</f>
        <v>00145827</v>
      </c>
      <c r="G34" s="23">
        <f>录入表!I34</f>
        <v>63.31</v>
      </c>
      <c r="H34" s="25" t="str">
        <f>录入表!J34</f>
        <v>住宅</v>
      </c>
      <c r="I34" s="25" t="str">
        <f>录入表!L34</f>
        <v>住宅</v>
      </c>
      <c r="J34" s="23" t="str">
        <f>录入表!O34</f>
        <v>混合</v>
      </c>
      <c r="K34" s="24" t="str">
        <f>录入表!Q34</f>
        <v>砖混</v>
      </c>
      <c r="L34" s="24">
        <f>录入表!T34</f>
        <v>3</v>
      </c>
      <c r="M34" s="26">
        <f>录入表!N34</f>
        <v>1993</v>
      </c>
      <c r="N34" s="27">
        <f>录入表!AC34</f>
        <v>4</v>
      </c>
      <c r="O34" s="27">
        <f>录入表!AD34</f>
        <v>7</v>
      </c>
      <c r="P34" s="25">
        <f>IF(AND(C34=基准价!$B$2,I34=基准价!$B$1,计算表!K33=基准价!$A$5),基准价!$B$5,IF(AND(C34=基准价!$B$2,I34=基准价!$B$1,计算表!K33=基准价!$A$7),基准价!$B$7,基准价!$C$5))</f>
        <v>8076</v>
      </c>
      <c r="Q34" s="29">
        <f>IF(AND(K34=基准价!$A$5,(50-(2016-M34))/50&gt;0.3),(50-(2016-M34))/50,IF(AND(K34=基准价!$A$5,(50-(2016-M34))/50&lt;=0.3),0.3,IF(AND(K34=基准价!$A$7,(40-(2016-M34))/40&gt;0.3),(40-(2016-M34))/40,0.3)))</f>
        <v>0.54</v>
      </c>
      <c r="R34" s="30">
        <f>IF(K34=基准价!$A$5,764*(Q34-0.3),612*(Q34-0.3))</f>
        <v>183</v>
      </c>
      <c r="S34" s="30">
        <f>IF(K34=基准价!$A$5,764*Q34*(L34-3)/0.2*3%,612*Q34*(L34-3)/0.2*3%)</f>
        <v>0</v>
      </c>
      <c r="T34" s="30">
        <f t="shared" si="0"/>
        <v>83</v>
      </c>
      <c r="U34" s="30">
        <f t="shared" si="1"/>
        <v>8342</v>
      </c>
      <c r="V34" s="30">
        <f t="shared" si="2"/>
        <v>528132</v>
      </c>
    </row>
    <row r="35" spans="1:22" ht="22.5">
      <c r="A35" s="23">
        <f>录入表!A35</f>
        <v>33</v>
      </c>
      <c r="B35" s="23" t="str">
        <f>录入表!B35</f>
        <v>李福军</v>
      </c>
      <c r="C35" s="23" t="str">
        <f>录入表!D35</f>
        <v>裕农街74号南栋</v>
      </c>
      <c r="D35" s="23">
        <f>录入表!E35</f>
        <v>602</v>
      </c>
      <c r="E35" s="23" t="str">
        <f>录入表!G35</f>
        <v>裕农街74号南栋603</v>
      </c>
      <c r="F35" s="24" t="str">
        <f>录入表!H35</f>
        <v>00145829</v>
      </c>
      <c r="G35" s="23">
        <f>录入表!I35</f>
        <v>63.31</v>
      </c>
      <c r="H35" s="25" t="str">
        <f>录入表!J35</f>
        <v>住宅</v>
      </c>
      <c r="I35" s="25" t="str">
        <f>录入表!L35</f>
        <v>住宅</v>
      </c>
      <c r="J35" s="23" t="str">
        <f>录入表!O35</f>
        <v>混合</v>
      </c>
      <c r="K35" s="24" t="str">
        <f>录入表!Q35</f>
        <v>砖混</v>
      </c>
      <c r="L35" s="24">
        <f>录入表!T35</f>
        <v>3</v>
      </c>
      <c r="M35" s="26">
        <f>录入表!N35</f>
        <v>1993</v>
      </c>
      <c r="N35" s="27">
        <f>录入表!AC35</f>
        <v>6</v>
      </c>
      <c r="O35" s="27">
        <f>录入表!AD35</f>
        <v>7</v>
      </c>
      <c r="P35" s="25">
        <f>IF(AND(C35=基准价!$B$2,I35=基准价!$B$1,计算表!K34=基准价!$A$5),基准价!$B$5,IF(AND(C35=基准价!$B$2,I35=基准价!$B$1,计算表!K34=基准价!$A$7),基准价!$B$7,基准价!$C$5))</f>
        <v>8076</v>
      </c>
      <c r="Q35" s="29">
        <f>IF(AND(K35=基准价!$A$5,(50-(2016-M35))/50&gt;0.3),(50-(2016-M35))/50,IF(AND(K35=基准价!$A$5,(50-(2016-M35))/50&lt;=0.3),0.3,IF(AND(K35=基准价!$A$7,(40-(2016-M35))/40&gt;0.3),(40-(2016-M35))/40,0.3)))</f>
        <v>0.54</v>
      </c>
      <c r="R35" s="30">
        <f>IF(K35=基准价!$A$5,764*(Q35-0.3),612*(Q35-0.3))</f>
        <v>183</v>
      </c>
      <c r="S35" s="30">
        <f>IF(K35=基准价!$A$5,764*Q35*(L35-3)/0.2*3%,612*Q35*(L35-3)/0.2*3%)</f>
        <v>0</v>
      </c>
      <c r="T35" s="30">
        <f t="shared" si="0"/>
        <v>0</v>
      </c>
      <c r="U35" s="30">
        <f t="shared" si="1"/>
        <v>8259</v>
      </c>
      <c r="V35" s="30">
        <f t="shared" si="2"/>
        <v>522877</v>
      </c>
    </row>
    <row r="36" spans="1:22" ht="22.5">
      <c r="A36" s="23">
        <f>录入表!A36</f>
        <v>34</v>
      </c>
      <c r="B36" s="23" t="str">
        <f>录入表!B36</f>
        <v>罗海云</v>
      </c>
      <c r="C36" s="23" t="str">
        <f>录入表!D36</f>
        <v>裕农街74号南栋</v>
      </c>
      <c r="D36" s="23">
        <f>录入表!E36</f>
        <v>701</v>
      </c>
      <c r="E36" s="23" t="str">
        <f>录入表!G36</f>
        <v>裕农街74号南栋704</v>
      </c>
      <c r="F36" s="24" t="str">
        <f>录入表!H36</f>
        <v>713315195</v>
      </c>
      <c r="G36" s="23">
        <f>录入表!I36</f>
        <v>64.28</v>
      </c>
      <c r="H36" s="25" t="str">
        <f>录入表!J36</f>
        <v>住宅</v>
      </c>
      <c r="I36" s="25" t="str">
        <f>录入表!L36</f>
        <v>住宅</v>
      </c>
      <c r="J36" s="23" t="str">
        <f>录入表!O36</f>
        <v>混合</v>
      </c>
      <c r="K36" s="24" t="str">
        <f>录入表!Q36</f>
        <v>砖混</v>
      </c>
      <c r="L36" s="24">
        <f>录入表!T36</f>
        <v>3</v>
      </c>
      <c r="M36" s="26">
        <f>录入表!N36</f>
        <v>1993</v>
      </c>
      <c r="N36" s="27">
        <f>录入表!AC36</f>
        <v>7</v>
      </c>
      <c r="O36" s="27">
        <f>录入表!AD36</f>
        <v>7</v>
      </c>
      <c r="P36" s="25">
        <f>IF(AND(C36=基准价!$B$2,I36=基准价!$B$1,计算表!K35=基准价!$A$5),基准价!$B$5,IF(AND(C36=基准价!$B$2,I36=基准价!$B$1,计算表!K35=基准价!$A$7),基准价!$B$7,基准价!$C$5))</f>
        <v>8076</v>
      </c>
      <c r="Q36" s="29">
        <f>IF(AND(K36=基准价!$A$5,(50-(2016-M36))/50&gt;0.3),(50-(2016-M36))/50,IF(AND(K36=基准价!$A$5,(50-(2016-M36))/50&lt;=0.3),0.3,IF(AND(K36=基准价!$A$7,(40-(2016-M36))/40&gt;0.3),(40-(2016-M36))/40,0.3)))</f>
        <v>0.54</v>
      </c>
      <c r="R36" s="30">
        <f>IF(K36=基准价!$A$5,764*(Q36-0.3),612*(Q36-0.3))</f>
        <v>183</v>
      </c>
      <c r="S36" s="30">
        <f>IF(K36=基准价!$A$5,764*Q36*(L36-3)/0.2*3%,612*Q36*(L36-3)/0.2*3%)</f>
        <v>0</v>
      </c>
      <c r="T36" s="30">
        <f t="shared" si="0"/>
        <v>-124</v>
      </c>
      <c r="U36" s="30">
        <f t="shared" si="1"/>
        <v>8135</v>
      </c>
      <c r="V36" s="30">
        <f t="shared" si="2"/>
        <v>522918</v>
      </c>
    </row>
    <row r="37" spans="1:22" ht="22.5">
      <c r="A37" s="23">
        <f>录入表!A37</f>
        <v>35</v>
      </c>
      <c r="B37" s="23" t="str">
        <f>录入表!B37</f>
        <v>刘月明</v>
      </c>
      <c r="C37" s="23" t="str">
        <f>录入表!D37</f>
        <v>裕农街74号南栋</v>
      </c>
      <c r="D37" s="23">
        <f>录入表!E37</f>
        <v>101</v>
      </c>
      <c r="E37" s="23" t="str">
        <f>录入表!G37</f>
        <v>裕农街74号南栋101</v>
      </c>
      <c r="F37" s="24" t="str">
        <f>录入表!H37</f>
        <v>00145812</v>
      </c>
      <c r="G37" s="23">
        <f>录入表!I37</f>
        <v>64.28</v>
      </c>
      <c r="H37" s="25" t="str">
        <f>录入表!J37</f>
        <v>住宅</v>
      </c>
      <c r="I37" s="25" t="str">
        <f>录入表!L37</f>
        <v>住宅</v>
      </c>
      <c r="J37" s="23" t="str">
        <f>录入表!O37</f>
        <v>混合</v>
      </c>
      <c r="K37" s="24" t="str">
        <f>录入表!Q37</f>
        <v>砖混</v>
      </c>
      <c r="L37" s="24">
        <f>录入表!T37</f>
        <v>3</v>
      </c>
      <c r="M37" s="26">
        <f>录入表!N37</f>
        <v>1993</v>
      </c>
      <c r="N37" s="27">
        <f>录入表!AC37</f>
        <v>1</v>
      </c>
      <c r="O37" s="27">
        <f>录入表!AD37</f>
        <v>7</v>
      </c>
      <c r="P37" s="25">
        <f>IF(AND(C37=基准价!$B$2,I37=基准价!$B$1,计算表!K36=基准价!$A$5),基准价!$B$5,IF(AND(C37=基准价!$B$2,I37=基准价!$B$1,计算表!K36=基准价!$A$7),基准价!$B$7,基准价!$C$5))</f>
        <v>8076</v>
      </c>
      <c r="Q37" s="29">
        <f>IF(AND(K37=基准价!$A$5,(50-(2016-M37))/50&gt;0.3),(50-(2016-M37))/50,IF(AND(K37=基准价!$A$5,(50-(2016-M37))/50&lt;=0.3),0.3,IF(AND(K37=基准价!$A$7,(40-(2016-M37))/40&gt;0.3),(40-(2016-M37))/40,0.3)))</f>
        <v>0.54</v>
      </c>
      <c r="R37" s="30">
        <f>IF(K37=基准价!$A$5,764*(Q37-0.3),612*(Q37-0.3))</f>
        <v>183</v>
      </c>
      <c r="S37" s="30">
        <f>IF(K37=基准价!$A$5,764*Q37*(L37-3)/0.2*3%,612*Q37*(L37-3)/0.2*3%)</f>
        <v>0</v>
      </c>
      <c r="T37" s="30">
        <f t="shared" si="0"/>
        <v>0</v>
      </c>
      <c r="U37" s="30">
        <f t="shared" si="1"/>
        <v>8259</v>
      </c>
      <c r="V37" s="30">
        <f t="shared" si="2"/>
        <v>530889</v>
      </c>
    </row>
    <row r="38" spans="1:22" ht="22.5">
      <c r="A38" s="23">
        <f>录入表!A38</f>
        <v>36</v>
      </c>
      <c r="B38" s="23" t="str">
        <f>录入表!B38</f>
        <v>杜伟</v>
      </c>
      <c r="C38" s="23" t="str">
        <f>录入表!D38</f>
        <v>裕农街74号南栋</v>
      </c>
      <c r="D38" s="23">
        <f>录入表!E38</f>
        <v>601</v>
      </c>
      <c r="E38" s="23" t="str">
        <f>录入表!G38</f>
        <v>裕农街74号南栋601</v>
      </c>
      <c r="F38" s="24" t="str">
        <f>录入表!H38</f>
        <v>00145816</v>
      </c>
      <c r="G38" s="23">
        <f>录入表!I38</f>
        <v>64.28</v>
      </c>
      <c r="H38" s="25" t="str">
        <f>录入表!J38</f>
        <v>住宅</v>
      </c>
      <c r="I38" s="25" t="str">
        <f>录入表!L38</f>
        <v>住宅</v>
      </c>
      <c r="J38" s="23" t="str">
        <f>录入表!O38</f>
        <v>混合</v>
      </c>
      <c r="K38" s="24" t="str">
        <f>录入表!Q38</f>
        <v>砖混</v>
      </c>
      <c r="L38" s="24">
        <f>录入表!T38</f>
        <v>3</v>
      </c>
      <c r="M38" s="26">
        <f>录入表!N38</f>
        <v>1993</v>
      </c>
      <c r="N38" s="27">
        <f>录入表!AC38</f>
        <v>6</v>
      </c>
      <c r="O38" s="27">
        <f>录入表!AD38</f>
        <v>7</v>
      </c>
      <c r="P38" s="25">
        <f>IF(AND(C38=基准价!$B$2,I38=基准价!$B$1,计算表!K37=基准价!$A$5),基准价!$B$5,IF(AND(C38=基准价!$B$2,I38=基准价!$B$1,计算表!K37=基准价!$A$7),基准价!$B$7,基准价!$C$5))</f>
        <v>8076</v>
      </c>
      <c r="Q38" s="29">
        <f>IF(AND(K38=基准价!$A$5,(50-(2016-M38))/50&gt;0.3),(50-(2016-M38))/50,IF(AND(K38=基准价!$A$5,(50-(2016-M38))/50&lt;=0.3),0.3,IF(AND(K38=基准价!$A$7,(40-(2016-M38))/40&gt;0.3),(40-(2016-M38))/40,0.3)))</f>
        <v>0.54</v>
      </c>
      <c r="R38" s="30">
        <f>IF(K38=基准价!$A$5,764*(Q38-0.3),612*(Q38-0.3))</f>
        <v>183</v>
      </c>
      <c r="S38" s="30">
        <f>IF(K38=基准价!$A$5,764*Q38*(L38-3)/0.2*3%,612*Q38*(L38-3)/0.2*3%)</f>
        <v>0</v>
      </c>
      <c r="T38" s="30">
        <f t="shared" si="0"/>
        <v>0</v>
      </c>
      <c r="U38" s="30">
        <f t="shared" si="1"/>
        <v>8259</v>
      </c>
      <c r="V38" s="30">
        <f t="shared" si="2"/>
        <v>530889</v>
      </c>
    </row>
    <row r="39" spans="1:22" ht="22.5">
      <c r="A39" s="23">
        <f>录入表!A39</f>
        <v>37</v>
      </c>
      <c r="B39" s="23" t="str">
        <f>录入表!B39</f>
        <v>李中定</v>
      </c>
      <c r="C39" s="23" t="str">
        <f>录入表!D39</f>
        <v>裕农街47号北栋</v>
      </c>
      <c r="D39" s="23">
        <f>录入表!E39</f>
        <v>101</v>
      </c>
      <c r="E39" s="23" t="str">
        <f>录入表!G39</f>
        <v>裕农街47号北栋（74号）101</v>
      </c>
      <c r="F39" s="24" t="str">
        <f>录入表!H39</f>
        <v>00145799</v>
      </c>
      <c r="G39" s="23">
        <f>录入表!I39</f>
        <v>86.67</v>
      </c>
      <c r="H39" s="25" t="str">
        <f>录入表!J39</f>
        <v>住宅</v>
      </c>
      <c r="I39" s="25" t="str">
        <f>录入表!L39</f>
        <v>住宅</v>
      </c>
      <c r="J39" s="23" t="str">
        <f>录入表!O39</f>
        <v>混合</v>
      </c>
      <c r="K39" s="24" t="str">
        <f>录入表!Q39</f>
        <v>砖混</v>
      </c>
      <c r="L39" s="24">
        <f>录入表!T39</f>
        <v>3</v>
      </c>
      <c r="M39" s="26">
        <f>录入表!N39</f>
        <v>1993</v>
      </c>
      <c r="N39" s="27">
        <f>录入表!AC39</f>
        <v>1</v>
      </c>
      <c r="O39" s="27">
        <f>录入表!AD39</f>
        <v>6</v>
      </c>
      <c r="P39" s="25">
        <f>IF(AND(C39=基准价!$B$2,I39=基准价!$B$1,计算表!K38=基准价!$A$5),基准价!$B$5,IF(AND(C39=基准价!$B$2,I39=基准价!$B$1,计算表!K38=基准价!$A$7),基准价!$B$7,基准价!$C$5))</f>
        <v>8076</v>
      </c>
      <c r="Q39" s="29">
        <f>IF(AND(K39=基准价!$A$5,(50-(2016-M39))/50&gt;0.3),(50-(2016-M39))/50,IF(AND(K39=基准价!$A$5,(50-(2016-M39))/50&lt;=0.3),0.3,IF(AND(K39=基准价!$A$7,(40-(2016-M39))/40&gt;0.3),(40-(2016-M39))/40,0.3)))</f>
        <v>0.54</v>
      </c>
      <c r="R39" s="30">
        <f>IF(K39=基准价!$A$5,764*(Q39-0.3),612*(Q39-0.3))</f>
        <v>183</v>
      </c>
      <c r="S39" s="30">
        <f>IF(K39=基准价!$A$5,764*Q39*(L39-3)/0.2*3%,612*Q39*(L39-3)/0.2*3%)</f>
        <v>0</v>
      </c>
      <c r="T39" s="30">
        <f t="shared" si="0"/>
        <v>0</v>
      </c>
      <c r="U39" s="30">
        <f t="shared" si="1"/>
        <v>8259</v>
      </c>
      <c r="V39" s="30">
        <f t="shared" si="2"/>
        <v>715808</v>
      </c>
    </row>
    <row r="40" spans="1:22" ht="22.5">
      <c r="A40" s="23">
        <f>录入表!A40</f>
        <v>38</v>
      </c>
      <c r="B40" s="23" t="str">
        <f>录入表!B40</f>
        <v>王兵</v>
      </c>
      <c r="C40" s="23" t="str">
        <f>录入表!D40</f>
        <v>裕农街47号北栋</v>
      </c>
      <c r="D40" s="23">
        <f>录入表!E40</f>
        <v>202</v>
      </c>
      <c r="E40" s="23" t="str">
        <f>录入表!G40</f>
        <v>裕农街47号北栋（74号）202</v>
      </c>
      <c r="F40" s="24" t="str">
        <f>录入表!H40</f>
        <v>00145802</v>
      </c>
      <c r="G40" s="23">
        <f>录入表!I40</f>
        <v>65.5</v>
      </c>
      <c r="H40" s="25" t="str">
        <f>录入表!J40</f>
        <v>住宅</v>
      </c>
      <c r="I40" s="25" t="str">
        <f>录入表!L40</f>
        <v>住宅</v>
      </c>
      <c r="J40" s="23" t="str">
        <f>录入表!O40</f>
        <v>混合</v>
      </c>
      <c r="K40" s="24" t="str">
        <f>录入表!Q40</f>
        <v>砖混</v>
      </c>
      <c r="L40" s="24">
        <f>录入表!T40</f>
        <v>3</v>
      </c>
      <c r="M40" s="26">
        <f>录入表!N40</f>
        <v>1993</v>
      </c>
      <c r="N40" s="27">
        <f>录入表!AC40</f>
        <v>2</v>
      </c>
      <c r="O40" s="27">
        <f>录入表!AD40</f>
        <v>6</v>
      </c>
      <c r="P40" s="25">
        <f>IF(AND(C40=基准价!$B$2,I40=基准价!$B$1,计算表!K39=基准价!$A$5),基准价!$B$5,IF(AND(C40=基准价!$B$2,I40=基准价!$B$1,计算表!K39=基准价!$A$7),基准价!$B$7,基准价!$C$5))</f>
        <v>8076</v>
      </c>
      <c r="Q40" s="29">
        <f>IF(AND(K40=基准价!$A$5,(50-(2016-M40))/50&gt;0.3),(50-(2016-M40))/50,IF(AND(K40=基准价!$A$5,(50-(2016-M40))/50&lt;=0.3),0.3,IF(AND(K40=基准价!$A$7,(40-(2016-M40))/40&gt;0.3),(40-(2016-M40))/40,0.3)))</f>
        <v>0.54</v>
      </c>
      <c r="R40" s="30">
        <f>IF(K40=基准价!$A$5,764*(Q40-0.3),612*(Q40-0.3))</f>
        <v>183</v>
      </c>
      <c r="S40" s="30">
        <f>IF(K40=基准价!$A$5,764*Q40*(L40-3)/0.2*3%,612*Q40*(L40-3)/0.2*3%)</f>
        <v>0</v>
      </c>
      <c r="T40" s="30">
        <f t="shared" si="0"/>
        <v>83</v>
      </c>
      <c r="U40" s="30">
        <f t="shared" si="1"/>
        <v>8342</v>
      </c>
      <c r="V40" s="30">
        <f t="shared" si="2"/>
        <v>546401</v>
      </c>
    </row>
    <row r="41" spans="1:22" ht="22.5">
      <c r="A41" s="23">
        <f>录入表!A41</f>
        <v>39</v>
      </c>
      <c r="B41" s="23" t="str">
        <f>录入表!B41</f>
        <v>谈旻</v>
      </c>
      <c r="C41" s="23" t="str">
        <f>录入表!D41</f>
        <v>裕农街47号北栋</v>
      </c>
      <c r="D41" s="23">
        <f>录入表!E41</f>
        <v>402</v>
      </c>
      <c r="E41" s="23" t="str">
        <f>录入表!G41</f>
        <v>裕农街47号北栋（74号）402</v>
      </c>
      <c r="F41" s="24" t="str">
        <f>录入表!H41</f>
        <v>713141827</v>
      </c>
      <c r="G41" s="23">
        <f>录入表!I41</f>
        <v>65.5</v>
      </c>
      <c r="H41" s="25" t="str">
        <f>录入表!J41</f>
        <v>住宅</v>
      </c>
      <c r="I41" s="25" t="str">
        <f>录入表!L41</f>
        <v>住宅</v>
      </c>
      <c r="J41" s="23" t="str">
        <f>录入表!O41</f>
        <v>混合</v>
      </c>
      <c r="K41" s="24" t="str">
        <f>录入表!Q41</f>
        <v>砖混</v>
      </c>
      <c r="L41" s="24">
        <f>录入表!T41</f>
        <v>3</v>
      </c>
      <c r="M41" s="26">
        <f>录入表!N41</f>
        <v>1993</v>
      </c>
      <c r="N41" s="27">
        <f>录入表!AC41</f>
        <v>4</v>
      </c>
      <c r="O41" s="27">
        <f>录入表!AD41</f>
        <v>6</v>
      </c>
      <c r="P41" s="25">
        <f>IF(AND(C41=基准价!$B$2,I41=基准价!$B$1,计算表!K40=基准价!$A$5),基准价!$B$5,IF(AND(C41=基准价!$B$2,I41=基准价!$B$1,计算表!K40=基准价!$A$7),基准价!$B$7,基准价!$C$5))</f>
        <v>8076</v>
      </c>
      <c r="Q41" s="29">
        <f>IF(AND(K41=基准价!$A$5,(50-(2016-M41))/50&gt;0.3),(50-(2016-M41))/50,IF(AND(K41=基准价!$A$5,(50-(2016-M41))/50&lt;=0.3),0.3,IF(AND(K41=基准价!$A$7,(40-(2016-M41))/40&gt;0.3),(40-(2016-M41))/40,0.3)))</f>
        <v>0.54</v>
      </c>
      <c r="R41" s="30">
        <f>IF(K41=基准价!$A$5,764*(Q41-0.3),612*(Q41-0.3))</f>
        <v>183</v>
      </c>
      <c r="S41" s="30">
        <f>IF(K41=基准价!$A$5,764*Q41*(L41-3)/0.2*3%,612*Q41*(L41-3)/0.2*3%)</f>
        <v>0</v>
      </c>
      <c r="T41" s="30">
        <f t="shared" si="0"/>
        <v>83</v>
      </c>
      <c r="U41" s="30">
        <f t="shared" si="1"/>
        <v>8342</v>
      </c>
      <c r="V41" s="30">
        <f t="shared" si="2"/>
        <v>546401</v>
      </c>
    </row>
    <row r="42" spans="1:22" ht="22.5">
      <c r="A42" s="23">
        <f>录入表!A42</f>
        <v>40</v>
      </c>
      <c r="B42" s="23" t="str">
        <f>录入表!B42</f>
        <v>蒋霞燕</v>
      </c>
      <c r="C42" s="23" t="str">
        <f>录入表!D42</f>
        <v>裕农街47号北栋</v>
      </c>
      <c r="D42" s="23">
        <f>录入表!E42</f>
        <v>602</v>
      </c>
      <c r="E42" s="23" t="str">
        <f>录入表!G42</f>
        <v>裕农街47号北栋（74号）602</v>
      </c>
      <c r="F42" s="24" t="str">
        <f>录入表!H42</f>
        <v>00602758</v>
      </c>
      <c r="G42" s="23">
        <f>录入表!I42</f>
        <v>65.5</v>
      </c>
      <c r="H42" s="25" t="str">
        <f>录入表!J42</f>
        <v>住宅</v>
      </c>
      <c r="I42" s="25" t="str">
        <f>录入表!L42</f>
        <v>住宅</v>
      </c>
      <c r="J42" s="23" t="str">
        <f>录入表!O42</f>
        <v>混合</v>
      </c>
      <c r="K42" s="24" t="str">
        <f>录入表!Q42</f>
        <v>砖混</v>
      </c>
      <c r="L42" s="24">
        <f>录入表!T42</f>
        <v>3</v>
      </c>
      <c r="M42" s="26">
        <f>录入表!N42</f>
        <v>1993</v>
      </c>
      <c r="N42" s="27">
        <f>录入表!AC42</f>
        <v>6</v>
      </c>
      <c r="O42" s="27">
        <f>录入表!AD42</f>
        <v>6</v>
      </c>
      <c r="P42" s="25">
        <f>IF(AND(C42=基准价!$B$2,I42=基准价!$B$1,计算表!K41=基准价!$A$5),基准价!$B$5,IF(AND(C42=基准价!$B$2,I42=基准价!$B$1,计算表!K41=基准价!$A$7),基准价!$B$7,基准价!$C$5))</f>
        <v>8076</v>
      </c>
      <c r="Q42" s="29">
        <f>IF(AND(K42=基准价!$A$5,(50-(2016-M42))/50&gt;0.3),(50-(2016-M42))/50,IF(AND(K42=基准价!$A$5,(50-(2016-M42))/50&lt;=0.3),0.3,IF(AND(K42=基准价!$A$7,(40-(2016-M42))/40&gt;0.3),(40-(2016-M42))/40,0.3)))</f>
        <v>0.54</v>
      </c>
      <c r="R42" s="30">
        <f>IF(K42=基准价!$A$5,764*(Q42-0.3),612*(Q42-0.3))</f>
        <v>183</v>
      </c>
      <c r="S42" s="30">
        <f>IF(K42=基准价!$A$5,764*Q42*(L42-3)/0.2*3%,612*Q42*(L42-3)/0.2*3%)</f>
        <v>0</v>
      </c>
      <c r="T42" s="30">
        <f t="shared" si="0"/>
        <v>-83</v>
      </c>
      <c r="U42" s="30">
        <f t="shared" si="1"/>
        <v>8176</v>
      </c>
      <c r="V42" s="30">
        <f t="shared" si="2"/>
        <v>535528</v>
      </c>
    </row>
    <row r="43" spans="1:22" ht="22.5">
      <c r="A43" s="23">
        <f>录入表!A43</f>
        <v>41</v>
      </c>
      <c r="B43" s="23" t="str">
        <f>录入表!B43</f>
        <v>谭光宏</v>
      </c>
      <c r="C43" s="23" t="str">
        <f>录入表!D43</f>
        <v>下碧湘街33号</v>
      </c>
      <c r="D43" s="23">
        <f>录入表!E43</f>
        <v>204</v>
      </c>
      <c r="E43" s="23" t="str">
        <f>录入表!G43</f>
        <v>天心区下碧湘街33号204号房间</v>
      </c>
      <c r="F43" s="24" t="str">
        <f>录入表!H43</f>
        <v>00091228</v>
      </c>
      <c r="G43" s="23">
        <f>录入表!I43</f>
        <v>45.56</v>
      </c>
      <c r="H43" s="25" t="str">
        <f>录入表!J43</f>
        <v>住宅</v>
      </c>
      <c r="I43" s="25" t="str">
        <f>录入表!L43</f>
        <v>住宅</v>
      </c>
      <c r="J43" s="23" t="str">
        <f>录入表!O43</f>
        <v>混合</v>
      </c>
      <c r="K43" s="24" t="str">
        <f>录入表!Q43</f>
        <v>砖混</v>
      </c>
      <c r="L43" s="24">
        <f>录入表!T43</f>
        <v>3</v>
      </c>
      <c r="M43" s="26">
        <f>录入表!N43</f>
        <v>1996</v>
      </c>
      <c r="N43" s="27">
        <f>录入表!AC43</f>
        <v>2</v>
      </c>
      <c r="O43" s="27">
        <f>录入表!AD43</f>
        <v>4</v>
      </c>
      <c r="P43" s="25">
        <f>IF(AND(C43=基准价!$B$2,I43=基准价!$B$1,计算表!K42=基准价!$A$5),基准价!$B$5,IF(AND(C43=基准价!$B$2,I43=基准价!$B$1,计算表!K42=基准价!$A$7),基准价!$B$7,基准价!$C$5))</f>
        <v>8076</v>
      </c>
      <c r="Q43" s="29">
        <f>IF(AND(K43=基准价!$A$5,(50-(2016-M43))/50&gt;0.3),(50-(2016-M43))/50,IF(AND(K43=基准价!$A$5,(50-(2016-M43))/50&lt;=0.3),0.3,IF(AND(K43=基准价!$A$7,(40-(2016-M43))/40&gt;0.3),(40-(2016-M43))/40,0.3)))</f>
        <v>0.6</v>
      </c>
      <c r="R43" s="30">
        <f>IF(K43=基准价!$A$5,764*(Q43-0.3),612*(Q43-0.3))</f>
        <v>229</v>
      </c>
      <c r="S43" s="30">
        <f>IF(K43=基准价!$A$5,764*Q43*(L43-3)/0.2*3%,612*Q43*(L43-3)/0.2*3%)</f>
        <v>0</v>
      </c>
      <c r="T43" s="30">
        <f t="shared" si="0"/>
        <v>83</v>
      </c>
      <c r="U43" s="30">
        <f t="shared" si="1"/>
        <v>8388</v>
      </c>
      <c r="V43" s="30">
        <f t="shared" si="2"/>
        <v>382157</v>
      </c>
    </row>
    <row r="44" spans="1:22" ht="22.5">
      <c r="A44" s="23">
        <f>录入表!A44</f>
        <v>42</v>
      </c>
      <c r="B44" s="23" t="str">
        <f>录入表!B44</f>
        <v>劳先奇</v>
      </c>
      <c r="C44" s="23" t="str">
        <f>录入表!D44</f>
        <v>下碧湘街33号</v>
      </c>
      <c r="D44" s="23">
        <f>录入表!E44</f>
        <v>406</v>
      </c>
      <c r="E44" s="23" t="str">
        <f>录入表!G44</f>
        <v>天心区下碧湘街33号406</v>
      </c>
      <c r="F44" s="24" t="str">
        <f>录入表!H44</f>
        <v>00107372</v>
      </c>
      <c r="G44" s="23">
        <f>录入表!I44</f>
        <v>59.51</v>
      </c>
      <c r="H44" s="25" t="str">
        <f>录入表!J44</f>
        <v>住宅</v>
      </c>
      <c r="I44" s="25" t="str">
        <f>录入表!L44</f>
        <v>住宅</v>
      </c>
      <c r="J44" s="23" t="str">
        <f>录入表!O44</f>
        <v>混合</v>
      </c>
      <c r="K44" s="24" t="str">
        <f>录入表!Q44</f>
        <v>砖混</v>
      </c>
      <c r="L44" s="24">
        <f>录入表!T44</f>
        <v>3</v>
      </c>
      <c r="M44" s="26">
        <f>录入表!N44</f>
        <v>1996</v>
      </c>
      <c r="N44" s="27">
        <f>录入表!AC44</f>
        <v>4</v>
      </c>
      <c r="O44" s="27">
        <f>录入表!AD44</f>
        <v>4</v>
      </c>
      <c r="P44" s="25">
        <f>IF(AND(C44=基准价!$B$2,I44=基准价!$B$1,计算表!K43=基准价!$A$5),基准价!$B$5,IF(AND(C44=基准价!$B$2,I44=基准价!$B$1,计算表!K43=基准价!$A$7),基准价!$B$7,基准价!$C$5))</f>
        <v>8076</v>
      </c>
      <c r="Q44" s="29">
        <f>IF(AND(K44=基准价!$A$5,(50-(2016-M44))/50&gt;0.3),(50-(2016-M44))/50,IF(AND(K44=基准价!$A$5,(50-(2016-M44))/50&lt;=0.3),0.3,IF(AND(K44=基准价!$A$7,(40-(2016-M44))/40&gt;0.3),(40-(2016-M44))/40,0.3)))</f>
        <v>0.6</v>
      </c>
      <c r="R44" s="30">
        <f>IF(K44=基准价!$A$5,764*(Q44-0.3),612*(Q44-0.3))</f>
        <v>229</v>
      </c>
      <c r="S44" s="30">
        <f>IF(K44=基准价!$A$5,764*Q44*(L44-3)/0.2*3%,612*Q44*(L44-3)/0.2*3%)</f>
        <v>0</v>
      </c>
      <c r="T44" s="30">
        <f t="shared" si="0"/>
        <v>42</v>
      </c>
      <c r="U44" s="30">
        <f t="shared" si="1"/>
        <v>8347</v>
      </c>
      <c r="V44" s="30">
        <f t="shared" si="2"/>
        <v>496730</v>
      </c>
    </row>
    <row r="45" spans="1:22" ht="22.5">
      <c r="A45" s="23">
        <f>录入表!A45</f>
        <v>43</v>
      </c>
      <c r="B45" s="23" t="str">
        <f>录入表!B45</f>
        <v>邹逢芝</v>
      </c>
      <c r="C45" s="23" t="str">
        <f>录入表!D45</f>
        <v>下碧湘街33号</v>
      </c>
      <c r="D45" s="23">
        <f>录入表!E45</f>
        <v>402</v>
      </c>
      <c r="E45" s="23" t="str">
        <f>录入表!G45</f>
        <v>天心区下碧湘街33号402</v>
      </c>
      <c r="F45" s="24" t="str">
        <f>录入表!H45</f>
        <v>00424438</v>
      </c>
      <c r="G45" s="23">
        <f>录入表!I45</f>
        <v>68.72</v>
      </c>
      <c r="H45" s="25" t="str">
        <f>录入表!J45</f>
        <v>住宅</v>
      </c>
      <c r="I45" s="25" t="str">
        <f>录入表!L45</f>
        <v>住宅</v>
      </c>
      <c r="J45" s="23" t="str">
        <f>录入表!O45</f>
        <v>混合</v>
      </c>
      <c r="K45" s="24" t="str">
        <f>录入表!Q45</f>
        <v>砖混</v>
      </c>
      <c r="L45" s="24">
        <f>录入表!T45</f>
        <v>3</v>
      </c>
      <c r="M45" s="26">
        <f>录入表!N45</f>
        <v>1996</v>
      </c>
      <c r="N45" s="27">
        <f>录入表!AC45</f>
        <v>4</v>
      </c>
      <c r="O45" s="27">
        <f>录入表!AD45</f>
        <v>4</v>
      </c>
      <c r="P45" s="25">
        <f>IF(AND(C45=基准价!$B$2,I45=基准价!$B$1,计算表!K44=基准价!$A$5),基准价!$B$5,IF(AND(C45=基准价!$B$2,I45=基准价!$B$1,计算表!K44=基准价!$A$7),基准价!$B$7,基准价!$C$5))</f>
        <v>8076</v>
      </c>
      <c r="Q45" s="29">
        <f>IF(AND(K45=基准价!$A$5,(50-(2016-M45))/50&gt;0.3),(50-(2016-M45))/50,IF(AND(K45=基准价!$A$5,(50-(2016-M45))/50&lt;=0.3),0.3,IF(AND(K45=基准价!$A$7,(40-(2016-M45))/40&gt;0.3),(40-(2016-M45))/40,0.3)))</f>
        <v>0.6</v>
      </c>
      <c r="R45" s="30">
        <f>IF(K45=基准价!$A$5,764*(Q45-0.3),612*(Q45-0.3))</f>
        <v>229</v>
      </c>
      <c r="S45" s="30">
        <f>IF(K45=基准价!$A$5,764*Q45*(L45-3)/0.2*3%,612*Q45*(L45-3)/0.2*3%)</f>
        <v>0</v>
      </c>
      <c r="T45" s="30">
        <f t="shared" si="0"/>
        <v>42</v>
      </c>
      <c r="U45" s="30">
        <f t="shared" si="1"/>
        <v>8347</v>
      </c>
      <c r="V45" s="30">
        <f t="shared" si="2"/>
        <v>573606</v>
      </c>
    </row>
    <row r="46" spans="1:22" ht="22.5">
      <c r="A46" s="23">
        <f>录入表!A46</f>
        <v>44</v>
      </c>
      <c r="B46" s="23" t="str">
        <f>录入表!B46</f>
        <v>邓超、邓金科</v>
      </c>
      <c r="C46" s="23" t="str">
        <f>录入表!D46</f>
        <v>下碧湘街33号</v>
      </c>
      <c r="D46" s="23">
        <f>录入表!E46</f>
        <v>0</v>
      </c>
      <c r="E46" s="23" t="str">
        <f>录入表!G46</f>
        <v>天心区下碧湘街33号1层</v>
      </c>
      <c r="F46" s="24" t="str">
        <f>录入表!H46</f>
        <v>00457881、00023454</v>
      </c>
      <c r="G46" s="23">
        <f>录入表!I46</f>
        <v>148.77000000000001</v>
      </c>
      <c r="H46" s="25" t="str">
        <f>录入表!J46</f>
        <v>住宅</v>
      </c>
      <c r="I46" s="25" t="str">
        <f>录入表!L46</f>
        <v>住宅</v>
      </c>
      <c r="J46" s="23" t="str">
        <f>录入表!O46</f>
        <v>混合</v>
      </c>
      <c r="K46" s="24" t="str">
        <f>录入表!Q46</f>
        <v>砖混</v>
      </c>
      <c r="L46" s="24">
        <f>录入表!T46</f>
        <v>4</v>
      </c>
      <c r="M46" s="26">
        <f>录入表!N46</f>
        <v>1996</v>
      </c>
      <c r="N46" s="27">
        <f>录入表!AC46</f>
        <v>1</v>
      </c>
      <c r="O46" s="27">
        <f>录入表!AD46</f>
        <v>4</v>
      </c>
      <c r="P46" s="25">
        <f>IF(AND(C46=基准价!$B$2,I46=基准价!$B$1,计算表!K45=基准价!$A$5),基准价!$B$5,IF(AND(C46=基准价!$B$2,I46=基准价!$B$1,计算表!K45=基准价!$A$7),基准价!$B$7,基准价!$C$5))</f>
        <v>8076</v>
      </c>
      <c r="Q46" s="29">
        <f>IF(AND(K46=基准价!$A$5,(50-(2016-M46))/50&gt;0.3),(50-(2016-M46))/50,IF(AND(K46=基准价!$A$5,(50-(2016-M46))/50&lt;=0.3),0.3,IF(AND(K46=基准价!$A$7,(40-(2016-M46))/40&gt;0.3),(40-(2016-M46))/40,0.3)))</f>
        <v>0.6</v>
      </c>
      <c r="R46" s="30">
        <f>IF(K46=基准价!$A$5,764*(Q46-0.3),612*(Q46-0.3))</f>
        <v>229</v>
      </c>
      <c r="S46" s="30">
        <f>IF(K46=基准价!$A$5,764*Q46*(L46-3)/0.2*3%,612*Q46*(L46-3)/0.2*3%)</f>
        <v>69</v>
      </c>
      <c r="T46" s="30">
        <f t="shared" si="0"/>
        <v>0</v>
      </c>
      <c r="U46" s="30">
        <f t="shared" si="1"/>
        <v>8374</v>
      </c>
      <c r="V46" s="30">
        <f t="shared" si="2"/>
        <v>1245800</v>
      </c>
    </row>
    <row r="47" spans="1:22" ht="22.5">
      <c r="A47" s="23">
        <f>录入表!A47</f>
        <v>45</v>
      </c>
      <c r="B47" s="23" t="str">
        <f>录入表!B47</f>
        <v>易春云</v>
      </c>
      <c r="C47" s="23" t="str">
        <f>录入表!D47</f>
        <v>独立栋</v>
      </c>
      <c r="D47" s="23">
        <f>录入表!E47</f>
        <v>0</v>
      </c>
      <c r="E47" s="23" t="str">
        <f>录入表!G47</f>
        <v>裕农街090号全部</v>
      </c>
      <c r="F47" s="24" t="str">
        <f>录入表!H47</f>
        <v>私019168</v>
      </c>
      <c r="G47" s="23">
        <f>录入表!I47</f>
        <v>24.96</v>
      </c>
      <c r="H47" s="25" t="str">
        <f>录入表!J47</f>
        <v>住宅</v>
      </c>
      <c r="I47" s="25" t="str">
        <f>录入表!L47</f>
        <v>住宅</v>
      </c>
      <c r="J47" s="23" t="str">
        <f>录入表!O47</f>
        <v>砖木</v>
      </c>
      <c r="K47" s="24" t="str">
        <f>录入表!Q47</f>
        <v>砖木</v>
      </c>
      <c r="L47" s="24">
        <f>录入表!T47</f>
        <v>3</v>
      </c>
      <c r="M47" s="26">
        <f>录入表!N47</f>
        <v>1988</v>
      </c>
      <c r="N47" s="27">
        <f>录入表!AC47</f>
        <v>1</v>
      </c>
      <c r="O47" s="27">
        <f>录入表!AD47</f>
        <v>1</v>
      </c>
      <c r="P47" s="25">
        <f>IF(AND(C47=基准价!$B$2,I47=基准价!$B$1,计算表!K46=基准价!$A$5),基准价!$B$5,IF(AND(C47=基准价!$B$2,I47=基准价!$B$1,计算表!K46=基准价!$A$7),基准价!$B$7,基准价!$C$5))</f>
        <v>8318</v>
      </c>
      <c r="Q47" s="29">
        <f>IF(AND(K47=基准价!$A$5,(50-(2016-M47))/50&gt;0.3),(50-(2016-M47))/50,IF(AND(K47=基准价!$A$5,(50-(2016-M47))/50&lt;=0.3),0.3,IF(AND(K47=基准价!$A$7,(40-(2016-M47))/40&gt;0.3),(40-(2016-M47))/40,0.3)))</f>
        <v>0.3</v>
      </c>
      <c r="R47" s="30">
        <f>IF(K47=基准价!$A$5,764*(Q47-0.3),612*(Q47-0.3))</f>
        <v>0</v>
      </c>
      <c r="S47" s="30">
        <f>IF(K47=基准价!$A$5,764*Q47*(L47-3)/0.2*3%,612*Q47*(L47-3)/0.2*3%)</f>
        <v>0</v>
      </c>
      <c r="T47" s="30">
        <f t="shared" si="0"/>
        <v>0</v>
      </c>
      <c r="U47" s="30">
        <f t="shared" si="1"/>
        <v>8318</v>
      </c>
      <c r="V47" s="30">
        <f t="shared" si="2"/>
        <v>207617</v>
      </c>
    </row>
    <row r="48" spans="1:22" ht="22.5">
      <c r="A48" s="23">
        <f>录入表!A48</f>
        <v>46</v>
      </c>
      <c r="B48" s="23" t="str">
        <f>录入表!B48</f>
        <v>唐普臣</v>
      </c>
      <c r="C48" s="23" t="str">
        <f>录入表!D48</f>
        <v>独立栋</v>
      </c>
      <c r="D48" s="23">
        <f>录入表!E48</f>
        <v>0</v>
      </c>
      <c r="E48" s="23" t="str">
        <f>录入表!G48</f>
        <v>裕农街094号全部</v>
      </c>
      <c r="F48" s="24" t="str">
        <f>录入表!H48</f>
        <v>私019439</v>
      </c>
      <c r="G48" s="23">
        <f>录入表!I48</f>
        <v>52.36</v>
      </c>
      <c r="H48" s="25" t="str">
        <f>录入表!J48</f>
        <v>住宅</v>
      </c>
      <c r="I48" s="25" t="str">
        <f>录入表!L48</f>
        <v>住宅</v>
      </c>
      <c r="J48" s="23" t="str">
        <f>录入表!O48</f>
        <v>砖木</v>
      </c>
      <c r="K48" s="24" t="str">
        <f>录入表!Q48</f>
        <v>砖木</v>
      </c>
      <c r="L48" s="24">
        <f>录入表!T48</f>
        <v>3</v>
      </c>
      <c r="M48" s="26">
        <f>录入表!N48</f>
        <v>1954</v>
      </c>
      <c r="N48" s="27" t="str">
        <f>录入表!AC48</f>
        <v>1-3</v>
      </c>
      <c r="O48" s="27">
        <f>录入表!AD48</f>
        <v>3</v>
      </c>
      <c r="P48" s="25">
        <f>IF(AND(C48=基准价!$B$2,I48=基准价!$B$1,计算表!K47=基准价!$A$5),基准价!$B$5,IF(AND(C48=基准价!$B$2,I48=基准价!$B$1,计算表!K47=基准价!$A$7),基准价!$B$7,基准价!$C$5))</f>
        <v>8166</v>
      </c>
      <c r="Q48" s="29">
        <f>IF(AND(K48=基准价!$A$5,(50-(2016-M48))/50&gt;0.3),(50-(2016-M48))/50,IF(AND(K48=基准价!$A$5,(50-(2016-M48))/50&lt;=0.3),0.3,IF(AND(K48=基准价!$A$7,(40-(2016-M48))/40&gt;0.3),(40-(2016-M48))/40,0.3)))</f>
        <v>0.3</v>
      </c>
      <c r="R48" s="30">
        <f>IF(K48=基准价!$A$5,764*(Q48-0.3),612*(Q48-0.3))</f>
        <v>0</v>
      </c>
      <c r="S48" s="30">
        <f>IF(K48=基准价!$A$5,764*Q48*(L48-3)/0.2*3%,612*Q48*(L48-3)/0.2*3%)</f>
        <v>0</v>
      </c>
      <c r="T48" s="30" t="b">
        <f t="shared" si="0"/>
        <v>0</v>
      </c>
      <c r="U48" s="30">
        <f t="shared" si="1"/>
        <v>8166</v>
      </c>
      <c r="V48" s="30">
        <f t="shared" si="2"/>
        <v>427572</v>
      </c>
    </row>
    <row r="49" spans="1:23" ht="22.5">
      <c r="A49" s="23">
        <f>录入表!A49</f>
        <v>47</v>
      </c>
      <c r="B49" s="23" t="str">
        <f>录入表!B49</f>
        <v>黄秀兰</v>
      </c>
      <c r="C49" s="23" t="str">
        <f>录入表!D49</f>
        <v>独立栋</v>
      </c>
      <c r="D49" s="23">
        <f>录入表!E49</f>
        <v>0</v>
      </c>
      <c r="E49" s="23" t="str">
        <f>录入表!G49</f>
        <v>裕农街八条巷128号全部</v>
      </c>
      <c r="F49" s="24" t="str">
        <f>录入表!H49</f>
        <v>00326767</v>
      </c>
      <c r="G49" s="23">
        <f>录入表!I49</f>
        <v>49.7</v>
      </c>
      <c r="H49" s="25" t="str">
        <f>录入表!J49</f>
        <v>住宅</v>
      </c>
      <c r="I49" s="25" t="str">
        <f>录入表!L49</f>
        <v>住宅</v>
      </c>
      <c r="J49" s="23" t="str">
        <f>录入表!O49</f>
        <v>混合</v>
      </c>
      <c r="K49" s="24" t="str">
        <f>录入表!Q49</f>
        <v>砖混</v>
      </c>
      <c r="L49" s="24">
        <f>录入表!T49</f>
        <v>3</v>
      </c>
      <c r="M49" s="26">
        <f>录入表!N49</f>
        <v>1992</v>
      </c>
      <c r="N49" s="27" t="str">
        <f>录入表!AC49</f>
        <v>1-2</v>
      </c>
      <c r="O49" s="27">
        <f>录入表!AD49</f>
        <v>2</v>
      </c>
      <c r="P49" s="25">
        <f>IF(AND(C49=基准价!$B$2,I49=基准价!$B$1,计算表!K48=基准价!$A$5),基准价!$B$5,IF(AND(C49=基准价!$B$2,I49=基准价!$B$1,计算表!K48=基准价!$A$7),基准价!$B$7,基准价!$C$5))</f>
        <v>8166</v>
      </c>
      <c r="Q49" s="29">
        <f>IF(AND(K49=基准价!$A$5,(50-(2016-M49))/50&gt;0.3),(50-(2016-M49))/50,IF(AND(K49=基准价!$A$5,(50-(2016-M49))/50&lt;=0.3),0.3,IF(AND(K49=基准价!$A$7,(40-(2016-M49))/40&gt;0.3),(40-(2016-M49))/40,0.3)))</f>
        <v>0.52</v>
      </c>
      <c r="R49" s="30">
        <f>IF(K49=基准价!$A$5,764*(Q49-0.3),612*(Q49-0.3))</f>
        <v>168</v>
      </c>
      <c r="S49" s="30">
        <f>IF(K49=基准价!$A$5,764*Q49*(L49-3)/0.2*3%,612*Q49*(L49-3)/0.2*3%)</f>
        <v>0</v>
      </c>
      <c r="T49" s="30" t="b">
        <f t="shared" si="0"/>
        <v>0</v>
      </c>
      <c r="U49" s="30">
        <f t="shared" si="1"/>
        <v>8334</v>
      </c>
      <c r="V49" s="30">
        <f t="shared" si="2"/>
        <v>414200</v>
      </c>
    </row>
    <row r="50" spans="1:23" ht="22.5">
      <c r="A50" s="23">
        <f>录入表!A50</f>
        <v>48</v>
      </c>
      <c r="B50" s="23" t="str">
        <f>录入表!B50</f>
        <v>彭卓群</v>
      </c>
      <c r="C50" s="23" t="str">
        <f>录入表!D50</f>
        <v>独立栋</v>
      </c>
      <c r="D50" s="23">
        <f>录入表!E50</f>
        <v>0</v>
      </c>
      <c r="E50" s="23" t="str">
        <f>录入表!G50</f>
        <v>天心区裕农街七条巷11号全部</v>
      </c>
      <c r="F50" s="24" t="str">
        <f>录入表!H50</f>
        <v>00582448</v>
      </c>
      <c r="G50" s="23">
        <f>录入表!I50</f>
        <v>85.46</v>
      </c>
      <c r="H50" s="25" t="str">
        <f>录入表!J50</f>
        <v>住宅</v>
      </c>
      <c r="I50" s="25" t="str">
        <f>录入表!L50</f>
        <v>住宅</v>
      </c>
      <c r="J50" s="23" t="str">
        <f>录入表!O50</f>
        <v>混合</v>
      </c>
      <c r="K50" s="24" t="str">
        <f>录入表!Q50</f>
        <v>砖混</v>
      </c>
      <c r="L50" s="24">
        <f>录入表!T50</f>
        <v>3</v>
      </c>
      <c r="M50" s="26">
        <f>录入表!N50</f>
        <v>2007</v>
      </c>
      <c r="N50" s="27" t="str">
        <f>录入表!AC50</f>
        <v>1-2</v>
      </c>
      <c r="O50" s="27">
        <f>录入表!AD50</f>
        <v>2</v>
      </c>
      <c r="P50" s="25">
        <f>IF(AND(C50=基准价!$B$2,I50=基准价!$B$1,计算表!K49=基准价!$A$5),基准价!$B$5,IF(AND(C50=基准价!$B$2,I50=基准价!$B$1,计算表!K49=基准价!$A$7),基准价!$B$7,基准价!$C$5))</f>
        <v>8318</v>
      </c>
      <c r="Q50" s="29">
        <f>IF(AND(K50=基准价!$A$5,(50-(2016-M50))/50&gt;0.3),(50-(2016-M50))/50,IF(AND(K50=基准价!$A$5,(50-(2016-M50))/50&lt;=0.3),0.3,IF(AND(K50=基准价!$A$7,(40-(2016-M50))/40&gt;0.3),(40-(2016-M50))/40,0.3)))</f>
        <v>0.82</v>
      </c>
      <c r="R50" s="30">
        <f>IF(K50=基准价!$A$5,764*(Q50-0.3),612*(Q50-0.3))</f>
        <v>397</v>
      </c>
      <c r="S50" s="30">
        <f>IF(K50=基准价!$A$5,764*Q50*(L50-3)/0.2*3%,612*Q50*(L50-3)/0.2*3%)</f>
        <v>0</v>
      </c>
      <c r="T50" s="30" t="b">
        <f t="shared" si="0"/>
        <v>0</v>
      </c>
      <c r="U50" s="30">
        <f t="shared" si="1"/>
        <v>8715</v>
      </c>
      <c r="V50" s="30">
        <f t="shared" si="2"/>
        <v>744784</v>
      </c>
    </row>
    <row r="51" spans="1:23" ht="22.5">
      <c r="A51" s="23">
        <f>录入表!A51</f>
        <v>49</v>
      </c>
      <c r="B51" s="23" t="str">
        <f>录入表!B51</f>
        <v>欧建国</v>
      </c>
      <c r="C51" s="23" t="str">
        <f>录入表!D51</f>
        <v>独立栋</v>
      </c>
      <c r="D51" s="23">
        <f>录入表!E51</f>
        <v>0</v>
      </c>
      <c r="E51" s="23" t="str">
        <f>录入表!G51</f>
        <v>裕农街064号全部</v>
      </c>
      <c r="F51" s="24" t="str">
        <f>录入表!H51</f>
        <v>00518770</v>
      </c>
      <c r="G51" s="23">
        <f>录入表!I51</f>
        <v>63.71</v>
      </c>
      <c r="H51" s="25" t="str">
        <f>录入表!J51</f>
        <v>住宅</v>
      </c>
      <c r="I51" s="25" t="str">
        <f>录入表!L51</f>
        <v>住宅</v>
      </c>
      <c r="J51" s="23" t="str">
        <f>录入表!O51</f>
        <v>砖木</v>
      </c>
      <c r="K51" s="24" t="str">
        <f>录入表!Q51</f>
        <v>砖木</v>
      </c>
      <c r="L51" s="24">
        <f>录入表!T51</f>
        <v>3</v>
      </c>
      <c r="M51" s="26">
        <f>录入表!N51</f>
        <v>1949</v>
      </c>
      <c r="N51" s="27" t="str">
        <f>录入表!AC51</f>
        <v>1-2</v>
      </c>
      <c r="O51" s="27">
        <f>录入表!AD51</f>
        <v>2</v>
      </c>
      <c r="P51" s="25">
        <f>IF(AND(C51=基准价!$B$2,I51=基准价!$B$1,计算表!K50=基准价!$A$5),基准价!$B$5,IF(AND(C51=基准价!$B$2,I51=基准价!$B$1,计算表!K50=基准价!$A$7),基准价!$B$7,基准价!$C$5))</f>
        <v>8318</v>
      </c>
      <c r="Q51" s="29">
        <f>IF(AND(K51=基准价!$A$5,(50-(2016-M51))/50&gt;0.3),(50-(2016-M51))/50,IF(AND(K51=基准价!$A$5,(50-(2016-M51))/50&lt;=0.3),0.3,IF(AND(K51=基准价!$A$7,(40-(2016-M51))/40&gt;0.3),(40-(2016-M51))/40,0.3)))</f>
        <v>0.3</v>
      </c>
      <c r="R51" s="30">
        <f>IF(K51=基准价!$A$5,764*(Q51-0.3),612*(Q51-0.3))</f>
        <v>0</v>
      </c>
      <c r="S51" s="30">
        <f>IF(K51=基准价!$A$5,764*Q51*(L51-3)/0.2*3%,612*Q51*(L51-3)/0.2*3%)</f>
        <v>0</v>
      </c>
      <c r="T51" s="30" t="b">
        <f t="shared" si="0"/>
        <v>0</v>
      </c>
      <c r="U51" s="30">
        <f t="shared" si="1"/>
        <v>8318</v>
      </c>
      <c r="V51" s="30">
        <f t="shared" si="2"/>
        <v>529940</v>
      </c>
    </row>
    <row r="52" spans="1:23" ht="22.5">
      <c r="A52" s="23">
        <f>录入表!A52</f>
        <v>50</v>
      </c>
      <c r="B52" s="23" t="str">
        <f>录入表!B52</f>
        <v>凌春泉</v>
      </c>
      <c r="C52" s="23" t="str">
        <f>录入表!D52</f>
        <v>独立栋</v>
      </c>
      <c r="D52" s="23">
        <f>录入表!E52</f>
        <v>0</v>
      </c>
      <c r="E52" s="23" t="str">
        <f>录入表!G52</f>
        <v>裕农街三条巷027号全部</v>
      </c>
      <c r="F52" s="24" t="str">
        <f>录入表!H52</f>
        <v>私017094</v>
      </c>
      <c r="G52" s="23">
        <f>录入表!I52</f>
        <v>44</v>
      </c>
      <c r="H52" s="25" t="str">
        <f>录入表!J52</f>
        <v>住宅</v>
      </c>
      <c r="I52" s="25" t="str">
        <f>录入表!L52</f>
        <v>住宅</v>
      </c>
      <c r="J52" s="23" t="str">
        <f>录入表!O52</f>
        <v>砖木</v>
      </c>
      <c r="K52" s="24" t="str">
        <f>录入表!Q52</f>
        <v>砖木</v>
      </c>
      <c r="L52" s="24">
        <f>录入表!T52</f>
        <v>3</v>
      </c>
      <c r="M52" s="26">
        <f>录入表!N52</f>
        <v>1944</v>
      </c>
      <c r="N52" s="27" t="str">
        <f>录入表!AC52</f>
        <v>1-2</v>
      </c>
      <c r="O52" s="27">
        <f>录入表!AD52</f>
        <v>2</v>
      </c>
      <c r="P52" s="25">
        <f>IF(AND(C52=基准价!$B$2,I52=基准价!$B$1,计算表!K51=基准价!$A$5),基准价!$B$5,IF(AND(C52=基准价!$B$2,I52=基准价!$B$1,计算表!K51=基准价!$A$7),基准价!$B$7,基准价!$C$5))</f>
        <v>8166</v>
      </c>
      <c r="Q52" s="29">
        <f>IF(AND(K52=基准价!$A$5,(50-(2016-M52))/50&gt;0.3),(50-(2016-M52))/50,IF(AND(K52=基准价!$A$5,(50-(2016-M52))/50&lt;=0.3),0.3,IF(AND(K52=基准价!$A$7,(40-(2016-M52))/40&gt;0.3),(40-(2016-M52))/40,0.3)))</f>
        <v>0.3</v>
      </c>
      <c r="R52" s="30">
        <f>IF(K52=基准价!$A$5,764*(Q52-0.3),612*(Q52-0.3))</f>
        <v>0</v>
      </c>
      <c r="S52" s="30">
        <f>IF(K52=基准价!$A$5,764*Q52*(L52-3)/0.2*3%,612*Q52*(L52-3)/0.2*3%)</f>
        <v>0</v>
      </c>
      <c r="T52" s="30" t="b">
        <f t="shared" si="0"/>
        <v>0</v>
      </c>
      <c r="U52" s="30">
        <f t="shared" si="1"/>
        <v>8166</v>
      </c>
      <c r="V52" s="30">
        <f t="shared" si="2"/>
        <v>359304</v>
      </c>
    </row>
    <row r="53" spans="1:23" ht="22.5">
      <c r="A53" s="23">
        <f>录入表!A53</f>
        <v>51</v>
      </c>
      <c r="B53" s="23" t="str">
        <f>录入表!B53</f>
        <v>秦泽亮</v>
      </c>
      <c r="C53" s="23" t="str">
        <f>录入表!D53</f>
        <v>独立栋</v>
      </c>
      <c r="D53" s="23">
        <f>录入表!E53</f>
        <v>0</v>
      </c>
      <c r="E53" s="23" t="str">
        <f>录入表!G53</f>
        <v>裕农街三条巷19号全部</v>
      </c>
      <c r="F53" s="24" t="str">
        <f>录入表!H53</f>
        <v>私067425</v>
      </c>
      <c r="G53" s="23">
        <f>录入表!I53</f>
        <v>52.19</v>
      </c>
      <c r="H53" s="25" t="str">
        <f>录入表!J53</f>
        <v>住宅</v>
      </c>
      <c r="I53" s="25" t="str">
        <f>录入表!L53</f>
        <v>住宅</v>
      </c>
      <c r="J53" s="23" t="str">
        <f>录入表!O53</f>
        <v>砖木</v>
      </c>
      <c r="K53" s="24" t="str">
        <f>录入表!Q53</f>
        <v>砖木</v>
      </c>
      <c r="L53" s="24">
        <f>录入表!T53</f>
        <v>3</v>
      </c>
      <c r="M53" s="26">
        <f>录入表!N53</f>
        <v>1950</v>
      </c>
      <c r="N53" s="27" t="str">
        <f>录入表!AC53</f>
        <v>1</v>
      </c>
      <c r="O53" s="27">
        <f>录入表!AD53</f>
        <v>1</v>
      </c>
      <c r="P53" s="25">
        <f>IF(AND(C53=基准价!$B$2,I53=基准价!$B$1,计算表!K52=基准价!$A$5),基准价!$B$5,IF(AND(C53=基准价!$B$2,I53=基准价!$B$1,计算表!K52=基准价!$A$7),基准价!$B$7,基准价!$C$5))</f>
        <v>8166</v>
      </c>
      <c r="Q53" s="29">
        <f>IF(AND(K53=基准价!$A$5,(50-(2016-M53))/50&gt;0.3),(50-(2016-M53))/50,IF(AND(K53=基准价!$A$5,(50-(2016-M53))/50&lt;=0.3),0.3,IF(AND(K53=基准价!$A$7,(40-(2016-M53))/40&gt;0.3),(40-(2016-M53))/40,0.3)))</f>
        <v>0.3</v>
      </c>
      <c r="R53" s="30">
        <f>IF(K53=基准价!$A$5,764*(Q53-0.3),612*(Q53-0.3))</f>
        <v>0</v>
      </c>
      <c r="S53" s="30">
        <f>IF(K53=基准价!$A$5,764*Q53*(L53-3)/0.2*3%,612*Q53*(L53-3)/0.2*3%)</f>
        <v>0</v>
      </c>
      <c r="T53" s="30" t="b">
        <f t="shared" si="0"/>
        <v>0</v>
      </c>
      <c r="U53" s="30">
        <f t="shared" si="1"/>
        <v>8166</v>
      </c>
      <c r="V53" s="30">
        <f t="shared" si="2"/>
        <v>426184</v>
      </c>
    </row>
    <row r="54" spans="1:23" ht="22.5">
      <c r="A54" s="23">
        <f>录入表!A54</f>
        <v>52</v>
      </c>
      <c r="B54" s="23" t="str">
        <f>录入表!B54</f>
        <v>秦国强</v>
      </c>
      <c r="C54" s="23" t="str">
        <f>录入表!D54</f>
        <v>独立栋</v>
      </c>
      <c r="D54" s="23">
        <f>录入表!E54</f>
        <v>0</v>
      </c>
      <c r="E54" s="23" t="str">
        <f>录入表!G54</f>
        <v>裕农街三条巷19号西向一缝</v>
      </c>
      <c r="F54" s="24" t="str">
        <f>录入表!H54</f>
        <v>成067115</v>
      </c>
      <c r="G54" s="23">
        <f>录入表!I54</f>
        <v>33.44</v>
      </c>
      <c r="H54" s="25" t="str">
        <f>录入表!J54</f>
        <v>住宅</v>
      </c>
      <c r="I54" s="25" t="str">
        <f>录入表!L54</f>
        <v>住宅</v>
      </c>
      <c r="J54" s="23" t="str">
        <f>录入表!O54</f>
        <v>砖木</v>
      </c>
      <c r="K54" s="24" t="str">
        <f>录入表!Q54</f>
        <v>砖木</v>
      </c>
      <c r="L54" s="24">
        <f>录入表!T54</f>
        <v>3</v>
      </c>
      <c r="M54" s="26">
        <f>录入表!N54</f>
        <v>1950</v>
      </c>
      <c r="N54" s="27" t="str">
        <f>录入表!AC54</f>
        <v>1-2</v>
      </c>
      <c r="O54" s="27">
        <f>录入表!AD54</f>
        <v>2</v>
      </c>
      <c r="P54" s="25">
        <f>IF(AND(C54=基准价!$B$2,I54=基准价!$B$1,计算表!K53=基准价!$A$5),基准价!$B$5,IF(AND(C54=基准价!$B$2,I54=基准价!$B$1,计算表!K53=基准价!$A$7),基准价!$B$7,基准价!$C$5))</f>
        <v>8166</v>
      </c>
      <c r="Q54" s="29">
        <f>IF(AND(K54=基准价!$A$5,(50-(2016-M54))/50&gt;0.3),(50-(2016-M54))/50,IF(AND(K54=基准价!$A$5,(50-(2016-M54))/50&lt;=0.3),0.3,IF(AND(K54=基准价!$A$7,(40-(2016-M54))/40&gt;0.3),(40-(2016-M54))/40,0.3)))</f>
        <v>0.3</v>
      </c>
      <c r="R54" s="30">
        <f>IF(K54=基准价!$A$5,764*(Q54-0.3),612*(Q54-0.3))</f>
        <v>0</v>
      </c>
      <c r="S54" s="30">
        <f>IF(K54=基准价!$A$5,764*Q54*(L54-3)/0.2*3%,612*Q54*(L54-3)/0.2*3%)</f>
        <v>0</v>
      </c>
      <c r="T54" s="30" t="b">
        <f t="shared" si="0"/>
        <v>0</v>
      </c>
      <c r="U54" s="30">
        <f t="shared" si="1"/>
        <v>8166</v>
      </c>
      <c r="V54" s="30">
        <f t="shared" si="2"/>
        <v>273071</v>
      </c>
    </row>
    <row r="55" spans="1:23" ht="22.5">
      <c r="A55" s="23">
        <f>录入表!A55</f>
        <v>53</v>
      </c>
      <c r="B55" s="23" t="str">
        <f>录入表!B55</f>
        <v>秦玉华</v>
      </c>
      <c r="C55" s="23" t="str">
        <f>录入表!D55</f>
        <v>独立栋</v>
      </c>
      <c r="D55" s="23">
        <f>录入表!E55</f>
        <v>0</v>
      </c>
      <c r="E55" s="23" t="str">
        <f>录入表!G55</f>
        <v>裕农街三条巷021号全部</v>
      </c>
      <c r="F55" s="24" t="str">
        <f>录入表!H55</f>
        <v>私047254</v>
      </c>
      <c r="G55" s="23">
        <f>录入表!I55</f>
        <v>133.80000000000001</v>
      </c>
      <c r="H55" s="25" t="str">
        <f>录入表!J55</f>
        <v>住宅</v>
      </c>
      <c r="I55" s="25" t="str">
        <f>录入表!L55</f>
        <v>住宅</v>
      </c>
      <c r="J55" s="23" t="str">
        <f>录入表!O55</f>
        <v>混合</v>
      </c>
      <c r="K55" s="24" t="str">
        <f>录入表!Q55</f>
        <v>砖混</v>
      </c>
      <c r="L55" s="24">
        <f>录入表!T55</f>
        <v>3</v>
      </c>
      <c r="M55" s="26">
        <f>录入表!N55</f>
        <v>1960</v>
      </c>
      <c r="N55" s="27" t="str">
        <f>录入表!AC55</f>
        <v>1-2</v>
      </c>
      <c r="O55" s="27">
        <f>录入表!AD55</f>
        <v>2</v>
      </c>
      <c r="P55" s="25">
        <f>IF(AND(C55=基准价!$B$2,I55=基准价!$B$1,计算表!K54=基准价!$A$5),基准价!$B$5,IF(AND(C55=基准价!$B$2,I55=基准价!$B$1,计算表!K54=基准价!$A$7),基准价!$B$7,基准价!$C$5))</f>
        <v>8166</v>
      </c>
      <c r="Q55" s="29">
        <f>IF(AND(K55=基准价!$A$5,(50-(2016-M55))/50&gt;0.3),(50-(2016-M55))/50,IF(AND(K55=基准价!$A$5,(50-(2016-M55))/50&lt;=0.3),0.3,IF(AND(K55=基准价!$A$7,(40-(2016-M55))/40&gt;0.3),(40-(2016-M55))/40,0.3)))</f>
        <v>0.3</v>
      </c>
      <c r="R55" s="30">
        <f>IF(K55=基准价!$A$5,764*(Q55-0.3),612*(Q55-0.3))</f>
        <v>0</v>
      </c>
      <c r="S55" s="30">
        <f>IF(K55=基准价!$A$5,764*Q55*(L55-3)/0.2*3%,612*Q55*(L55-3)/0.2*3%)</f>
        <v>0</v>
      </c>
      <c r="T55" s="30" t="b">
        <f t="shared" si="0"/>
        <v>0</v>
      </c>
      <c r="U55" s="30">
        <f t="shared" si="1"/>
        <v>8166</v>
      </c>
      <c r="V55" s="30">
        <f t="shared" si="2"/>
        <v>1092611</v>
      </c>
    </row>
    <row r="56" spans="1:23" ht="33.75">
      <c r="A56" s="23">
        <f>录入表!A56</f>
        <v>54</v>
      </c>
      <c r="B56" s="23" t="str">
        <f>录入表!B56</f>
        <v>刘文建</v>
      </c>
      <c r="C56" s="23" t="str">
        <f>录入表!D56</f>
        <v>独立栋</v>
      </c>
      <c r="D56" s="23">
        <f>录入表!E56</f>
        <v>0</v>
      </c>
      <c r="E56" s="23" t="str">
        <f>录入表!G56</f>
        <v>天心区书院路裕农街152号（原29号）全部</v>
      </c>
      <c r="F56" s="24" t="str">
        <f>录入表!H56</f>
        <v>00288354</v>
      </c>
      <c r="G56" s="23">
        <f>录入表!I56</f>
        <v>84.26</v>
      </c>
      <c r="H56" s="25" t="str">
        <f>录入表!J56</f>
        <v>住宅</v>
      </c>
      <c r="I56" s="25" t="str">
        <f>录入表!L56</f>
        <v>住宅</v>
      </c>
      <c r="J56" s="23" t="str">
        <f>录入表!O56</f>
        <v>混合</v>
      </c>
      <c r="K56" s="24" t="str">
        <f>录入表!Q56</f>
        <v>砖混</v>
      </c>
      <c r="L56" s="24">
        <f>录入表!T56</f>
        <v>3</v>
      </c>
      <c r="M56" s="26">
        <f>录入表!N56</f>
        <v>1994</v>
      </c>
      <c r="N56" s="27" t="str">
        <f>录入表!AC56</f>
        <v>1-2</v>
      </c>
      <c r="O56" s="27">
        <f>录入表!AD56</f>
        <v>2</v>
      </c>
      <c r="P56" s="25">
        <f>IF(AND(C56=基准价!$B$2,I56=基准价!$B$1,计算表!K55=基准价!$A$5),基准价!$B$5,IF(AND(C56=基准价!$B$2,I56=基准价!$B$1,计算表!K55=基准价!$A$7),基准价!$B$7,基准价!$C$5))</f>
        <v>8318</v>
      </c>
      <c r="Q56" s="29">
        <f>IF(AND(K56=基准价!$A$5,(50-(2016-M56))/50&gt;0.3),(50-(2016-M56))/50,IF(AND(K56=基准价!$A$5,(50-(2016-M56))/50&lt;=0.3),0.3,IF(AND(K56=基准价!$A$7,(40-(2016-M56))/40&gt;0.3),(40-(2016-M56))/40,0.3)))</f>
        <v>0.56000000000000005</v>
      </c>
      <c r="R56" s="30">
        <f>IF(K56=基准价!$A$5,764*(Q56-0.3),612*(Q56-0.3))</f>
        <v>199</v>
      </c>
      <c r="S56" s="30">
        <f>IF(K56=基准价!$A$5,764*Q56*(L56-3)/0.2*3%,612*Q56*(L56-3)/0.2*3%)</f>
        <v>0</v>
      </c>
      <c r="T56" s="30" t="b">
        <f t="shared" si="0"/>
        <v>0</v>
      </c>
      <c r="U56" s="30">
        <f t="shared" si="1"/>
        <v>8517</v>
      </c>
      <c r="V56" s="30">
        <f t="shared" si="2"/>
        <v>717642</v>
      </c>
    </row>
    <row r="57" spans="1:23" ht="22.5">
      <c r="A57" s="23">
        <f>录入表!A57</f>
        <v>55</v>
      </c>
      <c r="B57" s="23" t="str">
        <f>录入表!B57</f>
        <v>彭玉莲</v>
      </c>
      <c r="C57" s="23" t="str">
        <f>录入表!D57</f>
        <v>独立栋</v>
      </c>
      <c r="D57" s="23">
        <f>录入表!E57</f>
        <v>0</v>
      </c>
      <c r="E57" s="23" t="str">
        <f>录入表!G57</f>
        <v>裕农街三条巷006号全部</v>
      </c>
      <c r="F57" s="24" t="str">
        <f>录入表!H57</f>
        <v>私041879</v>
      </c>
      <c r="G57" s="23">
        <f>录入表!I57</f>
        <v>61.92</v>
      </c>
      <c r="H57" s="25" t="str">
        <f>录入表!J57</f>
        <v>住宅</v>
      </c>
      <c r="I57" s="25" t="str">
        <f>录入表!L57</f>
        <v>住宅</v>
      </c>
      <c r="J57" s="23" t="str">
        <f>录入表!O57</f>
        <v>混合</v>
      </c>
      <c r="K57" s="24" t="str">
        <f>录入表!Q57</f>
        <v>砖混</v>
      </c>
      <c r="L57" s="24">
        <f>录入表!T57</f>
        <v>3</v>
      </c>
      <c r="M57" s="26">
        <f>录入表!N57</f>
        <v>1987</v>
      </c>
      <c r="N57" s="27" t="str">
        <f>录入表!AC57</f>
        <v>1-3</v>
      </c>
      <c r="O57" s="27">
        <f>录入表!AD57</f>
        <v>3</v>
      </c>
      <c r="P57" s="25">
        <f>IF(AND(C57=基准价!$B$2,I57=基准价!$B$1,计算表!K56=基准价!$A$5),基准价!$B$5,IF(AND(C57=基准价!$B$2,I57=基准价!$B$1,计算表!K56=基准价!$A$7),基准价!$B$7,基准价!$C$5))</f>
        <v>8318</v>
      </c>
      <c r="Q57" s="29">
        <f>IF(AND(K57=基准价!$A$5,(50-(2016-M57))/50&gt;0.3),(50-(2016-M57))/50,IF(AND(K57=基准价!$A$5,(50-(2016-M57))/50&lt;=0.3),0.3,IF(AND(K57=基准价!$A$7,(40-(2016-M57))/40&gt;0.3),(40-(2016-M57))/40,0.3)))</f>
        <v>0.42</v>
      </c>
      <c r="R57" s="30">
        <f>IF(K57=基准价!$A$5,764*(Q57-0.3),612*(Q57-0.3))</f>
        <v>92</v>
      </c>
      <c r="S57" s="30">
        <f>IF(K57=基准价!$A$5,764*Q57*(L57-3)/0.2*3%,612*Q57*(L57-3)/0.2*3%)</f>
        <v>0</v>
      </c>
      <c r="T57" s="30" t="b">
        <f t="shared" si="0"/>
        <v>0</v>
      </c>
      <c r="U57" s="30">
        <f t="shared" si="1"/>
        <v>8410</v>
      </c>
      <c r="V57" s="30">
        <f t="shared" si="2"/>
        <v>520747</v>
      </c>
    </row>
    <row r="58" spans="1:23" s="18" customFormat="1" ht="22.5">
      <c r="A58" s="23">
        <f>录入表!A58</f>
        <v>56</v>
      </c>
      <c r="B58" s="23" t="str">
        <f>录入表!B58</f>
        <v>杨忠明</v>
      </c>
      <c r="C58" s="23" t="str">
        <f>录入表!D58</f>
        <v>独立栋</v>
      </c>
      <c r="D58" s="23">
        <f>录入表!E58</f>
        <v>0</v>
      </c>
      <c r="E58" s="23" t="str">
        <f>录入表!G58</f>
        <v>南九如巷013号全部</v>
      </c>
      <c r="F58" s="24" t="str">
        <f>录入表!H58</f>
        <v>私067012</v>
      </c>
      <c r="G58" s="23">
        <f>录入表!I58</f>
        <v>74.11</v>
      </c>
      <c r="H58" s="25" t="str">
        <f>录入表!J58</f>
        <v>住宅</v>
      </c>
      <c r="I58" s="25" t="str">
        <f>录入表!L58</f>
        <v>住宅</v>
      </c>
      <c r="J58" s="23" t="str">
        <f>录入表!O58</f>
        <v>混合</v>
      </c>
      <c r="K58" s="24" t="str">
        <f>录入表!Q58</f>
        <v>砖混</v>
      </c>
      <c r="L58" s="24">
        <f>录入表!T58</f>
        <v>3</v>
      </c>
      <c r="M58" s="26">
        <f>录入表!N58</f>
        <v>1997</v>
      </c>
      <c r="N58" s="27" t="str">
        <f>录入表!AC58</f>
        <v>1-2</v>
      </c>
      <c r="O58" s="27">
        <f>录入表!AD58</f>
        <v>2</v>
      </c>
      <c r="P58" s="25">
        <f>IF(AND(C58=基准价!$B$2,I58=基准价!$B$1,计算表!K57=基准价!$A$5),基准价!$B$5,IF(AND(C58=基准价!$B$2,I58=基准价!$B$1,计算表!K57=基准价!$A$7),基准价!$B$7,基准价!$C$5))</f>
        <v>8318</v>
      </c>
      <c r="Q58" s="29">
        <f>IF(AND(K58=基准价!$A$5,(50-(2016-M58))/50&gt;0.3),(50-(2016-M58))/50,IF(AND(K58=基准价!$A$5,(50-(2016-M58))/50&lt;=0.3),0.3,IF(AND(K58=基准价!$A$7,(40-(2016-M58))/40&gt;0.3),(40-(2016-M58))/40,0.3)))</f>
        <v>0.62</v>
      </c>
      <c r="R58" s="30">
        <f>IF(K58=基准价!$A$5,764*(Q58-0.3),612*(Q58-0.3))</f>
        <v>244</v>
      </c>
      <c r="S58" s="30">
        <f>IF(K58=基准价!$A$5,764*Q58*(L58-3)/0.2*3%,612*Q58*(L58-3)/0.2*3%)</f>
        <v>0</v>
      </c>
      <c r="T58" s="30" t="b">
        <f t="shared" si="0"/>
        <v>0</v>
      </c>
      <c r="U58" s="30">
        <f t="shared" si="1"/>
        <v>8562</v>
      </c>
      <c r="V58" s="30">
        <f t="shared" si="2"/>
        <v>634530</v>
      </c>
      <c r="W58" s="20"/>
    </row>
    <row r="59" spans="1:23" s="18" customFormat="1">
      <c r="A59" s="31">
        <f>录入表!A59</f>
        <v>57</v>
      </c>
      <c r="B59" s="31">
        <f>录入表!B59</f>
        <v>0</v>
      </c>
      <c r="C59" s="31" t="str">
        <f>录入表!D59</f>
        <v>独立栋</v>
      </c>
      <c r="D59" s="31">
        <f>录入表!E59</f>
        <v>0</v>
      </c>
      <c r="E59" s="31" t="str">
        <f>录入表!G59</f>
        <v>裕农街3条巷4号</v>
      </c>
      <c r="F59" s="32">
        <f>录入表!H59</f>
        <v>0</v>
      </c>
      <c r="G59" s="31">
        <f>录入表!I59</f>
        <v>0</v>
      </c>
      <c r="H59" s="33" t="str">
        <f>录入表!J59</f>
        <v>住宅</v>
      </c>
      <c r="I59" s="33" t="str">
        <f>录入表!L59</f>
        <v>住宅</v>
      </c>
      <c r="J59" s="23" t="str">
        <f>录入表!O59</f>
        <v>砖木</v>
      </c>
      <c r="K59" s="32" t="str">
        <f>录入表!Q59</f>
        <v>砖木</v>
      </c>
      <c r="L59" s="32">
        <f>录入表!T59</f>
        <v>3</v>
      </c>
      <c r="M59" s="113">
        <f>录入表!N59</f>
        <v>0</v>
      </c>
      <c r="N59" s="114">
        <f>录入表!AC59</f>
        <v>1</v>
      </c>
      <c r="O59" s="114">
        <f>录入表!AD59</f>
        <v>2</v>
      </c>
      <c r="P59" s="33">
        <f>IF(AND(C59=基准价!$B$2,I59=基准价!$B$1,计算表!K58=基准价!$A$5),基准价!$B$5,IF(AND(C59=基准价!$B$2,I59=基准价!$B$1,计算表!K58=基准价!$A$7),基准价!$B$7,基准价!$C$5))</f>
        <v>8318</v>
      </c>
      <c r="Q59" s="115">
        <f>IF(AND(K59=基准价!$A$5,(50-(2016-M59))/50&gt;0.3),(50-(2016-M59))/50,IF(AND(K59=基准价!$A$5,(50-(2016-M59))/50&lt;=0.3),0.3,IF(AND(K59=基准价!$A$7,(40-(2016-M59))/40&gt;0.3),(40-(2016-M59))/40,0.3)))</f>
        <v>0.3</v>
      </c>
      <c r="R59" s="116">
        <f>IF(K59=基准价!$A$5,764*(Q59-0.3),612*(Q59-0.3))</f>
        <v>0</v>
      </c>
      <c r="S59" s="116">
        <f>IF(K59=基准价!$A$5,764*Q59*(L59-3)/0.2*3%,612*Q59*(L59-3)/0.2*3%)</f>
        <v>0</v>
      </c>
      <c r="T59" s="116">
        <f t="shared" si="0"/>
        <v>0</v>
      </c>
      <c r="U59" s="116">
        <f t="shared" si="1"/>
        <v>8318</v>
      </c>
      <c r="V59" s="116">
        <f t="shared" si="2"/>
        <v>0</v>
      </c>
    </row>
    <row r="60" spans="1:23">
      <c r="A60" s="31">
        <f>录入表!A60</f>
        <v>58</v>
      </c>
      <c r="B60" s="31">
        <f>录入表!B60</f>
        <v>0</v>
      </c>
      <c r="C60" s="31" t="str">
        <f>录入表!D60</f>
        <v>独立栋</v>
      </c>
      <c r="D60" s="31">
        <f>录入表!E60</f>
        <v>0</v>
      </c>
      <c r="E60" s="31" t="str">
        <f>录入表!G60</f>
        <v>崇德里1号</v>
      </c>
      <c r="F60" s="32">
        <f>录入表!H60</f>
        <v>0</v>
      </c>
      <c r="G60" s="31">
        <f>录入表!I60</f>
        <v>0</v>
      </c>
      <c r="H60" s="33" t="str">
        <f>录入表!J60</f>
        <v>住宅</v>
      </c>
      <c r="I60" s="33" t="str">
        <f>录入表!L60</f>
        <v>住宅</v>
      </c>
      <c r="J60" s="23" t="str">
        <f>录入表!O60</f>
        <v>砖木</v>
      </c>
      <c r="K60" s="32" t="str">
        <f>录入表!Q60</f>
        <v>砖木</v>
      </c>
      <c r="L60" s="32">
        <f>录入表!T60</f>
        <v>3</v>
      </c>
      <c r="M60" s="113">
        <f>录入表!N60</f>
        <v>0</v>
      </c>
      <c r="N60" s="114">
        <f>录入表!AC60</f>
        <v>1</v>
      </c>
      <c r="O60" s="114">
        <f>录入表!AD60</f>
        <v>1</v>
      </c>
      <c r="P60" s="33">
        <f>IF(AND(C60=基准价!$B$2,I60=基准价!$B$1,计算表!K59=基准价!$A$5),基准价!$B$5,IF(AND(C60=基准价!$B$2,I60=基准价!$B$1,计算表!K59=基准价!$A$7),基准价!$B$7,基准价!$C$5))</f>
        <v>8166</v>
      </c>
      <c r="Q60" s="115">
        <f>IF(AND(K60=基准价!$A$5,(50-(2016-M60))/50&gt;0.3),(50-(2016-M60))/50,IF(AND(K60=基准价!$A$5,(50-(2016-M60))/50&lt;=0.3),0.3,IF(AND(K60=基准价!$A$7,(40-(2016-M60))/40&gt;0.3),(40-(2016-M60))/40,0.3)))</f>
        <v>0.3</v>
      </c>
      <c r="R60" s="116">
        <f>IF(K60=基准价!$A$5,764*(Q60-0.3),612*(Q60-0.3))</f>
        <v>0</v>
      </c>
      <c r="S60" s="116">
        <f>IF(K60=基准价!$A$5,764*Q60*(L60-3)/0.2*3%,612*Q60*(L60-3)/0.2*3%)</f>
        <v>0</v>
      </c>
      <c r="T60" s="116">
        <f t="shared" si="0"/>
        <v>0</v>
      </c>
      <c r="U60" s="116">
        <f t="shared" si="1"/>
        <v>8166</v>
      </c>
      <c r="V60" s="116">
        <f t="shared" si="2"/>
        <v>0</v>
      </c>
      <c r="W60" s="18"/>
    </row>
    <row r="61" spans="1:23" s="18" customFormat="1" ht="45">
      <c r="A61" s="23">
        <f>录入表!A61</f>
        <v>59</v>
      </c>
      <c r="B61" s="23" t="str">
        <f>录入表!B61</f>
        <v>李福铭、李定安、李定国、李仕英、李玉英、李定春</v>
      </c>
      <c r="C61" s="23" t="str">
        <f>录入表!D61</f>
        <v>独立栋</v>
      </c>
      <c r="D61" s="23">
        <f>录入表!E61</f>
        <v>0</v>
      </c>
      <c r="E61" s="23" t="str">
        <f>录入表!G61</f>
        <v>崇德里8号1层</v>
      </c>
      <c r="F61" s="24" t="str">
        <f>录入表!H61</f>
        <v>00121588、00019132、00019133、00019135、00019136、00019134</v>
      </c>
      <c r="G61" s="23">
        <f>录入表!I61</f>
        <v>28.85</v>
      </c>
      <c r="H61" s="25" t="str">
        <f>录入表!J61</f>
        <v>住宅</v>
      </c>
      <c r="I61" s="25" t="str">
        <f>录入表!L61</f>
        <v>住宅</v>
      </c>
      <c r="J61" s="23" t="str">
        <f>录入表!O61</f>
        <v>混合</v>
      </c>
      <c r="K61" s="24" t="str">
        <f>录入表!Q61</f>
        <v>砖混</v>
      </c>
      <c r="L61" s="24">
        <f>录入表!T61</f>
        <v>3</v>
      </c>
      <c r="M61" s="26">
        <f>录入表!N61</f>
        <v>2002</v>
      </c>
      <c r="N61" s="27" t="str">
        <f>录入表!AC61</f>
        <v>1</v>
      </c>
      <c r="O61" s="27">
        <f>录入表!AD61</f>
        <v>1</v>
      </c>
      <c r="P61" s="25">
        <f>IF(AND(C61=基准价!$B$2,I61=基准价!$B$1,计算表!K60=基准价!$A$5),基准价!$B$5,IF(AND(C61=基准价!$B$2,I61=基准价!$B$1,计算表!K60=基准价!$A$7),基准价!$B$7,基准价!$C$5))</f>
        <v>8166</v>
      </c>
      <c r="Q61" s="29">
        <f>IF(AND(K61=基准价!$A$5,(50-(2016-M61))/50&gt;0.3),(50-(2016-M61))/50,IF(AND(K61=基准价!$A$5,(50-(2016-M61))/50&lt;=0.3),0.3,IF(AND(K61=基准价!$A$7,(40-(2016-M61))/40&gt;0.3),(40-(2016-M61))/40,0.3)))</f>
        <v>0.72</v>
      </c>
      <c r="R61" s="30">
        <f>IF(K61=基准价!$A$5,764*(Q61-0.3),612*(Q61-0.3))</f>
        <v>321</v>
      </c>
      <c r="S61" s="30">
        <f>IF(K61=基准价!$A$5,764*Q61*(L61-3)/0.2*3%,612*Q61*(L61-3)/0.2*3%)</f>
        <v>0</v>
      </c>
      <c r="T61" s="30" t="b">
        <f t="shared" si="0"/>
        <v>0</v>
      </c>
      <c r="U61" s="30">
        <f t="shared" si="1"/>
        <v>8487</v>
      </c>
      <c r="V61" s="30">
        <f t="shared" si="2"/>
        <v>244850</v>
      </c>
      <c r="W61" s="20"/>
    </row>
    <row r="62" spans="1:23" ht="22.5">
      <c r="A62" s="31">
        <f>录入表!A62</f>
        <v>60</v>
      </c>
      <c r="B62" s="31" t="str">
        <f>录入表!B62</f>
        <v>崔运泉、谢京辉</v>
      </c>
      <c r="C62" s="31" t="str">
        <f>录入表!D62</f>
        <v>独立栋</v>
      </c>
      <c r="D62" s="31">
        <f>录入表!E62</f>
        <v>0</v>
      </c>
      <c r="E62" s="31" t="str">
        <f>录入表!G62</f>
        <v>裕农街七条巷9号</v>
      </c>
      <c r="F62" s="32" t="str">
        <f>录入表!H62</f>
        <v>-</v>
      </c>
      <c r="G62" s="31">
        <f>录入表!I62</f>
        <v>175.53</v>
      </c>
      <c r="H62" s="33">
        <f>录入表!J62</f>
        <v>0</v>
      </c>
      <c r="I62" s="33" t="str">
        <f>录入表!L62</f>
        <v>住宅</v>
      </c>
      <c r="J62" s="31" t="str">
        <f>录入表!O62</f>
        <v>砖木</v>
      </c>
      <c r="K62" s="32" t="str">
        <f>录入表!Q62</f>
        <v>砖木</v>
      </c>
      <c r="L62" s="32">
        <f>录入表!T62</f>
        <v>3.2</v>
      </c>
      <c r="M62" s="113">
        <f>录入表!N62</f>
        <v>1947</v>
      </c>
      <c r="N62" s="114" t="str">
        <f>录入表!AC62</f>
        <v>1-2</v>
      </c>
      <c r="O62" s="114">
        <f>录入表!AD62</f>
        <v>2</v>
      </c>
      <c r="P62" s="33">
        <f>IF(AND(C62=基准价!$B$2,I62=基准价!$B$1,计算表!K61=基准价!$A$5),基准价!$B$5,IF(AND(C62=基准价!$B$2,I62=基准价!$B$1,计算表!K61=基准价!$A$7),基准价!$B$7,基准价!$C$5))</f>
        <v>8318</v>
      </c>
      <c r="Q62" s="115">
        <f>IF(AND(K62=基准价!$A$5,(50-(2016-M62))/50&gt;0.3),(50-(2016-M62))/50,IF(AND(K62=基准价!$A$5,(50-(2016-M62))/50&lt;=0.3),0.3,IF(AND(K62=基准价!$A$7,(40-(2016-M62))/40&gt;0.3),(40-(2016-M62))/40,0.3)))</f>
        <v>0.3</v>
      </c>
      <c r="R62" s="116">
        <f>IF(K62=基准价!$A$5,764*(Q62-0.3),612*(Q62-0.3))</f>
        <v>0</v>
      </c>
      <c r="S62" s="116">
        <f>IF(K62=基准价!$A$5,764*Q62*(L62-3)/0.2*3%,612*Q62*(L62-3)/0.2*3%)</f>
        <v>6</v>
      </c>
      <c r="T62" s="116" t="b">
        <f t="shared" si="0"/>
        <v>0</v>
      </c>
      <c r="U62" s="116">
        <f t="shared" si="1"/>
        <v>8324</v>
      </c>
      <c r="V62" s="116">
        <f t="shared" si="2"/>
        <v>1461112</v>
      </c>
      <c r="W62" s="18"/>
    </row>
    <row r="63" spans="1:23" ht="22.5">
      <c r="A63" s="23">
        <f>录入表!A63</f>
        <v>61</v>
      </c>
      <c r="B63" s="23" t="str">
        <f>录入表!B63</f>
        <v>刘建勤</v>
      </c>
      <c r="C63" s="23" t="str">
        <f>录入表!D63</f>
        <v>裕农街74号南栋</v>
      </c>
      <c r="D63" s="23">
        <f>录入表!E63</f>
        <v>204</v>
      </c>
      <c r="E63" s="23" t="str">
        <f>录入表!G63</f>
        <v>裕农街74号南栋204</v>
      </c>
      <c r="F63" s="24" t="str">
        <f>录入表!H63</f>
        <v>00145833</v>
      </c>
      <c r="G63" s="23">
        <f>录入表!I63</f>
        <v>64.28</v>
      </c>
      <c r="H63" s="25" t="str">
        <f>录入表!J63</f>
        <v>住宅</v>
      </c>
      <c r="I63" s="25" t="str">
        <f>录入表!L63</f>
        <v>住宅</v>
      </c>
      <c r="J63" s="23" t="str">
        <f>录入表!O63</f>
        <v>混合</v>
      </c>
      <c r="K63" s="24" t="str">
        <f>录入表!Q63</f>
        <v>砖混</v>
      </c>
      <c r="L63" s="24">
        <f>录入表!T63</f>
        <v>3</v>
      </c>
      <c r="M63" s="26">
        <f>录入表!N63</f>
        <v>1993</v>
      </c>
      <c r="N63" s="27">
        <f>录入表!AC63</f>
        <v>2</v>
      </c>
      <c r="O63" s="27">
        <f>录入表!AD63</f>
        <v>7</v>
      </c>
      <c r="P63" s="25">
        <f>IF(AND(C63=基准价!$B$2,I63=基准价!$B$1,计算表!K62=基准价!$A$5),基准价!$B$5,IF(AND(C63=基准价!$B$2,I63=基准价!$B$1,计算表!K62=基准价!$A$7),基准价!$B$7,基准价!$C$5))</f>
        <v>8076</v>
      </c>
      <c r="Q63" s="29">
        <f>IF(AND(K63=基准价!$A$5,(50-(2016-M63))/50&gt;0.3),(50-(2016-M63))/50,IF(AND(K63=基准价!$A$5,(50-(2016-M63))/50&lt;=0.3),0.3,IF(AND(K63=基准价!$A$7,(40-(2016-M63))/40&gt;0.3),(40-(2016-M63))/40,0.3)))</f>
        <v>0.54</v>
      </c>
      <c r="R63" s="30">
        <f>IF(K63=基准价!$A$5,764*(Q63-0.3),612*(Q63-0.3))</f>
        <v>183</v>
      </c>
      <c r="S63" s="30">
        <f>IF(K63=基准价!$A$5,764*Q63*(L63-3)/0.2*3%,612*Q63*(L63-3)/0.2*3%)</f>
        <v>0</v>
      </c>
      <c r="T63" s="30">
        <f t="shared" si="0"/>
        <v>83</v>
      </c>
      <c r="U63" s="30">
        <f t="shared" si="1"/>
        <v>8342</v>
      </c>
      <c r="V63" s="30">
        <f t="shared" si="2"/>
        <v>536224</v>
      </c>
    </row>
    <row r="64" spans="1:23" ht="22.5">
      <c r="A64" s="23">
        <f>录入表!A64</f>
        <v>62</v>
      </c>
      <c r="B64" s="23" t="str">
        <f>录入表!B64</f>
        <v>张寿坤</v>
      </c>
      <c r="C64" s="23" t="str">
        <f>录入表!D64</f>
        <v>裕农街74号南栋</v>
      </c>
      <c r="D64" s="23">
        <f>录入表!E64</f>
        <v>303</v>
      </c>
      <c r="E64" s="23" t="str">
        <f>录入表!G64</f>
        <v>裕农街74号南栋303</v>
      </c>
      <c r="F64" s="24" t="str">
        <f>录入表!H64</f>
        <v>00145826</v>
      </c>
      <c r="G64" s="23">
        <f>录入表!I64</f>
        <v>63.31</v>
      </c>
      <c r="H64" s="25" t="str">
        <f>录入表!J64</f>
        <v>住宅</v>
      </c>
      <c r="I64" s="25" t="str">
        <f>录入表!L64</f>
        <v>住宅</v>
      </c>
      <c r="J64" s="23" t="str">
        <f>录入表!O64</f>
        <v>混合</v>
      </c>
      <c r="K64" s="24" t="str">
        <f>录入表!Q64</f>
        <v>砖混</v>
      </c>
      <c r="L64" s="24">
        <f>录入表!T64</f>
        <v>3</v>
      </c>
      <c r="M64" s="26">
        <f>录入表!N64</f>
        <v>1993</v>
      </c>
      <c r="N64" s="27">
        <f>录入表!AC64</f>
        <v>3</v>
      </c>
      <c r="O64" s="27">
        <f>录入表!AD64</f>
        <v>7</v>
      </c>
      <c r="P64" s="25">
        <f>IF(AND(C64=基准价!$B$2,I64=基准价!$B$1,计算表!K63=基准价!$A$5),基准价!$B$5,IF(AND(C64=基准价!$B$2,I64=基准价!$B$1,计算表!K63=基准价!$A$7),基准价!$B$7,基准价!$C$5))</f>
        <v>8076</v>
      </c>
      <c r="Q64" s="29">
        <f>IF(AND(K64=基准价!$A$5,(50-(2016-M64))/50&gt;0.3),(50-(2016-M64))/50,IF(AND(K64=基准价!$A$5,(50-(2016-M64))/50&lt;=0.3),0.3,IF(AND(K64=基准价!$A$7,(40-(2016-M64))/40&gt;0.3),(40-(2016-M64))/40,0.3)))</f>
        <v>0.54</v>
      </c>
      <c r="R64" s="30">
        <f>IF(K64=基准价!$A$5,764*(Q64-0.3),612*(Q64-0.3))</f>
        <v>183</v>
      </c>
      <c r="S64" s="30">
        <f>IF(K64=基准价!$A$5,764*Q64*(L64-3)/0.2*3%,612*Q64*(L64-3)/0.2*3%)</f>
        <v>0</v>
      </c>
      <c r="T64" s="30">
        <f t="shared" si="0"/>
        <v>165</v>
      </c>
      <c r="U64" s="30">
        <f t="shared" si="1"/>
        <v>8424</v>
      </c>
      <c r="V64" s="30">
        <f t="shared" si="2"/>
        <v>533323</v>
      </c>
    </row>
    <row r="65" spans="1:22" ht="22.5">
      <c r="A65" s="23">
        <f>录入表!A65</f>
        <v>63</v>
      </c>
      <c r="B65" s="23" t="str">
        <f>录入表!B65</f>
        <v>葛朝晖</v>
      </c>
      <c r="C65" s="23" t="str">
        <f>录入表!D65</f>
        <v>裕农街74号南栋</v>
      </c>
      <c r="D65" s="23">
        <f>录入表!E65</f>
        <v>503</v>
      </c>
      <c r="E65" s="23" t="str">
        <f>录入表!G65</f>
        <v>裕农街74号南栋503</v>
      </c>
      <c r="F65" s="24" t="str">
        <f>录入表!H65</f>
        <v>00145828</v>
      </c>
      <c r="G65" s="23">
        <f>录入表!I65</f>
        <v>63.31</v>
      </c>
      <c r="H65" s="25" t="str">
        <f>录入表!J65</f>
        <v>住宅</v>
      </c>
      <c r="I65" s="25" t="str">
        <f>录入表!L65</f>
        <v>住宅</v>
      </c>
      <c r="J65" s="23" t="str">
        <f>录入表!O65</f>
        <v>混合</v>
      </c>
      <c r="K65" s="24" t="str">
        <f>录入表!Q65</f>
        <v>砖混</v>
      </c>
      <c r="L65" s="24">
        <f>录入表!T65</f>
        <v>3</v>
      </c>
      <c r="M65" s="26">
        <f>录入表!N65</f>
        <v>1993</v>
      </c>
      <c r="N65" s="27">
        <f>录入表!AC65</f>
        <v>5</v>
      </c>
      <c r="O65" s="27">
        <f>录入表!AD65</f>
        <v>7</v>
      </c>
      <c r="P65" s="25">
        <f>IF(AND(C65=基准价!$B$2,I65=基准价!$B$1,计算表!K64=基准价!$A$5),基准价!$B$5,IF(AND(C65=基准价!$B$2,I65=基准价!$B$1,计算表!K64=基准价!$A$7),基准价!$B$7,基准价!$C$5))</f>
        <v>8076</v>
      </c>
      <c r="Q65" s="29">
        <f>IF(AND(K65=基准价!$A$5,(50-(2016-M65))/50&gt;0.3),(50-(2016-M65))/50,IF(AND(K65=基准价!$A$5,(50-(2016-M65))/50&lt;=0.3),0.3,IF(AND(K65=基准价!$A$7,(40-(2016-M65))/40&gt;0.3),(40-(2016-M65))/40,0.3)))</f>
        <v>0.54</v>
      </c>
      <c r="R65" s="30">
        <f>IF(K65=基准价!$A$5,764*(Q65-0.3),612*(Q65-0.3))</f>
        <v>183</v>
      </c>
      <c r="S65" s="30">
        <f>IF(K65=基准价!$A$5,764*Q65*(L65-3)/0.2*3%,612*Q65*(L65-3)/0.2*3%)</f>
        <v>0</v>
      </c>
      <c r="T65" s="30">
        <f t="shared" si="0"/>
        <v>41</v>
      </c>
      <c r="U65" s="30">
        <f t="shared" si="1"/>
        <v>8300</v>
      </c>
      <c r="V65" s="30">
        <f t="shared" si="2"/>
        <v>525473</v>
      </c>
    </row>
    <row r="66" spans="1:22" ht="22.5">
      <c r="A66" s="23">
        <f>录入表!A66</f>
        <v>64</v>
      </c>
      <c r="B66" s="23" t="str">
        <f>录入表!B66</f>
        <v>刘建君</v>
      </c>
      <c r="C66" s="23" t="str">
        <f>录入表!D66</f>
        <v>裕农街74号南栋</v>
      </c>
      <c r="D66" s="23">
        <f>录入表!E66</f>
        <v>703</v>
      </c>
      <c r="E66" s="23" t="str">
        <f>录入表!G66</f>
        <v>裕农街74号南栋703</v>
      </c>
      <c r="F66" s="24" t="str">
        <f>录入表!H66</f>
        <v>00145830</v>
      </c>
      <c r="G66" s="23">
        <f>录入表!I66</f>
        <v>63.31</v>
      </c>
      <c r="H66" s="25" t="str">
        <f>录入表!J66</f>
        <v>住宅</v>
      </c>
      <c r="I66" s="25" t="str">
        <f>录入表!L66</f>
        <v>住宅</v>
      </c>
      <c r="J66" s="23" t="str">
        <f>录入表!O66</f>
        <v>混合</v>
      </c>
      <c r="K66" s="24" t="str">
        <f>录入表!Q66</f>
        <v>砖混</v>
      </c>
      <c r="L66" s="24">
        <f>录入表!T66</f>
        <v>3</v>
      </c>
      <c r="M66" s="26">
        <f>录入表!N66</f>
        <v>1993</v>
      </c>
      <c r="N66" s="27">
        <f>录入表!AC66</f>
        <v>7</v>
      </c>
      <c r="O66" s="27">
        <f>录入表!AD66</f>
        <v>7</v>
      </c>
      <c r="P66" s="25">
        <f>IF(AND(C66=基准价!$B$2,I66=基准价!$B$1,计算表!K65=基准价!$A$5),基准价!$B$5,IF(AND(C66=基准价!$B$2,I66=基准价!$B$1,计算表!K65=基准价!$A$7),基准价!$B$7,基准价!$C$5))</f>
        <v>8076</v>
      </c>
      <c r="Q66" s="29">
        <f>IF(AND(K66=基准价!$A$5,(50-(2016-M66))/50&gt;0.3),(50-(2016-M66))/50,IF(AND(K66=基准价!$A$5,(50-(2016-M66))/50&lt;=0.3),0.3,IF(AND(K66=基准价!$A$7,(40-(2016-M66))/40&gt;0.3),(40-(2016-M66))/40,0.3)))</f>
        <v>0.54</v>
      </c>
      <c r="R66" s="30">
        <f>IF(K66=基准价!$A$5,764*(Q66-0.3),612*(Q66-0.3))</f>
        <v>183</v>
      </c>
      <c r="S66" s="30">
        <f>IF(K66=基准价!$A$5,764*Q66*(L66-3)/0.2*3%,612*Q66*(L66-3)/0.2*3%)</f>
        <v>0</v>
      </c>
      <c r="T66" s="30">
        <f t="shared" ref="T66:T129" si="3">IF(N66=1,(P66+R66)*0,IF(N66=2,(P66+R66)*0.01,IF(AND(O66=3,N66=3),(P66+R66)*0.01,IF(AND(O66&gt;3,N66=3),(P66+R66)*0.02,IF(AND(O66=4,N66=4),(P66+R66)*0.005,IF(AND(O66&gt;4,N66=4),(P66+R66)*0.01,IF(AND(O66=5,N66=5),(P66+R66)*0,IF(AND(O66&gt;5,N66=5),(P66+R66)*0.005,IF(AND(O66=6,N66=6),(P66+R66)*(-0.01),IF(AND(O66&gt;6,N66=6),(P66+R66)*0,IF(AND(O66=7,N66=7),(P66+R66)*(-0.015),IF(AND(O66=8,N66=7),(P66+R66)*(-0.01),IF(AND(O66=8,N66=8),(P66+R66)*(-0.02))))))))))))))</f>
        <v>-124</v>
      </c>
      <c r="U66" s="30">
        <f t="shared" ref="U66:U129" si="4">P66+R66+S66+T66</f>
        <v>8135</v>
      </c>
      <c r="V66" s="30">
        <f t="shared" ref="V66:V129" si="5">U66*G66</f>
        <v>515027</v>
      </c>
    </row>
    <row r="67" spans="1:22" ht="22.5">
      <c r="A67" s="23">
        <f>录入表!A67</f>
        <v>65</v>
      </c>
      <c r="B67" s="23" t="str">
        <f>录入表!B67</f>
        <v>陈南香</v>
      </c>
      <c r="C67" s="23" t="str">
        <f>录入表!D67</f>
        <v>裕农街74号南栋</v>
      </c>
      <c r="D67" s="23">
        <f>录入表!E67</f>
        <v>201</v>
      </c>
      <c r="E67" s="23" t="str">
        <f>录入表!G67</f>
        <v>裕农街74号南栋201</v>
      </c>
      <c r="F67" s="24" t="str">
        <f>录入表!H67</f>
        <v>00145813</v>
      </c>
      <c r="G67" s="23">
        <f>录入表!I67</f>
        <v>64.28</v>
      </c>
      <c r="H67" s="25" t="str">
        <f>录入表!J67</f>
        <v>住宅</v>
      </c>
      <c r="I67" s="25" t="str">
        <f>录入表!L67</f>
        <v>住宅</v>
      </c>
      <c r="J67" s="23" t="str">
        <f>录入表!O67</f>
        <v>混合</v>
      </c>
      <c r="K67" s="24" t="str">
        <f>录入表!Q67</f>
        <v>砖混</v>
      </c>
      <c r="L67" s="24">
        <f>录入表!T67</f>
        <v>3</v>
      </c>
      <c r="M67" s="26">
        <f>录入表!N67</f>
        <v>1993</v>
      </c>
      <c r="N67" s="27">
        <f>录入表!AC67</f>
        <v>2</v>
      </c>
      <c r="O67" s="27">
        <f>录入表!AD67</f>
        <v>7</v>
      </c>
      <c r="P67" s="25">
        <f>IF(AND(C67=基准价!$B$2,I67=基准价!$B$1,计算表!K66=基准价!$A$5),基准价!$B$5,IF(AND(C67=基准价!$B$2,I67=基准价!$B$1,计算表!K66=基准价!$A$7),基准价!$B$7,基准价!$C$5))</f>
        <v>8076</v>
      </c>
      <c r="Q67" s="29">
        <f>IF(AND(K67=基准价!$A$5,(50-(2016-M67))/50&gt;0.3),(50-(2016-M67))/50,IF(AND(K67=基准价!$A$5,(50-(2016-M67))/50&lt;=0.3),0.3,IF(AND(K67=基准价!$A$7,(40-(2016-M67))/40&gt;0.3),(40-(2016-M67))/40,0.3)))</f>
        <v>0.54</v>
      </c>
      <c r="R67" s="30">
        <f>IF(K67=基准价!$A$5,764*(Q67-0.3),612*(Q67-0.3))</f>
        <v>183</v>
      </c>
      <c r="S67" s="30">
        <f>IF(K67=基准价!$A$5,764*Q67*(L67-3)/0.2*3%,612*Q67*(L67-3)/0.2*3%)</f>
        <v>0</v>
      </c>
      <c r="T67" s="30">
        <f t="shared" si="3"/>
        <v>83</v>
      </c>
      <c r="U67" s="30">
        <f t="shared" si="4"/>
        <v>8342</v>
      </c>
      <c r="V67" s="30">
        <f t="shared" si="5"/>
        <v>536224</v>
      </c>
    </row>
    <row r="68" spans="1:22" ht="22.5">
      <c r="A68" s="23">
        <f>录入表!A68</f>
        <v>66</v>
      </c>
      <c r="B68" s="23" t="str">
        <f>录入表!B68</f>
        <v>徐干钦</v>
      </c>
      <c r="C68" s="23" t="str">
        <f>录入表!D68</f>
        <v>裕农街74号南栋</v>
      </c>
      <c r="D68" s="23">
        <f>录入表!E68</f>
        <v>301</v>
      </c>
      <c r="E68" s="23" t="str">
        <f>录入表!G68</f>
        <v>裕农街74号南栋301</v>
      </c>
      <c r="F68" s="24" t="str">
        <f>录入表!H68</f>
        <v>00145814</v>
      </c>
      <c r="G68" s="23">
        <f>录入表!I68</f>
        <v>64.28</v>
      </c>
      <c r="H68" s="25" t="str">
        <f>录入表!J68</f>
        <v>住宅</v>
      </c>
      <c r="I68" s="25" t="str">
        <f>录入表!L68</f>
        <v>住宅</v>
      </c>
      <c r="J68" s="23" t="str">
        <f>录入表!O68</f>
        <v>混合</v>
      </c>
      <c r="K68" s="24" t="str">
        <f>录入表!Q68</f>
        <v>砖混</v>
      </c>
      <c r="L68" s="24">
        <f>录入表!T68</f>
        <v>3</v>
      </c>
      <c r="M68" s="26">
        <f>录入表!N68</f>
        <v>1993</v>
      </c>
      <c r="N68" s="27">
        <f>录入表!AC68</f>
        <v>3</v>
      </c>
      <c r="O68" s="27">
        <f>录入表!AD68</f>
        <v>7</v>
      </c>
      <c r="P68" s="25">
        <f>IF(AND(C68=基准价!$B$2,I68=基准价!$B$1,计算表!K67=基准价!$A$5),基准价!$B$5,IF(AND(C68=基准价!$B$2,I68=基准价!$B$1,计算表!K67=基准价!$A$7),基准价!$B$7,基准价!$C$5))</f>
        <v>8076</v>
      </c>
      <c r="Q68" s="29">
        <f>IF(AND(K68=基准价!$A$5,(50-(2016-M68))/50&gt;0.3),(50-(2016-M68))/50,IF(AND(K68=基准价!$A$5,(50-(2016-M68))/50&lt;=0.3),0.3,IF(AND(K68=基准价!$A$7,(40-(2016-M68))/40&gt;0.3),(40-(2016-M68))/40,0.3)))</f>
        <v>0.54</v>
      </c>
      <c r="R68" s="30">
        <f>IF(K68=基准价!$A$5,764*(Q68-0.3),612*(Q68-0.3))</f>
        <v>183</v>
      </c>
      <c r="S68" s="30">
        <f>IF(K68=基准价!$A$5,764*Q68*(L68-3)/0.2*3%,612*Q68*(L68-3)/0.2*3%)</f>
        <v>0</v>
      </c>
      <c r="T68" s="30">
        <f t="shared" si="3"/>
        <v>165</v>
      </c>
      <c r="U68" s="30">
        <f t="shared" si="4"/>
        <v>8424</v>
      </c>
      <c r="V68" s="30">
        <f t="shared" si="5"/>
        <v>541495</v>
      </c>
    </row>
    <row r="69" spans="1:22" ht="22.5">
      <c r="A69" s="23">
        <f>录入表!A69</f>
        <v>67</v>
      </c>
      <c r="B69" s="23" t="str">
        <f>录入表!B69</f>
        <v>刘超</v>
      </c>
      <c r="C69" s="23" t="str">
        <f>录入表!D69</f>
        <v>裕农街74号南栋</v>
      </c>
      <c r="D69" s="23">
        <f>录入表!E69</f>
        <v>402</v>
      </c>
      <c r="E69" s="23" t="str">
        <f>录入表!G69</f>
        <v>裕农街74号南栋402</v>
      </c>
      <c r="F69" s="24" t="str">
        <f>录入表!H69</f>
        <v>00172234</v>
      </c>
      <c r="G69" s="23">
        <f>录入表!I69</f>
        <v>63.31</v>
      </c>
      <c r="H69" s="25" t="str">
        <f>录入表!J69</f>
        <v>住宅</v>
      </c>
      <c r="I69" s="25" t="str">
        <f>录入表!L69</f>
        <v>住宅</v>
      </c>
      <c r="J69" s="23" t="str">
        <f>录入表!O69</f>
        <v>混合</v>
      </c>
      <c r="K69" s="24" t="str">
        <f>录入表!Q69</f>
        <v>砖混</v>
      </c>
      <c r="L69" s="24">
        <f>录入表!T69</f>
        <v>3</v>
      </c>
      <c r="M69" s="26">
        <f>录入表!N69</f>
        <v>1993</v>
      </c>
      <c r="N69" s="27">
        <f>录入表!AC69</f>
        <v>4</v>
      </c>
      <c r="O69" s="27">
        <f>录入表!AD69</f>
        <v>7</v>
      </c>
      <c r="P69" s="25">
        <f>IF(AND(C69=基准价!$B$2,I69=基准价!$B$1,计算表!K68=基准价!$A$5),基准价!$B$5,IF(AND(C69=基准价!$B$2,I69=基准价!$B$1,计算表!K68=基准价!$A$7),基准价!$B$7,基准价!$C$5))</f>
        <v>8076</v>
      </c>
      <c r="Q69" s="29">
        <f>IF(AND(K69=基准价!$A$5,(50-(2016-M69))/50&gt;0.3),(50-(2016-M69))/50,IF(AND(K69=基准价!$A$5,(50-(2016-M69))/50&lt;=0.3),0.3,IF(AND(K69=基准价!$A$7,(40-(2016-M69))/40&gt;0.3),(40-(2016-M69))/40,0.3)))</f>
        <v>0.54</v>
      </c>
      <c r="R69" s="30">
        <f>IF(K69=基准价!$A$5,764*(Q69-0.3),612*(Q69-0.3))</f>
        <v>183</v>
      </c>
      <c r="S69" s="30">
        <f>IF(K69=基准价!$A$5,764*Q69*(L69-3)/0.2*3%,612*Q69*(L69-3)/0.2*3%)</f>
        <v>0</v>
      </c>
      <c r="T69" s="30">
        <f t="shared" si="3"/>
        <v>83</v>
      </c>
      <c r="U69" s="30">
        <f t="shared" si="4"/>
        <v>8342</v>
      </c>
      <c r="V69" s="30">
        <f t="shared" si="5"/>
        <v>528132</v>
      </c>
    </row>
    <row r="70" spans="1:22" ht="22.5">
      <c r="A70" s="23">
        <f>录入表!A70</f>
        <v>68</v>
      </c>
      <c r="B70" s="23" t="str">
        <f>录入表!B70</f>
        <v>陈月清</v>
      </c>
      <c r="C70" s="23" t="str">
        <f>录入表!D70</f>
        <v>裕农街74号南栋</v>
      </c>
      <c r="D70" s="23">
        <f>录入表!E70</f>
        <v>602</v>
      </c>
      <c r="E70" s="23" t="str">
        <f>录入表!G70</f>
        <v>裕农街74号南栋602</v>
      </c>
      <c r="F70" s="24" t="str">
        <f>录入表!H70</f>
        <v>00145823</v>
      </c>
      <c r="G70" s="23">
        <f>录入表!I70</f>
        <v>63.31</v>
      </c>
      <c r="H70" s="25" t="str">
        <f>录入表!J70</f>
        <v>住宅</v>
      </c>
      <c r="I70" s="25" t="str">
        <f>录入表!L70</f>
        <v>住宅</v>
      </c>
      <c r="J70" s="23" t="str">
        <f>录入表!O70</f>
        <v>混合</v>
      </c>
      <c r="K70" s="24" t="str">
        <f>录入表!Q70</f>
        <v>砖混</v>
      </c>
      <c r="L70" s="24">
        <f>录入表!T70</f>
        <v>3</v>
      </c>
      <c r="M70" s="26">
        <f>录入表!N70</f>
        <v>1993</v>
      </c>
      <c r="N70" s="27">
        <f>录入表!AC70</f>
        <v>6</v>
      </c>
      <c r="O70" s="27">
        <f>录入表!AD70</f>
        <v>7</v>
      </c>
      <c r="P70" s="25">
        <f>IF(AND(C70=基准价!$B$2,I70=基准价!$B$1,计算表!K69=基准价!$A$5),基准价!$B$5,IF(AND(C70=基准价!$B$2,I70=基准价!$B$1,计算表!K69=基准价!$A$7),基准价!$B$7,基准价!$C$5))</f>
        <v>8076</v>
      </c>
      <c r="Q70" s="29">
        <f>IF(AND(K70=基准价!$A$5,(50-(2016-M70))/50&gt;0.3),(50-(2016-M70))/50,IF(AND(K70=基准价!$A$5,(50-(2016-M70))/50&lt;=0.3),0.3,IF(AND(K70=基准价!$A$7,(40-(2016-M70))/40&gt;0.3),(40-(2016-M70))/40,0.3)))</f>
        <v>0.54</v>
      </c>
      <c r="R70" s="30">
        <f>IF(K70=基准价!$A$5,764*(Q70-0.3),612*(Q70-0.3))</f>
        <v>183</v>
      </c>
      <c r="S70" s="30">
        <f>IF(K70=基准价!$A$5,764*Q70*(L70-3)/0.2*3%,612*Q70*(L70-3)/0.2*3%)</f>
        <v>0</v>
      </c>
      <c r="T70" s="30">
        <f t="shared" si="3"/>
        <v>0</v>
      </c>
      <c r="U70" s="30">
        <f t="shared" si="4"/>
        <v>8259</v>
      </c>
      <c r="V70" s="30">
        <f t="shared" si="5"/>
        <v>522877</v>
      </c>
    </row>
    <row r="71" spans="1:22" ht="22.5">
      <c r="A71" s="23">
        <f>录入表!A71</f>
        <v>69</v>
      </c>
      <c r="B71" s="23" t="str">
        <f>录入表!B71</f>
        <v>何冬华</v>
      </c>
      <c r="C71" s="23" t="str">
        <f>录入表!D71</f>
        <v>裕农街47号北栋</v>
      </c>
      <c r="D71" s="23">
        <f>录入表!E71</f>
        <v>102</v>
      </c>
      <c r="E71" s="23" t="str">
        <f>录入表!G71</f>
        <v>裕农街47号北栋（74号）102</v>
      </c>
      <c r="F71" s="24" t="str">
        <f>录入表!H71</f>
        <v>00145800</v>
      </c>
      <c r="G71" s="23">
        <f>录入表!I71</f>
        <v>65.5</v>
      </c>
      <c r="H71" s="25" t="str">
        <f>录入表!J71</f>
        <v>住宅</v>
      </c>
      <c r="I71" s="25" t="str">
        <f>录入表!L71</f>
        <v>住宅</v>
      </c>
      <c r="J71" s="23" t="str">
        <f>录入表!O71</f>
        <v>混合</v>
      </c>
      <c r="K71" s="24" t="str">
        <f>录入表!Q71</f>
        <v>砖混</v>
      </c>
      <c r="L71" s="24">
        <f>录入表!T71</f>
        <v>3</v>
      </c>
      <c r="M71" s="26">
        <f>录入表!N71</f>
        <v>1993</v>
      </c>
      <c r="N71" s="27">
        <f>录入表!AC71</f>
        <v>1</v>
      </c>
      <c r="O71" s="27">
        <f>录入表!AD71</f>
        <v>6</v>
      </c>
      <c r="P71" s="25">
        <f>IF(AND(C71=基准价!$B$2,I71=基准价!$B$1,计算表!K70=基准价!$A$5),基准价!$B$5,IF(AND(C71=基准价!$B$2,I71=基准价!$B$1,计算表!K70=基准价!$A$7),基准价!$B$7,基准价!$C$5))</f>
        <v>8076</v>
      </c>
      <c r="Q71" s="29">
        <f>IF(AND(K71=基准价!$A$5,(50-(2016-M71))/50&gt;0.3),(50-(2016-M71))/50,IF(AND(K71=基准价!$A$5,(50-(2016-M71))/50&lt;=0.3),0.3,IF(AND(K71=基准价!$A$7,(40-(2016-M71))/40&gt;0.3),(40-(2016-M71))/40,0.3)))</f>
        <v>0.54</v>
      </c>
      <c r="R71" s="30">
        <f>IF(K71=基准价!$A$5,764*(Q71-0.3),612*(Q71-0.3))</f>
        <v>183</v>
      </c>
      <c r="S71" s="30">
        <f>IF(K71=基准价!$A$5,764*Q71*(L71-3)/0.2*3%,612*Q71*(L71-3)/0.2*3%)</f>
        <v>0</v>
      </c>
      <c r="T71" s="30">
        <f t="shared" si="3"/>
        <v>0</v>
      </c>
      <c r="U71" s="30">
        <f t="shared" si="4"/>
        <v>8259</v>
      </c>
      <c r="V71" s="30">
        <f t="shared" si="5"/>
        <v>540965</v>
      </c>
    </row>
    <row r="72" spans="1:22" ht="22.5">
      <c r="A72" s="23">
        <f>录入表!A72</f>
        <v>70</v>
      </c>
      <c r="B72" s="23" t="str">
        <f>录入表!B72</f>
        <v>谢虹</v>
      </c>
      <c r="C72" s="23" t="str">
        <f>录入表!D72</f>
        <v>裕农街47号北栋</v>
      </c>
      <c r="D72" s="23">
        <f>录入表!E72</f>
        <v>501</v>
      </c>
      <c r="E72" s="23" t="str">
        <f>录入表!G72</f>
        <v>裕农街47号北栋（74号）501</v>
      </c>
      <c r="F72" s="24" t="str">
        <f>录入表!H72</f>
        <v>712099737</v>
      </c>
      <c r="G72" s="23">
        <f>录入表!I72</f>
        <v>86.67</v>
      </c>
      <c r="H72" s="25" t="str">
        <f>录入表!J72</f>
        <v>住宅</v>
      </c>
      <c r="I72" s="25" t="str">
        <f>录入表!L72</f>
        <v>住宅</v>
      </c>
      <c r="J72" s="23" t="str">
        <f>录入表!O72</f>
        <v>混合</v>
      </c>
      <c r="K72" s="24" t="str">
        <f>录入表!Q72</f>
        <v>砖混</v>
      </c>
      <c r="L72" s="24">
        <f>录入表!T72</f>
        <v>3</v>
      </c>
      <c r="M72" s="26">
        <f>录入表!N72</f>
        <v>1993</v>
      </c>
      <c r="N72" s="27">
        <f>录入表!AC72</f>
        <v>5</v>
      </c>
      <c r="O72" s="27">
        <f>录入表!AD72</f>
        <v>6</v>
      </c>
      <c r="P72" s="25">
        <f>IF(AND(C72=基准价!$B$2,I72=基准价!$B$1,计算表!K71=基准价!$A$5),基准价!$B$5,IF(AND(C72=基准价!$B$2,I72=基准价!$B$1,计算表!K71=基准价!$A$7),基准价!$B$7,基准价!$C$5))</f>
        <v>8076</v>
      </c>
      <c r="Q72" s="29">
        <f>IF(AND(K72=基准价!$A$5,(50-(2016-M72))/50&gt;0.3),(50-(2016-M72))/50,IF(AND(K72=基准价!$A$5,(50-(2016-M72))/50&lt;=0.3),0.3,IF(AND(K72=基准价!$A$7,(40-(2016-M72))/40&gt;0.3),(40-(2016-M72))/40,0.3)))</f>
        <v>0.54</v>
      </c>
      <c r="R72" s="30">
        <f>IF(K72=基准价!$A$5,764*(Q72-0.3),612*(Q72-0.3))</f>
        <v>183</v>
      </c>
      <c r="S72" s="30">
        <f>IF(K72=基准价!$A$5,764*Q72*(L72-3)/0.2*3%,612*Q72*(L72-3)/0.2*3%)</f>
        <v>0</v>
      </c>
      <c r="T72" s="30">
        <f t="shared" si="3"/>
        <v>41</v>
      </c>
      <c r="U72" s="30">
        <f t="shared" si="4"/>
        <v>8300</v>
      </c>
      <c r="V72" s="30">
        <f t="shared" si="5"/>
        <v>719361</v>
      </c>
    </row>
    <row r="73" spans="1:22" ht="22.5">
      <c r="A73" s="23">
        <f>录入表!A73</f>
        <v>71</v>
      </c>
      <c r="B73" s="23" t="str">
        <f>录入表!B73</f>
        <v>吕新敏</v>
      </c>
      <c r="C73" s="23" t="str">
        <f>录入表!D73</f>
        <v>下碧湘街33号</v>
      </c>
      <c r="D73" s="23">
        <f>录入表!E73</f>
        <v>203</v>
      </c>
      <c r="E73" s="23" t="str">
        <f>录入表!G73</f>
        <v>天心区下碧湘街33号203</v>
      </c>
      <c r="F73" s="24" t="str">
        <f>录入表!H73</f>
        <v>私077912</v>
      </c>
      <c r="G73" s="23">
        <f>录入表!I73</f>
        <v>61.84</v>
      </c>
      <c r="H73" s="25" t="str">
        <f>录入表!J73</f>
        <v>住宅</v>
      </c>
      <c r="I73" s="25" t="str">
        <f>录入表!L73</f>
        <v>住宅</v>
      </c>
      <c r="J73" s="23" t="str">
        <f>录入表!O73</f>
        <v>混合</v>
      </c>
      <c r="K73" s="24" t="str">
        <f>录入表!Q73</f>
        <v>砖混</v>
      </c>
      <c r="L73" s="24">
        <f>录入表!T73</f>
        <v>3</v>
      </c>
      <c r="M73" s="26">
        <f>录入表!N73</f>
        <v>1996</v>
      </c>
      <c r="N73" s="27">
        <f>录入表!AC73</f>
        <v>2</v>
      </c>
      <c r="O73" s="27">
        <f>录入表!AD73</f>
        <v>4</v>
      </c>
      <c r="P73" s="25">
        <f>IF(AND(C73=基准价!$B$2,I73=基准价!$B$1,计算表!K72=基准价!$A$5),基准价!$B$5,IF(AND(C73=基准价!$B$2,I73=基准价!$B$1,计算表!K72=基准价!$A$7),基准价!$B$7,基准价!$C$5))</f>
        <v>8076</v>
      </c>
      <c r="Q73" s="29">
        <f>IF(AND(K73=基准价!$A$5,(50-(2016-M73))/50&gt;0.3),(50-(2016-M73))/50,IF(AND(K73=基准价!$A$5,(50-(2016-M73))/50&lt;=0.3),0.3,IF(AND(K73=基准价!$A$7,(40-(2016-M73))/40&gt;0.3),(40-(2016-M73))/40,0.3)))</f>
        <v>0.6</v>
      </c>
      <c r="R73" s="30">
        <f>IF(K73=基准价!$A$5,764*(Q73-0.3),612*(Q73-0.3))</f>
        <v>229</v>
      </c>
      <c r="S73" s="30">
        <f>IF(K73=基准价!$A$5,764*Q73*(L73-3)/0.2*3%,612*Q73*(L73-3)/0.2*3%)</f>
        <v>0</v>
      </c>
      <c r="T73" s="30">
        <f t="shared" si="3"/>
        <v>83</v>
      </c>
      <c r="U73" s="30">
        <f t="shared" si="4"/>
        <v>8388</v>
      </c>
      <c r="V73" s="30">
        <f t="shared" si="5"/>
        <v>518714</v>
      </c>
    </row>
    <row r="74" spans="1:22" ht="33.75">
      <c r="A74" s="23">
        <f>录入表!A74</f>
        <v>72</v>
      </c>
      <c r="B74" s="23" t="str">
        <f>录入表!B74</f>
        <v>任超君</v>
      </c>
      <c r="C74" s="23" t="str">
        <f>录入表!D74</f>
        <v>下碧湘街33号</v>
      </c>
      <c r="D74" s="23">
        <f>录入表!E74</f>
        <v>0</v>
      </c>
      <c r="E74" s="23" t="str">
        <f>录入表!G74</f>
        <v>天心区下碧湘街33号前栋二层西向</v>
      </c>
      <c r="F74" s="24" t="str">
        <f>录入表!H74</f>
        <v>715184078</v>
      </c>
      <c r="G74" s="23">
        <f>录入表!I74</f>
        <v>66.12</v>
      </c>
      <c r="H74" s="25" t="str">
        <f>录入表!J74</f>
        <v>住宅</v>
      </c>
      <c r="I74" s="25" t="str">
        <f>录入表!L74</f>
        <v>住宅</v>
      </c>
      <c r="J74" s="23" t="str">
        <f>录入表!O74</f>
        <v>混合</v>
      </c>
      <c r="K74" s="24" t="str">
        <f>录入表!Q74</f>
        <v>砖混</v>
      </c>
      <c r="L74" s="24">
        <f>录入表!T74</f>
        <v>3</v>
      </c>
      <c r="M74" s="26">
        <f>录入表!N74</f>
        <v>1996</v>
      </c>
      <c r="N74" s="27">
        <f>录入表!AC74</f>
        <v>2</v>
      </c>
      <c r="O74" s="27">
        <f>录入表!AD74</f>
        <v>4</v>
      </c>
      <c r="P74" s="25">
        <f>IF(AND(C74=基准价!$B$2,I74=基准价!$B$1,计算表!K73=基准价!$A$5),基准价!$B$5,IF(AND(C74=基准价!$B$2,I74=基准价!$B$1,计算表!K73=基准价!$A$7),基准价!$B$7,基准价!$C$5))</f>
        <v>8076</v>
      </c>
      <c r="Q74" s="29">
        <f>IF(AND(K74=基准价!$A$5,(50-(2016-M74))/50&gt;0.3),(50-(2016-M74))/50,IF(AND(K74=基准价!$A$5,(50-(2016-M74))/50&lt;=0.3),0.3,IF(AND(K74=基准价!$A$7,(40-(2016-M74))/40&gt;0.3),(40-(2016-M74))/40,0.3)))</f>
        <v>0.6</v>
      </c>
      <c r="R74" s="30">
        <f>IF(K74=基准价!$A$5,764*(Q74-0.3),612*(Q74-0.3))</f>
        <v>229</v>
      </c>
      <c r="S74" s="30">
        <f>IF(K74=基准价!$A$5,764*Q74*(L74-3)/0.2*3%,612*Q74*(L74-3)/0.2*3%)</f>
        <v>0</v>
      </c>
      <c r="T74" s="30">
        <f t="shared" si="3"/>
        <v>83</v>
      </c>
      <c r="U74" s="30">
        <f t="shared" si="4"/>
        <v>8388</v>
      </c>
      <c r="V74" s="30">
        <f t="shared" si="5"/>
        <v>554615</v>
      </c>
    </row>
    <row r="75" spans="1:22" ht="22.5">
      <c r="A75" s="23">
        <f>录入表!A75</f>
        <v>73</v>
      </c>
      <c r="B75" s="23" t="str">
        <f>录入表!B75</f>
        <v>易宏能</v>
      </c>
      <c r="C75" s="23" t="str">
        <f>录入表!D75</f>
        <v>下碧湘街33号</v>
      </c>
      <c r="D75" s="23">
        <f>录入表!E75</f>
        <v>0</v>
      </c>
      <c r="E75" s="23" t="str">
        <f>录入表!G75</f>
        <v>天心区下碧湘街33号302号房间</v>
      </c>
      <c r="F75" s="24" t="str">
        <f>录入表!H75</f>
        <v>00097740</v>
      </c>
      <c r="G75" s="23">
        <f>录入表!I75</f>
        <v>68.72</v>
      </c>
      <c r="H75" s="25" t="str">
        <f>录入表!J75</f>
        <v>住宅</v>
      </c>
      <c r="I75" s="25" t="str">
        <f>录入表!L75</f>
        <v>住宅</v>
      </c>
      <c r="J75" s="23" t="str">
        <f>录入表!O75</f>
        <v>混合</v>
      </c>
      <c r="K75" s="24" t="str">
        <f>录入表!Q75</f>
        <v>砖混</v>
      </c>
      <c r="L75" s="24">
        <f>录入表!T75</f>
        <v>3</v>
      </c>
      <c r="M75" s="26">
        <f>录入表!N75</f>
        <v>1996</v>
      </c>
      <c r="N75" s="27">
        <f>录入表!AC75</f>
        <v>3</v>
      </c>
      <c r="O75" s="27">
        <f>录入表!AD75</f>
        <v>4</v>
      </c>
      <c r="P75" s="25">
        <f>IF(AND(C75=基准价!$B$2,I75=基准价!$B$1,计算表!K74=基准价!$A$5),基准价!$B$5,IF(AND(C75=基准价!$B$2,I75=基准价!$B$1,计算表!K74=基准价!$A$7),基准价!$B$7,基准价!$C$5))</f>
        <v>8076</v>
      </c>
      <c r="Q75" s="29">
        <f>IF(AND(K75=基准价!$A$5,(50-(2016-M75))/50&gt;0.3),(50-(2016-M75))/50,IF(AND(K75=基准价!$A$5,(50-(2016-M75))/50&lt;=0.3),0.3,IF(AND(K75=基准价!$A$7,(40-(2016-M75))/40&gt;0.3),(40-(2016-M75))/40,0.3)))</f>
        <v>0.6</v>
      </c>
      <c r="R75" s="30">
        <f>IF(K75=基准价!$A$5,764*(Q75-0.3),612*(Q75-0.3))</f>
        <v>229</v>
      </c>
      <c r="S75" s="30">
        <f>IF(K75=基准价!$A$5,764*Q75*(L75-3)/0.2*3%,612*Q75*(L75-3)/0.2*3%)</f>
        <v>0</v>
      </c>
      <c r="T75" s="30">
        <f t="shared" si="3"/>
        <v>166</v>
      </c>
      <c r="U75" s="30">
        <f t="shared" si="4"/>
        <v>8471</v>
      </c>
      <c r="V75" s="30">
        <f t="shared" si="5"/>
        <v>582127</v>
      </c>
    </row>
    <row r="76" spans="1:22" ht="22.5">
      <c r="A76" s="23">
        <f>录入表!A76</f>
        <v>74</v>
      </c>
      <c r="B76" s="23" t="str">
        <f>录入表!B76</f>
        <v>谢文君</v>
      </c>
      <c r="C76" s="23" t="str">
        <f>录入表!D76</f>
        <v>独立栋</v>
      </c>
      <c r="D76" s="23">
        <f>录入表!E76</f>
        <v>0</v>
      </c>
      <c r="E76" s="23" t="str">
        <f>录入表!G76</f>
        <v>南九如巷011号全部</v>
      </c>
      <c r="F76" s="24">
        <f>录入表!H76</f>
        <v>709158482</v>
      </c>
      <c r="G76" s="23">
        <f>录入表!I76</f>
        <v>86.64</v>
      </c>
      <c r="H76" s="25" t="str">
        <f>录入表!J76</f>
        <v>住宅</v>
      </c>
      <c r="I76" s="25" t="str">
        <f>录入表!L76</f>
        <v>住宅</v>
      </c>
      <c r="J76" s="23" t="str">
        <f>录入表!O76</f>
        <v>混合</v>
      </c>
      <c r="K76" s="24" t="str">
        <f>录入表!Q76</f>
        <v>砖混</v>
      </c>
      <c r="L76" s="24">
        <f>录入表!T76</f>
        <v>3</v>
      </c>
      <c r="M76" s="26">
        <f>录入表!N76</f>
        <v>1995</v>
      </c>
      <c r="N76" s="27" t="str">
        <f>录入表!AC76</f>
        <v>1-3</v>
      </c>
      <c r="O76" s="27">
        <f>录入表!AD76</f>
        <v>3</v>
      </c>
      <c r="P76" s="25">
        <f>IF(AND(C76=基准价!$B$2,I76=基准价!$B$1,计算表!K75=基准价!$A$5),基准价!$B$5,IF(AND(C76=基准价!$B$2,I76=基准价!$B$1,计算表!K75=基准价!$A$7),基准价!$B$7,基准价!$C$5))</f>
        <v>8318</v>
      </c>
      <c r="Q76" s="29">
        <f>IF(AND(K76=基准价!$A$5,(50-(2016-M76))/50&gt;0.3),(50-(2016-M76))/50,IF(AND(K76=基准价!$A$5,(50-(2016-M76))/50&lt;=0.3),0.3,IF(AND(K76=基准价!$A$7,(40-(2016-M76))/40&gt;0.3),(40-(2016-M76))/40,0.3)))</f>
        <v>0.57999999999999996</v>
      </c>
      <c r="R76" s="30">
        <f>IF(K76=基准价!$A$5,764*(Q76-0.3),612*(Q76-0.3))</f>
        <v>214</v>
      </c>
      <c r="S76" s="30">
        <f>IF(K76=基准价!$A$5,764*Q76*(L76-3)/0.2*3%,612*Q76*(L76-3)/0.2*3%)</f>
        <v>0</v>
      </c>
      <c r="T76" s="30" t="b">
        <f t="shared" si="3"/>
        <v>0</v>
      </c>
      <c r="U76" s="30">
        <f t="shared" si="4"/>
        <v>8532</v>
      </c>
      <c r="V76" s="30">
        <f t="shared" si="5"/>
        <v>739212</v>
      </c>
    </row>
    <row r="77" spans="1:22" ht="22.5">
      <c r="A77" s="23">
        <f>录入表!A77</f>
        <v>75</v>
      </c>
      <c r="B77" s="23" t="str">
        <f>录入表!B77</f>
        <v>黎起</v>
      </c>
      <c r="C77" s="23" t="str">
        <f>录入表!D77</f>
        <v>独立栋</v>
      </c>
      <c r="D77" s="23">
        <f>录入表!E77</f>
        <v>0</v>
      </c>
      <c r="E77" s="23" t="str">
        <f>录入表!G77</f>
        <v>裕农街092号全部</v>
      </c>
      <c r="F77" s="24" t="str">
        <f>录入表!H77</f>
        <v>708035534</v>
      </c>
      <c r="G77" s="23">
        <f>录入表!I77</f>
        <v>52.83</v>
      </c>
      <c r="H77" s="25" t="str">
        <f>录入表!J77</f>
        <v>住宅</v>
      </c>
      <c r="I77" s="25" t="str">
        <f>录入表!L77</f>
        <v>住宅</v>
      </c>
      <c r="J77" s="23" t="str">
        <f>录入表!O77</f>
        <v>混合</v>
      </c>
      <c r="K77" s="24" t="str">
        <f>录入表!Q77</f>
        <v>砖混</v>
      </c>
      <c r="L77" s="24">
        <f>录入表!T77</f>
        <v>3</v>
      </c>
      <c r="M77" s="26">
        <f>录入表!N77</f>
        <v>1976</v>
      </c>
      <c r="N77" s="27" t="str">
        <f>录入表!AC77</f>
        <v>1-2</v>
      </c>
      <c r="O77" s="27">
        <f>录入表!AD77</f>
        <v>2</v>
      </c>
      <c r="P77" s="25">
        <f>IF(AND(C77=基准价!$B$2,I77=基准价!$B$1,计算表!K76=基准价!$A$5),基准价!$B$5,IF(AND(C77=基准价!$B$2,I77=基准价!$B$1,计算表!K76=基准价!$A$7),基准价!$B$7,基准价!$C$5))</f>
        <v>8318</v>
      </c>
      <c r="Q77" s="29">
        <f>IF(AND(K77=基准价!$A$5,(50-(2016-M77))/50&gt;0.3),(50-(2016-M77))/50,IF(AND(K77=基准价!$A$5,(50-(2016-M77))/50&lt;=0.3),0.3,IF(AND(K77=基准价!$A$7,(40-(2016-M77))/40&gt;0.3),(40-(2016-M77))/40,0.3)))</f>
        <v>0.3</v>
      </c>
      <c r="R77" s="30">
        <f>IF(K77=基准价!$A$5,764*(Q77-0.3),612*(Q77-0.3))</f>
        <v>0</v>
      </c>
      <c r="S77" s="30">
        <f>IF(K77=基准价!$A$5,764*Q77*(L77-3)/0.2*3%,612*Q77*(L77-3)/0.2*3%)</f>
        <v>0</v>
      </c>
      <c r="T77" s="30" t="b">
        <f t="shared" si="3"/>
        <v>0</v>
      </c>
      <c r="U77" s="30">
        <f t="shared" si="4"/>
        <v>8318</v>
      </c>
      <c r="V77" s="30">
        <f t="shared" si="5"/>
        <v>439440</v>
      </c>
    </row>
    <row r="78" spans="1:22" ht="22.5">
      <c r="A78" s="23">
        <f>录入表!A78</f>
        <v>76</v>
      </c>
      <c r="B78" s="23" t="str">
        <f>录入表!B78</f>
        <v>李顺勇</v>
      </c>
      <c r="C78" s="23" t="str">
        <f>录入表!D78</f>
        <v>独立栋</v>
      </c>
      <c r="D78" s="23">
        <f>录入表!E78</f>
        <v>0</v>
      </c>
      <c r="E78" s="23" t="str">
        <f>录入表!G78</f>
        <v xml:space="preserve">裕农街七条巷014号全部      </v>
      </c>
      <c r="F78" s="24" t="str">
        <f>录入表!H78</f>
        <v>私018721</v>
      </c>
      <c r="G78" s="23">
        <f>录入表!I78</f>
        <v>147.49</v>
      </c>
      <c r="H78" s="25" t="str">
        <f>录入表!J78</f>
        <v>住宅</v>
      </c>
      <c r="I78" s="25" t="str">
        <f>录入表!L78</f>
        <v>住宅</v>
      </c>
      <c r="J78" s="23" t="str">
        <f>录入表!O78</f>
        <v>混合</v>
      </c>
      <c r="K78" s="24" t="str">
        <f>录入表!Q78</f>
        <v>砖混</v>
      </c>
      <c r="L78" s="24">
        <f>录入表!T78</f>
        <v>3</v>
      </c>
      <c r="M78" s="26">
        <f>录入表!N78</f>
        <v>1987</v>
      </c>
      <c r="N78" s="27" t="str">
        <f>录入表!AC78</f>
        <v>1-2</v>
      </c>
      <c r="O78" s="27">
        <f>录入表!AD78</f>
        <v>2</v>
      </c>
      <c r="P78" s="25">
        <f>IF(AND(C78=基准价!$B$2,I78=基准价!$B$1,计算表!K77=基准价!$A$5),基准价!$B$5,IF(AND(C78=基准价!$B$2,I78=基准价!$B$1,计算表!K77=基准价!$A$7),基准价!$B$7,基准价!$C$5))</f>
        <v>8318</v>
      </c>
      <c r="Q78" s="29">
        <f>IF(AND(K78=基准价!$A$5,(50-(2016-M78))/50&gt;0.3),(50-(2016-M78))/50,IF(AND(K78=基准价!$A$5,(50-(2016-M78))/50&lt;=0.3),0.3,IF(AND(K78=基准价!$A$7,(40-(2016-M78))/40&gt;0.3),(40-(2016-M78))/40,0.3)))</f>
        <v>0.42</v>
      </c>
      <c r="R78" s="30">
        <f>IF(K78=基准价!$A$5,764*(Q78-0.3),612*(Q78-0.3))</f>
        <v>92</v>
      </c>
      <c r="S78" s="30">
        <f>IF(K78=基准价!$A$5,764*Q78*(L78-3)/0.2*3%,612*Q78*(L78-3)/0.2*3%)</f>
        <v>0</v>
      </c>
      <c r="T78" s="30" t="b">
        <f t="shared" si="3"/>
        <v>0</v>
      </c>
      <c r="U78" s="30">
        <f t="shared" si="4"/>
        <v>8410</v>
      </c>
      <c r="V78" s="30">
        <f t="shared" si="5"/>
        <v>1240391</v>
      </c>
    </row>
    <row r="79" spans="1:22" ht="33.75">
      <c r="A79" s="23">
        <f>录入表!A79</f>
        <v>77</v>
      </c>
      <c r="B79" s="23" t="str">
        <f>录入表!B79</f>
        <v>冯云、冯必雄、冯子钦、冯雪萍、冯必成</v>
      </c>
      <c r="C79" s="23" t="str">
        <f>录入表!D79</f>
        <v>独立栋</v>
      </c>
      <c r="D79" s="23">
        <f>录入表!E79</f>
        <v>0</v>
      </c>
      <c r="E79" s="23" t="str">
        <f>录入表!G79</f>
        <v>裕农街七条巷013号全部</v>
      </c>
      <c r="F79" s="24" t="str">
        <f>录入表!H79</f>
        <v>私012658、008275、008274、008276、008277</v>
      </c>
      <c r="G79" s="23">
        <f>录入表!I79</f>
        <v>45.37</v>
      </c>
      <c r="H79" s="25" t="str">
        <f>录入表!J79</f>
        <v>住宅</v>
      </c>
      <c r="I79" s="25" t="str">
        <f>录入表!L79</f>
        <v>住宅</v>
      </c>
      <c r="J79" s="23" t="str">
        <f>录入表!O79</f>
        <v>砖木</v>
      </c>
      <c r="K79" s="24" t="str">
        <f>录入表!Q79</f>
        <v>砖木</v>
      </c>
      <c r="L79" s="24">
        <f>录入表!T79</f>
        <v>3</v>
      </c>
      <c r="M79" s="26">
        <f>录入表!N79</f>
        <v>1944</v>
      </c>
      <c r="N79" s="27" t="str">
        <f>录入表!AC79</f>
        <v>1-2</v>
      </c>
      <c r="O79" s="27">
        <f>录入表!AD79</f>
        <v>2</v>
      </c>
      <c r="P79" s="25">
        <f>IF(AND(C79=基准价!$B$2,I79=基准价!$B$1,计算表!K78=基准价!$A$5),基准价!$B$5,IF(AND(C79=基准价!$B$2,I79=基准价!$B$1,计算表!K78=基准价!$A$7),基准价!$B$7,基准价!$C$5))</f>
        <v>8318</v>
      </c>
      <c r="Q79" s="29">
        <f>IF(AND(K79=基准价!$A$5,(50-(2016-M79))/50&gt;0.3),(50-(2016-M79))/50,IF(AND(K79=基准价!$A$5,(50-(2016-M79))/50&lt;=0.3),0.3,IF(AND(K79=基准价!$A$7,(40-(2016-M79))/40&gt;0.3),(40-(2016-M79))/40,0.3)))</f>
        <v>0.3</v>
      </c>
      <c r="R79" s="30">
        <f>IF(K79=基准价!$A$5,764*(Q79-0.3),612*(Q79-0.3))</f>
        <v>0</v>
      </c>
      <c r="S79" s="30">
        <f>IF(K79=基准价!$A$5,764*Q79*(L79-3)/0.2*3%,612*Q79*(L79-3)/0.2*3%)</f>
        <v>0</v>
      </c>
      <c r="T79" s="30" t="b">
        <f t="shared" si="3"/>
        <v>0</v>
      </c>
      <c r="U79" s="30">
        <f t="shared" si="4"/>
        <v>8318</v>
      </c>
      <c r="V79" s="30">
        <f t="shared" si="5"/>
        <v>377388</v>
      </c>
    </row>
    <row r="80" spans="1:22" ht="22.5">
      <c r="A80" s="23">
        <f>录入表!A80</f>
        <v>78</v>
      </c>
      <c r="B80" s="23" t="str">
        <f>录入表!B80</f>
        <v>周雄</v>
      </c>
      <c r="C80" s="23" t="str">
        <f>录入表!D80</f>
        <v>独立栋</v>
      </c>
      <c r="D80" s="23">
        <f>录入表!E80</f>
        <v>0</v>
      </c>
      <c r="E80" s="23" t="str">
        <f>录入表!G80</f>
        <v>裕农街三条巷020号全部</v>
      </c>
      <c r="F80" s="24" t="str">
        <f>录入表!H80</f>
        <v>00467246</v>
      </c>
      <c r="G80" s="23">
        <f>录入表!I80</f>
        <v>66.8</v>
      </c>
      <c r="H80" s="25" t="str">
        <f>录入表!J80</f>
        <v>住宅</v>
      </c>
      <c r="I80" s="25" t="str">
        <f>录入表!L80</f>
        <v>住宅</v>
      </c>
      <c r="J80" s="23" t="str">
        <f>录入表!O80</f>
        <v>砖木</v>
      </c>
      <c r="K80" s="24" t="str">
        <f>录入表!Q80</f>
        <v>砖木</v>
      </c>
      <c r="L80" s="24">
        <f>录入表!T80</f>
        <v>3</v>
      </c>
      <c r="M80" s="26">
        <f>录入表!N80</f>
        <v>1951</v>
      </c>
      <c r="N80" s="27" t="str">
        <f>录入表!AC80</f>
        <v>1-2</v>
      </c>
      <c r="O80" s="27">
        <f>录入表!AD80</f>
        <v>2</v>
      </c>
      <c r="P80" s="25">
        <f>IF(AND(C80=基准价!$B$2,I80=基准价!$B$1,计算表!K79=基准价!$A$5),基准价!$B$5,IF(AND(C80=基准价!$B$2,I80=基准价!$B$1,计算表!K79=基准价!$A$7),基准价!$B$7,基准价!$C$5))</f>
        <v>8166</v>
      </c>
      <c r="Q80" s="29">
        <f>IF(AND(K80=基准价!$A$5,(50-(2016-M80))/50&gt;0.3),(50-(2016-M80))/50,IF(AND(K80=基准价!$A$5,(50-(2016-M80))/50&lt;=0.3),0.3,IF(AND(K80=基准价!$A$7,(40-(2016-M80))/40&gt;0.3),(40-(2016-M80))/40,0.3)))</f>
        <v>0.3</v>
      </c>
      <c r="R80" s="30">
        <f>IF(K80=基准价!$A$5,764*(Q80-0.3),612*(Q80-0.3))</f>
        <v>0</v>
      </c>
      <c r="S80" s="30">
        <f>IF(K80=基准价!$A$5,764*Q80*(L80-3)/0.2*3%,612*Q80*(L80-3)/0.2*3%)</f>
        <v>0</v>
      </c>
      <c r="T80" s="30" t="b">
        <f t="shared" si="3"/>
        <v>0</v>
      </c>
      <c r="U80" s="30">
        <f t="shared" si="4"/>
        <v>8166</v>
      </c>
      <c r="V80" s="30">
        <f t="shared" si="5"/>
        <v>545489</v>
      </c>
    </row>
    <row r="81" spans="1:23" ht="22.5">
      <c r="A81" s="23">
        <f>录入表!A81</f>
        <v>79</v>
      </c>
      <c r="B81" s="23" t="str">
        <f>录入表!B81</f>
        <v>王志球</v>
      </c>
      <c r="C81" s="23" t="str">
        <f>录入表!D81</f>
        <v>独立栋</v>
      </c>
      <c r="D81" s="23">
        <f>录入表!E81</f>
        <v>0</v>
      </c>
      <c r="E81" s="23" t="str">
        <f>录入表!G81</f>
        <v>天心区裕农街三条巷022号全部</v>
      </c>
      <c r="F81" s="24" t="str">
        <f>录入表!H81</f>
        <v>00568480</v>
      </c>
      <c r="G81" s="23">
        <f>录入表!I81</f>
        <v>67.2</v>
      </c>
      <c r="H81" s="25" t="str">
        <f>录入表!J81</f>
        <v>住宅</v>
      </c>
      <c r="I81" s="25" t="str">
        <f>录入表!L81</f>
        <v>住宅</v>
      </c>
      <c r="J81" s="23" t="str">
        <f>录入表!O81</f>
        <v>混合</v>
      </c>
      <c r="K81" s="24" t="str">
        <f>录入表!Q81</f>
        <v>砖混</v>
      </c>
      <c r="L81" s="24">
        <f>录入表!T81</f>
        <v>3</v>
      </c>
      <c r="M81" s="26">
        <f>录入表!N81</f>
        <v>0</v>
      </c>
      <c r="N81" s="27">
        <f>录入表!AC81</f>
        <v>1</v>
      </c>
      <c r="O81" s="27">
        <f>录入表!AD81</f>
        <v>1</v>
      </c>
      <c r="P81" s="25">
        <f>IF(AND(C81=基准价!$B$2,I81=基准价!$B$1,计算表!K80=基准价!$A$5),基准价!$B$5,IF(AND(C81=基准价!$B$2,I81=基准价!$B$1,计算表!K80=基准价!$A$7),基准价!$B$7,基准价!$C$5))</f>
        <v>8166</v>
      </c>
      <c r="Q81" s="29">
        <f>IF(AND(K81=基准价!$A$5,(50-(2016-M81))/50&gt;0.3),(50-(2016-M81))/50,IF(AND(K81=基准价!$A$5,(50-(2016-M81))/50&lt;=0.3),0.3,IF(AND(K81=基准价!$A$7,(40-(2016-M81))/40&gt;0.3),(40-(2016-M81))/40,0.3)))</f>
        <v>0.3</v>
      </c>
      <c r="R81" s="30">
        <f>IF(K81=基准价!$A$5,764*(Q81-0.3),612*(Q81-0.3))</f>
        <v>0</v>
      </c>
      <c r="S81" s="30">
        <f>IF(K81=基准价!$A$5,764*Q81*(L81-3)/0.2*3%,612*Q81*(L81-3)/0.2*3%)</f>
        <v>0</v>
      </c>
      <c r="T81" s="30">
        <f t="shared" si="3"/>
        <v>0</v>
      </c>
      <c r="U81" s="30">
        <f t="shared" si="4"/>
        <v>8166</v>
      </c>
      <c r="V81" s="30">
        <f t="shared" si="5"/>
        <v>548755</v>
      </c>
    </row>
    <row r="82" spans="1:23" ht="22.5">
      <c r="A82" s="23">
        <f>录入表!A82</f>
        <v>80</v>
      </c>
      <c r="B82" s="23" t="str">
        <f>录入表!B82</f>
        <v>廖荣贵</v>
      </c>
      <c r="C82" s="23" t="str">
        <f>录入表!D82</f>
        <v>独立栋</v>
      </c>
      <c r="D82" s="23">
        <f>录入表!E82</f>
        <v>0</v>
      </c>
      <c r="E82" s="23" t="str">
        <f>录入表!G82</f>
        <v>裕农街三条巷008号全部</v>
      </c>
      <c r="F82" s="24" t="str">
        <f>录入表!H82</f>
        <v>私019018</v>
      </c>
      <c r="G82" s="23">
        <f>录入表!I82</f>
        <v>17.59</v>
      </c>
      <c r="H82" s="25" t="str">
        <f>录入表!J82</f>
        <v>住宅</v>
      </c>
      <c r="I82" s="25" t="str">
        <f>录入表!L82</f>
        <v>住宅</v>
      </c>
      <c r="J82" s="23" t="str">
        <f>录入表!O82</f>
        <v>砖木</v>
      </c>
      <c r="K82" s="24" t="str">
        <f>录入表!Q82</f>
        <v>砖木</v>
      </c>
      <c r="L82" s="24">
        <f>录入表!T82</f>
        <v>3</v>
      </c>
      <c r="M82" s="26">
        <f>录入表!N82</f>
        <v>1946</v>
      </c>
      <c r="N82" s="27">
        <f>录入表!AC82</f>
        <v>1</v>
      </c>
      <c r="O82" s="27">
        <f>录入表!AD82</f>
        <v>1</v>
      </c>
      <c r="P82" s="25">
        <f>IF(AND(C82=基准价!$B$2,I82=基准价!$B$1,计算表!K81=基准价!$A$5),基准价!$B$5,IF(AND(C82=基准价!$B$2,I82=基准价!$B$1,计算表!K81=基准价!$A$7),基准价!$B$7,基准价!$C$5))</f>
        <v>8318</v>
      </c>
      <c r="Q82" s="29">
        <f>IF(AND(K82=基准价!$A$5,(50-(2016-M82))/50&gt;0.3),(50-(2016-M82))/50,IF(AND(K82=基准价!$A$5,(50-(2016-M82))/50&lt;=0.3),0.3,IF(AND(K82=基准价!$A$7,(40-(2016-M82))/40&gt;0.3),(40-(2016-M82))/40,0.3)))</f>
        <v>0.3</v>
      </c>
      <c r="R82" s="30">
        <f>IF(K82=基准价!$A$5,764*(Q82-0.3),612*(Q82-0.3))</f>
        <v>0</v>
      </c>
      <c r="S82" s="30">
        <f>IF(K82=基准价!$A$5,764*Q82*(L82-3)/0.2*3%,612*Q82*(L82-3)/0.2*3%)</f>
        <v>0</v>
      </c>
      <c r="T82" s="30">
        <f t="shared" si="3"/>
        <v>0</v>
      </c>
      <c r="U82" s="30">
        <f t="shared" si="4"/>
        <v>8318</v>
      </c>
      <c r="V82" s="30">
        <f t="shared" si="5"/>
        <v>146314</v>
      </c>
    </row>
    <row r="83" spans="1:23" ht="22.5">
      <c r="A83" s="23">
        <f>录入表!A83</f>
        <v>81</v>
      </c>
      <c r="B83" s="23" t="str">
        <f>录入表!B83</f>
        <v>苏清泉</v>
      </c>
      <c r="C83" s="23" t="str">
        <f>录入表!D83</f>
        <v>独立栋</v>
      </c>
      <c r="D83" s="23">
        <f>录入表!E83</f>
        <v>0</v>
      </c>
      <c r="E83" s="23" t="str">
        <f>录入表!G83</f>
        <v>南区裕农街3条巷5号</v>
      </c>
      <c r="F83" s="24" t="str">
        <f>录入表!H83</f>
        <v>私015409</v>
      </c>
      <c r="G83" s="23">
        <f>录入表!I83</f>
        <v>63.9</v>
      </c>
      <c r="H83" s="25" t="str">
        <f>录入表!J83</f>
        <v>自住</v>
      </c>
      <c r="I83" s="25" t="str">
        <f>录入表!L83</f>
        <v>住宅</v>
      </c>
      <c r="J83" s="23" t="str">
        <f>录入表!O83</f>
        <v>砖木</v>
      </c>
      <c r="K83" s="24" t="str">
        <f>录入表!Q83</f>
        <v>砖木</v>
      </c>
      <c r="L83" s="24">
        <f>录入表!T83</f>
        <v>3</v>
      </c>
      <c r="M83" s="26">
        <f>录入表!N83</f>
        <v>1986</v>
      </c>
      <c r="N83" s="27" t="str">
        <f>录入表!AC83</f>
        <v>1-2</v>
      </c>
      <c r="O83" s="27">
        <f>录入表!AD83</f>
        <v>2</v>
      </c>
      <c r="P83" s="25">
        <f>IF(AND(C83=基准价!$B$2,I83=基准价!$B$1,计算表!K82=基准价!$A$5),基准价!$B$5,IF(AND(C83=基准价!$B$2,I83=基准价!$B$1,计算表!K82=基准价!$A$7),基准价!$B$7,基准价!$C$5))</f>
        <v>8166</v>
      </c>
      <c r="Q83" s="29">
        <f>IF(AND(K83=基准价!$A$5,(50-(2016-M83))/50&gt;0.3),(50-(2016-M83))/50,IF(AND(K83=基准价!$A$5,(50-(2016-M83))/50&lt;=0.3),0.3,IF(AND(K83=基准价!$A$7,(40-(2016-M83))/40&gt;0.3),(40-(2016-M83))/40,0.3)))</f>
        <v>0.3</v>
      </c>
      <c r="R83" s="30">
        <f>IF(K83=基准价!$A$5,764*(Q83-0.3),612*(Q83-0.3))</f>
        <v>0</v>
      </c>
      <c r="S83" s="30">
        <f>IF(K83=基准价!$A$5,764*Q83*(L83-3)/0.2*3%,612*Q83*(L83-3)/0.2*3%)</f>
        <v>0</v>
      </c>
      <c r="T83" s="30" t="b">
        <f t="shared" si="3"/>
        <v>0</v>
      </c>
      <c r="U83" s="30">
        <f t="shared" si="4"/>
        <v>8166</v>
      </c>
      <c r="V83" s="30">
        <f t="shared" si="5"/>
        <v>521807</v>
      </c>
    </row>
    <row r="84" spans="1:23" ht="22.5">
      <c r="A84" s="23">
        <f>录入表!A84</f>
        <v>82</v>
      </c>
      <c r="B84" s="23" t="str">
        <f>录入表!B84</f>
        <v>邓自辉</v>
      </c>
      <c r="C84" s="23" t="str">
        <f>录入表!D84</f>
        <v>独立栋</v>
      </c>
      <c r="D84" s="23">
        <f>录入表!E84</f>
        <v>0</v>
      </c>
      <c r="E84" s="23" t="str">
        <f>录入表!G84</f>
        <v>裕农街三条巷009号全部</v>
      </c>
      <c r="F84" s="24" t="str">
        <f>录入表!H84</f>
        <v>私019595</v>
      </c>
      <c r="G84" s="23">
        <f>录入表!I84</f>
        <v>27.47</v>
      </c>
      <c r="H84" s="25" t="str">
        <f>录入表!J84</f>
        <v>住宅</v>
      </c>
      <c r="I84" s="25" t="str">
        <f>录入表!L84</f>
        <v>住宅</v>
      </c>
      <c r="J84" s="23" t="str">
        <f>录入表!O84</f>
        <v>砖木</v>
      </c>
      <c r="K84" s="24" t="str">
        <f>录入表!Q84</f>
        <v>砖木</v>
      </c>
      <c r="L84" s="24">
        <f>录入表!T84</f>
        <v>3</v>
      </c>
      <c r="M84" s="26">
        <f>录入表!N84</f>
        <v>1949</v>
      </c>
      <c r="N84" s="27" t="str">
        <f>录入表!AC84</f>
        <v>1-2</v>
      </c>
      <c r="O84" s="27">
        <f>录入表!AD84</f>
        <v>2</v>
      </c>
      <c r="P84" s="25">
        <f>IF(AND(C84=基准价!$B$2,I84=基准价!$B$1,计算表!K83=基准价!$A$5),基准价!$B$5,IF(AND(C84=基准价!$B$2,I84=基准价!$B$1,计算表!K83=基准价!$A$7),基准价!$B$7,基准价!$C$5))</f>
        <v>8166</v>
      </c>
      <c r="Q84" s="29">
        <f>IF(AND(K84=基准价!$A$5,(50-(2016-M84))/50&gt;0.3),(50-(2016-M84))/50,IF(AND(K84=基准价!$A$5,(50-(2016-M84))/50&lt;=0.3),0.3,IF(AND(K84=基准价!$A$7,(40-(2016-M84))/40&gt;0.3),(40-(2016-M84))/40,0.3)))</f>
        <v>0.3</v>
      </c>
      <c r="R84" s="30">
        <f>IF(K84=基准价!$A$5,764*(Q84-0.3),612*(Q84-0.3))</f>
        <v>0</v>
      </c>
      <c r="S84" s="30">
        <f>IF(K84=基准价!$A$5,764*Q84*(L84-3)/0.2*3%,612*Q84*(L84-3)/0.2*3%)</f>
        <v>0</v>
      </c>
      <c r="T84" s="30" t="b">
        <f t="shared" si="3"/>
        <v>0</v>
      </c>
      <c r="U84" s="30">
        <f t="shared" si="4"/>
        <v>8166</v>
      </c>
      <c r="V84" s="30">
        <f t="shared" si="5"/>
        <v>224320</v>
      </c>
    </row>
    <row r="85" spans="1:23" ht="22.5">
      <c r="A85" s="23">
        <f>录入表!A85</f>
        <v>83</v>
      </c>
      <c r="B85" s="23" t="str">
        <f>录入表!B85</f>
        <v>左露</v>
      </c>
      <c r="C85" s="23" t="str">
        <f>录入表!D85</f>
        <v>独立栋</v>
      </c>
      <c r="D85" s="23">
        <f>录入表!E85</f>
        <v>0</v>
      </c>
      <c r="E85" s="23" t="str">
        <f>录入表!G85</f>
        <v>下碧湘街崇德里004号101</v>
      </c>
      <c r="F85" s="24" t="str">
        <f>录入表!H85</f>
        <v>00480485</v>
      </c>
      <c r="G85" s="23">
        <f>录入表!I85</f>
        <v>135.27000000000001</v>
      </c>
      <c r="H85" s="25" t="str">
        <f>录入表!J85</f>
        <v>住宅</v>
      </c>
      <c r="I85" s="25" t="str">
        <f>录入表!L85</f>
        <v>住宅</v>
      </c>
      <c r="J85" s="23" t="str">
        <f>录入表!O85</f>
        <v>砖木</v>
      </c>
      <c r="K85" s="24" t="str">
        <f>录入表!Q85</f>
        <v>砖木</v>
      </c>
      <c r="L85" s="24">
        <f>录入表!T85</f>
        <v>4.3</v>
      </c>
      <c r="M85" s="26">
        <f>录入表!N85</f>
        <v>1950</v>
      </c>
      <c r="N85" s="27">
        <f>录入表!AC85</f>
        <v>1</v>
      </c>
      <c r="O85" s="27">
        <f>录入表!AD85</f>
        <v>1</v>
      </c>
      <c r="P85" s="25">
        <f>IF(AND(C85=基准价!$B$2,I85=基准价!$B$1,计算表!K84=基准价!$A$5),基准价!$B$5,IF(AND(C85=基准价!$B$2,I85=基准价!$B$1,计算表!K84=基准价!$A$7),基准价!$B$7,基准价!$C$5))</f>
        <v>8166</v>
      </c>
      <c r="Q85" s="29">
        <f>IF(AND(K85=基准价!$A$5,(50-(2016-M85))/50&gt;0.3),(50-(2016-M85))/50,IF(AND(K85=基准价!$A$5,(50-(2016-M85))/50&lt;=0.3),0.3,IF(AND(K85=基准价!$A$7,(40-(2016-M85))/40&gt;0.3),(40-(2016-M85))/40,0.3)))</f>
        <v>0.3</v>
      </c>
      <c r="R85" s="30">
        <f>IF(K85=基准价!$A$5,764*(Q85-0.3),612*(Q85-0.3))</f>
        <v>0</v>
      </c>
      <c r="S85" s="30">
        <f>IF(K85=基准价!$A$5,764*Q85*(L85-3)/0.2*3%,612*Q85*(L85-3)/0.2*3%)</f>
        <v>36</v>
      </c>
      <c r="T85" s="30">
        <f t="shared" si="3"/>
        <v>0</v>
      </c>
      <c r="U85" s="30">
        <f t="shared" si="4"/>
        <v>8202</v>
      </c>
      <c r="V85" s="30">
        <f t="shared" si="5"/>
        <v>1109485</v>
      </c>
    </row>
    <row r="86" spans="1:23" s="18" customFormat="1" ht="22.5">
      <c r="A86" s="23">
        <f>录入表!A86</f>
        <v>84</v>
      </c>
      <c r="B86" s="23" t="str">
        <f>录入表!B86</f>
        <v>陈康直</v>
      </c>
      <c r="C86" s="23" t="str">
        <f>录入表!D86</f>
        <v>独立栋</v>
      </c>
      <c r="D86" s="23">
        <f>录入表!E86</f>
        <v>0</v>
      </c>
      <c r="E86" s="23" t="str">
        <f>录入表!G86</f>
        <v>下碧湘街南九如巷14号整栋</v>
      </c>
      <c r="F86" s="24" t="str">
        <f>录入表!H86</f>
        <v>713251191</v>
      </c>
      <c r="G86" s="23">
        <f>录入表!I86</f>
        <v>31.7</v>
      </c>
      <c r="H86" s="25" t="str">
        <f>录入表!J86</f>
        <v>住宅</v>
      </c>
      <c r="I86" s="25" t="str">
        <f>录入表!L86</f>
        <v>住宅</v>
      </c>
      <c r="J86" s="23" t="str">
        <f>录入表!O86</f>
        <v>混合</v>
      </c>
      <c r="K86" s="24" t="str">
        <f>录入表!Q86</f>
        <v>砖混</v>
      </c>
      <c r="L86" s="24">
        <f>录入表!T86</f>
        <v>3.2</v>
      </c>
      <c r="M86" s="26">
        <f>录入表!N86</f>
        <v>1996</v>
      </c>
      <c r="N86" s="27">
        <f>录入表!AC86</f>
        <v>1</v>
      </c>
      <c r="O86" s="27">
        <f>录入表!AD86</f>
        <v>1</v>
      </c>
      <c r="P86" s="25">
        <f>IF(AND(C86=基准价!$B$2,I86=基准价!$B$1,计算表!K85=基准价!$A$5),基准价!$B$5,IF(AND(C86=基准价!$B$2,I86=基准价!$B$1,计算表!K85=基准价!$A$7),基准价!$B$7,基准价!$C$5))</f>
        <v>8166</v>
      </c>
      <c r="Q86" s="29">
        <f>IF(AND(K86=基准价!$A$5,(50-(2016-M86))/50&gt;0.3),(50-(2016-M86))/50,IF(AND(K86=基准价!$A$5,(50-(2016-M86))/50&lt;=0.3),0.3,IF(AND(K86=基准价!$A$7,(40-(2016-M86))/40&gt;0.3),(40-(2016-M86))/40,0.3)))</f>
        <v>0.6</v>
      </c>
      <c r="R86" s="30">
        <f>IF(K86=基准价!$A$5,764*(Q86-0.3),612*(Q86-0.3))</f>
        <v>229</v>
      </c>
      <c r="S86" s="30">
        <f>IF(K86=基准价!$A$5,764*Q86*(L86-3)/0.2*3%,612*Q86*(L86-3)/0.2*3%)</f>
        <v>14</v>
      </c>
      <c r="T86" s="30">
        <f t="shared" si="3"/>
        <v>0</v>
      </c>
      <c r="U86" s="30">
        <f t="shared" si="4"/>
        <v>8409</v>
      </c>
      <c r="V86" s="30">
        <f t="shared" si="5"/>
        <v>266565</v>
      </c>
      <c r="W86" s="20"/>
    </row>
    <row r="87" spans="1:23" s="18" customFormat="1">
      <c r="A87" s="31">
        <f>录入表!A87</f>
        <v>85</v>
      </c>
      <c r="B87" s="31" t="str">
        <f>录入表!B87</f>
        <v>何长生</v>
      </c>
      <c r="C87" s="31" t="str">
        <f>录入表!D87</f>
        <v>独立栋</v>
      </c>
      <c r="D87" s="31">
        <f>录入表!E87</f>
        <v>0</v>
      </c>
      <c r="E87" s="31" t="str">
        <f>录入表!G87</f>
        <v>南区裕农街74号</v>
      </c>
      <c r="F87" s="32">
        <f>录入表!H87</f>
        <v>0</v>
      </c>
      <c r="G87" s="31">
        <f>录入表!I87</f>
        <v>0</v>
      </c>
      <c r="H87" s="33">
        <f>录入表!J87</f>
        <v>0</v>
      </c>
      <c r="I87" s="33">
        <f>录入表!L87</f>
        <v>0</v>
      </c>
      <c r="J87" s="23">
        <f>录入表!O87</f>
        <v>0</v>
      </c>
      <c r="K87" s="32">
        <f>录入表!Q87</f>
        <v>0</v>
      </c>
      <c r="L87" s="32">
        <f>录入表!T87</f>
        <v>3</v>
      </c>
      <c r="M87" s="26">
        <f>录入表!N87</f>
        <v>0</v>
      </c>
      <c r="N87" s="27">
        <f>录入表!AC87</f>
        <v>0</v>
      </c>
      <c r="O87" s="27">
        <f>录入表!AD87</f>
        <v>0</v>
      </c>
      <c r="P87" s="33">
        <v>0</v>
      </c>
      <c r="Q87" s="29">
        <f>IF(AND(K87=基准价!$A$5,(50-(2016-M87))/50&gt;0.3),(50-(2016-M87))/50,IF(AND(K87=基准价!$A$5,(50-(2016-M87))/50&lt;=0.3),0.3,IF(AND(K87=基准价!$A$7,(40-(2016-M87))/40&gt;0.3),(40-(2016-M87))/40,0.3)))</f>
        <v>0.3</v>
      </c>
      <c r="R87" s="30">
        <f>IF(K87=基准价!$A$5,764*(Q87-0.3),612*(Q87-0.3))</f>
        <v>0</v>
      </c>
      <c r="S87" s="30">
        <f>IF(K87=基准价!$A$5,764*Q87*(L87-3)/0.2*3%,612*Q87*(L87-3)/0.2*3%)</f>
        <v>0</v>
      </c>
      <c r="T87" s="30" t="b">
        <f t="shared" si="3"/>
        <v>0</v>
      </c>
      <c r="U87" s="30">
        <f t="shared" si="4"/>
        <v>0</v>
      </c>
      <c r="V87" s="30">
        <f t="shared" si="5"/>
        <v>0</v>
      </c>
    </row>
    <row r="88" spans="1:23" ht="22.5">
      <c r="A88" s="23">
        <f>录入表!A89</f>
        <v>86</v>
      </c>
      <c r="B88" s="23" t="str">
        <f>录入表!B89</f>
        <v>唐镇华</v>
      </c>
      <c r="C88" s="23" t="str">
        <f>录入表!D89</f>
        <v>独立栋</v>
      </c>
      <c r="D88" s="23">
        <f>录入表!E89</f>
        <v>0</v>
      </c>
      <c r="E88" s="23" t="str">
        <f>录入表!G89</f>
        <v>裕农街三条巷23号</v>
      </c>
      <c r="F88" s="24" t="str">
        <f>录入表!H89</f>
        <v>10600</v>
      </c>
      <c r="G88" s="23">
        <f>录入表!I89</f>
        <v>45.53</v>
      </c>
      <c r="H88" s="25">
        <f>录入表!J89</f>
        <v>0</v>
      </c>
      <c r="I88" s="25" t="str">
        <f>录入表!L89</f>
        <v>住宅</v>
      </c>
      <c r="J88" s="23" t="str">
        <f>录入表!O89</f>
        <v>砖木</v>
      </c>
      <c r="K88" s="24" t="str">
        <f>录入表!Q89</f>
        <v>砖木</v>
      </c>
      <c r="L88" s="24">
        <f>录入表!T89</f>
        <v>4</v>
      </c>
      <c r="M88" s="26">
        <f>录入表!N89</f>
        <v>1946</v>
      </c>
      <c r="N88" s="27">
        <f>录入表!AC89</f>
        <v>1</v>
      </c>
      <c r="O88" s="27">
        <f>录入表!AD89</f>
        <v>1</v>
      </c>
      <c r="P88" s="25">
        <f>IF(AND(C88=基准价!$B$2,I88=基准价!$B$1,计算表!K88=基准价!$A$5),基准价!$B$5,IF(AND(C88=基准价!$B$2,I88=基准价!$B$1,计算表!K88=基准价!$A$7),基准价!$B$7,基准价!$C$5))</f>
        <v>8166</v>
      </c>
      <c r="Q88" s="29">
        <f>IF(AND(K88=基准价!$A$5,(50-(2016-M88))/50&gt;0.3),(50-(2016-M88))/50,IF(AND(K88=基准价!$A$5,(50-(2016-M88))/50&lt;=0.3),0.3,IF(AND(K88=基准价!$A$7,(40-(2016-M88))/40&gt;0.3),(40-(2016-M88))/40,0.3)))</f>
        <v>0.3</v>
      </c>
      <c r="R88" s="30">
        <f>IF(K88=基准价!$A$5,764*(Q88-0.3),612*(Q88-0.3))</f>
        <v>0</v>
      </c>
      <c r="S88" s="30">
        <f>IF(K88=基准价!$A$5,764*Q88*(L88-3)/0.2*3%,612*Q88*(L88-3)/0.2*3%)</f>
        <v>28</v>
      </c>
      <c r="T88" s="30">
        <f t="shared" si="3"/>
        <v>0</v>
      </c>
      <c r="U88" s="30">
        <f t="shared" si="4"/>
        <v>8194</v>
      </c>
      <c r="V88" s="30">
        <f t="shared" si="5"/>
        <v>373073</v>
      </c>
    </row>
    <row r="89" spans="1:23" ht="22.5">
      <c r="A89" s="23">
        <f>录入表!A90</f>
        <v>87</v>
      </c>
      <c r="B89" s="23" t="str">
        <f>录入表!B90</f>
        <v>周维宾</v>
      </c>
      <c r="C89" s="23" t="str">
        <f>录入表!D90</f>
        <v>独立栋</v>
      </c>
      <c r="D89" s="23">
        <f>录入表!E90</f>
        <v>0</v>
      </c>
      <c r="E89" s="23" t="str">
        <f>录入表!G90</f>
        <v>裕农街三条巷16号</v>
      </c>
      <c r="F89" s="24" t="str">
        <f>录入表!H90</f>
        <v>06388</v>
      </c>
      <c r="G89" s="23">
        <f>录入表!I90</f>
        <v>34.25</v>
      </c>
      <c r="H89" s="25">
        <f>录入表!J90</f>
        <v>0</v>
      </c>
      <c r="I89" s="25" t="str">
        <f>录入表!L90</f>
        <v>住宅</v>
      </c>
      <c r="J89" s="23" t="str">
        <f>录入表!O90</f>
        <v>砖木</v>
      </c>
      <c r="K89" s="24" t="str">
        <f>录入表!Q90</f>
        <v>砖木</v>
      </c>
      <c r="L89" s="24">
        <f>录入表!T90</f>
        <v>3</v>
      </c>
      <c r="M89" s="26">
        <f>录入表!N90</f>
        <v>1946</v>
      </c>
      <c r="N89" s="27" t="str">
        <f>录入表!AC90</f>
        <v>1-2</v>
      </c>
      <c r="O89" s="27">
        <f>录入表!AD90</f>
        <v>2</v>
      </c>
      <c r="P89" s="25">
        <f>IF(AND(C89=基准价!$B$2,I89=基准价!$B$1,计算表!K89=基准价!$A$5),基准价!$B$5,IF(AND(C89=基准价!$B$2,I89=基准价!$B$1,计算表!K89=基准价!$A$7),基准价!$B$7,基准价!$C$5))</f>
        <v>8166</v>
      </c>
      <c r="Q89" s="29">
        <f>IF(AND(K89=基准价!$A$5,(50-(2016-M89))/50&gt;0.3),(50-(2016-M89))/50,IF(AND(K89=基准价!$A$5,(50-(2016-M89))/50&lt;=0.3),0.3,IF(AND(K89=基准价!$A$7,(40-(2016-M89))/40&gt;0.3),(40-(2016-M89))/40,0.3)))</f>
        <v>0.3</v>
      </c>
      <c r="R89" s="30">
        <f>IF(K89=基准价!$A$5,764*(Q89-0.3),612*(Q89-0.3))</f>
        <v>0</v>
      </c>
      <c r="S89" s="30">
        <f>IF(K89=基准价!$A$5,764*Q89*(L89-3)/0.2*3%,612*Q89*(L89-3)/0.2*3%)</f>
        <v>0</v>
      </c>
      <c r="T89" s="30" t="b">
        <f t="shared" si="3"/>
        <v>0</v>
      </c>
      <c r="U89" s="30">
        <f t="shared" si="4"/>
        <v>8166</v>
      </c>
      <c r="V89" s="30">
        <f t="shared" si="5"/>
        <v>279686</v>
      </c>
    </row>
    <row r="90" spans="1:23" s="18" customFormat="1">
      <c r="A90" s="31">
        <f>录入表!A91</f>
        <v>88</v>
      </c>
      <c r="B90" s="31">
        <f>录入表!B91</f>
        <v>0</v>
      </c>
      <c r="C90" s="31" t="str">
        <f>录入表!D91</f>
        <v>独立栋</v>
      </c>
      <c r="D90" s="31">
        <f>录入表!E91</f>
        <v>0</v>
      </c>
      <c r="E90" s="31" t="str">
        <f>录入表!G91</f>
        <v>崇德里4号</v>
      </c>
      <c r="F90" s="32">
        <f>录入表!H91</f>
        <v>0</v>
      </c>
      <c r="G90" s="31">
        <f>录入表!I91</f>
        <v>0</v>
      </c>
      <c r="H90" s="33">
        <f>录入表!J91</f>
        <v>0</v>
      </c>
      <c r="I90" s="33">
        <f>录入表!L91</f>
        <v>0</v>
      </c>
      <c r="J90" s="23">
        <f>录入表!O91</f>
        <v>0</v>
      </c>
      <c r="K90" s="32">
        <f>录入表!Q91</f>
        <v>0</v>
      </c>
      <c r="L90" s="32">
        <f>录入表!T91</f>
        <v>0</v>
      </c>
      <c r="M90" s="26">
        <f>录入表!N91</f>
        <v>0</v>
      </c>
      <c r="N90" s="27">
        <f>录入表!AC91</f>
        <v>0</v>
      </c>
      <c r="O90" s="27">
        <f>录入表!AD91</f>
        <v>0</v>
      </c>
      <c r="P90" s="33">
        <v>0</v>
      </c>
      <c r="Q90" s="29">
        <f>IF(AND(K90=基准价!$A$5,(50-(2016-M90))/50&gt;0.3),(50-(2016-M90))/50,IF(AND(K90=基准价!$A$5,(50-(2016-M90))/50&lt;=0.3),0.3,IF(AND(K90=基准价!$A$7,(40-(2016-M90))/40&gt;0.3),(40-(2016-M90))/40,0.3)))</f>
        <v>0.3</v>
      </c>
      <c r="R90" s="30">
        <f>IF(K90=基准价!$A$5,764*(Q90-0.3),612*(Q90-0.3))</f>
        <v>0</v>
      </c>
      <c r="S90" s="30">
        <f>IF(K90=基准价!$A$5,764*Q90*(L90-3)/0.2*3%,612*Q90*(L90-3)/0.2*3%)</f>
        <v>-83</v>
      </c>
      <c r="T90" s="30" t="b">
        <f t="shared" si="3"/>
        <v>0</v>
      </c>
      <c r="U90" s="30">
        <f t="shared" si="4"/>
        <v>-83</v>
      </c>
      <c r="V90" s="30">
        <f t="shared" si="5"/>
        <v>0</v>
      </c>
    </row>
    <row r="91" spans="1:23" s="18" customFormat="1">
      <c r="A91" s="31">
        <f>录入表!A92</f>
        <v>89</v>
      </c>
      <c r="B91" s="31">
        <f>录入表!B92</f>
        <v>0</v>
      </c>
      <c r="C91" s="31" t="str">
        <f>录入表!D92</f>
        <v>独立栋</v>
      </c>
      <c r="D91" s="31">
        <f>录入表!E92</f>
        <v>0</v>
      </c>
      <c r="E91" s="31" t="str">
        <f>录入表!G92</f>
        <v>南九如巷附3号</v>
      </c>
      <c r="F91" s="32">
        <f>录入表!H92</f>
        <v>0</v>
      </c>
      <c r="G91" s="31">
        <f>录入表!I92</f>
        <v>0</v>
      </c>
      <c r="H91" s="33">
        <f>录入表!J92</f>
        <v>0</v>
      </c>
      <c r="I91" s="33">
        <f>录入表!L92</f>
        <v>0</v>
      </c>
      <c r="J91" s="23">
        <f>录入表!O92</f>
        <v>0</v>
      </c>
      <c r="K91" s="32">
        <f>录入表!Q92</f>
        <v>0</v>
      </c>
      <c r="L91" s="32">
        <f>录入表!T92</f>
        <v>0</v>
      </c>
      <c r="M91" s="26">
        <f>录入表!N92</f>
        <v>0</v>
      </c>
      <c r="N91" s="27">
        <f>录入表!AC92</f>
        <v>0</v>
      </c>
      <c r="O91" s="27">
        <f>录入表!AD92</f>
        <v>0</v>
      </c>
      <c r="P91" s="33">
        <v>0</v>
      </c>
      <c r="Q91" s="29">
        <f>IF(AND(K91=基准价!$A$5,(50-(2016-M91))/50&gt;0.3),(50-(2016-M91))/50,IF(AND(K91=基准价!$A$5,(50-(2016-M91))/50&lt;=0.3),0.3,IF(AND(K91=基准价!$A$7,(40-(2016-M91))/40&gt;0.3),(40-(2016-M91))/40,0.3)))</f>
        <v>0.3</v>
      </c>
      <c r="R91" s="30">
        <f>IF(K91=基准价!$A$5,764*(Q91-0.3),612*(Q91-0.3))</f>
        <v>0</v>
      </c>
      <c r="S91" s="30">
        <f>IF(K91=基准价!$A$5,764*Q91*(L91-3)/0.2*3%,612*Q91*(L91-3)/0.2*3%)</f>
        <v>-83</v>
      </c>
      <c r="T91" s="30" t="b">
        <f t="shared" si="3"/>
        <v>0</v>
      </c>
      <c r="U91" s="30">
        <f t="shared" si="4"/>
        <v>-83</v>
      </c>
      <c r="V91" s="30">
        <f t="shared" si="5"/>
        <v>0</v>
      </c>
    </row>
    <row r="92" spans="1:23" ht="22.5">
      <c r="A92" s="23">
        <f>录入表!A93</f>
        <v>90</v>
      </c>
      <c r="B92" s="23" t="str">
        <f>录入表!B93</f>
        <v>姚利华</v>
      </c>
      <c r="C92" s="23" t="str">
        <f>录入表!D93</f>
        <v>独立栋</v>
      </c>
      <c r="D92" s="23">
        <f>录入表!E93</f>
        <v>0</v>
      </c>
      <c r="E92" s="23" t="str">
        <f>录入表!G93</f>
        <v>天心区南九如巷5#全部</v>
      </c>
      <c r="F92" s="24" t="str">
        <f>录入表!H93</f>
        <v>00425176</v>
      </c>
      <c r="G92" s="23" t="str">
        <f>录入表!I93</f>
        <v>88.65</v>
      </c>
      <c r="H92" s="25" t="str">
        <f>录入表!J93</f>
        <v>住宅</v>
      </c>
      <c r="I92" s="25" t="str">
        <f>录入表!L93</f>
        <v>住宅</v>
      </c>
      <c r="J92" s="23" t="str">
        <f>录入表!O93</f>
        <v>砖木</v>
      </c>
      <c r="K92" s="24" t="str">
        <f>录入表!Q93</f>
        <v>砖木</v>
      </c>
      <c r="L92" s="24">
        <f>录入表!T93</f>
        <v>3</v>
      </c>
      <c r="M92" s="26">
        <f>录入表!N93</f>
        <v>0</v>
      </c>
      <c r="N92" s="27" t="str">
        <f>录入表!AC93</f>
        <v>1-2</v>
      </c>
      <c r="O92" s="27">
        <f>录入表!AD93</f>
        <v>2</v>
      </c>
      <c r="P92" s="25">
        <f>IF(AND(C92=基准价!$B$2,I92=基准价!$B$1,计算表!K92=基准价!$A$5),基准价!$B$5,IF(AND(C92=基准价!$B$2,I92=基准价!$B$1,计算表!K92=基准价!$A$7),基准价!$B$7,基准价!$C$5))</f>
        <v>8166</v>
      </c>
      <c r="Q92" s="29">
        <f>IF(AND(K92=基准价!$A$5,(50-(2016-M92))/50&gt;0.3),(50-(2016-M92))/50,IF(AND(K92=基准价!$A$5,(50-(2016-M92))/50&lt;=0.3),0.3,IF(AND(K92=基准价!$A$7,(40-(2016-M92))/40&gt;0.3),(40-(2016-M92))/40,0.3)))</f>
        <v>0.3</v>
      </c>
      <c r="R92" s="30">
        <f>IF(K92=基准价!$A$5,764*(Q92-0.3),612*(Q92-0.3))</f>
        <v>0</v>
      </c>
      <c r="S92" s="30">
        <f>IF(K92=基准价!$A$5,764*Q92*(L92-3)/0.2*3%,612*Q92*(L92-3)/0.2*3%)</f>
        <v>0</v>
      </c>
      <c r="T92" s="30" t="b">
        <f t="shared" si="3"/>
        <v>0</v>
      </c>
      <c r="U92" s="30">
        <f t="shared" si="4"/>
        <v>8166</v>
      </c>
      <c r="V92" s="30">
        <f t="shared" si="5"/>
        <v>723916</v>
      </c>
    </row>
    <row r="93" spans="1:23" ht="22.5">
      <c r="A93" s="23">
        <f>录入表!A94</f>
        <v>91</v>
      </c>
      <c r="B93" s="23" t="str">
        <f>录入表!B94</f>
        <v>沈润秋</v>
      </c>
      <c r="C93" s="23" t="str">
        <f>录入表!D94</f>
        <v>下碧湘街33号</v>
      </c>
      <c r="D93" s="23" t="str">
        <f>录入表!E94</f>
        <v>202房</v>
      </c>
      <c r="E93" s="23" t="str">
        <f>录入表!G94</f>
        <v>天心区下碧湘街33号202</v>
      </c>
      <c r="F93" s="24" t="str">
        <f>录入表!H94</f>
        <v>00280892</v>
      </c>
      <c r="G93" s="23">
        <f>录入表!I94</f>
        <v>68.72</v>
      </c>
      <c r="H93" s="25" t="str">
        <f>录入表!J94</f>
        <v>住宅</v>
      </c>
      <c r="I93" s="25" t="str">
        <f>录入表!L94</f>
        <v>住宅</v>
      </c>
      <c r="J93" s="23" t="str">
        <f>录入表!O94</f>
        <v>混合</v>
      </c>
      <c r="K93" s="24" t="str">
        <f>录入表!Q94</f>
        <v>砖混</v>
      </c>
      <c r="L93" s="24">
        <f>录入表!T94</f>
        <v>3</v>
      </c>
      <c r="M93" s="26">
        <f>录入表!N94</f>
        <v>1996</v>
      </c>
      <c r="N93" s="27">
        <f>录入表!AC94</f>
        <v>2</v>
      </c>
      <c r="O93" s="27">
        <f>录入表!AD94</f>
        <v>4</v>
      </c>
      <c r="P93" s="25">
        <f>IF(AND(C93=基准价!$B$2,I93=基准价!$B$1,计算表!K93=基准价!$A$5),基准价!$B$5,IF(AND(C93=基准价!$B$2,I93=基准价!$B$1,计算表!K93=基准价!$A$7),基准价!$B$7,基准价!$C$5))</f>
        <v>8076</v>
      </c>
      <c r="Q93" s="29">
        <f>IF(AND(K93=基准价!$A$5,(50-(2016-M93))/50&gt;0.3),(50-(2016-M93))/50,IF(AND(K93=基准价!$A$5,(50-(2016-M93))/50&lt;=0.3),0.3,IF(AND(K93=基准价!$A$7,(40-(2016-M93))/40&gt;0.3),(40-(2016-M93))/40,0.3)))</f>
        <v>0.6</v>
      </c>
      <c r="R93" s="30">
        <f>IF(K93=基准价!$A$5,764*(Q93-0.3),612*(Q93-0.3))</f>
        <v>229</v>
      </c>
      <c r="S93" s="30">
        <f>IF(K93=基准价!$A$5,764*Q93*(L93-3)/0.2*3%,612*Q93*(L93-3)/0.2*3%)</f>
        <v>0</v>
      </c>
      <c r="T93" s="30">
        <f t="shared" si="3"/>
        <v>83</v>
      </c>
      <c r="U93" s="30">
        <f t="shared" si="4"/>
        <v>8388</v>
      </c>
      <c r="V93" s="30">
        <f t="shared" si="5"/>
        <v>576423</v>
      </c>
    </row>
    <row r="94" spans="1:23" ht="22.5">
      <c r="A94" s="23">
        <f>录入表!A95</f>
        <v>92</v>
      </c>
      <c r="B94" s="23" t="str">
        <f>录入表!B95</f>
        <v>彭建满</v>
      </c>
      <c r="C94" s="23" t="str">
        <f>录入表!D95</f>
        <v>下碧湘街33号</v>
      </c>
      <c r="D94" s="23" t="str">
        <f>录入表!E95</f>
        <v>404房</v>
      </c>
      <c r="E94" s="23" t="str">
        <f>录入表!G95</f>
        <v>天心区下碧湘街33号404</v>
      </c>
      <c r="F94" s="24" t="str">
        <f>录入表!H95</f>
        <v>00120728</v>
      </c>
      <c r="G94" s="23">
        <f>录入表!I95</f>
        <v>45.46</v>
      </c>
      <c r="H94" s="25" t="str">
        <f>录入表!J95</f>
        <v>住宅</v>
      </c>
      <c r="I94" s="25" t="str">
        <f>录入表!L95</f>
        <v>住宅</v>
      </c>
      <c r="J94" s="23" t="str">
        <f>录入表!O95</f>
        <v>混合</v>
      </c>
      <c r="K94" s="24" t="str">
        <f>录入表!Q95</f>
        <v>砖混</v>
      </c>
      <c r="L94" s="24">
        <f>录入表!T95</f>
        <v>3</v>
      </c>
      <c r="M94" s="26">
        <f>录入表!N95</f>
        <v>1996</v>
      </c>
      <c r="N94" s="27">
        <f>录入表!AC95</f>
        <v>4</v>
      </c>
      <c r="O94" s="27">
        <f>录入表!AD95</f>
        <v>4</v>
      </c>
      <c r="P94" s="25">
        <f>IF(AND(C94=基准价!$B$2,I94=基准价!$B$1,计算表!K94=基准价!$A$5),基准价!$B$5,IF(AND(C94=基准价!$B$2,I94=基准价!$B$1,计算表!K94=基准价!$A$7),基准价!$B$7,基准价!$C$5))</f>
        <v>8076</v>
      </c>
      <c r="Q94" s="29">
        <f>IF(AND(K94=基准价!$A$5,(50-(2016-M94))/50&gt;0.3),(50-(2016-M94))/50,IF(AND(K94=基准价!$A$5,(50-(2016-M94))/50&lt;=0.3),0.3,IF(AND(K94=基准价!$A$7,(40-(2016-M94))/40&gt;0.3),(40-(2016-M94))/40,0.3)))</f>
        <v>0.6</v>
      </c>
      <c r="R94" s="30">
        <f>IF(K94=基准价!$A$5,764*(Q94-0.3),612*(Q94-0.3))</f>
        <v>229</v>
      </c>
      <c r="S94" s="30">
        <f>IF(K94=基准价!$A$5,764*Q94*(L94-3)/0.2*3%,612*Q94*(L94-3)/0.2*3%)</f>
        <v>0</v>
      </c>
      <c r="T94" s="30">
        <f t="shared" si="3"/>
        <v>42</v>
      </c>
      <c r="U94" s="30">
        <f t="shared" si="4"/>
        <v>8347</v>
      </c>
      <c r="V94" s="30">
        <f t="shared" si="5"/>
        <v>379455</v>
      </c>
    </row>
    <row r="95" spans="1:23" ht="22.5">
      <c r="A95" s="23">
        <f>录入表!A96</f>
        <v>93</v>
      </c>
      <c r="B95" s="23" t="str">
        <f>录入表!B96</f>
        <v>张春喜</v>
      </c>
      <c r="C95" s="23" t="str">
        <f>录入表!D96</f>
        <v>独立栋</v>
      </c>
      <c r="D95" s="23">
        <f>录入表!E96</f>
        <v>0</v>
      </c>
      <c r="E95" s="23" t="str">
        <f>录入表!G96</f>
        <v>下碧湘街崇德里004号全部</v>
      </c>
      <c r="F95" s="24" t="str">
        <f>录入表!H96</f>
        <v>00263961</v>
      </c>
      <c r="G95" s="23">
        <f>录入表!I96</f>
        <v>33.409999999999997</v>
      </c>
      <c r="H95" s="25" t="str">
        <f>录入表!J96</f>
        <v>住宅</v>
      </c>
      <c r="I95" s="25" t="str">
        <f>录入表!L96</f>
        <v>住宅</v>
      </c>
      <c r="J95" s="23" t="str">
        <f>录入表!O96</f>
        <v>砖木</v>
      </c>
      <c r="K95" s="24" t="str">
        <f>录入表!Q96</f>
        <v>砖木</v>
      </c>
      <c r="L95" s="24">
        <f>录入表!T96</f>
        <v>3</v>
      </c>
      <c r="M95" s="26">
        <f>录入表!N96</f>
        <v>1952</v>
      </c>
      <c r="N95" s="27">
        <f>录入表!AC96</f>
        <v>1</v>
      </c>
      <c r="O95" s="27">
        <f>录入表!AD96</f>
        <v>1</v>
      </c>
      <c r="P95" s="25">
        <f>IF(AND(C95=基准价!$B$2,I95=基准价!$B$1,计算表!K95=基准价!$A$5),基准价!$B$5,IF(AND(C95=基准价!$B$2,I95=基准价!$B$1,计算表!K95=基准价!$A$7),基准价!$B$7,基准价!$C$5))</f>
        <v>8166</v>
      </c>
      <c r="Q95" s="29">
        <f>IF(AND(K95=基准价!$A$5,(50-(2016-M95))/50&gt;0.3),(50-(2016-M95))/50,IF(AND(K95=基准价!$A$5,(50-(2016-M95))/50&lt;=0.3),0.3,IF(AND(K95=基准价!$A$7,(40-(2016-M95))/40&gt;0.3),(40-(2016-M95))/40,0.3)))</f>
        <v>0.3</v>
      </c>
      <c r="R95" s="30">
        <f>IF(K95=基准价!$A$5,764*(Q95-0.3),612*(Q95-0.3))</f>
        <v>0</v>
      </c>
      <c r="S95" s="30">
        <f>IF(K95=基准价!$A$5,764*Q95*(L95-3)/0.2*3%,612*Q95*(L95-3)/0.2*3%)</f>
        <v>0</v>
      </c>
      <c r="T95" s="30">
        <f t="shared" si="3"/>
        <v>0</v>
      </c>
      <c r="U95" s="30">
        <f t="shared" si="4"/>
        <v>8166</v>
      </c>
      <c r="V95" s="30">
        <f t="shared" si="5"/>
        <v>272826</v>
      </c>
    </row>
    <row r="96" spans="1:23" ht="22.5">
      <c r="A96" s="23">
        <f>录入表!A97</f>
        <v>94</v>
      </c>
      <c r="B96" s="23" t="str">
        <f>录入表!B97</f>
        <v>徐赛芬</v>
      </c>
      <c r="C96" s="23" t="str">
        <f>录入表!D97</f>
        <v>下碧湘街33号</v>
      </c>
      <c r="D96" s="23" t="str">
        <f>录入表!E97</f>
        <v>103房</v>
      </c>
      <c r="E96" s="23" t="str">
        <f>录入表!G97</f>
        <v>天心区下碧湘街33号103</v>
      </c>
      <c r="F96" s="24" t="str">
        <f>录入表!H97</f>
        <v>00360147</v>
      </c>
      <c r="G96" s="23">
        <f>录入表!I97</f>
        <v>28.24</v>
      </c>
      <c r="H96" s="25" t="str">
        <f>录入表!J97</f>
        <v>住宅</v>
      </c>
      <c r="I96" s="25" t="str">
        <f>录入表!L97</f>
        <v>住宅</v>
      </c>
      <c r="J96" s="23" t="str">
        <f>录入表!O97</f>
        <v>混合</v>
      </c>
      <c r="K96" s="24" t="str">
        <f>录入表!Q97</f>
        <v>砖混</v>
      </c>
      <c r="L96" s="24">
        <f>录入表!T97</f>
        <v>3</v>
      </c>
      <c r="M96" s="26">
        <f>录入表!N97</f>
        <v>1996</v>
      </c>
      <c r="N96" s="27">
        <f>录入表!AC97</f>
        <v>1</v>
      </c>
      <c r="O96" s="27">
        <f>录入表!AD97</f>
        <v>4</v>
      </c>
      <c r="P96" s="25">
        <f>IF(AND(C96=基准价!$B$2,I96=基准价!$B$1,计算表!K96=基准价!$A$5),基准价!$B$5,IF(AND(C96=基准价!$B$2,I96=基准价!$B$1,计算表!K96=基准价!$A$7),基准价!$B$7,基准价!$C$5))</f>
        <v>8076</v>
      </c>
      <c r="Q96" s="29">
        <f>IF(AND(K96=基准价!$A$5,(50-(2016-M96))/50&gt;0.3),(50-(2016-M96))/50,IF(AND(K96=基准价!$A$5,(50-(2016-M96))/50&lt;=0.3),0.3,IF(AND(K96=基准价!$A$7,(40-(2016-M96))/40&gt;0.3),(40-(2016-M96))/40,0.3)))</f>
        <v>0.6</v>
      </c>
      <c r="R96" s="30">
        <f>IF(K96=基准价!$A$5,764*(Q96-0.3),612*(Q96-0.3))</f>
        <v>229</v>
      </c>
      <c r="S96" s="30">
        <f>IF(K96=基准价!$A$5,764*Q96*(L96-3)/0.2*3%,612*Q96*(L96-3)/0.2*3%)</f>
        <v>0</v>
      </c>
      <c r="T96" s="30">
        <f t="shared" si="3"/>
        <v>0</v>
      </c>
      <c r="U96" s="30">
        <f t="shared" si="4"/>
        <v>8305</v>
      </c>
      <c r="V96" s="30">
        <f t="shared" si="5"/>
        <v>234533</v>
      </c>
    </row>
    <row r="97" spans="1:22" ht="22.5">
      <c r="A97" s="23">
        <f>录入表!A98</f>
        <v>95</v>
      </c>
      <c r="B97" s="23" t="str">
        <f>录入表!B98</f>
        <v>唐杰峰</v>
      </c>
      <c r="C97" s="23" t="str">
        <f>录入表!D98</f>
        <v>裕农街74号南栋</v>
      </c>
      <c r="D97" s="23" t="str">
        <f>录入表!E98</f>
        <v>701房</v>
      </c>
      <c r="E97" s="23" t="str">
        <f>录入表!G98</f>
        <v>裕农街74号南栋701</v>
      </c>
      <c r="F97" s="24" t="str">
        <f>录入表!H98</f>
        <v>00145817</v>
      </c>
      <c r="G97" s="23">
        <f>录入表!I98</f>
        <v>64.28</v>
      </c>
      <c r="H97" s="25" t="str">
        <f>录入表!J98</f>
        <v>住宅</v>
      </c>
      <c r="I97" s="25" t="str">
        <f>录入表!L98</f>
        <v>住宅</v>
      </c>
      <c r="J97" s="23" t="str">
        <f>录入表!O98</f>
        <v>混合</v>
      </c>
      <c r="K97" s="24" t="str">
        <f>录入表!Q98</f>
        <v>砖混</v>
      </c>
      <c r="L97" s="24">
        <f>录入表!T98</f>
        <v>3</v>
      </c>
      <c r="M97" s="26">
        <f>录入表!N98</f>
        <v>1993</v>
      </c>
      <c r="N97" s="27">
        <f>录入表!AC98</f>
        <v>7</v>
      </c>
      <c r="O97" s="27">
        <f>录入表!AD98</f>
        <v>7</v>
      </c>
      <c r="P97" s="25">
        <f>IF(AND(C97=基准价!$B$2,I97=基准价!$B$1,计算表!K97=基准价!$A$5),基准价!$B$5,IF(AND(C97=基准价!$B$2,I97=基准价!$B$1,计算表!K97=基准价!$A$7),基准价!$B$7,基准价!$C$5))</f>
        <v>8076</v>
      </c>
      <c r="Q97" s="29">
        <f>IF(AND(K97=基准价!$A$5,(50-(2016-M97))/50&gt;0.3),(50-(2016-M97))/50,IF(AND(K97=基准价!$A$5,(50-(2016-M97))/50&lt;=0.3),0.3,IF(AND(K97=基准价!$A$7,(40-(2016-M97))/40&gt;0.3),(40-(2016-M97))/40,0.3)))</f>
        <v>0.54</v>
      </c>
      <c r="R97" s="30">
        <f>IF(K97=基准价!$A$5,764*(Q97-0.3),612*(Q97-0.3))</f>
        <v>183</v>
      </c>
      <c r="S97" s="30">
        <f>IF(K97=基准价!$A$5,764*Q97*(L97-3)/0.2*3%,612*Q97*(L97-3)/0.2*3%)</f>
        <v>0</v>
      </c>
      <c r="T97" s="30">
        <f t="shared" si="3"/>
        <v>-124</v>
      </c>
      <c r="U97" s="30">
        <f t="shared" si="4"/>
        <v>8135</v>
      </c>
      <c r="V97" s="30">
        <f t="shared" si="5"/>
        <v>522918</v>
      </c>
    </row>
    <row r="98" spans="1:22" ht="22.5">
      <c r="A98" s="23">
        <f>录入表!A99</f>
        <v>96</v>
      </c>
      <c r="B98" s="23" t="str">
        <f>录入表!B99</f>
        <v>廖革建</v>
      </c>
      <c r="C98" s="23" t="str">
        <f>录入表!D99</f>
        <v>裕农街74号南栋</v>
      </c>
      <c r="D98" s="23" t="str">
        <f>录入表!E99</f>
        <v>102房</v>
      </c>
      <c r="E98" s="23" t="str">
        <f>录入表!G99</f>
        <v>裕农街74号南栋102</v>
      </c>
      <c r="F98" s="24" t="str">
        <f>录入表!H99</f>
        <v>00145818</v>
      </c>
      <c r="G98" s="23">
        <f>录入表!I99</f>
        <v>63.31</v>
      </c>
      <c r="H98" s="25" t="str">
        <f>录入表!J99</f>
        <v>住宅</v>
      </c>
      <c r="I98" s="25" t="str">
        <f>录入表!L99</f>
        <v>住宅</v>
      </c>
      <c r="J98" s="23" t="str">
        <f>录入表!O99</f>
        <v>混合</v>
      </c>
      <c r="K98" s="24" t="str">
        <f>录入表!Q99</f>
        <v>砖混</v>
      </c>
      <c r="L98" s="24">
        <f>录入表!T99</f>
        <v>3</v>
      </c>
      <c r="M98" s="26">
        <f>录入表!N99</f>
        <v>1993</v>
      </c>
      <c r="N98" s="27">
        <f>录入表!AC99</f>
        <v>1</v>
      </c>
      <c r="O98" s="27">
        <f>录入表!AD99</f>
        <v>7</v>
      </c>
      <c r="P98" s="25">
        <f>IF(AND(C98=基准价!$B$2,I98=基准价!$B$1,计算表!K98=基准价!$A$5),基准价!$B$5,IF(AND(C98=基准价!$B$2,I98=基准价!$B$1,计算表!K98=基准价!$A$7),基准价!$B$7,基准价!$C$5))</f>
        <v>8076</v>
      </c>
      <c r="Q98" s="29">
        <f>IF(AND(K98=基准价!$A$5,(50-(2016-M98))/50&gt;0.3),(50-(2016-M98))/50,IF(AND(K98=基准价!$A$5,(50-(2016-M98))/50&lt;=0.3),0.3,IF(AND(K98=基准价!$A$7,(40-(2016-M98))/40&gt;0.3),(40-(2016-M98))/40,0.3)))</f>
        <v>0.54</v>
      </c>
      <c r="R98" s="30">
        <f>IF(K98=基准价!$A$5,764*(Q98-0.3),612*(Q98-0.3))</f>
        <v>183</v>
      </c>
      <c r="S98" s="30">
        <f>IF(K98=基准价!$A$5,764*Q98*(L98-3)/0.2*3%,612*Q98*(L98-3)/0.2*3%)</f>
        <v>0</v>
      </c>
      <c r="T98" s="30">
        <f t="shared" si="3"/>
        <v>0</v>
      </c>
      <c r="U98" s="30">
        <f t="shared" si="4"/>
        <v>8259</v>
      </c>
      <c r="V98" s="30">
        <f t="shared" si="5"/>
        <v>522877</v>
      </c>
    </row>
    <row r="99" spans="1:22" ht="22.5">
      <c r="A99" s="23">
        <f>录入表!A100</f>
        <v>97</v>
      </c>
      <c r="B99" s="23" t="str">
        <f>录入表!B100</f>
        <v>方春华</v>
      </c>
      <c r="C99" s="23" t="str">
        <f>录入表!D100</f>
        <v>裕农街74号南栋</v>
      </c>
      <c r="D99" s="23" t="str">
        <f>录入表!E100</f>
        <v>501房</v>
      </c>
      <c r="E99" s="23" t="str">
        <f>录入表!G100</f>
        <v>裕农街74号南栋501</v>
      </c>
      <c r="F99" s="24" t="str">
        <f>录入表!H100</f>
        <v>00145815</v>
      </c>
      <c r="G99" s="23">
        <f>录入表!I100</f>
        <v>64.28</v>
      </c>
      <c r="H99" s="25" t="str">
        <f>录入表!J100</f>
        <v>住宅</v>
      </c>
      <c r="I99" s="25" t="str">
        <f>录入表!L100</f>
        <v>住宅</v>
      </c>
      <c r="J99" s="23" t="str">
        <f>录入表!O100</f>
        <v>混合</v>
      </c>
      <c r="K99" s="24" t="str">
        <f>录入表!Q100</f>
        <v>砖混</v>
      </c>
      <c r="L99" s="24">
        <f>录入表!T100</f>
        <v>3</v>
      </c>
      <c r="M99" s="26">
        <f>录入表!N100</f>
        <v>1993</v>
      </c>
      <c r="N99" s="27">
        <f>录入表!AC100</f>
        <v>5</v>
      </c>
      <c r="O99" s="27">
        <f>录入表!AD100</f>
        <v>7</v>
      </c>
      <c r="P99" s="25">
        <f>IF(AND(C99=基准价!$B$2,I99=基准价!$B$1,计算表!K99=基准价!$A$5),基准价!$B$5,IF(AND(C99=基准价!$B$2,I99=基准价!$B$1,计算表!K99=基准价!$A$7),基准价!$B$7,基准价!$C$5))</f>
        <v>8076</v>
      </c>
      <c r="Q99" s="29">
        <f>IF(AND(K99=基准价!$A$5,(50-(2016-M99))/50&gt;0.3),(50-(2016-M99))/50,IF(AND(K99=基准价!$A$5,(50-(2016-M99))/50&lt;=0.3),0.3,IF(AND(K99=基准价!$A$7,(40-(2016-M99))/40&gt;0.3),(40-(2016-M99))/40,0.3)))</f>
        <v>0.54</v>
      </c>
      <c r="R99" s="30">
        <f>IF(K99=基准价!$A$5,764*(Q99-0.3),612*(Q99-0.3))</f>
        <v>183</v>
      </c>
      <c r="S99" s="30">
        <f>IF(K99=基准价!$A$5,764*Q99*(L99-3)/0.2*3%,612*Q99*(L99-3)/0.2*3%)</f>
        <v>0</v>
      </c>
      <c r="T99" s="30">
        <f t="shared" si="3"/>
        <v>41</v>
      </c>
      <c r="U99" s="30">
        <f t="shared" si="4"/>
        <v>8300</v>
      </c>
      <c r="V99" s="30">
        <f t="shared" si="5"/>
        <v>533524</v>
      </c>
    </row>
    <row r="100" spans="1:22" ht="22.5">
      <c r="A100" s="23">
        <f>录入表!A101</f>
        <v>98</v>
      </c>
      <c r="B100" s="23" t="str">
        <f>录入表!B101</f>
        <v>刘卫洪</v>
      </c>
      <c r="C100" s="23" t="str">
        <f>录入表!D101</f>
        <v>裕农街74号南栋</v>
      </c>
      <c r="D100" s="23" t="str">
        <f>录入表!E101</f>
        <v>702房</v>
      </c>
      <c r="E100" s="23" t="str">
        <f>录入表!G101</f>
        <v>裕农街74号南栋702</v>
      </c>
      <c r="F100" s="24" t="str">
        <f>录入表!H101</f>
        <v>00145824</v>
      </c>
      <c r="G100" s="23">
        <f>录入表!I101</f>
        <v>63.31</v>
      </c>
      <c r="H100" s="25" t="str">
        <f>录入表!J101</f>
        <v>住宅</v>
      </c>
      <c r="I100" s="25" t="str">
        <f>录入表!L101</f>
        <v>住宅</v>
      </c>
      <c r="J100" s="23" t="str">
        <f>录入表!O101</f>
        <v>混合</v>
      </c>
      <c r="K100" s="24" t="str">
        <f>录入表!Q101</f>
        <v>砖混</v>
      </c>
      <c r="L100" s="24">
        <f>录入表!T101</f>
        <v>3</v>
      </c>
      <c r="M100" s="26">
        <f>录入表!N101</f>
        <v>1993</v>
      </c>
      <c r="N100" s="27">
        <f>录入表!AC101</f>
        <v>7</v>
      </c>
      <c r="O100" s="27">
        <f>录入表!AD101</f>
        <v>7</v>
      </c>
      <c r="P100" s="25">
        <f>IF(AND(C100=基准价!$B$2,I100=基准价!$B$1,计算表!K100=基准价!$A$5),基准价!$B$5,IF(AND(C100=基准价!$B$2,I100=基准价!$B$1,计算表!K100=基准价!$A$7),基准价!$B$7,基准价!$C$5))</f>
        <v>8076</v>
      </c>
      <c r="Q100" s="29">
        <f>IF(AND(K100=基准价!$A$5,(50-(2016-M100))/50&gt;0.3),(50-(2016-M100))/50,IF(AND(K100=基准价!$A$5,(50-(2016-M100))/50&lt;=0.3),0.3,IF(AND(K100=基准价!$A$7,(40-(2016-M100))/40&gt;0.3),(40-(2016-M100))/40,0.3)))</f>
        <v>0.54</v>
      </c>
      <c r="R100" s="30">
        <f>IF(K100=基准价!$A$5,764*(Q100-0.3),612*(Q100-0.3))</f>
        <v>183</v>
      </c>
      <c r="S100" s="30">
        <f>IF(K100=基准价!$A$5,764*Q100*(L100-3)/0.2*3%,612*Q100*(L100-3)/0.2*3%)</f>
        <v>0</v>
      </c>
      <c r="T100" s="30">
        <f t="shared" si="3"/>
        <v>-124</v>
      </c>
      <c r="U100" s="30">
        <f t="shared" si="4"/>
        <v>8135</v>
      </c>
      <c r="V100" s="30">
        <f t="shared" si="5"/>
        <v>515027</v>
      </c>
    </row>
    <row r="101" spans="1:22" ht="22.5">
      <c r="A101" s="23">
        <f>录入表!A102</f>
        <v>99</v>
      </c>
      <c r="B101" s="23" t="str">
        <f>录入表!B102</f>
        <v>曹毅农</v>
      </c>
      <c r="C101" s="23" t="str">
        <f>录入表!D102</f>
        <v>裕农街47号北栋</v>
      </c>
      <c r="D101" s="23" t="str">
        <f>录入表!E102</f>
        <v>601房</v>
      </c>
      <c r="E101" s="23" t="str">
        <f>录入表!G102</f>
        <v>裕农街47号北栋（74号）601</v>
      </c>
      <c r="F101" s="24" t="str">
        <f>录入表!H102</f>
        <v>00145810</v>
      </c>
      <c r="G101" s="23">
        <f>录入表!I102</f>
        <v>86.67</v>
      </c>
      <c r="H101" s="25" t="str">
        <f>录入表!J102</f>
        <v>住宅</v>
      </c>
      <c r="I101" s="25" t="str">
        <f>录入表!L102</f>
        <v>住宅</v>
      </c>
      <c r="J101" s="23" t="str">
        <f>录入表!O102</f>
        <v>混合</v>
      </c>
      <c r="K101" s="24" t="str">
        <f>录入表!Q102</f>
        <v>砖混</v>
      </c>
      <c r="L101" s="24">
        <f>录入表!T102</f>
        <v>3</v>
      </c>
      <c r="M101" s="26">
        <f>录入表!N102</f>
        <v>1993</v>
      </c>
      <c r="N101" s="27">
        <f>录入表!AC102</f>
        <v>6</v>
      </c>
      <c r="O101" s="27">
        <f>录入表!AD102</f>
        <v>6</v>
      </c>
      <c r="P101" s="25">
        <f>IF(AND(C101=基准价!$B$2,I101=基准价!$B$1,计算表!K101=基准价!$A$5),基准价!$B$5,IF(AND(C101=基准价!$B$2,I101=基准价!$B$1,计算表!K101=基准价!$A$7),基准价!$B$7,基准价!$C$5))</f>
        <v>8076</v>
      </c>
      <c r="Q101" s="29">
        <f>IF(AND(K101=基准价!$A$5,(50-(2016-M101))/50&gt;0.3),(50-(2016-M101))/50,IF(AND(K101=基准价!$A$5,(50-(2016-M101))/50&lt;=0.3),0.3,IF(AND(K101=基准价!$A$7,(40-(2016-M101))/40&gt;0.3),(40-(2016-M101))/40,0.3)))</f>
        <v>0.54</v>
      </c>
      <c r="R101" s="30">
        <f>IF(K101=基准价!$A$5,764*(Q101-0.3),612*(Q101-0.3))</f>
        <v>183</v>
      </c>
      <c r="S101" s="30">
        <f>IF(K101=基准价!$A$5,764*Q101*(L101-3)/0.2*3%,612*Q101*(L101-3)/0.2*3%)</f>
        <v>0</v>
      </c>
      <c r="T101" s="30">
        <f t="shared" si="3"/>
        <v>-83</v>
      </c>
      <c r="U101" s="30">
        <f t="shared" si="4"/>
        <v>8176</v>
      </c>
      <c r="V101" s="30">
        <f t="shared" si="5"/>
        <v>708614</v>
      </c>
    </row>
    <row r="102" spans="1:22" ht="22.5">
      <c r="A102" s="23">
        <f>录入表!A103</f>
        <v>100</v>
      </c>
      <c r="B102" s="23" t="str">
        <f>录入表!B103</f>
        <v>刘满华</v>
      </c>
      <c r="C102" s="23" t="str">
        <f>录入表!D103</f>
        <v>独立栋</v>
      </c>
      <c r="D102" s="23">
        <f>录入表!E103</f>
        <v>0</v>
      </c>
      <c r="E102" s="23" t="str">
        <f>录入表!G103</f>
        <v>裕农街七条巷003号全部</v>
      </c>
      <c r="F102" s="24">
        <f>录入表!H103</f>
        <v>714043537</v>
      </c>
      <c r="G102" s="23">
        <f>录入表!I103</f>
        <v>42.88</v>
      </c>
      <c r="H102" s="25" t="str">
        <f>录入表!J103</f>
        <v>住宅</v>
      </c>
      <c r="I102" s="25" t="str">
        <f>录入表!L103</f>
        <v>住宅</v>
      </c>
      <c r="J102" s="23" t="str">
        <f>录入表!O103</f>
        <v>砖木</v>
      </c>
      <c r="K102" s="24" t="str">
        <f>录入表!Q103</f>
        <v>砖木</v>
      </c>
      <c r="L102" s="24">
        <f>录入表!T103</f>
        <v>3</v>
      </c>
      <c r="M102" s="26">
        <f>录入表!N103</f>
        <v>1948</v>
      </c>
      <c r="N102" s="27" t="str">
        <f>录入表!AC103</f>
        <v>1-2</v>
      </c>
      <c r="O102" s="27">
        <f>录入表!AD103</f>
        <v>2</v>
      </c>
      <c r="P102" s="25">
        <f>IF(AND(C102=基准价!$B$2,I102=基准价!$B$1,计算表!K102=基准价!$A$5),基准价!$B$5,IF(AND(C102=基准价!$B$2,I102=基准价!$B$1,计算表!K102=基准价!$A$7),基准价!$B$7,基准价!$C$5))</f>
        <v>8166</v>
      </c>
      <c r="Q102" s="29">
        <f>IF(AND(K102=基准价!$A$5,(50-(2016-M102))/50&gt;0.3),(50-(2016-M102))/50,IF(AND(K102=基准价!$A$5,(50-(2016-M102))/50&lt;=0.3),0.3,IF(AND(K102=基准价!$A$7,(40-(2016-M102))/40&gt;0.3),(40-(2016-M102))/40,0.3)))</f>
        <v>0.3</v>
      </c>
      <c r="R102" s="30">
        <f>IF(K102=基准价!$A$5,764*(Q102-0.3),612*(Q102-0.3))</f>
        <v>0</v>
      </c>
      <c r="S102" s="30">
        <f>IF(K102=基准价!$A$5,764*Q102*(L102-3)/0.2*3%,612*Q102*(L102-3)/0.2*3%)</f>
        <v>0</v>
      </c>
      <c r="T102" s="30" t="b">
        <f t="shared" si="3"/>
        <v>0</v>
      </c>
      <c r="U102" s="30">
        <f t="shared" si="4"/>
        <v>8166</v>
      </c>
      <c r="V102" s="30">
        <f t="shared" si="5"/>
        <v>350158</v>
      </c>
    </row>
    <row r="103" spans="1:22" ht="22.5">
      <c r="A103" s="23">
        <f>录入表!A104</f>
        <v>101</v>
      </c>
      <c r="B103" s="23" t="str">
        <f>录入表!B104</f>
        <v>周根生</v>
      </c>
      <c r="C103" s="23" t="str">
        <f>录入表!D104</f>
        <v>独立栋</v>
      </c>
      <c r="D103" s="23">
        <f>录入表!E104</f>
        <v>0</v>
      </c>
      <c r="E103" s="23" t="str">
        <f>录入表!G104</f>
        <v>南区裕农街七条巷7号</v>
      </c>
      <c r="F103" s="24" t="str">
        <f>录入表!H104</f>
        <v>私018857</v>
      </c>
      <c r="G103" s="23">
        <f>录入表!I104</f>
        <v>28.18</v>
      </c>
      <c r="H103" s="25" t="str">
        <f>录入表!J104</f>
        <v>自住</v>
      </c>
      <c r="I103" s="25" t="str">
        <f>录入表!L104</f>
        <v>住宅</v>
      </c>
      <c r="J103" s="23" t="str">
        <f>录入表!O104</f>
        <v>砖木</v>
      </c>
      <c r="K103" s="24" t="str">
        <f>录入表!Q104</f>
        <v>砖木</v>
      </c>
      <c r="L103" s="24">
        <f>录入表!T104</f>
        <v>3</v>
      </c>
      <c r="M103" s="26">
        <f>录入表!N104</f>
        <v>1946</v>
      </c>
      <c r="N103" s="27">
        <f>录入表!AC104</f>
        <v>1</v>
      </c>
      <c r="O103" s="27">
        <f>录入表!AD104</f>
        <v>1</v>
      </c>
      <c r="P103" s="25">
        <f>IF(AND(C103=基准价!$B$2,I103=基准价!$B$1,计算表!K103=基准价!$A$5),基准价!$B$5,IF(AND(C103=基准价!$B$2,I103=基准价!$B$1,计算表!K103=基准价!$A$7),基准价!$B$7,基准价!$C$5))</f>
        <v>8166</v>
      </c>
      <c r="Q103" s="29">
        <f>IF(AND(K103=基准价!$A$5,(50-(2016-M103))/50&gt;0.3),(50-(2016-M103))/50,IF(AND(K103=基准价!$A$5,(50-(2016-M103))/50&lt;=0.3),0.3,IF(AND(K103=基准价!$A$7,(40-(2016-M103))/40&gt;0.3),(40-(2016-M103))/40,0.3)))</f>
        <v>0.3</v>
      </c>
      <c r="R103" s="30">
        <f>IF(K103=基准价!$A$5,764*(Q103-0.3),612*(Q103-0.3))</f>
        <v>0</v>
      </c>
      <c r="S103" s="30">
        <f>IF(K103=基准价!$A$5,764*Q103*(L103-3)/0.2*3%,612*Q103*(L103-3)/0.2*3%)</f>
        <v>0</v>
      </c>
      <c r="T103" s="30">
        <f t="shared" si="3"/>
        <v>0</v>
      </c>
      <c r="U103" s="30">
        <f t="shared" si="4"/>
        <v>8166</v>
      </c>
      <c r="V103" s="30">
        <f t="shared" si="5"/>
        <v>230118</v>
      </c>
    </row>
    <row r="104" spans="1:22" ht="22.5">
      <c r="A104" s="23">
        <f>录入表!A105</f>
        <v>102</v>
      </c>
      <c r="B104" s="23" t="str">
        <f>录入表!B105</f>
        <v>颜国斌</v>
      </c>
      <c r="C104" s="23" t="str">
        <f>录入表!D105</f>
        <v>裕农街74号南栋</v>
      </c>
      <c r="D104" s="23" t="str">
        <f>录入表!E105</f>
        <v>604房</v>
      </c>
      <c r="E104" s="23" t="str">
        <f>录入表!G105</f>
        <v>裕农街74号南栋604</v>
      </c>
      <c r="F104" s="24" t="str">
        <f>录入表!H105</f>
        <v>00145837</v>
      </c>
      <c r="G104" s="23">
        <f>录入表!I105</f>
        <v>64.28</v>
      </c>
      <c r="H104" s="25" t="str">
        <f>录入表!J105</f>
        <v>住宅</v>
      </c>
      <c r="I104" s="25" t="str">
        <f>录入表!L105</f>
        <v>住宅</v>
      </c>
      <c r="J104" s="23" t="str">
        <f>录入表!O105</f>
        <v>混合</v>
      </c>
      <c r="K104" s="24" t="str">
        <f>录入表!Q105</f>
        <v>砖混</v>
      </c>
      <c r="L104" s="24">
        <f>录入表!T105</f>
        <v>3</v>
      </c>
      <c r="M104" s="26">
        <f>录入表!N105</f>
        <v>1993</v>
      </c>
      <c r="N104" s="27">
        <f>录入表!AC105</f>
        <v>6</v>
      </c>
      <c r="O104" s="27">
        <f>录入表!AD105</f>
        <v>7</v>
      </c>
      <c r="P104" s="25">
        <f>IF(AND(C104=基准价!$B$2,I104=基准价!$B$1,计算表!K104=基准价!$A$5),基准价!$B$5,IF(AND(C104=基准价!$B$2,I104=基准价!$B$1,计算表!K104=基准价!$A$7),基准价!$B$7,基准价!$C$5))</f>
        <v>8076</v>
      </c>
      <c r="Q104" s="29">
        <f>IF(AND(K104=基准价!$A$5,(50-(2016-M104))/50&gt;0.3),(50-(2016-M104))/50,IF(AND(K104=基准价!$A$5,(50-(2016-M104))/50&lt;=0.3),0.3,IF(AND(K104=基准价!$A$7,(40-(2016-M104))/40&gt;0.3),(40-(2016-M104))/40,0.3)))</f>
        <v>0.54</v>
      </c>
      <c r="R104" s="30">
        <f>IF(K104=基准价!$A$5,764*(Q104-0.3),612*(Q104-0.3))</f>
        <v>183</v>
      </c>
      <c r="S104" s="30">
        <f>IF(K104=基准价!$A$5,764*Q104*(L104-3)/0.2*3%,612*Q104*(L104-3)/0.2*3%)</f>
        <v>0</v>
      </c>
      <c r="T104" s="30">
        <f t="shared" si="3"/>
        <v>0</v>
      </c>
      <c r="U104" s="30">
        <f t="shared" si="4"/>
        <v>8259</v>
      </c>
      <c r="V104" s="30">
        <f t="shared" si="5"/>
        <v>530889</v>
      </c>
    </row>
    <row r="105" spans="1:22" ht="22.5">
      <c r="A105" s="23">
        <f>录入表!A106</f>
        <v>103</v>
      </c>
      <c r="B105" s="23" t="str">
        <f>录入表!B106</f>
        <v>李淑云</v>
      </c>
      <c r="C105" s="23" t="str">
        <f>录入表!D106</f>
        <v>裕农街74号南栋</v>
      </c>
      <c r="D105" s="23" t="str">
        <f>录入表!E106</f>
        <v>203房</v>
      </c>
      <c r="E105" s="23" t="str">
        <f>录入表!G106</f>
        <v>裕农街74号南栋203</v>
      </c>
      <c r="F105" s="24" t="str">
        <f>录入表!H106</f>
        <v>00145825</v>
      </c>
      <c r="G105" s="23">
        <f>录入表!I106</f>
        <v>63.31</v>
      </c>
      <c r="H105" s="25" t="str">
        <f>录入表!J106</f>
        <v>住宅</v>
      </c>
      <c r="I105" s="25" t="str">
        <f>录入表!L106</f>
        <v>住宅</v>
      </c>
      <c r="J105" s="23" t="str">
        <f>录入表!O106</f>
        <v>混合</v>
      </c>
      <c r="K105" s="24" t="str">
        <f>录入表!Q106</f>
        <v>砖混</v>
      </c>
      <c r="L105" s="24">
        <f>录入表!T106</f>
        <v>3</v>
      </c>
      <c r="M105" s="26">
        <f>录入表!N106</f>
        <v>1993</v>
      </c>
      <c r="N105" s="27">
        <f>录入表!AC106</f>
        <v>2</v>
      </c>
      <c r="O105" s="27">
        <f>录入表!AD106</f>
        <v>7</v>
      </c>
      <c r="P105" s="25">
        <f>IF(AND(C105=基准价!$B$2,I105=基准价!$B$1,计算表!K105=基准价!$A$5),基准价!$B$5,IF(AND(C105=基准价!$B$2,I105=基准价!$B$1,计算表!K105=基准价!$A$7),基准价!$B$7,基准价!$C$5))</f>
        <v>8076</v>
      </c>
      <c r="Q105" s="29">
        <f>IF(AND(K105=基准价!$A$5,(50-(2016-M105))/50&gt;0.3),(50-(2016-M105))/50,IF(AND(K105=基准价!$A$5,(50-(2016-M105))/50&lt;=0.3),0.3,IF(AND(K105=基准价!$A$7,(40-(2016-M105))/40&gt;0.3),(40-(2016-M105))/40,0.3)))</f>
        <v>0.54</v>
      </c>
      <c r="R105" s="30">
        <f>IF(K105=基准价!$A$5,764*(Q105-0.3),612*(Q105-0.3))</f>
        <v>183</v>
      </c>
      <c r="S105" s="30">
        <f>IF(K105=基准价!$A$5,764*Q105*(L105-3)/0.2*3%,612*Q105*(L105-3)/0.2*3%)</f>
        <v>0</v>
      </c>
      <c r="T105" s="30">
        <f t="shared" si="3"/>
        <v>83</v>
      </c>
      <c r="U105" s="30">
        <f t="shared" si="4"/>
        <v>8342</v>
      </c>
      <c r="V105" s="30">
        <f t="shared" si="5"/>
        <v>528132</v>
      </c>
    </row>
    <row r="106" spans="1:22" ht="22.5">
      <c r="A106" s="23">
        <f>录入表!A107</f>
        <v>104</v>
      </c>
      <c r="B106" s="23" t="str">
        <f>录入表!B107</f>
        <v>刘建梅</v>
      </c>
      <c r="C106" s="23" t="str">
        <f>录入表!D107</f>
        <v>裕农街74号南栋</v>
      </c>
      <c r="D106" s="23" t="str">
        <f>录入表!E107</f>
        <v>504房</v>
      </c>
      <c r="E106" s="23" t="str">
        <f>录入表!G107</f>
        <v>裕农街74号南栋504</v>
      </c>
      <c r="F106" s="24" t="str">
        <f>录入表!H107</f>
        <v>00145836</v>
      </c>
      <c r="G106" s="23">
        <f>录入表!I107</f>
        <v>64.28</v>
      </c>
      <c r="H106" s="25" t="str">
        <f>录入表!J107</f>
        <v>住宅</v>
      </c>
      <c r="I106" s="25" t="str">
        <f>录入表!L107</f>
        <v>住宅</v>
      </c>
      <c r="J106" s="23" t="str">
        <f>录入表!O107</f>
        <v>混合</v>
      </c>
      <c r="K106" s="24" t="str">
        <f>录入表!Q107</f>
        <v>砖混</v>
      </c>
      <c r="L106" s="24">
        <f>录入表!T107</f>
        <v>3</v>
      </c>
      <c r="M106" s="26">
        <f>录入表!N107</f>
        <v>1993</v>
      </c>
      <c r="N106" s="27">
        <f>录入表!AC107</f>
        <v>5</v>
      </c>
      <c r="O106" s="27">
        <f>录入表!AD107</f>
        <v>7</v>
      </c>
      <c r="P106" s="25">
        <f>IF(AND(C106=基准价!$B$2,I106=基准价!$B$1,计算表!K106=基准价!$A$5),基准价!$B$5,IF(AND(C106=基准价!$B$2,I106=基准价!$B$1,计算表!K106=基准价!$A$7),基准价!$B$7,基准价!$C$5))</f>
        <v>8076</v>
      </c>
      <c r="Q106" s="29">
        <f>IF(AND(K106=基准价!$A$5,(50-(2016-M106))/50&gt;0.3),(50-(2016-M106))/50,IF(AND(K106=基准价!$A$5,(50-(2016-M106))/50&lt;=0.3),0.3,IF(AND(K106=基准价!$A$7,(40-(2016-M106))/40&gt;0.3),(40-(2016-M106))/40,0.3)))</f>
        <v>0.54</v>
      </c>
      <c r="R106" s="30">
        <f>IF(K106=基准价!$A$5,764*(Q106-0.3),612*(Q106-0.3))</f>
        <v>183</v>
      </c>
      <c r="S106" s="30">
        <f>IF(K106=基准价!$A$5,764*Q106*(L106-3)/0.2*3%,612*Q106*(L106-3)/0.2*3%)</f>
        <v>0</v>
      </c>
      <c r="T106" s="30">
        <f t="shared" si="3"/>
        <v>41</v>
      </c>
      <c r="U106" s="30">
        <f t="shared" si="4"/>
        <v>8300</v>
      </c>
      <c r="V106" s="30">
        <f t="shared" si="5"/>
        <v>533524</v>
      </c>
    </row>
    <row r="107" spans="1:22" ht="22.5">
      <c r="A107" s="23">
        <f>录入表!A108</f>
        <v>105</v>
      </c>
      <c r="B107" s="23" t="str">
        <f>录入表!B108</f>
        <v>罗金辉</v>
      </c>
      <c r="C107" s="23" t="str">
        <f>录入表!D108</f>
        <v>裕农街74号南栋</v>
      </c>
      <c r="D107" s="23" t="str">
        <f>录入表!E108</f>
        <v>103房</v>
      </c>
      <c r="E107" s="23" t="str">
        <f>录入表!G108</f>
        <v>裕农街74号南栋103</v>
      </c>
      <c r="F107" s="24" t="str">
        <f>录入表!H108</f>
        <v>00145831</v>
      </c>
      <c r="G107" s="23">
        <f>录入表!I108</f>
        <v>63.31</v>
      </c>
      <c r="H107" s="25" t="str">
        <f>录入表!J108</f>
        <v>住宅</v>
      </c>
      <c r="I107" s="25" t="str">
        <f>录入表!L108</f>
        <v>住宅</v>
      </c>
      <c r="J107" s="23" t="str">
        <f>录入表!O108</f>
        <v>混合</v>
      </c>
      <c r="K107" s="24" t="str">
        <f>录入表!Q108</f>
        <v>砖混</v>
      </c>
      <c r="L107" s="24">
        <f>录入表!T108</f>
        <v>3</v>
      </c>
      <c r="M107" s="26">
        <f>录入表!N108</f>
        <v>1993</v>
      </c>
      <c r="N107" s="27">
        <f>录入表!AC108</f>
        <v>1</v>
      </c>
      <c r="O107" s="27">
        <f>录入表!AD108</f>
        <v>7</v>
      </c>
      <c r="P107" s="25">
        <f>IF(AND(C107=基准价!$B$2,I107=基准价!$B$1,计算表!K107=基准价!$A$5),基准价!$B$5,IF(AND(C107=基准价!$B$2,I107=基准价!$B$1,计算表!K107=基准价!$A$7),基准价!$B$7,基准价!$C$5))</f>
        <v>8076</v>
      </c>
      <c r="Q107" s="29">
        <f>IF(AND(K107=基准价!$A$5,(50-(2016-M107))/50&gt;0.3),(50-(2016-M107))/50,IF(AND(K107=基准价!$A$5,(50-(2016-M107))/50&lt;=0.3),0.3,IF(AND(K107=基准价!$A$7,(40-(2016-M107))/40&gt;0.3),(40-(2016-M107))/40,0.3)))</f>
        <v>0.54</v>
      </c>
      <c r="R107" s="30">
        <f>IF(K107=基准价!$A$5,764*(Q107-0.3),612*(Q107-0.3))</f>
        <v>183</v>
      </c>
      <c r="S107" s="30">
        <f>IF(K107=基准价!$A$5,764*Q107*(L107-3)/0.2*3%,612*Q107*(L107-3)/0.2*3%)</f>
        <v>0</v>
      </c>
      <c r="T107" s="30">
        <f t="shared" si="3"/>
        <v>0</v>
      </c>
      <c r="U107" s="30">
        <f t="shared" si="4"/>
        <v>8259</v>
      </c>
      <c r="V107" s="30">
        <f t="shared" si="5"/>
        <v>522877</v>
      </c>
    </row>
    <row r="108" spans="1:22" ht="22.5">
      <c r="A108" s="23">
        <f>录入表!A109</f>
        <v>106</v>
      </c>
      <c r="B108" s="23" t="str">
        <f>录入表!B109</f>
        <v>叶庆云</v>
      </c>
      <c r="C108" s="23" t="str">
        <f>录入表!D109</f>
        <v>裕农街74号南栋</v>
      </c>
      <c r="D108" s="23" t="str">
        <f>录入表!E109</f>
        <v>202房</v>
      </c>
      <c r="E108" s="23" t="str">
        <f>录入表!G109</f>
        <v>裕农街74号南栋202</v>
      </c>
      <c r="F108" s="24" t="str">
        <f>录入表!H109</f>
        <v>00145819</v>
      </c>
      <c r="G108" s="23">
        <f>录入表!I109</f>
        <v>63.31</v>
      </c>
      <c r="H108" s="25" t="str">
        <f>录入表!J109</f>
        <v>住宅</v>
      </c>
      <c r="I108" s="25" t="str">
        <f>录入表!L109</f>
        <v>住宅</v>
      </c>
      <c r="J108" s="23" t="str">
        <f>录入表!O109</f>
        <v>混合</v>
      </c>
      <c r="K108" s="24" t="str">
        <f>录入表!Q109</f>
        <v>砖混</v>
      </c>
      <c r="L108" s="24">
        <f>录入表!T109</f>
        <v>3</v>
      </c>
      <c r="M108" s="26">
        <f>录入表!N109</f>
        <v>1993</v>
      </c>
      <c r="N108" s="27">
        <f>录入表!AC109</f>
        <v>2</v>
      </c>
      <c r="O108" s="27">
        <f>录入表!AD109</f>
        <v>7</v>
      </c>
      <c r="P108" s="25">
        <f>IF(AND(C108=基准价!$B$2,I108=基准价!$B$1,计算表!K108=基准价!$A$5),基准价!$B$5,IF(AND(C108=基准价!$B$2,I108=基准价!$B$1,计算表!K108=基准价!$A$7),基准价!$B$7,基准价!$C$5))</f>
        <v>8076</v>
      </c>
      <c r="Q108" s="29">
        <f>IF(AND(K108=基准价!$A$5,(50-(2016-M108))/50&gt;0.3),(50-(2016-M108))/50,IF(AND(K108=基准价!$A$5,(50-(2016-M108))/50&lt;=0.3),0.3,IF(AND(K108=基准价!$A$7,(40-(2016-M108))/40&gt;0.3),(40-(2016-M108))/40,0.3)))</f>
        <v>0.54</v>
      </c>
      <c r="R108" s="30">
        <f>IF(K108=基准价!$A$5,764*(Q108-0.3),612*(Q108-0.3))</f>
        <v>183</v>
      </c>
      <c r="S108" s="30">
        <f>IF(K108=基准价!$A$5,764*Q108*(L108-3)/0.2*3%,612*Q108*(L108-3)/0.2*3%)</f>
        <v>0</v>
      </c>
      <c r="T108" s="30">
        <f t="shared" si="3"/>
        <v>83</v>
      </c>
      <c r="U108" s="30">
        <f t="shared" si="4"/>
        <v>8342</v>
      </c>
      <c r="V108" s="30">
        <f t="shared" si="5"/>
        <v>528132</v>
      </c>
    </row>
    <row r="109" spans="1:22" ht="22.5">
      <c r="A109" s="23">
        <f>录入表!A110</f>
        <v>107</v>
      </c>
      <c r="B109" s="23" t="str">
        <f>录入表!B110</f>
        <v>黄竣洲、黄鲜桃、黄琢洲</v>
      </c>
      <c r="C109" s="23" t="str">
        <f>录入表!D110</f>
        <v>独立栋</v>
      </c>
      <c r="D109" s="23">
        <f>录入表!E110</f>
        <v>0</v>
      </c>
      <c r="E109" s="23" t="str">
        <f>录入表!G110</f>
        <v>下碧湘街崇德里002号001栋全部</v>
      </c>
      <c r="F109" s="24" t="str">
        <f>录入表!H110</f>
        <v>标060821、011954、011953</v>
      </c>
      <c r="G109" s="23">
        <f>录入表!I110</f>
        <v>117.85</v>
      </c>
      <c r="H109" s="25" t="str">
        <f>录入表!J110</f>
        <v>住宅</v>
      </c>
      <c r="I109" s="25" t="str">
        <f>录入表!L110</f>
        <v>住宅</v>
      </c>
      <c r="J109" s="23" t="str">
        <f>录入表!O110</f>
        <v>砖木</v>
      </c>
      <c r="K109" s="24" t="str">
        <f>录入表!Q110</f>
        <v>砖木</v>
      </c>
      <c r="L109" s="24">
        <f>录入表!T110</f>
        <v>3</v>
      </c>
      <c r="M109" s="26">
        <f>录入表!N110</f>
        <v>1948</v>
      </c>
      <c r="N109" s="27">
        <f>录入表!AC110</f>
        <v>1</v>
      </c>
      <c r="O109" s="27">
        <f>录入表!AD110</f>
        <v>1</v>
      </c>
      <c r="P109" s="25">
        <f>IF(AND(C109=基准价!$B$2,I109=基准价!$B$1,计算表!K109=基准价!$A$5),基准价!$B$5,IF(AND(C109=基准价!$B$2,I109=基准价!$B$1,计算表!K109=基准价!$A$7),基准价!$B$7,基准价!$C$5))</f>
        <v>8166</v>
      </c>
      <c r="Q109" s="29">
        <f>IF(AND(K109=基准价!$A$5,(50-(2016-M109))/50&gt;0.3),(50-(2016-M109))/50,IF(AND(K109=基准价!$A$5,(50-(2016-M109))/50&lt;=0.3),0.3,IF(AND(K109=基准价!$A$7,(40-(2016-M109))/40&gt;0.3),(40-(2016-M109))/40,0.3)))</f>
        <v>0.3</v>
      </c>
      <c r="R109" s="30">
        <f>IF(K109=基准价!$A$5,764*(Q109-0.3),612*(Q109-0.3))</f>
        <v>0</v>
      </c>
      <c r="S109" s="30">
        <f>IF(K109=基准价!$A$5,764*Q109*(L109-3)/0.2*3%,612*Q109*(L109-3)/0.2*3%)</f>
        <v>0</v>
      </c>
      <c r="T109" s="30">
        <f t="shared" si="3"/>
        <v>0</v>
      </c>
      <c r="U109" s="30">
        <f t="shared" si="4"/>
        <v>8166</v>
      </c>
      <c r="V109" s="30">
        <f t="shared" si="5"/>
        <v>962363</v>
      </c>
    </row>
    <row r="110" spans="1:22" ht="67.5">
      <c r="A110" s="23">
        <f>录入表!A111</f>
        <v>108</v>
      </c>
      <c r="B110" s="23" t="str">
        <f>录入表!B111</f>
        <v>胡义和、胡筱春、胡建春、胡阳春、胡正春、胡建国、胡春元、胡春秀</v>
      </c>
      <c r="C110" s="23" t="str">
        <f>录入表!D111</f>
        <v>独立栋</v>
      </c>
      <c r="D110" s="23">
        <f>录入表!E111</f>
        <v>0</v>
      </c>
      <c r="E110" s="23" t="str">
        <f>录入表!G111</f>
        <v>裕农街三条巷010号整栋</v>
      </c>
      <c r="F110" s="24" t="str">
        <f>录入表!H111</f>
        <v>私016658、002952、共005955、共005950、共002951、共002956、共005954、002953</v>
      </c>
      <c r="G110" s="23">
        <f>录入表!I111</f>
        <v>31.87</v>
      </c>
      <c r="H110" s="25" t="str">
        <f>录入表!J111</f>
        <v>住宅</v>
      </c>
      <c r="I110" s="25" t="str">
        <f>录入表!L111</f>
        <v>住宅</v>
      </c>
      <c r="J110" s="23" t="str">
        <f>录入表!O111</f>
        <v>砖木</v>
      </c>
      <c r="K110" s="24" t="str">
        <f>录入表!Q111</f>
        <v>砖木</v>
      </c>
      <c r="L110" s="24">
        <f>录入表!T111</f>
        <v>3</v>
      </c>
      <c r="M110" s="26">
        <f>录入表!N111</f>
        <v>1949</v>
      </c>
      <c r="N110" s="27" t="str">
        <f>录入表!AC111</f>
        <v>1-2</v>
      </c>
      <c r="O110" s="27">
        <f>录入表!AD111</f>
        <v>2</v>
      </c>
      <c r="P110" s="25">
        <f>IF(AND(C110=基准价!$B$2,I110=基准价!$B$1,计算表!K110=基准价!$A$5),基准价!$B$5,IF(AND(C110=基准价!$B$2,I110=基准价!$B$1,计算表!K110=基准价!$A$7),基准价!$B$7,基准价!$C$5))</f>
        <v>8166</v>
      </c>
      <c r="Q110" s="29">
        <f>IF(AND(K110=基准价!$A$5,(50-(2016-M110))/50&gt;0.3),(50-(2016-M110))/50,IF(AND(K110=基准价!$A$5,(50-(2016-M110))/50&lt;=0.3),0.3,IF(AND(K110=基准价!$A$7,(40-(2016-M110))/40&gt;0.3),(40-(2016-M110))/40,0.3)))</f>
        <v>0.3</v>
      </c>
      <c r="R110" s="30">
        <f>IF(K110=基准价!$A$5,764*(Q110-0.3),612*(Q110-0.3))</f>
        <v>0</v>
      </c>
      <c r="S110" s="30">
        <f>IF(K110=基准价!$A$5,764*Q110*(L110-3)/0.2*3%,612*Q110*(L110-3)/0.2*3%)</f>
        <v>0</v>
      </c>
      <c r="T110" s="30" t="b">
        <f t="shared" si="3"/>
        <v>0</v>
      </c>
      <c r="U110" s="30">
        <f t="shared" si="4"/>
        <v>8166</v>
      </c>
      <c r="V110" s="30">
        <f t="shared" si="5"/>
        <v>260250</v>
      </c>
    </row>
    <row r="111" spans="1:22" ht="22.5">
      <c r="A111" s="23">
        <f>录入表!A112</f>
        <v>109</v>
      </c>
      <c r="B111" s="23" t="str">
        <f>录入表!B112</f>
        <v>唐镇华</v>
      </c>
      <c r="C111" s="23" t="str">
        <f>录入表!D112</f>
        <v>独立栋</v>
      </c>
      <c r="D111" s="23">
        <f>录入表!E112</f>
        <v>0</v>
      </c>
      <c r="E111" s="23" t="str">
        <f>录入表!G112</f>
        <v>裕农街三条巷011号全部</v>
      </c>
      <c r="F111" s="24" t="str">
        <f>录入表!H112</f>
        <v>私017426</v>
      </c>
      <c r="G111" s="23">
        <f>录入表!I112</f>
        <v>54.5</v>
      </c>
      <c r="H111" s="25" t="str">
        <f>录入表!J112</f>
        <v>住宅</v>
      </c>
      <c r="I111" s="25" t="str">
        <f>录入表!L112</f>
        <v>住宅</v>
      </c>
      <c r="J111" s="23" t="str">
        <f>录入表!O112</f>
        <v>砖木</v>
      </c>
      <c r="K111" s="24" t="str">
        <f>录入表!Q112</f>
        <v>砖木</v>
      </c>
      <c r="L111" s="24">
        <f>录入表!T112</f>
        <v>3</v>
      </c>
      <c r="M111" s="26">
        <f>录入表!N112</f>
        <v>1946</v>
      </c>
      <c r="N111" s="27">
        <f>录入表!AC112</f>
        <v>1</v>
      </c>
      <c r="O111" s="27">
        <f>录入表!AD112</f>
        <v>1</v>
      </c>
      <c r="P111" s="25">
        <f>IF(AND(C111=基准价!$B$2,I111=基准价!$B$1,计算表!K111=基准价!$A$5),基准价!$B$5,IF(AND(C111=基准价!$B$2,I111=基准价!$B$1,计算表!K111=基准价!$A$7),基准价!$B$7,基准价!$C$5))</f>
        <v>8166</v>
      </c>
      <c r="Q111" s="29">
        <f>IF(AND(K111=基准价!$A$5,(50-(2016-M111))/50&gt;0.3),(50-(2016-M111))/50,IF(AND(K111=基准价!$A$5,(50-(2016-M111))/50&lt;=0.3),0.3,IF(AND(K111=基准价!$A$7,(40-(2016-M111))/40&gt;0.3),(40-(2016-M111))/40,0.3)))</f>
        <v>0.3</v>
      </c>
      <c r="R111" s="30">
        <f>IF(K111=基准价!$A$5,764*(Q111-0.3),612*(Q111-0.3))</f>
        <v>0</v>
      </c>
      <c r="S111" s="30">
        <f>IF(K111=基准价!$A$5,764*Q111*(L111-3)/0.2*3%,612*Q111*(L111-3)/0.2*3%)</f>
        <v>0</v>
      </c>
      <c r="T111" s="30">
        <f t="shared" si="3"/>
        <v>0</v>
      </c>
      <c r="U111" s="30">
        <f t="shared" si="4"/>
        <v>8166</v>
      </c>
      <c r="V111" s="30">
        <f t="shared" si="5"/>
        <v>445047</v>
      </c>
    </row>
    <row r="112" spans="1:22" ht="22.5">
      <c r="A112" s="23">
        <f>录入表!A113</f>
        <v>110</v>
      </c>
      <c r="B112" s="23" t="str">
        <f>录入表!B113</f>
        <v>邓正元</v>
      </c>
      <c r="C112" s="23" t="str">
        <f>录入表!D113</f>
        <v>独立栋</v>
      </c>
      <c r="D112" s="23">
        <f>录入表!E113</f>
        <v>0</v>
      </c>
      <c r="E112" s="23" t="str">
        <f>录入表!G113</f>
        <v>裕农街三条巷026号全部</v>
      </c>
      <c r="F112" s="24" t="str">
        <f>录入表!H113</f>
        <v>私015328</v>
      </c>
      <c r="G112" s="23">
        <f>录入表!I113</f>
        <v>40</v>
      </c>
      <c r="H112" s="25" t="str">
        <f>录入表!J113</f>
        <v>住宅</v>
      </c>
      <c r="I112" s="25" t="str">
        <f>录入表!L113</f>
        <v>住宅</v>
      </c>
      <c r="J112" s="23" t="str">
        <f>录入表!O113</f>
        <v>混合</v>
      </c>
      <c r="K112" s="24" t="str">
        <f>录入表!Q113</f>
        <v>砖混</v>
      </c>
      <c r="L112" s="24">
        <f>录入表!T113</f>
        <v>3</v>
      </c>
      <c r="M112" s="26">
        <f>录入表!N113</f>
        <v>1988</v>
      </c>
      <c r="N112" s="27" t="str">
        <f>录入表!AC113</f>
        <v>1-2</v>
      </c>
      <c r="O112" s="27">
        <f>录入表!AD113</f>
        <v>2</v>
      </c>
      <c r="P112" s="25">
        <f>IF(AND(C112=基准价!$B$2,I112=基准价!$B$1,计算表!K112=基准价!$A$5),基准价!$B$5,IF(AND(C112=基准价!$B$2,I112=基准价!$B$1,计算表!K112=基准价!$A$7),基准价!$B$7,基准价!$C$5))</f>
        <v>8318</v>
      </c>
      <c r="Q112" s="29">
        <f>IF(AND(K112=基准价!$A$5,(50-(2016-M112))/50&gt;0.3),(50-(2016-M112))/50,IF(AND(K112=基准价!$A$5,(50-(2016-M112))/50&lt;=0.3),0.3,IF(AND(K112=基准价!$A$7,(40-(2016-M112))/40&gt;0.3),(40-(2016-M112))/40,0.3)))</f>
        <v>0.44</v>
      </c>
      <c r="R112" s="30">
        <f>IF(K112=基准价!$A$5,764*(Q112-0.3),612*(Q112-0.3))</f>
        <v>107</v>
      </c>
      <c r="S112" s="30">
        <f>IF(K112=基准价!$A$5,764*Q112*(L112-3)/0.2*3%,612*Q112*(L112-3)/0.2*3%)</f>
        <v>0</v>
      </c>
      <c r="T112" s="30" t="b">
        <f t="shared" si="3"/>
        <v>0</v>
      </c>
      <c r="U112" s="30">
        <f t="shared" si="4"/>
        <v>8425</v>
      </c>
      <c r="V112" s="30">
        <f t="shared" si="5"/>
        <v>337000</v>
      </c>
    </row>
    <row r="113" spans="1:22" s="18" customFormat="1" ht="22.5">
      <c r="A113" s="31">
        <f>录入表!A114</f>
        <v>111</v>
      </c>
      <c r="B113" s="31" t="str">
        <f>录入表!B114</f>
        <v>毛国章</v>
      </c>
      <c r="C113" s="31" t="str">
        <f>录入表!D114</f>
        <v>独立栋</v>
      </c>
      <c r="D113" s="31">
        <f>录入表!E114</f>
        <v>0</v>
      </c>
      <c r="E113" s="31" t="str">
        <f>录入表!G114</f>
        <v>裕农街46号（现60号）</v>
      </c>
      <c r="F113" s="32">
        <f>录入表!H114</f>
        <v>0</v>
      </c>
      <c r="G113" s="31">
        <f>录入表!I114</f>
        <v>32</v>
      </c>
      <c r="H113" s="33">
        <f>录入表!J114</f>
        <v>0</v>
      </c>
      <c r="I113" s="33">
        <f>录入表!L114</f>
        <v>0</v>
      </c>
      <c r="J113" s="23">
        <f>录入表!O114</f>
        <v>0</v>
      </c>
      <c r="K113" s="32">
        <f>录入表!Q114</f>
        <v>0</v>
      </c>
      <c r="L113" s="32">
        <f>录入表!T114</f>
        <v>3</v>
      </c>
      <c r="M113" s="26">
        <f>录入表!N114</f>
        <v>1988</v>
      </c>
      <c r="N113" s="27">
        <f>录入表!AC114</f>
        <v>0</v>
      </c>
      <c r="O113" s="27">
        <f>录入表!AD114</f>
        <v>0</v>
      </c>
      <c r="P113" s="33">
        <v>0</v>
      </c>
      <c r="Q113" s="29">
        <f>IF(AND(K113=基准价!$A$5,(50-(2016-M113))/50&gt;0.3),(50-(2016-M113))/50,IF(AND(K113=基准价!$A$5,(50-(2016-M113))/50&lt;=0.3),0.3,IF(AND(K113=基准价!$A$7,(40-(2016-M113))/40&gt;0.3),(40-(2016-M113))/40,0.3)))</f>
        <v>0.3</v>
      </c>
      <c r="R113" s="30">
        <f>IF(K113=基准价!$A$5,764*(Q113-0.3),612*(Q113-0.3))</f>
        <v>0</v>
      </c>
      <c r="S113" s="30">
        <f>IF(K113=基准价!$A$5,764*Q113*(L113-3)/0.2*3%,612*Q113*(L113-3)/0.2*3%)</f>
        <v>0</v>
      </c>
      <c r="T113" s="30" t="b">
        <f t="shared" si="3"/>
        <v>0</v>
      </c>
      <c r="U113" s="30">
        <f t="shared" si="4"/>
        <v>0</v>
      </c>
      <c r="V113" s="30">
        <f t="shared" si="5"/>
        <v>0</v>
      </c>
    </row>
    <row r="114" spans="1:22" ht="22.5">
      <c r="A114" s="23">
        <f>录入表!A115</f>
        <v>112</v>
      </c>
      <c r="B114" s="23" t="str">
        <f>录入表!B115</f>
        <v>蒋鑫林</v>
      </c>
      <c r="C114" s="23" t="str">
        <f>录入表!D115</f>
        <v>独立栋</v>
      </c>
      <c r="D114" s="23">
        <f>录入表!E115</f>
        <v>0</v>
      </c>
      <c r="E114" s="23" t="str">
        <f>录入表!G115</f>
        <v>裕农街088号全部</v>
      </c>
      <c r="F114" s="24" t="str">
        <f>录入表!H115</f>
        <v>私018701</v>
      </c>
      <c r="G114" s="23">
        <f>录入表!I115</f>
        <v>38.03</v>
      </c>
      <c r="H114" s="25" t="str">
        <f>录入表!J115</f>
        <v>住宅</v>
      </c>
      <c r="I114" s="25" t="str">
        <f>录入表!L115</f>
        <v>住宅</v>
      </c>
      <c r="J114" s="23" t="str">
        <f>录入表!O115</f>
        <v>砖木</v>
      </c>
      <c r="K114" s="24" t="str">
        <f>录入表!Q115</f>
        <v>砖木</v>
      </c>
      <c r="L114" s="24">
        <f>录入表!T115</f>
        <v>3</v>
      </c>
      <c r="M114" s="26">
        <f>录入表!N115</f>
        <v>1944</v>
      </c>
      <c r="N114" s="27" t="str">
        <f>录入表!AC115</f>
        <v>1-2</v>
      </c>
      <c r="O114" s="27">
        <f>录入表!AD115</f>
        <v>2</v>
      </c>
      <c r="P114" s="25">
        <f>IF(AND(C114=基准价!$B$2,I114=基准价!$B$1,计算表!K114=基准价!$A$5),基准价!$B$5,IF(AND(C114=基准价!$B$2,I114=基准价!$B$1,计算表!K114=基准价!$A$7),基准价!$B$7,基准价!$C$5))</f>
        <v>8166</v>
      </c>
      <c r="Q114" s="29">
        <f>IF(AND(K114=基准价!$A$5,(50-(2016-M114))/50&gt;0.3),(50-(2016-M114))/50,IF(AND(K114=基准价!$A$5,(50-(2016-M114))/50&lt;=0.3),0.3,IF(AND(K114=基准价!$A$7,(40-(2016-M114))/40&gt;0.3),(40-(2016-M114))/40,0.3)))</f>
        <v>0.3</v>
      </c>
      <c r="R114" s="30">
        <f>IF(K114=基准价!$A$5,764*(Q114-0.3),612*(Q114-0.3))</f>
        <v>0</v>
      </c>
      <c r="S114" s="30">
        <f>IF(K114=基准价!$A$5,764*Q114*(L114-3)/0.2*3%,612*Q114*(L114-3)/0.2*3%)</f>
        <v>0</v>
      </c>
      <c r="T114" s="30" t="b">
        <f t="shared" si="3"/>
        <v>0</v>
      </c>
      <c r="U114" s="30">
        <f t="shared" si="4"/>
        <v>8166</v>
      </c>
      <c r="V114" s="30">
        <f t="shared" si="5"/>
        <v>310553</v>
      </c>
    </row>
    <row r="115" spans="1:22" ht="22.5">
      <c r="A115" s="23">
        <f>录入表!A116</f>
        <v>113</v>
      </c>
      <c r="B115" s="23" t="str">
        <f>录入表!B116</f>
        <v>曹德明</v>
      </c>
      <c r="C115" s="23" t="str">
        <f>录入表!D116</f>
        <v>独立栋</v>
      </c>
      <c r="D115" s="23">
        <f>录入表!E116</f>
        <v>0</v>
      </c>
      <c r="E115" s="23" t="str">
        <f>录入表!G116</f>
        <v>裕农街084号全部</v>
      </c>
      <c r="F115" s="24" t="str">
        <f>录入表!H116</f>
        <v>私019057</v>
      </c>
      <c r="G115" s="23">
        <f>录入表!I116</f>
        <v>11.87</v>
      </c>
      <c r="H115" s="25" t="str">
        <f>录入表!J116</f>
        <v>住宅</v>
      </c>
      <c r="I115" s="25" t="str">
        <f>录入表!L116</f>
        <v>住宅</v>
      </c>
      <c r="J115" s="23" t="str">
        <f>录入表!O116</f>
        <v>砖木</v>
      </c>
      <c r="K115" s="24" t="str">
        <f>录入表!Q116</f>
        <v>砖木</v>
      </c>
      <c r="L115" s="24">
        <f>录入表!T116</f>
        <v>4</v>
      </c>
      <c r="M115" s="26">
        <f>录入表!N116</f>
        <v>1959</v>
      </c>
      <c r="N115" s="27">
        <f>录入表!AC116</f>
        <v>1</v>
      </c>
      <c r="O115" s="27">
        <f>录入表!AD116</f>
        <v>1</v>
      </c>
      <c r="P115" s="25">
        <f>IF(AND(C115=基准价!$B$2,I115=基准价!$B$1,计算表!K115=基准价!$A$5),基准价!$B$5,IF(AND(C115=基准价!$B$2,I115=基准价!$B$1,计算表!K115=基准价!$A$7),基准价!$B$7,基准价!$C$5))</f>
        <v>8166</v>
      </c>
      <c r="Q115" s="29">
        <f>IF(AND(K115=基准价!$A$5,(50-(2016-M115))/50&gt;0.3),(50-(2016-M115))/50,IF(AND(K115=基准价!$A$5,(50-(2016-M115))/50&lt;=0.3),0.3,IF(AND(K115=基准价!$A$7,(40-(2016-M115))/40&gt;0.3),(40-(2016-M115))/40,0.3)))</f>
        <v>0.3</v>
      </c>
      <c r="R115" s="30">
        <f>IF(K115=基准价!$A$5,764*(Q115-0.3),612*(Q115-0.3))</f>
        <v>0</v>
      </c>
      <c r="S115" s="30">
        <f>IF(K115=基准价!$A$5,764*Q115*(L115-3)/0.2*3%,612*Q115*(L115-3)/0.2*3%)</f>
        <v>28</v>
      </c>
      <c r="T115" s="30">
        <f t="shared" si="3"/>
        <v>0</v>
      </c>
      <c r="U115" s="30">
        <f t="shared" si="4"/>
        <v>8194</v>
      </c>
      <c r="V115" s="30">
        <f t="shared" si="5"/>
        <v>97263</v>
      </c>
    </row>
    <row r="116" spans="1:22" ht="22.5">
      <c r="A116" s="23">
        <f>录入表!A117</f>
        <v>114</v>
      </c>
      <c r="B116" s="23" t="str">
        <f>录入表!B117</f>
        <v>蒋国华</v>
      </c>
      <c r="C116" s="23" t="str">
        <f>录入表!D117</f>
        <v>独立栋</v>
      </c>
      <c r="D116" s="23">
        <f>录入表!E117</f>
        <v>0</v>
      </c>
      <c r="E116" s="23" t="str">
        <f>录入表!G117</f>
        <v>裕农街三条巷24号全部</v>
      </c>
      <c r="F116" s="24" t="str">
        <f>录入表!H117</f>
        <v>私018474</v>
      </c>
      <c r="G116" s="23">
        <f>录入表!I117</f>
        <v>10.16</v>
      </c>
      <c r="H116" s="25" t="str">
        <f>录入表!J117</f>
        <v>住宅</v>
      </c>
      <c r="I116" s="25" t="str">
        <f>录入表!L117</f>
        <v>住宅</v>
      </c>
      <c r="J116" s="23" t="str">
        <f>录入表!O117</f>
        <v>砖木</v>
      </c>
      <c r="K116" s="24" t="str">
        <f>录入表!Q117</f>
        <v>砖木</v>
      </c>
      <c r="L116" s="24">
        <f>录入表!T117</f>
        <v>3</v>
      </c>
      <c r="M116" s="26">
        <f>录入表!N117</f>
        <v>1978</v>
      </c>
      <c r="N116" s="27">
        <f>录入表!AC117</f>
        <v>1</v>
      </c>
      <c r="O116" s="27">
        <f>录入表!AD117</f>
        <v>1</v>
      </c>
      <c r="P116" s="25">
        <f>IF(AND(C116=基准价!$B$2,I116=基准价!$B$1,计算表!K116=基准价!$A$5),基准价!$B$5,IF(AND(C116=基准价!$B$2,I116=基准价!$B$1,计算表!K116=基准价!$A$7),基准价!$B$7,基准价!$C$5))</f>
        <v>8166</v>
      </c>
      <c r="Q116" s="29">
        <f>IF(AND(K116=基准价!$A$5,(50-(2016-M116))/50&gt;0.3),(50-(2016-M116))/50,IF(AND(K116=基准价!$A$5,(50-(2016-M116))/50&lt;=0.3),0.3,IF(AND(K116=基准价!$A$7,(40-(2016-M116))/40&gt;0.3),(40-(2016-M116))/40,0.3)))</f>
        <v>0.3</v>
      </c>
      <c r="R116" s="30">
        <f>IF(K116=基准价!$A$5,764*(Q116-0.3),612*(Q116-0.3))</f>
        <v>0</v>
      </c>
      <c r="S116" s="30">
        <f>IF(K116=基准价!$A$5,764*Q116*(L116-3)/0.2*3%,612*Q116*(L116-3)/0.2*3%)</f>
        <v>0</v>
      </c>
      <c r="T116" s="30">
        <f t="shared" si="3"/>
        <v>0</v>
      </c>
      <c r="U116" s="30">
        <f t="shared" si="4"/>
        <v>8166</v>
      </c>
      <c r="V116" s="30">
        <f t="shared" si="5"/>
        <v>82967</v>
      </c>
    </row>
    <row r="117" spans="1:22" ht="22.5">
      <c r="A117" s="23">
        <f>录入表!A118</f>
        <v>115</v>
      </c>
      <c r="B117" s="23" t="str">
        <f>录入表!B118</f>
        <v>张少棠</v>
      </c>
      <c r="C117" s="23" t="str">
        <f>录入表!D118</f>
        <v>独立栋</v>
      </c>
      <c r="D117" s="23">
        <f>录入表!E118</f>
        <v>0</v>
      </c>
      <c r="E117" s="23" t="str">
        <f>录入表!G118</f>
        <v>南区下碧湘街35号</v>
      </c>
      <c r="F117" s="24" t="str">
        <f>录入表!H118</f>
        <v>私013580</v>
      </c>
      <c r="G117" s="23">
        <f>录入表!I118</f>
        <v>99.46</v>
      </c>
      <c r="H117" s="25" t="str">
        <f>录入表!J118</f>
        <v>自住</v>
      </c>
      <c r="I117" s="25" t="str">
        <f>录入表!L118</f>
        <v>住宅</v>
      </c>
      <c r="J117" s="23" t="str">
        <f>录入表!O118</f>
        <v>砖混</v>
      </c>
      <c r="K117" s="24" t="str">
        <f>录入表!Q118</f>
        <v>砖混</v>
      </c>
      <c r="L117" s="24">
        <f>录入表!T118</f>
        <v>3</v>
      </c>
      <c r="M117" s="26">
        <f>录入表!N118</f>
        <v>1988</v>
      </c>
      <c r="N117" s="27" t="str">
        <f>录入表!AC118</f>
        <v>1-2</v>
      </c>
      <c r="O117" s="27">
        <f>录入表!AD118</f>
        <v>2</v>
      </c>
      <c r="P117" s="25">
        <f>IF(AND(C117=基准价!$B$2,I117=基准价!$B$1,计算表!K117=基准价!$A$5),基准价!$B$5,IF(AND(C117=基准价!$B$2,I117=基准价!$B$1,计算表!K117=基准价!$A$7),基准价!$B$7,基准价!$C$5))</f>
        <v>8318</v>
      </c>
      <c r="Q117" s="29">
        <f>IF(AND(K117=基准价!$A$5,(50-(2016-M117))/50&gt;0.3),(50-(2016-M117))/50,IF(AND(K117=基准价!$A$5,(50-(2016-M117))/50&lt;=0.3),0.3,IF(AND(K117=基准价!$A$7,(40-(2016-M117))/40&gt;0.3),(40-(2016-M117))/40,0.3)))</f>
        <v>0.44</v>
      </c>
      <c r="R117" s="30">
        <f>IF(K117=基准价!$A$5,764*(Q117-0.3),612*(Q117-0.3))</f>
        <v>107</v>
      </c>
      <c r="S117" s="30">
        <f>IF(K117=基准价!$A$5,764*Q117*(L117-3)/0.2*3%,612*Q117*(L117-3)/0.2*3%)</f>
        <v>0</v>
      </c>
      <c r="T117" s="30" t="b">
        <f t="shared" si="3"/>
        <v>0</v>
      </c>
      <c r="U117" s="30">
        <f t="shared" si="4"/>
        <v>8425</v>
      </c>
      <c r="V117" s="30">
        <f t="shared" si="5"/>
        <v>837951</v>
      </c>
    </row>
    <row r="118" spans="1:22" ht="22.5">
      <c r="A118" s="23">
        <f>录入表!A119</f>
        <v>116</v>
      </c>
      <c r="B118" s="23" t="str">
        <f>录入表!B119</f>
        <v>许建春</v>
      </c>
      <c r="C118" s="23" t="str">
        <f>录入表!D119</f>
        <v>独立栋</v>
      </c>
      <c r="D118" s="23">
        <f>录入表!E119</f>
        <v>0</v>
      </c>
      <c r="E118" s="23" t="str">
        <f>录入表!G119</f>
        <v>下碧湘街023号全部</v>
      </c>
      <c r="F118" s="24" t="str">
        <f>录入表!H119</f>
        <v>00481840</v>
      </c>
      <c r="G118" s="23">
        <f>录入表!I119</f>
        <v>54.55</v>
      </c>
      <c r="H118" s="25" t="str">
        <f>录入表!J119</f>
        <v>住宅</v>
      </c>
      <c r="I118" s="25" t="str">
        <f>录入表!L119</f>
        <v>住宅</v>
      </c>
      <c r="J118" s="23" t="str">
        <f>录入表!O119</f>
        <v>其他</v>
      </c>
      <c r="K118" s="24" t="str">
        <f>录入表!Q119</f>
        <v>砖木</v>
      </c>
      <c r="L118" s="24">
        <f>录入表!T119</f>
        <v>3</v>
      </c>
      <c r="M118" s="26">
        <f>录入表!N119</f>
        <v>1948</v>
      </c>
      <c r="N118" s="27" t="str">
        <f>录入表!AC119</f>
        <v>1-2</v>
      </c>
      <c r="O118" s="27">
        <f>录入表!AD119</f>
        <v>2</v>
      </c>
      <c r="P118" s="25">
        <f>IF(AND(C118=基准价!$B$2,I118=基准价!$B$1,计算表!K118=基准价!$A$5),基准价!$B$5,IF(AND(C118=基准价!$B$2,I118=基准价!$B$1,计算表!K118=基准价!$A$7),基准价!$B$7,基准价!$C$5))</f>
        <v>8166</v>
      </c>
      <c r="Q118" s="29">
        <f>IF(AND(K118=基准价!$A$5,(50-(2016-M118))/50&gt;0.3),(50-(2016-M118))/50,IF(AND(K118=基准价!$A$5,(50-(2016-M118))/50&lt;=0.3),0.3,IF(AND(K118=基准价!$A$7,(40-(2016-M118))/40&gt;0.3),(40-(2016-M118))/40,0.3)))</f>
        <v>0.3</v>
      </c>
      <c r="R118" s="30">
        <f>IF(K118=基准价!$A$5,764*(Q118-0.3),612*(Q118-0.3))</f>
        <v>0</v>
      </c>
      <c r="S118" s="30">
        <f>IF(K118=基准价!$A$5,764*Q118*(L118-3)/0.2*3%,612*Q118*(L118-3)/0.2*3%)</f>
        <v>0</v>
      </c>
      <c r="T118" s="30" t="b">
        <f t="shared" si="3"/>
        <v>0</v>
      </c>
      <c r="U118" s="30">
        <f t="shared" si="4"/>
        <v>8166</v>
      </c>
      <c r="V118" s="30">
        <f t="shared" si="5"/>
        <v>445455</v>
      </c>
    </row>
    <row r="119" spans="1:22" ht="22.5">
      <c r="A119" s="23">
        <f>录入表!A120</f>
        <v>117</v>
      </c>
      <c r="B119" s="23" t="str">
        <f>录入表!B120</f>
        <v>陈刚、陈姝</v>
      </c>
      <c r="C119" s="23" t="str">
        <f>录入表!D120</f>
        <v>独立栋</v>
      </c>
      <c r="D119" s="23">
        <f>录入表!E120</f>
        <v>0</v>
      </c>
      <c r="E119" s="23" t="str">
        <f>录入表!G120</f>
        <v>下碧湘街029号001栋全部</v>
      </c>
      <c r="F119" s="24" t="str">
        <f>录入表!H120</f>
        <v>00124913、00019575</v>
      </c>
      <c r="G119" s="23" t="str">
        <f>录入表!I120</f>
        <v>102.83</v>
      </c>
      <c r="H119" s="25" t="str">
        <f>录入表!J120</f>
        <v>住宅</v>
      </c>
      <c r="I119" s="25" t="str">
        <f>录入表!L120</f>
        <v>住宅</v>
      </c>
      <c r="J119" s="23" t="str">
        <f>录入表!O120</f>
        <v>砖木</v>
      </c>
      <c r="K119" s="24" t="str">
        <f>录入表!Q120</f>
        <v>砖木</v>
      </c>
      <c r="L119" s="24">
        <f>录入表!T120</f>
        <v>3</v>
      </c>
      <c r="M119" s="26">
        <f>录入表!N120</f>
        <v>1946</v>
      </c>
      <c r="N119" s="27" t="str">
        <f>录入表!AC120</f>
        <v>1-2</v>
      </c>
      <c r="O119" s="27">
        <f>录入表!AD120</f>
        <v>2</v>
      </c>
      <c r="P119" s="25">
        <f>IF(AND(C119=基准价!$B$2,I119=基准价!$B$1,计算表!K119=基准价!$A$5),基准价!$B$5,IF(AND(C119=基准价!$B$2,I119=基准价!$B$1,计算表!K119=基准价!$A$7),基准价!$B$7,基准价!$C$5))</f>
        <v>8166</v>
      </c>
      <c r="Q119" s="29">
        <f>IF(AND(K119=基准价!$A$5,(50-(2016-M119))/50&gt;0.3),(50-(2016-M119))/50,IF(AND(K119=基准价!$A$5,(50-(2016-M119))/50&lt;=0.3),0.3,IF(AND(K119=基准价!$A$7,(40-(2016-M119))/40&gt;0.3),(40-(2016-M119))/40,0.3)))</f>
        <v>0.3</v>
      </c>
      <c r="R119" s="30">
        <f>IF(K119=基准价!$A$5,764*(Q119-0.3),612*(Q119-0.3))</f>
        <v>0</v>
      </c>
      <c r="S119" s="30">
        <f>IF(K119=基准价!$A$5,764*Q119*(L119-3)/0.2*3%,612*Q119*(L119-3)/0.2*3%)</f>
        <v>0</v>
      </c>
      <c r="T119" s="30" t="b">
        <f t="shared" si="3"/>
        <v>0</v>
      </c>
      <c r="U119" s="30">
        <f t="shared" si="4"/>
        <v>8166</v>
      </c>
      <c r="V119" s="30">
        <f t="shared" si="5"/>
        <v>839710</v>
      </c>
    </row>
    <row r="120" spans="1:22" ht="22.5">
      <c r="A120" s="23">
        <f>录入表!A121</f>
        <v>118</v>
      </c>
      <c r="B120" s="23" t="str">
        <f>录入表!B121</f>
        <v>周建基</v>
      </c>
      <c r="C120" s="23" t="str">
        <f>录入表!D121</f>
        <v>独立栋</v>
      </c>
      <c r="D120" s="23">
        <f>录入表!E121</f>
        <v>0</v>
      </c>
      <c r="E120" s="23" t="str">
        <f>录入表!G121</f>
        <v>裕农街三条巷011号全部</v>
      </c>
      <c r="F120" s="24" t="str">
        <f>录入表!H121</f>
        <v>私018728</v>
      </c>
      <c r="G120" s="23">
        <f>录入表!I121</f>
        <v>12.72</v>
      </c>
      <c r="H120" s="25" t="str">
        <f>录入表!J121</f>
        <v>住宅</v>
      </c>
      <c r="I120" s="25" t="str">
        <f>录入表!L121</f>
        <v>住宅</v>
      </c>
      <c r="J120" s="23" t="str">
        <f>录入表!O121</f>
        <v>砖木</v>
      </c>
      <c r="K120" s="24" t="str">
        <f>录入表!Q121</f>
        <v>砖木</v>
      </c>
      <c r="L120" s="24">
        <f>录入表!T121</f>
        <v>3</v>
      </c>
      <c r="M120" s="26">
        <f>录入表!N121</f>
        <v>1946</v>
      </c>
      <c r="N120" s="27">
        <f>录入表!AC121</f>
        <v>1</v>
      </c>
      <c r="O120" s="27">
        <f>录入表!AD121</f>
        <v>1</v>
      </c>
      <c r="P120" s="25">
        <f>IF(AND(C120=基准价!$B$2,I120=基准价!$B$1,计算表!K120=基准价!$A$5),基准价!$B$5,IF(AND(C120=基准价!$B$2,I120=基准价!$B$1,计算表!K120=基准价!$A$7),基准价!$B$7,基准价!$C$5))</f>
        <v>8166</v>
      </c>
      <c r="Q120" s="29">
        <f>IF(AND(K120=基准价!$A$5,(50-(2016-M120))/50&gt;0.3),(50-(2016-M120))/50,IF(AND(K120=基准价!$A$5,(50-(2016-M120))/50&lt;=0.3),0.3,IF(AND(K120=基准价!$A$7,(40-(2016-M120))/40&gt;0.3),(40-(2016-M120))/40,0.3)))</f>
        <v>0.3</v>
      </c>
      <c r="R120" s="30">
        <f>IF(K120=基准价!$A$5,764*(Q120-0.3),612*(Q120-0.3))</f>
        <v>0</v>
      </c>
      <c r="S120" s="30">
        <f>IF(K120=基准价!$A$5,764*Q120*(L120-3)/0.2*3%,612*Q120*(L120-3)/0.2*3%)</f>
        <v>0</v>
      </c>
      <c r="T120" s="30">
        <f t="shared" si="3"/>
        <v>0</v>
      </c>
      <c r="U120" s="30">
        <f t="shared" si="4"/>
        <v>8166</v>
      </c>
      <c r="V120" s="30">
        <f t="shared" si="5"/>
        <v>103872</v>
      </c>
    </row>
    <row r="121" spans="1:22" ht="22.5">
      <c r="A121" s="23">
        <f>录入表!A122</f>
        <v>119</v>
      </c>
      <c r="B121" s="23" t="str">
        <f>录入表!B122</f>
        <v>龚秀英</v>
      </c>
      <c r="C121" s="23" t="str">
        <f>录入表!D122</f>
        <v>独立栋</v>
      </c>
      <c r="D121" s="23">
        <f>录入表!E122</f>
        <v>0</v>
      </c>
      <c r="E121" s="23" t="str">
        <f>录入表!G122</f>
        <v>南区下碧湘街5条巷9号</v>
      </c>
      <c r="F121" s="24" t="str">
        <f>录入表!H122</f>
        <v>私010168</v>
      </c>
      <c r="G121" s="23">
        <f>录入表!I122</f>
        <v>97.44</v>
      </c>
      <c r="H121" s="25" t="str">
        <f>录入表!J122</f>
        <v>住宅</v>
      </c>
      <c r="I121" s="25" t="str">
        <f>录入表!L122</f>
        <v>住宅</v>
      </c>
      <c r="J121" s="23" t="str">
        <f>录入表!O122</f>
        <v>砖混</v>
      </c>
      <c r="K121" s="24" t="str">
        <f>录入表!Q122</f>
        <v>砖混</v>
      </c>
      <c r="L121" s="24">
        <f>录入表!T122</f>
        <v>3.3</v>
      </c>
      <c r="M121" s="26">
        <f>录入表!N122</f>
        <v>1988</v>
      </c>
      <c r="N121" s="27" t="str">
        <f>录入表!AC122</f>
        <v>1-3</v>
      </c>
      <c r="O121" s="27">
        <f>录入表!AD122</f>
        <v>3</v>
      </c>
      <c r="P121" s="25">
        <f>IF(AND(C121=基准价!$B$2,I121=基准价!$B$1,计算表!K121=基准价!$A$5),基准价!$B$5,IF(AND(C121=基准价!$B$2,I121=基准价!$B$1,计算表!K121=基准价!$A$7),基准价!$B$7,基准价!$C$5))</f>
        <v>8318</v>
      </c>
      <c r="Q121" s="29">
        <f>IF(AND(K121=基准价!$A$5,(50-(2016-M121))/50&gt;0.3),(50-(2016-M121))/50,IF(AND(K121=基准价!$A$5,(50-(2016-M121))/50&lt;=0.3),0.3,IF(AND(K121=基准价!$A$7,(40-(2016-M121))/40&gt;0.3),(40-(2016-M121))/40,0.3)))</f>
        <v>0.44</v>
      </c>
      <c r="R121" s="30">
        <f>IF(K121=基准价!$A$5,764*(Q121-0.3),612*(Q121-0.3))</f>
        <v>107</v>
      </c>
      <c r="S121" s="30">
        <f>IF(K121=基准价!$A$5,764*Q121*(L121-3)/0.2*3%,612*Q121*(L121-3)/0.2*3%)</f>
        <v>15</v>
      </c>
      <c r="T121" s="30" t="b">
        <f t="shared" si="3"/>
        <v>0</v>
      </c>
      <c r="U121" s="30">
        <f t="shared" si="4"/>
        <v>8440</v>
      </c>
      <c r="V121" s="30">
        <f t="shared" si="5"/>
        <v>822394</v>
      </c>
    </row>
    <row r="122" spans="1:22" s="18" customFormat="1" ht="33.75">
      <c r="A122" s="31">
        <f>录入表!A123</f>
        <v>120</v>
      </c>
      <c r="B122" s="31" t="str">
        <f>录入表!B123</f>
        <v>黎桂臣</v>
      </c>
      <c r="C122" s="31" t="str">
        <f>录入表!D123</f>
        <v>独立栋</v>
      </c>
      <c r="D122" s="31">
        <f>录入表!E123</f>
        <v>0</v>
      </c>
      <c r="E122" s="31" t="str">
        <f>录入表!G123</f>
        <v>裕农街三条巷16号（现裕农街96号）</v>
      </c>
      <c r="F122" s="32">
        <f>录入表!H123</f>
        <v>0</v>
      </c>
      <c r="G122" s="31">
        <f>录入表!I123</f>
        <v>0</v>
      </c>
      <c r="H122" s="33" t="str">
        <f>录入表!J123</f>
        <v>住宅</v>
      </c>
      <c r="I122" s="33" t="str">
        <f>录入表!L123</f>
        <v>住宅</v>
      </c>
      <c r="J122" s="23">
        <f>录入表!O123</f>
        <v>0</v>
      </c>
      <c r="K122" s="32">
        <f>录入表!Q123</f>
        <v>0</v>
      </c>
      <c r="L122" s="32">
        <f>录入表!T123</f>
        <v>0</v>
      </c>
      <c r="M122" s="26">
        <f>录入表!N123</f>
        <v>0</v>
      </c>
      <c r="N122" s="27" t="str">
        <f>录入表!AC123</f>
        <v>1-2</v>
      </c>
      <c r="O122" s="27">
        <f>录入表!AD123</f>
        <v>2</v>
      </c>
      <c r="P122" s="33">
        <v>0</v>
      </c>
      <c r="Q122" s="29">
        <f>IF(AND(K122=基准价!$A$5,(50-(2016-M122))/50&gt;0.3),(50-(2016-M122))/50,IF(AND(K122=基准价!$A$5,(50-(2016-M122))/50&lt;=0.3),0.3,IF(AND(K122=基准价!$A$7,(40-(2016-M122))/40&gt;0.3),(40-(2016-M122))/40,0.3)))</f>
        <v>0.3</v>
      </c>
      <c r="R122" s="30">
        <f>IF(K122=基准价!$A$5,764*(Q122-0.3),612*(Q122-0.3))</f>
        <v>0</v>
      </c>
      <c r="S122" s="30">
        <f>IF(K122=基准价!$A$5,764*Q122*(L122-3)/0.2*3%,612*Q122*(L122-3)/0.2*3%)</f>
        <v>-83</v>
      </c>
      <c r="T122" s="30" t="b">
        <f t="shared" si="3"/>
        <v>0</v>
      </c>
      <c r="U122" s="30">
        <f t="shared" si="4"/>
        <v>-83</v>
      </c>
      <c r="V122" s="30">
        <f t="shared" si="5"/>
        <v>0</v>
      </c>
    </row>
    <row r="123" spans="1:22" ht="22.5">
      <c r="A123" s="23">
        <f>录入表!A124</f>
        <v>121</v>
      </c>
      <c r="B123" s="23" t="str">
        <f>录入表!B124</f>
        <v>刘杏云</v>
      </c>
      <c r="C123" s="23" t="str">
        <f>录入表!D124</f>
        <v>楚湘街082号001栋</v>
      </c>
      <c r="D123" s="23">
        <f>录入表!E124</f>
        <v>107</v>
      </c>
      <c r="E123" s="23" t="str">
        <f>录入表!G124</f>
        <v>楚湘街082号001栋107</v>
      </c>
      <c r="F123" s="24" t="str">
        <f>录入表!H124</f>
        <v>00064757</v>
      </c>
      <c r="G123" s="23">
        <f>录入表!I124</f>
        <v>74.08</v>
      </c>
      <c r="H123" s="25" t="str">
        <f>录入表!J124</f>
        <v>住宅</v>
      </c>
      <c r="I123" s="25" t="str">
        <f>录入表!L124</f>
        <v>住宅</v>
      </c>
      <c r="J123" s="23" t="str">
        <f>录入表!O124</f>
        <v>混合</v>
      </c>
      <c r="K123" s="24" t="str">
        <f>录入表!Q124</f>
        <v>砖混</v>
      </c>
      <c r="L123" s="24">
        <f>录入表!T124</f>
        <v>3</v>
      </c>
      <c r="M123" s="26">
        <f>录入表!N124</f>
        <v>1986</v>
      </c>
      <c r="N123" s="27">
        <f>录入表!AC124</f>
        <v>1</v>
      </c>
      <c r="O123" s="27">
        <f>录入表!AD124</f>
        <v>4</v>
      </c>
      <c r="P123" s="25">
        <f>IF(AND(C123=基准价!$B$2,I123=基准价!$B$1,计算表!K123=基准价!$A$5),基准价!$B$5,IF(AND(C123=基准价!$B$2,I123=基准价!$B$1,计算表!K123=基准价!$A$7),基准价!$B$7,基准价!$C$5))</f>
        <v>8076</v>
      </c>
      <c r="Q123" s="29">
        <f>IF(AND(K123=基准价!$A$5,(50-(2016-M123))/50&gt;0.3),(50-(2016-M123))/50,IF(AND(K123=基准价!$A$5,(50-(2016-M123))/50&lt;=0.3),0.3,IF(AND(K123=基准价!$A$7,(40-(2016-M123))/40&gt;0.3),(40-(2016-M123))/40,0.3)))</f>
        <v>0.4</v>
      </c>
      <c r="R123" s="30">
        <f>IF(K123=基准价!$A$5,764*(Q123-0.3),612*(Q123-0.3))</f>
        <v>76</v>
      </c>
      <c r="S123" s="30">
        <f>IF(K123=基准价!$A$5,764*Q123*(L123-3)/0.2*3%,612*Q123*(L123-3)/0.2*3%)</f>
        <v>0</v>
      </c>
      <c r="T123" s="30">
        <f t="shared" si="3"/>
        <v>0</v>
      </c>
      <c r="U123" s="30">
        <f t="shared" si="4"/>
        <v>8152</v>
      </c>
      <c r="V123" s="30">
        <f t="shared" si="5"/>
        <v>603900</v>
      </c>
    </row>
    <row r="124" spans="1:22" ht="22.5">
      <c r="A124" s="23">
        <f>录入表!A125</f>
        <v>122</v>
      </c>
      <c r="B124" s="23" t="str">
        <f>录入表!B125</f>
        <v>曾艳辉、刘润湘</v>
      </c>
      <c r="C124" s="23" t="str">
        <f>录入表!D125</f>
        <v>楚湘街082号001栋</v>
      </c>
      <c r="D124" s="23">
        <f>录入表!E125</f>
        <v>207</v>
      </c>
      <c r="E124" s="23" t="str">
        <f>录入表!G125</f>
        <v>楚湘街082号001栋207</v>
      </c>
      <c r="F124" s="24" t="str">
        <f>录入表!H125</f>
        <v>709192156、709192157</v>
      </c>
      <c r="G124" s="23">
        <f>录入表!I125</f>
        <v>74.08</v>
      </c>
      <c r="H124" s="25" t="str">
        <f>录入表!J125</f>
        <v>住宅</v>
      </c>
      <c r="I124" s="25" t="str">
        <f>录入表!L125</f>
        <v>住宅</v>
      </c>
      <c r="J124" s="23" t="str">
        <f>录入表!O125</f>
        <v>混合</v>
      </c>
      <c r="K124" s="24" t="str">
        <f>录入表!Q125</f>
        <v>砖混</v>
      </c>
      <c r="L124" s="24">
        <f>录入表!T125</f>
        <v>3</v>
      </c>
      <c r="M124" s="26">
        <f>录入表!N125</f>
        <v>1986</v>
      </c>
      <c r="N124" s="27">
        <f>录入表!AC125</f>
        <v>2</v>
      </c>
      <c r="O124" s="27">
        <f>录入表!AD125</f>
        <v>4</v>
      </c>
      <c r="P124" s="25">
        <f>IF(AND(C124=基准价!$B$2,I124=基准价!$B$1,计算表!K124=基准价!$A$5),基准价!$B$5,IF(AND(C124=基准价!$B$2,I124=基准价!$B$1,计算表!K124=基准价!$A$7),基准价!$B$7,基准价!$C$5))</f>
        <v>8076</v>
      </c>
      <c r="Q124" s="29">
        <f>IF(AND(K124=基准价!$A$5,(50-(2016-M124))/50&gt;0.3),(50-(2016-M124))/50,IF(AND(K124=基准价!$A$5,(50-(2016-M124))/50&lt;=0.3),0.3,IF(AND(K124=基准价!$A$7,(40-(2016-M124))/40&gt;0.3),(40-(2016-M124))/40,0.3)))</f>
        <v>0.4</v>
      </c>
      <c r="R124" s="30">
        <f>IF(K124=基准价!$A$5,764*(Q124-0.3),612*(Q124-0.3))</f>
        <v>76</v>
      </c>
      <c r="S124" s="30">
        <f>IF(K124=基准价!$A$5,764*Q124*(L124-3)/0.2*3%,612*Q124*(L124-3)/0.2*3%)</f>
        <v>0</v>
      </c>
      <c r="T124" s="30">
        <f t="shared" si="3"/>
        <v>82</v>
      </c>
      <c r="U124" s="30">
        <f t="shared" si="4"/>
        <v>8234</v>
      </c>
      <c r="V124" s="30">
        <f t="shared" si="5"/>
        <v>609975</v>
      </c>
    </row>
    <row r="125" spans="1:22" ht="22.5">
      <c r="A125" s="23">
        <f>录入表!A126</f>
        <v>123</v>
      </c>
      <c r="B125" s="23" t="str">
        <f>录入表!B126</f>
        <v>师淑媛、王者兴</v>
      </c>
      <c r="C125" s="23" t="str">
        <f>录入表!D126</f>
        <v>楚湘街082号001栋</v>
      </c>
      <c r="D125" s="23">
        <f>录入表!E126</f>
        <v>307</v>
      </c>
      <c r="E125" s="23" t="str">
        <f>录入表!G126</f>
        <v>楚湘街082号001栋307</v>
      </c>
      <c r="F125" s="24" t="str">
        <f>录入表!H126</f>
        <v>710065579、710065580</v>
      </c>
      <c r="G125" s="23">
        <f>录入表!I126</f>
        <v>74.08</v>
      </c>
      <c r="H125" s="25" t="str">
        <f>录入表!J126</f>
        <v>住宅</v>
      </c>
      <c r="I125" s="25" t="str">
        <f>录入表!L126</f>
        <v>住宅</v>
      </c>
      <c r="J125" s="23" t="str">
        <f>录入表!O126</f>
        <v>混合</v>
      </c>
      <c r="K125" s="24" t="str">
        <f>录入表!Q126</f>
        <v>砖混</v>
      </c>
      <c r="L125" s="24">
        <f>录入表!T126</f>
        <v>3</v>
      </c>
      <c r="M125" s="26">
        <f>录入表!N126</f>
        <v>1986</v>
      </c>
      <c r="N125" s="27">
        <f>录入表!AC126</f>
        <v>3</v>
      </c>
      <c r="O125" s="27">
        <f>录入表!AD126</f>
        <v>4</v>
      </c>
      <c r="P125" s="25">
        <f>IF(AND(C125=基准价!$B$2,I125=基准价!$B$1,计算表!K125=基准价!$A$5),基准价!$B$5,IF(AND(C125=基准价!$B$2,I125=基准价!$B$1,计算表!K125=基准价!$A$7),基准价!$B$7,基准价!$C$5))</f>
        <v>8076</v>
      </c>
      <c r="Q125" s="29">
        <f>IF(AND(K125=基准价!$A$5,(50-(2016-M125))/50&gt;0.3),(50-(2016-M125))/50,IF(AND(K125=基准价!$A$5,(50-(2016-M125))/50&lt;=0.3),0.3,IF(AND(K125=基准价!$A$7,(40-(2016-M125))/40&gt;0.3),(40-(2016-M125))/40,0.3)))</f>
        <v>0.4</v>
      </c>
      <c r="R125" s="30">
        <f>IF(K125=基准价!$A$5,764*(Q125-0.3),612*(Q125-0.3))</f>
        <v>76</v>
      </c>
      <c r="S125" s="30">
        <f>IF(K125=基准价!$A$5,764*Q125*(L125-3)/0.2*3%,612*Q125*(L125-3)/0.2*3%)</f>
        <v>0</v>
      </c>
      <c r="T125" s="30">
        <f t="shared" si="3"/>
        <v>163</v>
      </c>
      <c r="U125" s="30">
        <f t="shared" si="4"/>
        <v>8315</v>
      </c>
      <c r="V125" s="30">
        <f t="shared" si="5"/>
        <v>615975</v>
      </c>
    </row>
    <row r="126" spans="1:22" ht="22.5">
      <c r="A126" s="23">
        <f>录入表!A127</f>
        <v>124</v>
      </c>
      <c r="B126" s="23" t="str">
        <f>录入表!B127</f>
        <v>黄志坚</v>
      </c>
      <c r="C126" s="23" t="str">
        <f>录入表!D127</f>
        <v>楚湘街082号001栋</v>
      </c>
      <c r="D126" s="23">
        <f>录入表!E127</f>
        <v>407</v>
      </c>
      <c r="E126" s="23" t="str">
        <f>录入表!G127</f>
        <v>楚湘街082号001栋407</v>
      </c>
      <c r="F126" s="24" t="str">
        <f>录入表!H127</f>
        <v>00064734</v>
      </c>
      <c r="G126" s="23" t="str">
        <f>录入表!I127</f>
        <v>74.08</v>
      </c>
      <c r="H126" s="25" t="str">
        <f>录入表!J127</f>
        <v>住宅</v>
      </c>
      <c r="I126" s="25" t="str">
        <f>录入表!L127</f>
        <v>住宅</v>
      </c>
      <c r="J126" s="23" t="str">
        <f>录入表!O127</f>
        <v>混合</v>
      </c>
      <c r="K126" s="24" t="str">
        <f>录入表!Q127</f>
        <v>砖混</v>
      </c>
      <c r="L126" s="24">
        <f>录入表!T127</f>
        <v>3</v>
      </c>
      <c r="M126" s="26">
        <f>录入表!N127</f>
        <v>1986</v>
      </c>
      <c r="N126" s="27">
        <f>录入表!AC127</f>
        <v>4</v>
      </c>
      <c r="O126" s="27">
        <f>录入表!AD127</f>
        <v>4</v>
      </c>
      <c r="P126" s="25">
        <f>IF(AND(C126=基准价!$B$2,I126=基准价!$B$1,计算表!K126=基准价!$A$5),基准价!$B$5,IF(AND(C126=基准价!$B$2,I126=基准价!$B$1,计算表!K126=基准价!$A$7),基准价!$B$7,基准价!$C$5))</f>
        <v>8076</v>
      </c>
      <c r="Q126" s="29">
        <f>IF(AND(K126=基准价!$A$5,(50-(2016-M126))/50&gt;0.3),(50-(2016-M126))/50,IF(AND(K126=基准价!$A$5,(50-(2016-M126))/50&lt;=0.3),0.3,IF(AND(K126=基准价!$A$7,(40-(2016-M126))/40&gt;0.3),(40-(2016-M126))/40,0.3)))</f>
        <v>0.4</v>
      </c>
      <c r="R126" s="30">
        <f>IF(K126=基准价!$A$5,764*(Q126-0.3),612*(Q126-0.3))</f>
        <v>76</v>
      </c>
      <c r="S126" s="30">
        <f>IF(K126=基准价!$A$5,764*Q126*(L126-3)/0.2*3%,612*Q126*(L126-3)/0.2*3%)</f>
        <v>0</v>
      </c>
      <c r="T126" s="30">
        <f t="shared" si="3"/>
        <v>41</v>
      </c>
      <c r="U126" s="30">
        <f t="shared" si="4"/>
        <v>8193</v>
      </c>
      <c r="V126" s="30">
        <f t="shared" si="5"/>
        <v>606937</v>
      </c>
    </row>
    <row r="127" spans="1:22" ht="22.5">
      <c r="A127" s="23">
        <f>录入表!A128</f>
        <v>125</v>
      </c>
      <c r="B127" s="23" t="str">
        <f>录入表!B128</f>
        <v>俞海秋</v>
      </c>
      <c r="C127" s="23" t="str">
        <f>录入表!D128</f>
        <v>楚湘街082号001栋</v>
      </c>
      <c r="D127" s="23">
        <f>录入表!E128</f>
        <v>108</v>
      </c>
      <c r="E127" s="23" t="str">
        <f>录入表!G128</f>
        <v>楚湘街082号001栋108</v>
      </c>
      <c r="F127" s="24" t="str">
        <f>录入表!H128</f>
        <v>00064756</v>
      </c>
      <c r="G127" s="23">
        <f>录入表!I128</f>
        <v>51.68</v>
      </c>
      <c r="H127" s="25" t="str">
        <f>录入表!J128</f>
        <v>住宅</v>
      </c>
      <c r="I127" s="25" t="str">
        <f>录入表!L128</f>
        <v>住宅</v>
      </c>
      <c r="J127" s="23" t="str">
        <f>录入表!O128</f>
        <v>混合</v>
      </c>
      <c r="K127" s="24" t="str">
        <f>录入表!Q128</f>
        <v>砖混</v>
      </c>
      <c r="L127" s="24">
        <f>录入表!T128</f>
        <v>3</v>
      </c>
      <c r="M127" s="26">
        <f>录入表!N128</f>
        <v>1986</v>
      </c>
      <c r="N127" s="27">
        <f>录入表!AC128</f>
        <v>1</v>
      </c>
      <c r="O127" s="27">
        <f>录入表!AD128</f>
        <v>4</v>
      </c>
      <c r="P127" s="25">
        <f>IF(AND(C127=基准价!$B$2,I127=基准价!$B$1,计算表!K127=基准价!$A$5),基准价!$B$5,IF(AND(C127=基准价!$B$2,I127=基准价!$B$1,计算表!K127=基准价!$A$7),基准价!$B$7,基准价!$C$5))</f>
        <v>8076</v>
      </c>
      <c r="Q127" s="29">
        <f>IF(AND(K127=基准价!$A$5,(50-(2016-M127))/50&gt;0.3),(50-(2016-M127))/50,IF(AND(K127=基准价!$A$5,(50-(2016-M127))/50&lt;=0.3),0.3,IF(AND(K127=基准价!$A$7,(40-(2016-M127))/40&gt;0.3),(40-(2016-M127))/40,0.3)))</f>
        <v>0.4</v>
      </c>
      <c r="R127" s="30">
        <f>IF(K127=基准价!$A$5,764*(Q127-0.3),612*(Q127-0.3))</f>
        <v>76</v>
      </c>
      <c r="S127" s="30">
        <f>IF(K127=基准价!$A$5,764*Q127*(L127-3)/0.2*3%,612*Q127*(L127-3)/0.2*3%)</f>
        <v>0</v>
      </c>
      <c r="T127" s="30">
        <f t="shared" si="3"/>
        <v>0</v>
      </c>
      <c r="U127" s="30">
        <f t="shared" si="4"/>
        <v>8152</v>
      </c>
      <c r="V127" s="30">
        <f t="shared" si="5"/>
        <v>421295</v>
      </c>
    </row>
    <row r="128" spans="1:22" ht="22.5">
      <c r="A128" s="23">
        <f>录入表!A129</f>
        <v>126</v>
      </c>
      <c r="B128" s="23" t="str">
        <f>录入表!B129</f>
        <v>曾爱云</v>
      </c>
      <c r="C128" s="23" t="str">
        <f>录入表!D129</f>
        <v>楚湘街082号001栋</v>
      </c>
      <c r="D128" s="23">
        <f>录入表!E129</f>
        <v>208</v>
      </c>
      <c r="E128" s="23" t="str">
        <f>录入表!G129</f>
        <v>楚湘街082号001栋208</v>
      </c>
      <c r="F128" s="24" t="str">
        <f>录入表!H129</f>
        <v>00064748</v>
      </c>
      <c r="G128" s="23">
        <f>录入表!I129</f>
        <v>51.68</v>
      </c>
      <c r="H128" s="25" t="str">
        <f>录入表!J129</f>
        <v>住宅</v>
      </c>
      <c r="I128" s="25" t="str">
        <f>录入表!L129</f>
        <v>住宅</v>
      </c>
      <c r="J128" s="23" t="str">
        <f>录入表!O129</f>
        <v>混合</v>
      </c>
      <c r="K128" s="24" t="str">
        <f>录入表!Q129</f>
        <v>砖混</v>
      </c>
      <c r="L128" s="24">
        <f>录入表!T129</f>
        <v>3</v>
      </c>
      <c r="M128" s="26">
        <f>录入表!N129</f>
        <v>1986</v>
      </c>
      <c r="N128" s="27">
        <f>录入表!AC129</f>
        <v>2</v>
      </c>
      <c r="O128" s="27">
        <f>录入表!AD129</f>
        <v>4</v>
      </c>
      <c r="P128" s="25">
        <f>IF(AND(C128=基准价!$B$2,I128=基准价!$B$1,计算表!K128=基准价!$A$5),基准价!$B$5,IF(AND(C128=基准价!$B$2,I128=基准价!$B$1,计算表!K128=基准价!$A$7),基准价!$B$7,基准价!$C$5))</f>
        <v>8076</v>
      </c>
      <c r="Q128" s="29">
        <f>IF(AND(K128=基准价!$A$5,(50-(2016-M128))/50&gt;0.3),(50-(2016-M128))/50,IF(AND(K128=基准价!$A$5,(50-(2016-M128))/50&lt;=0.3),0.3,IF(AND(K128=基准价!$A$7,(40-(2016-M128))/40&gt;0.3),(40-(2016-M128))/40,0.3)))</f>
        <v>0.4</v>
      </c>
      <c r="R128" s="30">
        <f>IF(K128=基准价!$A$5,764*(Q128-0.3),612*(Q128-0.3))</f>
        <v>76</v>
      </c>
      <c r="S128" s="30">
        <f>IF(K128=基准价!$A$5,764*Q128*(L128-3)/0.2*3%,612*Q128*(L128-3)/0.2*3%)</f>
        <v>0</v>
      </c>
      <c r="T128" s="30">
        <f t="shared" si="3"/>
        <v>82</v>
      </c>
      <c r="U128" s="30">
        <f t="shared" si="4"/>
        <v>8234</v>
      </c>
      <c r="V128" s="30">
        <f t="shared" si="5"/>
        <v>425533</v>
      </c>
    </row>
    <row r="129" spans="1:22" ht="22.5">
      <c r="A129" s="23">
        <f>录入表!A130</f>
        <v>127</v>
      </c>
      <c r="B129" s="23" t="str">
        <f>录入表!B130</f>
        <v>师淑媛</v>
      </c>
      <c r="C129" s="23" t="str">
        <f>录入表!D130</f>
        <v>楚湘街082号001栋</v>
      </c>
      <c r="D129" s="23">
        <f>录入表!E130</f>
        <v>308</v>
      </c>
      <c r="E129" s="23" t="str">
        <f>录入表!G130</f>
        <v>楚湘街082号001栋308</v>
      </c>
      <c r="F129" s="24" t="str">
        <f>录入表!H130</f>
        <v>00064741</v>
      </c>
      <c r="G129" s="23">
        <f>录入表!I130</f>
        <v>51.68</v>
      </c>
      <c r="H129" s="25" t="str">
        <f>录入表!J130</f>
        <v>住宅</v>
      </c>
      <c r="I129" s="25" t="str">
        <f>录入表!L130</f>
        <v>住宅</v>
      </c>
      <c r="J129" s="23" t="str">
        <f>录入表!O130</f>
        <v>混合</v>
      </c>
      <c r="K129" s="24" t="str">
        <f>录入表!Q130</f>
        <v>砖混</v>
      </c>
      <c r="L129" s="24">
        <f>录入表!T130</f>
        <v>3</v>
      </c>
      <c r="M129" s="26">
        <f>录入表!N130</f>
        <v>1986</v>
      </c>
      <c r="N129" s="27">
        <f>录入表!AC130</f>
        <v>3</v>
      </c>
      <c r="O129" s="27">
        <f>录入表!AD130</f>
        <v>4</v>
      </c>
      <c r="P129" s="25">
        <f>IF(AND(C129=基准价!$B$2,I129=基准价!$B$1,计算表!K129=基准价!$A$5),基准价!$B$5,IF(AND(C129=基准价!$B$2,I129=基准价!$B$1,计算表!K129=基准价!$A$7),基准价!$B$7,基准价!$C$5))</f>
        <v>8076</v>
      </c>
      <c r="Q129" s="29">
        <f>IF(AND(K129=基准价!$A$5,(50-(2016-M129))/50&gt;0.3),(50-(2016-M129))/50,IF(AND(K129=基准价!$A$5,(50-(2016-M129))/50&lt;=0.3),0.3,IF(AND(K129=基准价!$A$7,(40-(2016-M129))/40&gt;0.3),(40-(2016-M129))/40,0.3)))</f>
        <v>0.4</v>
      </c>
      <c r="R129" s="30">
        <f>IF(K129=基准价!$A$5,764*(Q129-0.3),612*(Q129-0.3))</f>
        <v>76</v>
      </c>
      <c r="S129" s="30">
        <f>IF(K129=基准价!$A$5,764*Q129*(L129-3)/0.2*3%,612*Q129*(L129-3)/0.2*3%)</f>
        <v>0</v>
      </c>
      <c r="T129" s="30">
        <f t="shared" si="3"/>
        <v>163</v>
      </c>
      <c r="U129" s="30">
        <f t="shared" si="4"/>
        <v>8315</v>
      </c>
      <c r="V129" s="30">
        <f t="shared" si="5"/>
        <v>429719</v>
      </c>
    </row>
    <row r="130" spans="1:22" ht="22.5">
      <c r="A130" s="23">
        <f>录入表!A131</f>
        <v>128</v>
      </c>
      <c r="B130" s="23" t="str">
        <f>录入表!B131</f>
        <v>黄海泉、黄碧云</v>
      </c>
      <c r="C130" s="23" t="str">
        <f>录入表!D131</f>
        <v>楚湘街082号001栋</v>
      </c>
      <c r="D130" s="23">
        <f>录入表!E131</f>
        <v>408</v>
      </c>
      <c r="E130" s="23" t="str">
        <f>录入表!G131</f>
        <v>楚湘街082号001栋408</v>
      </c>
      <c r="F130" s="24" t="str">
        <f>录入表!H131</f>
        <v>709007981、709007982</v>
      </c>
      <c r="G130" s="23">
        <f>录入表!I131</f>
        <v>51.68</v>
      </c>
      <c r="H130" s="25" t="str">
        <f>录入表!J131</f>
        <v>住宅</v>
      </c>
      <c r="I130" s="25" t="str">
        <f>录入表!L131</f>
        <v>住宅</v>
      </c>
      <c r="J130" s="23" t="str">
        <f>录入表!O131</f>
        <v>混合</v>
      </c>
      <c r="K130" s="24" t="str">
        <f>录入表!Q131</f>
        <v>砖混</v>
      </c>
      <c r="L130" s="24">
        <f>录入表!T131</f>
        <v>3</v>
      </c>
      <c r="M130" s="26">
        <f>录入表!N131</f>
        <v>1986</v>
      </c>
      <c r="N130" s="27">
        <f>录入表!AC131</f>
        <v>4</v>
      </c>
      <c r="O130" s="27">
        <f>录入表!AD131</f>
        <v>4</v>
      </c>
      <c r="P130" s="25">
        <f>IF(AND(C130=基准价!$B$2,I130=基准价!$B$1,计算表!K130=基准价!$A$5),基准价!$B$5,IF(AND(C130=基准价!$B$2,I130=基准价!$B$1,计算表!K130=基准价!$A$7),基准价!$B$7,基准价!$C$5))</f>
        <v>8076</v>
      </c>
      <c r="Q130" s="29">
        <f>IF(AND(K130=基准价!$A$5,(50-(2016-M130))/50&gt;0.3),(50-(2016-M130))/50,IF(AND(K130=基准价!$A$5,(50-(2016-M130))/50&lt;=0.3),0.3,IF(AND(K130=基准价!$A$7,(40-(2016-M130))/40&gt;0.3),(40-(2016-M130))/40,0.3)))</f>
        <v>0.4</v>
      </c>
      <c r="R130" s="30">
        <f>IF(K130=基准价!$A$5,764*(Q130-0.3),612*(Q130-0.3))</f>
        <v>76</v>
      </c>
      <c r="S130" s="30">
        <f>IF(K130=基准价!$A$5,764*Q130*(L130-3)/0.2*3%,612*Q130*(L130-3)/0.2*3%)</f>
        <v>0</v>
      </c>
      <c r="T130" s="30">
        <f t="shared" ref="T130:T193" si="6">IF(N130=1,(P130+R130)*0,IF(N130=2,(P130+R130)*0.01,IF(AND(O130=3,N130=3),(P130+R130)*0.01,IF(AND(O130&gt;3,N130=3),(P130+R130)*0.02,IF(AND(O130=4,N130=4),(P130+R130)*0.005,IF(AND(O130&gt;4,N130=4),(P130+R130)*0.01,IF(AND(O130=5,N130=5),(P130+R130)*0,IF(AND(O130&gt;5,N130=5),(P130+R130)*0.005,IF(AND(O130=6,N130=6),(P130+R130)*(-0.01),IF(AND(O130&gt;6,N130=6),(P130+R130)*0,IF(AND(O130=7,N130=7),(P130+R130)*(-0.015),IF(AND(O130=8,N130=7),(P130+R130)*(-0.01),IF(AND(O130=8,N130=8),(P130+R130)*(-0.02))))))))))))))</f>
        <v>41</v>
      </c>
      <c r="U130" s="30">
        <f t="shared" ref="U130:U193" si="7">P130+R130+S130+T130</f>
        <v>8193</v>
      </c>
      <c r="V130" s="30">
        <f t="shared" ref="V130:V193" si="8">U130*G130</f>
        <v>423414</v>
      </c>
    </row>
    <row r="131" spans="1:22" ht="22.5">
      <c r="A131" s="23">
        <f>录入表!A132</f>
        <v>129</v>
      </c>
      <c r="B131" s="23" t="str">
        <f>录入表!B132</f>
        <v>吴小元</v>
      </c>
      <c r="C131" s="23" t="str">
        <f>录入表!D132</f>
        <v>楚湘街082号第002栋</v>
      </c>
      <c r="D131" s="23">
        <f>录入表!E132</f>
        <v>101</v>
      </c>
      <c r="E131" s="23" t="str">
        <f>录入表!G132</f>
        <v>楚湘街082号第002栋101</v>
      </c>
      <c r="F131" s="24" t="str">
        <f>录入表!H132</f>
        <v>711165637</v>
      </c>
      <c r="G131" s="23">
        <f>录入表!I132</f>
        <v>81.59</v>
      </c>
      <c r="H131" s="25" t="str">
        <f>录入表!J132</f>
        <v>住宅</v>
      </c>
      <c r="I131" s="25" t="str">
        <f>录入表!L132</f>
        <v>住宅</v>
      </c>
      <c r="J131" s="23" t="str">
        <f>录入表!O132</f>
        <v>混合</v>
      </c>
      <c r="K131" s="24" t="str">
        <f>录入表!Q132</f>
        <v>砖混</v>
      </c>
      <c r="L131" s="24">
        <f>录入表!T132</f>
        <v>3</v>
      </c>
      <c r="M131" s="26">
        <f>录入表!N132</f>
        <v>1986</v>
      </c>
      <c r="N131" s="27">
        <f>录入表!AC132</f>
        <v>1</v>
      </c>
      <c r="O131" s="27">
        <f>录入表!AD132</f>
        <v>4</v>
      </c>
      <c r="P131" s="25">
        <f>IF(AND(C131=基准价!$B$2,I131=基准价!$B$1,计算表!K131=基准价!$A$5),基准价!$B$5,IF(AND(C131=基准价!$B$2,I131=基准价!$B$1,计算表!K131=基准价!$A$7),基准价!$B$7,基准价!$C$5))</f>
        <v>8076</v>
      </c>
      <c r="Q131" s="29">
        <f>IF(AND(K131=基准价!$A$5,(50-(2016-M131))/50&gt;0.3),(50-(2016-M131))/50,IF(AND(K131=基准价!$A$5,(50-(2016-M131))/50&lt;=0.3),0.3,IF(AND(K131=基准价!$A$7,(40-(2016-M131))/40&gt;0.3),(40-(2016-M131))/40,0.3)))</f>
        <v>0.4</v>
      </c>
      <c r="R131" s="30">
        <f>IF(K131=基准价!$A$5,764*(Q131-0.3),612*(Q131-0.3))</f>
        <v>76</v>
      </c>
      <c r="S131" s="30">
        <f>IF(K131=基准价!$A$5,764*Q131*(L131-3)/0.2*3%,612*Q131*(L131-3)/0.2*3%)</f>
        <v>0</v>
      </c>
      <c r="T131" s="30">
        <f t="shared" si="6"/>
        <v>0</v>
      </c>
      <c r="U131" s="30">
        <f t="shared" si="7"/>
        <v>8152</v>
      </c>
      <c r="V131" s="30">
        <f t="shared" si="8"/>
        <v>665122</v>
      </c>
    </row>
    <row r="132" spans="1:22" ht="22.5">
      <c r="A132" s="23">
        <f>录入表!A133</f>
        <v>130</v>
      </c>
      <c r="B132" s="23" t="str">
        <f>录入表!B133</f>
        <v>欧阳宏</v>
      </c>
      <c r="C132" s="23" t="str">
        <f>录入表!D133</f>
        <v>楚湘街082号第002栋</v>
      </c>
      <c r="D132" s="23">
        <f>录入表!E133</f>
        <v>201</v>
      </c>
      <c r="E132" s="23" t="str">
        <f>录入表!G133</f>
        <v>楚湘街082号第002栋201</v>
      </c>
      <c r="F132" s="24" t="str">
        <f>录入表!H133</f>
        <v>00509356</v>
      </c>
      <c r="G132" s="23">
        <f>录入表!I133</f>
        <v>81.59</v>
      </c>
      <c r="H132" s="25" t="str">
        <f>录入表!J133</f>
        <v>住宅</v>
      </c>
      <c r="I132" s="25" t="str">
        <f>录入表!L133</f>
        <v>住宅</v>
      </c>
      <c r="J132" s="23" t="str">
        <f>录入表!O133</f>
        <v>混合</v>
      </c>
      <c r="K132" s="24" t="str">
        <f>录入表!Q133</f>
        <v>砖混</v>
      </c>
      <c r="L132" s="24">
        <f>录入表!T133</f>
        <v>3</v>
      </c>
      <c r="M132" s="26">
        <f>录入表!N133</f>
        <v>1986</v>
      </c>
      <c r="N132" s="27">
        <f>录入表!AC133</f>
        <v>2</v>
      </c>
      <c r="O132" s="27">
        <f>录入表!AD133</f>
        <v>4</v>
      </c>
      <c r="P132" s="25">
        <f>IF(AND(C132=基准价!$B$2,I132=基准价!$B$1,计算表!K132=基准价!$A$5),基准价!$B$5,IF(AND(C132=基准价!$B$2,I132=基准价!$B$1,计算表!K132=基准价!$A$7),基准价!$B$7,基准价!$C$5))</f>
        <v>8076</v>
      </c>
      <c r="Q132" s="29">
        <f>IF(AND(K132=基准价!$A$5,(50-(2016-M132))/50&gt;0.3),(50-(2016-M132))/50,IF(AND(K132=基准价!$A$5,(50-(2016-M132))/50&lt;=0.3),0.3,IF(AND(K132=基准价!$A$7,(40-(2016-M132))/40&gt;0.3),(40-(2016-M132))/40,0.3)))</f>
        <v>0.4</v>
      </c>
      <c r="R132" s="30">
        <f>IF(K132=基准价!$A$5,764*(Q132-0.3),612*(Q132-0.3))</f>
        <v>76</v>
      </c>
      <c r="S132" s="30">
        <f>IF(K132=基准价!$A$5,764*Q132*(L132-3)/0.2*3%,612*Q132*(L132-3)/0.2*3%)</f>
        <v>0</v>
      </c>
      <c r="T132" s="30">
        <f t="shared" si="6"/>
        <v>82</v>
      </c>
      <c r="U132" s="30">
        <f t="shared" si="7"/>
        <v>8234</v>
      </c>
      <c r="V132" s="30">
        <f t="shared" si="8"/>
        <v>671812</v>
      </c>
    </row>
    <row r="133" spans="1:22" ht="22.5">
      <c r="A133" s="23">
        <f>录入表!A134</f>
        <v>131</v>
      </c>
      <c r="B133" s="23" t="str">
        <f>录入表!B134</f>
        <v>任晋平</v>
      </c>
      <c r="C133" s="23" t="str">
        <f>录入表!D134</f>
        <v>楚湘街082号第002栋</v>
      </c>
      <c r="D133" s="23">
        <f>录入表!E134</f>
        <v>301</v>
      </c>
      <c r="E133" s="23" t="str">
        <f>录入表!G134</f>
        <v>楚湘街082号第002栋301</v>
      </c>
      <c r="F133" s="24" t="str">
        <f>录入表!H134</f>
        <v>00064780</v>
      </c>
      <c r="G133" s="23">
        <f>录入表!I134</f>
        <v>81.59</v>
      </c>
      <c r="H133" s="25" t="str">
        <f>录入表!J134</f>
        <v>住宅</v>
      </c>
      <c r="I133" s="25" t="str">
        <f>录入表!L134</f>
        <v>住宅</v>
      </c>
      <c r="J133" s="23" t="str">
        <f>录入表!O134</f>
        <v>混合</v>
      </c>
      <c r="K133" s="24" t="str">
        <f>录入表!Q134</f>
        <v>砖混</v>
      </c>
      <c r="L133" s="24">
        <f>录入表!T134</f>
        <v>3</v>
      </c>
      <c r="M133" s="26">
        <f>录入表!N134</f>
        <v>1986</v>
      </c>
      <c r="N133" s="27">
        <f>录入表!AC134</f>
        <v>3</v>
      </c>
      <c r="O133" s="27">
        <f>录入表!AD134</f>
        <v>4</v>
      </c>
      <c r="P133" s="25">
        <f>IF(AND(C133=基准价!$B$2,I133=基准价!$B$1,计算表!K133=基准价!$A$5),基准价!$B$5,IF(AND(C133=基准价!$B$2,I133=基准价!$B$1,计算表!K133=基准价!$A$7),基准价!$B$7,基准价!$C$5))</f>
        <v>8076</v>
      </c>
      <c r="Q133" s="29">
        <f>IF(AND(K133=基准价!$A$5,(50-(2016-M133))/50&gt;0.3),(50-(2016-M133))/50,IF(AND(K133=基准价!$A$5,(50-(2016-M133))/50&lt;=0.3),0.3,IF(AND(K133=基准价!$A$7,(40-(2016-M133))/40&gt;0.3),(40-(2016-M133))/40,0.3)))</f>
        <v>0.4</v>
      </c>
      <c r="R133" s="30">
        <f>IF(K133=基准价!$A$5,764*(Q133-0.3),612*(Q133-0.3))</f>
        <v>76</v>
      </c>
      <c r="S133" s="30">
        <f>IF(K133=基准价!$A$5,764*Q133*(L133-3)/0.2*3%,612*Q133*(L133-3)/0.2*3%)</f>
        <v>0</v>
      </c>
      <c r="T133" s="30">
        <f t="shared" si="6"/>
        <v>163</v>
      </c>
      <c r="U133" s="30">
        <f t="shared" si="7"/>
        <v>8315</v>
      </c>
      <c r="V133" s="30">
        <f t="shared" si="8"/>
        <v>678421</v>
      </c>
    </row>
    <row r="134" spans="1:22" ht="22.5">
      <c r="A134" s="23">
        <f>录入表!A135</f>
        <v>132</v>
      </c>
      <c r="B134" s="23" t="str">
        <f>录入表!B135</f>
        <v>贺志湘</v>
      </c>
      <c r="C134" s="23" t="str">
        <f>录入表!D135</f>
        <v>楚湘街082号第002栋</v>
      </c>
      <c r="D134" s="23">
        <f>录入表!E135</f>
        <v>401</v>
      </c>
      <c r="E134" s="23" t="str">
        <f>录入表!G135</f>
        <v>楚湘街082号第002栋401</v>
      </c>
      <c r="F134" s="24" t="str">
        <f>录入表!H135</f>
        <v>00064788</v>
      </c>
      <c r="G134" s="23">
        <f>录入表!I135</f>
        <v>81.59</v>
      </c>
      <c r="H134" s="25" t="str">
        <f>录入表!J135</f>
        <v>住宅</v>
      </c>
      <c r="I134" s="25" t="str">
        <f>录入表!L135</f>
        <v>住宅</v>
      </c>
      <c r="J134" s="23" t="str">
        <f>录入表!O135</f>
        <v>混合</v>
      </c>
      <c r="K134" s="24" t="str">
        <f>录入表!Q135</f>
        <v>砖混</v>
      </c>
      <c r="L134" s="24">
        <f>录入表!T135</f>
        <v>3</v>
      </c>
      <c r="M134" s="26">
        <f>录入表!N135</f>
        <v>1986</v>
      </c>
      <c r="N134" s="27">
        <f>录入表!AC135</f>
        <v>4</v>
      </c>
      <c r="O134" s="27">
        <f>录入表!AD135</f>
        <v>4</v>
      </c>
      <c r="P134" s="25">
        <f>IF(AND(C134=基准价!$B$2,I134=基准价!$B$1,计算表!K134=基准价!$A$5),基准价!$B$5,IF(AND(C134=基准价!$B$2,I134=基准价!$B$1,计算表!K134=基准价!$A$7),基准价!$B$7,基准价!$C$5))</f>
        <v>8076</v>
      </c>
      <c r="Q134" s="29">
        <f>IF(AND(K134=基准价!$A$5,(50-(2016-M134))/50&gt;0.3),(50-(2016-M134))/50,IF(AND(K134=基准价!$A$5,(50-(2016-M134))/50&lt;=0.3),0.3,IF(AND(K134=基准价!$A$7,(40-(2016-M134))/40&gt;0.3),(40-(2016-M134))/40,0.3)))</f>
        <v>0.4</v>
      </c>
      <c r="R134" s="30">
        <f>IF(K134=基准价!$A$5,764*(Q134-0.3),612*(Q134-0.3))</f>
        <v>76</v>
      </c>
      <c r="S134" s="30">
        <f>IF(K134=基准价!$A$5,764*Q134*(L134-3)/0.2*3%,612*Q134*(L134-3)/0.2*3%)</f>
        <v>0</v>
      </c>
      <c r="T134" s="30">
        <f t="shared" si="6"/>
        <v>41</v>
      </c>
      <c r="U134" s="30">
        <f t="shared" si="7"/>
        <v>8193</v>
      </c>
      <c r="V134" s="30">
        <f t="shared" si="8"/>
        <v>668467</v>
      </c>
    </row>
    <row r="135" spans="1:22" ht="22.5">
      <c r="A135" s="23">
        <f>录入表!A136</f>
        <v>133</v>
      </c>
      <c r="B135" s="23" t="str">
        <f>录入表!B136</f>
        <v>盛美</v>
      </c>
      <c r="C135" s="23" t="str">
        <f>录入表!D136</f>
        <v>楚湘街082号第003栋</v>
      </c>
      <c r="D135" s="23">
        <f>录入表!E136</f>
        <v>101</v>
      </c>
      <c r="E135" s="23" t="str">
        <f>录入表!G136</f>
        <v>楚湘街082号第003栋101</v>
      </c>
      <c r="F135" s="24" t="str">
        <f>录入表!H136</f>
        <v>00064723</v>
      </c>
      <c r="G135" s="23">
        <f>录入表!I136</f>
        <v>76.59</v>
      </c>
      <c r="H135" s="25" t="str">
        <f>录入表!J136</f>
        <v>住宅</v>
      </c>
      <c r="I135" s="25" t="str">
        <f>录入表!L136</f>
        <v>住宅</v>
      </c>
      <c r="J135" s="23" t="str">
        <f>录入表!O136</f>
        <v>混合</v>
      </c>
      <c r="K135" s="24" t="str">
        <f>录入表!Q136</f>
        <v>砖混</v>
      </c>
      <c r="L135" s="24">
        <f>录入表!T136</f>
        <v>3</v>
      </c>
      <c r="M135" s="26">
        <f>录入表!N136</f>
        <v>1987</v>
      </c>
      <c r="N135" s="27">
        <f>录入表!AC136</f>
        <v>1</v>
      </c>
      <c r="O135" s="27">
        <f>录入表!AD136</f>
        <v>3</v>
      </c>
      <c r="P135" s="25">
        <f>IF(AND(C135=基准价!$B$2,I135=基准价!$B$1,计算表!K135=基准价!$A$5),基准价!$B$5,IF(AND(C135=基准价!$B$2,I135=基准价!$B$1,计算表!K135=基准价!$A$7),基准价!$B$7,基准价!$C$5))</f>
        <v>8076</v>
      </c>
      <c r="Q135" s="29">
        <f>IF(AND(K135=基准价!$A$5,(50-(2016-M135))/50&gt;0.3),(50-(2016-M135))/50,IF(AND(K135=基准价!$A$5,(50-(2016-M135))/50&lt;=0.3),0.3,IF(AND(K135=基准价!$A$7,(40-(2016-M135))/40&gt;0.3),(40-(2016-M135))/40,0.3)))</f>
        <v>0.42</v>
      </c>
      <c r="R135" s="30">
        <f>IF(K135=基准价!$A$5,764*(Q135-0.3),612*(Q135-0.3))</f>
        <v>92</v>
      </c>
      <c r="S135" s="30">
        <f>IF(K135=基准价!$A$5,764*Q135*(L135-3)/0.2*3%,612*Q135*(L135-3)/0.2*3%)</f>
        <v>0</v>
      </c>
      <c r="T135" s="30">
        <f t="shared" si="6"/>
        <v>0</v>
      </c>
      <c r="U135" s="30">
        <f t="shared" si="7"/>
        <v>8168</v>
      </c>
      <c r="V135" s="30">
        <f t="shared" si="8"/>
        <v>625587</v>
      </c>
    </row>
    <row r="136" spans="1:22" ht="22.5">
      <c r="A136" s="23">
        <f>录入表!A137</f>
        <v>134</v>
      </c>
      <c r="B136" s="23" t="str">
        <f>录入表!B137</f>
        <v>邓爱华</v>
      </c>
      <c r="C136" s="23" t="str">
        <f>录入表!D137</f>
        <v>楚湘街082号第003栋</v>
      </c>
      <c r="D136" s="23">
        <f>录入表!E137</f>
        <v>201</v>
      </c>
      <c r="E136" s="23" t="str">
        <f>录入表!G137</f>
        <v>楚湘街082号第003栋201</v>
      </c>
      <c r="F136" s="24" t="str">
        <f>录入表!H137</f>
        <v>00064730</v>
      </c>
      <c r="G136" s="23">
        <f>录入表!I137</f>
        <v>76.59</v>
      </c>
      <c r="H136" s="25" t="str">
        <f>录入表!J137</f>
        <v>住宅</v>
      </c>
      <c r="I136" s="25" t="str">
        <f>录入表!L137</f>
        <v>住宅</v>
      </c>
      <c r="J136" s="23" t="str">
        <f>录入表!O137</f>
        <v>混合</v>
      </c>
      <c r="K136" s="24" t="str">
        <f>录入表!Q137</f>
        <v>砖混</v>
      </c>
      <c r="L136" s="24">
        <f>录入表!T137</f>
        <v>3</v>
      </c>
      <c r="M136" s="26">
        <f>录入表!N137</f>
        <v>1987</v>
      </c>
      <c r="N136" s="27">
        <f>录入表!AC137</f>
        <v>2</v>
      </c>
      <c r="O136" s="27">
        <f>录入表!AD137</f>
        <v>3</v>
      </c>
      <c r="P136" s="25">
        <f>IF(AND(C136=基准价!$B$2,I136=基准价!$B$1,计算表!K136=基准价!$A$5),基准价!$B$5,IF(AND(C136=基准价!$B$2,I136=基准价!$B$1,计算表!K136=基准价!$A$7),基准价!$B$7,基准价!$C$5))</f>
        <v>8076</v>
      </c>
      <c r="Q136" s="29">
        <f>IF(AND(K136=基准价!$A$5,(50-(2016-M136))/50&gt;0.3),(50-(2016-M136))/50,IF(AND(K136=基准价!$A$5,(50-(2016-M136))/50&lt;=0.3),0.3,IF(AND(K136=基准价!$A$7,(40-(2016-M136))/40&gt;0.3),(40-(2016-M136))/40,0.3)))</f>
        <v>0.42</v>
      </c>
      <c r="R136" s="30">
        <f>IF(K136=基准价!$A$5,764*(Q136-0.3),612*(Q136-0.3))</f>
        <v>92</v>
      </c>
      <c r="S136" s="30">
        <f>IF(K136=基准价!$A$5,764*Q136*(L136-3)/0.2*3%,612*Q136*(L136-3)/0.2*3%)</f>
        <v>0</v>
      </c>
      <c r="T136" s="30">
        <f t="shared" si="6"/>
        <v>82</v>
      </c>
      <c r="U136" s="30">
        <f t="shared" si="7"/>
        <v>8250</v>
      </c>
      <c r="V136" s="30">
        <f t="shared" si="8"/>
        <v>631868</v>
      </c>
    </row>
    <row r="137" spans="1:22" ht="22.5">
      <c r="A137" s="23">
        <f>录入表!A138</f>
        <v>135</v>
      </c>
      <c r="B137" s="23" t="str">
        <f>录入表!B138</f>
        <v>殷玉娥</v>
      </c>
      <c r="C137" s="23" t="str">
        <f>录入表!D138</f>
        <v>楚湘街082号第003栋</v>
      </c>
      <c r="D137" s="23">
        <f>录入表!E138</f>
        <v>301</v>
      </c>
      <c r="E137" s="23" t="str">
        <f>录入表!G138</f>
        <v>楚湘街082号第003栋301</v>
      </c>
      <c r="F137" s="24" t="str">
        <f>录入表!H138</f>
        <v>00064729</v>
      </c>
      <c r="G137" s="23">
        <f>录入表!I138</f>
        <v>76.59</v>
      </c>
      <c r="H137" s="25" t="str">
        <f>录入表!J138</f>
        <v>住宅</v>
      </c>
      <c r="I137" s="25" t="str">
        <f>录入表!L138</f>
        <v>住宅</v>
      </c>
      <c r="J137" s="23" t="str">
        <f>录入表!O138</f>
        <v>混合</v>
      </c>
      <c r="K137" s="24" t="str">
        <f>录入表!Q138</f>
        <v>砖混</v>
      </c>
      <c r="L137" s="24">
        <f>录入表!T138</f>
        <v>3</v>
      </c>
      <c r="M137" s="26">
        <f>录入表!N138</f>
        <v>1987</v>
      </c>
      <c r="N137" s="27">
        <f>录入表!AC138</f>
        <v>3</v>
      </c>
      <c r="O137" s="27">
        <f>录入表!AD138</f>
        <v>3</v>
      </c>
      <c r="P137" s="25">
        <f>IF(AND(C137=基准价!$B$2,I137=基准价!$B$1,计算表!K137=基准价!$A$5),基准价!$B$5,IF(AND(C137=基准价!$B$2,I137=基准价!$B$1,计算表!K137=基准价!$A$7),基准价!$B$7,基准价!$C$5))</f>
        <v>8076</v>
      </c>
      <c r="Q137" s="29">
        <f>IF(AND(K137=基准价!$A$5,(50-(2016-M137))/50&gt;0.3),(50-(2016-M137))/50,IF(AND(K137=基准价!$A$5,(50-(2016-M137))/50&lt;=0.3),0.3,IF(AND(K137=基准价!$A$7,(40-(2016-M137))/40&gt;0.3),(40-(2016-M137))/40,0.3)))</f>
        <v>0.42</v>
      </c>
      <c r="R137" s="30">
        <f>IF(K137=基准价!$A$5,764*(Q137-0.3),612*(Q137-0.3))</f>
        <v>92</v>
      </c>
      <c r="S137" s="30">
        <f>IF(K137=基准价!$A$5,764*Q137*(L137-3)/0.2*3%,612*Q137*(L137-3)/0.2*3%)</f>
        <v>0</v>
      </c>
      <c r="T137" s="30">
        <f t="shared" si="6"/>
        <v>82</v>
      </c>
      <c r="U137" s="30">
        <f t="shared" si="7"/>
        <v>8250</v>
      </c>
      <c r="V137" s="30">
        <f t="shared" si="8"/>
        <v>631868</v>
      </c>
    </row>
    <row r="138" spans="1:22" ht="22.5">
      <c r="A138" s="23">
        <f>录入表!A139</f>
        <v>136</v>
      </c>
      <c r="B138" s="23" t="str">
        <f>录入表!B139</f>
        <v>吴会松</v>
      </c>
      <c r="C138" s="23" t="str">
        <f>录入表!D139</f>
        <v>楚湘街082号第003栋</v>
      </c>
      <c r="D138" s="23">
        <f>录入表!E139</f>
        <v>102</v>
      </c>
      <c r="E138" s="23" t="str">
        <f>录入表!G139</f>
        <v>楚湘街082号第003栋102</v>
      </c>
      <c r="F138" s="24">
        <f>录入表!H139</f>
        <v>710164544</v>
      </c>
      <c r="G138" s="23">
        <f>录入表!I139</f>
        <v>75.010000000000005</v>
      </c>
      <c r="H138" s="25" t="str">
        <f>录入表!J139</f>
        <v>住宅</v>
      </c>
      <c r="I138" s="25" t="str">
        <f>录入表!L139</f>
        <v>住宅</v>
      </c>
      <c r="J138" s="23" t="str">
        <f>录入表!O139</f>
        <v>混合</v>
      </c>
      <c r="K138" s="24" t="str">
        <f>录入表!Q139</f>
        <v>砖混</v>
      </c>
      <c r="L138" s="24">
        <f>录入表!T139</f>
        <v>3</v>
      </c>
      <c r="M138" s="26">
        <f>录入表!N139</f>
        <v>1987</v>
      </c>
      <c r="N138" s="27">
        <f>录入表!AC139</f>
        <v>1</v>
      </c>
      <c r="O138" s="27">
        <f>录入表!AD139</f>
        <v>3</v>
      </c>
      <c r="P138" s="25">
        <f>IF(AND(C138=基准价!$B$2,I138=基准价!$B$1,计算表!K138=基准价!$A$5),基准价!$B$5,IF(AND(C138=基准价!$B$2,I138=基准价!$B$1,计算表!K138=基准价!$A$7),基准价!$B$7,基准价!$C$5))</f>
        <v>8076</v>
      </c>
      <c r="Q138" s="29">
        <f>IF(AND(K138=基准价!$A$5,(50-(2016-M138))/50&gt;0.3),(50-(2016-M138))/50,IF(AND(K138=基准价!$A$5,(50-(2016-M138))/50&lt;=0.3),0.3,IF(AND(K138=基准价!$A$7,(40-(2016-M138))/40&gt;0.3),(40-(2016-M138))/40,0.3)))</f>
        <v>0.42</v>
      </c>
      <c r="R138" s="30">
        <f>IF(K138=基准价!$A$5,764*(Q138-0.3),612*(Q138-0.3))</f>
        <v>92</v>
      </c>
      <c r="S138" s="30">
        <f>IF(K138=基准价!$A$5,764*Q138*(L138-3)/0.2*3%,612*Q138*(L138-3)/0.2*3%)</f>
        <v>0</v>
      </c>
      <c r="T138" s="30">
        <f t="shared" si="6"/>
        <v>0</v>
      </c>
      <c r="U138" s="30">
        <f t="shared" si="7"/>
        <v>8168</v>
      </c>
      <c r="V138" s="30">
        <f t="shared" si="8"/>
        <v>612682</v>
      </c>
    </row>
    <row r="139" spans="1:22" ht="22.5">
      <c r="A139" s="23">
        <f>录入表!A140</f>
        <v>137</v>
      </c>
      <c r="B139" s="23" t="str">
        <f>录入表!B140</f>
        <v>陈湘辉</v>
      </c>
      <c r="C139" s="23" t="str">
        <f>录入表!D140</f>
        <v>楚湘街082号第003栋</v>
      </c>
      <c r="D139" s="23">
        <f>录入表!E140</f>
        <v>202</v>
      </c>
      <c r="E139" s="23" t="str">
        <f>录入表!G140</f>
        <v>楚湘街082号第003栋202</v>
      </c>
      <c r="F139" s="24" t="str">
        <f>录入表!H140</f>
        <v>00064725</v>
      </c>
      <c r="G139" s="23">
        <f>录入表!I140</f>
        <v>75.010000000000005</v>
      </c>
      <c r="H139" s="25" t="str">
        <f>录入表!J140</f>
        <v>住宅</v>
      </c>
      <c r="I139" s="25" t="str">
        <f>录入表!L140</f>
        <v>住宅</v>
      </c>
      <c r="J139" s="23" t="str">
        <f>录入表!O140</f>
        <v>混合</v>
      </c>
      <c r="K139" s="24" t="str">
        <f>录入表!Q140</f>
        <v>砖混</v>
      </c>
      <c r="L139" s="24">
        <f>录入表!T140</f>
        <v>3</v>
      </c>
      <c r="M139" s="26">
        <f>录入表!N140</f>
        <v>1987</v>
      </c>
      <c r="N139" s="27">
        <f>录入表!AC140</f>
        <v>2</v>
      </c>
      <c r="O139" s="27">
        <f>录入表!AD140</f>
        <v>3</v>
      </c>
      <c r="P139" s="25">
        <f>IF(AND(C139=基准价!$B$2,I139=基准价!$B$1,计算表!K139=基准价!$A$5),基准价!$B$5,IF(AND(C139=基准价!$B$2,I139=基准价!$B$1,计算表!K139=基准价!$A$7),基准价!$B$7,基准价!$C$5))</f>
        <v>8076</v>
      </c>
      <c r="Q139" s="29">
        <f>IF(AND(K139=基准价!$A$5,(50-(2016-M139))/50&gt;0.3),(50-(2016-M139))/50,IF(AND(K139=基准价!$A$5,(50-(2016-M139))/50&lt;=0.3),0.3,IF(AND(K139=基准价!$A$7,(40-(2016-M139))/40&gt;0.3),(40-(2016-M139))/40,0.3)))</f>
        <v>0.42</v>
      </c>
      <c r="R139" s="30">
        <f>IF(K139=基准价!$A$5,764*(Q139-0.3),612*(Q139-0.3))</f>
        <v>92</v>
      </c>
      <c r="S139" s="30">
        <f>IF(K139=基准价!$A$5,764*Q139*(L139-3)/0.2*3%,612*Q139*(L139-3)/0.2*3%)</f>
        <v>0</v>
      </c>
      <c r="T139" s="30">
        <f t="shared" si="6"/>
        <v>82</v>
      </c>
      <c r="U139" s="30">
        <f t="shared" si="7"/>
        <v>8250</v>
      </c>
      <c r="V139" s="30">
        <f t="shared" si="8"/>
        <v>618833</v>
      </c>
    </row>
    <row r="140" spans="1:22" ht="22.5">
      <c r="A140" s="23">
        <f>录入表!A141</f>
        <v>138</v>
      </c>
      <c r="B140" s="23" t="str">
        <f>录入表!B141</f>
        <v>唐海燕</v>
      </c>
      <c r="C140" s="23" t="str">
        <f>录入表!D141</f>
        <v>楚湘街082号第003栋</v>
      </c>
      <c r="D140" s="23">
        <f>录入表!E141</f>
        <v>302</v>
      </c>
      <c r="E140" s="23" t="str">
        <f>录入表!G141</f>
        <v>楚湘街082号第003栋302</v>
      </c>
      <c r="F140" s="24" t="str">
        <f>录入表!H141</f>
        <v>00064728</v>
      </c>
      <c r="G140" s="23">
        <f>录入表!I141</f>
        <v>75.010000000000005</v>
      </c>
      <c r="H140" s="25" t="str">
        <f>录入表!J141</f>
        <v>住宅</v>
      </c>
      <c r="I140" s="25" t="str">
        <f>录入表!L141</f>
        <v>住宅</v>
      </c>
      <c r="J140" s="23" t="str">
        <f>录入表!O141</f>
        <v>混合</v>
      </c>
      <c r="K140" s="24" t="str">
        <f>录入表!Q141</f>
        <v>砖混</v>
      </c>
      <c r="L140" s="24">
        <f>录入表!T141</f>
        <v>3</v>
      </c>
      <c r="M140" s="26">
        <f>录入表!N141</f>
        <v>1987</v>
      </c>
      <c r="N140" s="27">
        <f>录入表!AC141</f>
        <v>3</v>
      </c>
      <c r="O140" s="27">
        <f>录入表!AD141</f>
        <v>3</v>
      </c>
      <c r="P140" s="25">
        <f>IF(AND(C140=基准价!$B$2,I140=基准价!$B$1,计算表!K140=基准价!$A$5),基准价!$B$5,IF(AND(C140=基准价!$B$2,I140=基准价!$B$1,计算表!K140=基准价!$A$7),基准价!$B$7,基准价!$C$5))</f>
        <v>8076</v>
      </c>
      <c r="Q140" s="29">
        <f>IF(AND(K140=基准价!$A$5,(50-(2016-M140))/50&gt;0.3),(50-(2016-M140))/50,IF(AND(K140=基准价!$A$5,(50-(2016-M140))/50&lt;=0.3),0.3,IF(AND(K140=基准价!$A$7,(40-(2016-M140))/40&gt;0.3),(40-(2016-M140))/40,0.3)))</f>
        <v>0.42</v>
      </c>
      <c r="R140" s="30">
        <f>IF(K140=基准价!$A$5,764*(Q140-0.3),612*(Q140-0.3))</f>
        <v>92</v>
      </c>
      <c r="S140" s="30">
        <f>IF(K140=基准价!$A$5,764*Q140*(L140-3)/0.2*3%,612*Q140*(L140-3)/0.2*3%)</f>
        <v>0</v>
      </c>
      <c r="T140" s="30">
        <f t="shared" si="6"/>
        <v>82</v>
      </c>
      <c r="U140" s="30">
        <f t="shared" si="7"/>
        <v>8250</v>
      </c>
      <c r="V140" s="30">
        <f t="shared" si="8"/>
        <v>618833</v>
      </c>
    </row>
    <row r="141" spans="1:22" ht="22.5">
      <c r="A141" s="23">
        <f>录入表!A142</f>
        <v>139</v>
      </c>
      <c r="B141" s="23" t="str">
        <f>录入表!B142</f>
        <v>周国安</v>
      </c>
      <c r="C141" s="23" t="str">
        <f>录入表!D142</f>
        <v>楚湘街082号第003栋</v>
      </c>
      <c r="D141" s="23">
        <f>录入表!E142</f>
        <v>103</v>
      </c>
      <c r="E141" s="23" t="str">
        <f>录入表!G142</f>
        <v>楚湘街082号第003栋103</v>
      </c>
      <c r="F141" s="24" t="str">
        <f>录入表!H142</f>
        <v>00064722</v>
      </c>
      <c r="G141" s="23">
        <f>录入表!I142</f>
        <v>75.010000000000005</v>
      </c>
      <c r="H141" s="25" t="str">
        <f>录入表!J142</f>
        <v>住宅</v>
      </c>
      <c r="I141" s="25" t="str">
        <f>录入表!L142</f>
        <v>住宅</v>
      </c>
      <c r="J141" s="23" t="str">
        <f>录入表!O142</f>
        <v>混合</v>
      </c>
      <c r="K141" s="24" t="str">
        <f>录入表!Q142</f>
        <v>砖混</v>
      </c>
      <c r="L141" s="24">
        <f>录入表!T142</f>
        <v>3</v>
      </c>
      <c r="M141" s="26">
        <f>录入表!N142</f>
        <v>1987</v>
      </c>
      <c r="N141" s="27">
        <f>录入表!AC142</f>
        <v>1</v>
      </c>
      <c r="O141" s="27">
        <f>录入表!AD142</f>
        <v>3</v>
      </c>
      <c r="P141" s="25">
        <f>IF(AND(C141=基准价!$B$2,I141=基准价!$B$1,计算表!K141=基准价!$A$5),基准价!$B$5,IF(AND(C141=基准价!$B$2,I141=基准价!$B$1,计算表!K141=基准价!$A$7),基准价!$B$7,基准价!$C$5))</f>
        <v>8076</v>
      </c>
      <c r="Q141" s="29">
        <f>IF(AND(K141=基准价!$A$5,(50-(2016-M141))/50&gt;0.3),(50-(2016-M141))/50,IF(AND(K141=基准价!$A$5,(50-(2016-M141))/50&lt;=0.3),0.3,IF(AND(K141=基准价!$A$7,(40-(2016-M141))/40&gt;0.3),(40-(2016-M141))/40,0.3)))</f>
        <v>0.42</v>
      </c>
      <c r="R141" s="30">
        <f>IF(K141=基准价!$A$5,764*(Q141-0.3),612*(Q141-0.3))</f>
        <v>92</v>
      </c>
      <c r="S141" s="30">
        <f>IF(K141=基准价!$A$5,764*Q141*(L141-3)/0.2*3%,612*Q141*(L141-3)/0.2*3%)</f>
        <v>0</v>
      </c>
      <c r="T141" s="30">
        <f t="shared" si="6"/>
        <v>0</v>
      </c>
      <c r="U141" s="30">
        <f t="shared" si="7"/>
        <v>8168</v>
      </c>
      <c r="V141" s="30">
        <f t="shared" si="8"/>
        <v>612682</v>
      </c>
    </row>
    <row r="142" spans="1:22" ht="22.5">
      <c r="A142" s="23">
        <f>录入表!A143</f>
        <v>140</v>
      </c>
      <c r="B142" s="23" t="str">
        <f>录入表!B143</f>
        <v>胡权</v>
      </c>
      <c r="C142" s="23" t="str">
        <f>录入表!D143</f>
        <v>楚湘街082号第003栋</v>
      </c>
      <c r="D142" s="23">
        <f>录入表!E143</f>
        <v>203</v>
      </c>
      <c r="E142" s="23" t="str">
        <f>录入表!G143</f>
        <v>楚湘街082号第003栋203</v>
      </c>
      <c r="F142" s="24" t="str">
        <f>录入表!H143</f>
        <v>00064731</v>
      </c>
      <c r="G142" s="23">
        <f>录入表!I143</f>
        <v>75.010000000000005</v>
      </c>
      <c r="H142" s="25" t="str">
        <f>录入表!J143</f>
        <v>住宅</v>
      </c>
      <c r="I142" s="25" t="str">
        <f>录入表!L143</f>
        <v>住宅</v>
      </c>
      <c r="J142" s="23" t="str">
        <f>录入表!O143</f>
        <v>混合</v>
      </c>
      <c r="K142" s="24" t="str">
        <f>录入表!Q143</f>
        <v>砖混</v>
      </c>
      <c r="L142" s="24">
        <f>录入表!T143</f>
        <v>3</v>
      </c>
      <c r="M142" s="26">
        <f>录入表!N143</f>
        <v>1987</v>
      </c>
      <c r="N142" s="27">
        <f>录入表!AC143</f>
        <v>2</v>
      </c>
      <c r="O142" s="27">
        <f>录入表!AD143</f>
        <v>3</v>
      </c>
      <c r="P142" s="25">
        <f>IF(AND(C142=基准价!$B$2,I142=基准价!$B$1,计算表!K142=基准价!$A$5),基准价!$B$5,IF(AND(C142=基准价!$B$2,I142=基准价!$B$1,计算表!K142=基准价!$A$7),基准价!$B$7,基准价!$C$5))</f>
        <v>8076</v>
      </c>
      <c r="Q142" s="29">
        <f>IF(AND(K142=基准价!$A$5,(50-(2016-M142))/50&gt;0.3),(50-(2016-M142))/50,IF(AND(K142=基准价!$A$5,(50-(2016-M142))/50&lt;=0.3),0.3,IF(AND(K142=基准价!$A$7,(40-(2016-M142))/40&gt;0.3),(40-(2016-M142))/40,0.3)))</f>
        <v>0.42</v>
      </c>
      <c r="R142" s="30">
        <f>IF(K142=基准价!$A$5,764*(Q142-0.3),612*(Q142-0.3))</f>
        <v>92</v>
      </c>
      <c r="S142" s="30">
        <f>IF(K142=基准价!$A$5,764*Q142*(L142-3)/0.2*3%,612*Q142*(L142-3)/0.2*3%)</f>
        <v>0</v>
      </c>
      <c r="T142" s="30">
        <f t="shared" si="6"/>
        <v>82</v>
      </c>
      <c r="U142" s="30">
        <f t="shared" si="7"/>
        <v>8250</v>
      </c>
      <c r="V142" s="30">
        <f t="shared" si="8"/>
        <v>618833</v>
      </c>
    </row>
    <row r="143" spans="1:22" ht="22.5">
      <c r="A143" s="23">
        <f>录入表!A144</f>
        <v>141</v>
      </c>
      <c r="B143" s="23" t="str">
        <f>录入表!B144</f>
        <v>刘萍</v>
      </c>
      <c r="C143" s="23" t="str">
        <f>录入表!D144</f>
        <v>楚湘街082号第003栋</v>
      </c>
      <c r="D143" s="23">
        <f>录入表!E144</f>
        <v>303</v>
      </c>
      <c r="E143" s="23" t="str">
        <f>录入表!G144</f>
        <v>楚湘街082号第003栋303</v>
      </c>
      <c r="F143" s="24" t="str">
        <f>录入表!H144</f>
        <v>00064721</v>
      </c>
      <c r="G143" s="23">
        <f>录入表!I144</f>
        <v>75.010000000000005</v>
      </c>
      <c r="H143" s="25" t="str">
        <f>录入表!J144</f>
        <v>住宅</v>
      </c>
      <c r="I143" s="25" t="str">
        <f>录入表!L144</f>
        <v>住宅</v>
      </c>
      <c r="J143" s="23" t="str">
        <f>录入表!O144</f>
        <v>混合</v>
      </c>
      <c r="K143" s="24" t="str">
        <f>录入表!Q144</f>
        <v>砖混</v>
      </c>
      <c r="L143" s="24">
        <f>录入表!T144</f>
        <v>3</v>
      </c>
      <c r="M143" s="26">
        <f>录入表!N144</f>
        <v>1987</v>
      </c>
      <c r="N143" s="27">
        <f>录入表!AC144</f>
        <v>3</v>
      </c>
      <c r="O143" s="27">
        <f>录入表!AD144</f>
        <v>3</v>
      </c>
      <c r="P143" s="25">
        <f>IF(AND(C143=基准价!$B$2,I143=基准价!$B$1,计算表!K143=基准价!$A$5),基准价!$B$5,IF(AND(C143=基准价!$B$2,I143=基准价!$B$1,计算表!K143=基准价!$A$7),基准价!$B$7,基准价!$C$5))</f>
        <v>8076</v>
      </c>
      <c r="Q143" s="29">
        <f>IF(AND(K143=基准价!$A$5,(50-(2016-M143))/50&gt;0.3),(50-(2016-M143))/50,IF(AND(K143=基准价!$A$5,(50-(2016-M143))/50&lt;=0.3),0.3,IF(AND(K143=基准价!$A$7,(40-(2016-M143))/40&gt;0.3),(40-(2016-M143))/40,0.3)))</f>
        <v>0.42</v>
      </c>
      <c r="R143" s="30">
        <f>IF(K143=基准价!$A$5,764*(Q143-0.3),612*(Q143-0.3))</f>
        <v>92</v>
      </c>
      <c r="S143" s="30">
        <f>IF(K143=基准价!$A$5,764*Q143*(L143-3)/0.2*3%,612*Q143*(L143-3)/0.2*3%)</f>
        <v>0</v>
      </c>
      <c r="T143" s="30">
        <f t="shared" si="6"/>
        <v>82</v>
      </c>
      <c r="U143" s="30">
        <f t="shared" si="7"/>
        <v>8250</v>
      </c>
      <c r="V143" s="30">
        <f t="shared" si="8"/>
        <v>618833</v>
      </c>
    </row>
    <row r="144" spans="1:22" ht="22.5">
      <c r="A144" s="23">
        <f>录入表!A145</f>
        <v>142</v>
      </c>
      <c r="B144" s="23" t="str">
        <f>录入表!B145</f>
        <v>曾元顺</v>
      </c>
      <c r="C144" s="23" t="str">
        <f>录入表!D145</f>
        <v>楚湘街082号第003栋</v>
      </c>
      <c r="D144" s="23">
        <f>录入表!E145</f>
        <v>104</v>
      </c>
      <c r="E144" s="23" t="str">
        <f>录入表!G145</f>
        <v>楚湘街082号第003栋104</v>
      </c>
      <c r="F144" s="24" t="str">
        <f>录入表!H145</f>
        <v>00064726</v>
      </c>
      <c r="G144" s="23">
        <f>录入表!I145</f>
        <v>76.59</v>
      </c>
      <c r="H144" s="25" t="str">
        <f>录入表!J145</f>
        <v>住宅</v>
      </c>
      <c r="I144" s="25" t="str">
        <f>录入表!L145</f>
        <v>住宅</v>
      </c>
      <c r="J144" s="23" t="str">
        <f>录入表!O145</f>
        <v>混合</v>
      </c>
      <c r="K144" s="24" t="str">
        <f>录入表!Q145</f>
        <v>砖混</v>
      </c>
      <c r="L144" s="24">
        <f>录入表!T145</f>
        <v>3</v>
      </c>
      <c r="M144" s="26">
        <f>录入表!N145</f>
        <v>1987</v>
      </c>
      <c r="N144" s="27">
        <f>录入表!AC145</f>
        <v>1</v>
      </c>
      <c r="O144" s="27">
        <f>录入表!AD145</f>
        <v>3</v>
      </c>
      <c r="P144" s="25">
        <f>IF(AND(C144=基准价!$B$2,I144=基准价!$B$1,计算表!K144=基准价!$A$5),基准价!$B$5,IF(AND(C144=基准价!$B$2,I144=基准价!$B$1,计算表!K144=基准价!$A$7),基准价!$B$7,基准价!$C$5))</f>
        <v>8076</v>
      </c>
      <c r="Q144" s="29">
        <f>IF(AND(K144=基准价!$A$5,(50-(2016-M144))/50&gt;0.3),(50-(2016-M144))/50,IF(AND(K144=基准价!$A$5,(50-(2016-M144))/50&lt;=0.3),0.3,IF(AND(K144=基准价!$A$7,(40-(2016-M144))/40&gt;0.3),(40-(2016-M144))/40,0.3)))</f>
        <v>0.42</v>
      </c>
      <c r="R144" s="30">
        <f>IF(K144=基准价!$A$5,764*(Q144-0.3),612*(Q144-0.3))</f>
        <v>92</v>
      </c>
      <c r="S144" s="30">
        <f>IF(K144=基准价!$A$5,764*Q144*(L144-3)/0.2*3%,612*Q144*(L144-3)/0.2*3%)</f>
        <v>0</v>
      </c>
      <c r="T144" s="30">
        <f t="shared" si="6"/>
        <v>0</v>
      </c>
      <c r="U144" s="30">
        <f t="shared" si="7"/>
        <v>8168</v>
      </c>
      <c r="V144" s="30">
        <f t="shared" si="8"/>
        <v>625587</v>
      </c>
    </row>
    <row r="145" spans="1:22" ht="22.5">
      <c r="A145" s="23">
        <f>录入表!A146</f>
        <v>143</v>
      </c>
      <c r="B145" s="23" t="str">
        <f>录入表!B146</f>
        <v>周义士</v>
      </c>
      <c r="C145" s="23" t="str">
        <f>录入表!D146</f>
        <v>楚湘街082号第003栋</v>
      </c>
      <c r="D145" s="23">
        <f>录入表!E146</f>
        <v>204</v>
      </c>
      <c r="E145" s="23" t="str">
        <f>录入表!G146</f>
        <v>楚湘街082号第003栋204</v>
      </c>
      <c r="F145" s="24" t="str">
        <f>录入表!H146</f>
        <v>00064732</v>
      </c>
      <c r="G145" s="23">
        <f>录入表!I146</f>
        <v>76.59</v>
      </c>
      <c r="H145" s="25" t="str">
        <f>录入表!J146</f>
        <v>住宅</v>
      </c>
      <c r="I145" s="25" t="str">
        <f>录入表!L146</f>
        <v>住宅</v>
      </c>
      <c r="J145" s="23" t="str">
        <f>录入表!O146</f>
        <v>混合</v>
      </c>
      <c r="K145" s="24" t="str">
        <f>录入表!Q146</f>
        <v>砖混</v>
      </c>
      <c r="L145" s="24">
        <f>录入表!T146</f>
        <v>3</v>
      </c>
      <c r="M145" s="26">
        <f>录入表!N146</f>
        <v>1987</v>
      </c>
      <c r="N145" s="27">
        <f>录入表!AC146</f>
        <v>2</v>
      </c>
      <c r="O145" s="27">
        <f>录入表!AD146</f>
        <v>3</v>
      </c>
      <c r="P145" s="25">
        <f>IF(AND(C145=基准价!$B$2,I145=基准价!$B$1,计算表!K145=基准价!$A$5),基准价!$B$5,IF(AND(C145=基准价!$B$2,I145=基准价!$B$1,计算表!K145=基准价!$A$7),基准价!$B$7,基准价!$C$5))</f>
        <v>8076</v>
      </c>
      <c r="Q145" s="29">
        <f>IF(AND(K145=基准价!$A$5,(50-(2016-M145))/50&gt;0.3),(50-(2016-M145))/50,IF(AND(K145=基准价!$A$5,(50-(2016-M145))/50&lt;=0.3),0.3,IF(AND(K145=基准价!$A$7,(40-(2016-M145))/40&gt;0.3),(40-(2016-M145))/40,0.3)))</f>
        <v>0.42</v>
      </c>
      <c r="R145" s="30">
        <f>IF(K145=基准价!$A$5,764*(Q145-0.3),612*(Q145-0.3))</f>
        <v>92</v>
      </c>
      <c r="S145" s="30">
        <f>IF(K145=基准价!$A$5,764*Q145*(L145-3)/0.2*3%,612*Q145*(L145-3)/0.2*3%)</f>
        <v>0</v>
      </c>
      <c r="T145" s="30">
        <f t="shared" si="6"/>
        <v>82</v>
      </c>
      <c r="U145" s="30">
        <f t="shared" si="7"/>
        <v>8250</v>
      </c>
      <c r="V145" s="30">
        <f t="shared" si="8"/>
        <v>631868</v>
      </c>
    </row>
    <row r="146" spans="1:22" ht="22.5">
      <c r="A146" s="23">
        <f>录入表!A147</f>
        <v>144</v>
      </c>
      <c r="B146" s="23" t="str">
        <f>录入表!B147</f>
        <v>刘劲</v>
      </c>
      <c r="C146" s="23" t="str">
        <f>录入表!D147</f>
        <v>楚湘街082号第003栋</v>
      </c>
      <c r="D146" s="23">
        <f>录入表!E147</f>
        <v>304</v>
      </c>
      <c r="E146" s="23" t="str">
        <f>录入表!G147</f>
        <v>楚湘街082号第003栋304</v>
      </c>
      <c r="F146" s="24" t="str">
        <f>录入表!H147</f>
        <v>00064724</v>
      </c>
      <c r="G146" s="23">
        <f>录入表!I147</f>
        <v>76.59</v>
      </c>
      <c r="H146" s="25" t="str">
        <f>录入表!J147</f>
        <v>住宅</v>
      </c>
      <c r="I146" s="25" t="str">
        <f>录入表!L147</f>
        <v>住宅</v>
      </c>
      <c r="J146" s="23" t="str">
        <f>录入表!O147</f>
        <v>混合</v>
      </c>
      <c r="K146" s="24" t="str">
        <f>录入表!Q147</f>
        <v>砖混</v>
      </c>
      <c r="L146" s="24">
        <f>录入表!T147</f>
        <v>3</v>
      </c>
      <c r="M146" s="26">
        <f>录入表!N147</f>
        <v>1987</v>
      </c>
      <c r="N146" s="27">
        <f>录入表!AC147</f>
        <v>3</v>
      </c>
      <c r="O146" s="27">
        <f>录入表!AD147</f>
        <v>3</v>
      </c>
      <c r="P146" s="25">
        <f>IF(AND(C146=基准价!$B$2,I146=基准价!$B$1,计算表!K146=基准价!$A$5),基准价!$B$5,IF(AND(C146=基准价!$B$2,I146=基准价!$B$1,计算表!K146=基准价!$A$7),基准价!$B$7,基准价!$C$5))</f>
        <v>8076</v>
      </c>
      <c r="Q146" s="29">
        <f>IF(AND(K146=基准价!$A$5,(50-(2016-M146))/50&gt;0.3),(50-(2016-M146))/50,IF(AND(K146=基准价!$A$5,(50-(2016-M146))/50&lt;=0.3),0.3,IF(AND(K146=基准价!$A$7,(40-(2016-M146))/40&gt;0.3),(40-(2016-M146))/40,0.3)))</f>
        <v>0.42</v>
      </c>
      <c r="R146" s="30">
        <f>IF(K146=基准价!$A$5,764*(Q146-0.3),612*(Q146-0.3))</f>
        <v>92</v>
      </c>
      <c r="S146" s="30">
        <f>IF(K146=基准价!$A$5,764*Q146*(L146-3)/0.2*3%,612*Q146*(L146-3)/0.2*3%)</f>
        <v>0</v>
      </c>
      <c r="T146" s="30">
        <f t="shared" si="6"/>
        <v>82</v>
      </c>
      <c r="U146" s="30">
        <f t="shared" si="7"/>
        <v>8250</v>
      </c>
      <c r="V146" s="30">
        <f t="shared" si="8"/>
        <v>631868</v>
      </c>
    </row>
    <row r="147" spans="1:22" ht="33.75">
      <c r="A147" s="23">
        <f>录入表!A148</f>
        <v>145</v>
      </c>
      <c r="B147" s="23" t="str">
        <f>录入表!B148</f>
        <v>梁伦庚、梁松友、梁爱友、梁秋莲</v>
      </c>
      <c r="C147" s="23" t="str">
        <f>录入表!D148</f>
        <v>独立栋</v>
      </c>
      <c r="D147" s="23">
        <f>录入表!E148</f>
        <v>0</v>
      </c>
      <c r="E147" s="23" t="str">
        <f>录入表!G148</f>
        <v>楚湘街52号1-2层</v>
      </c>
      <c r="F147" s="24" t="str">
        <f>录入表!H148</f>
        <v xml:space="preserve">00136071、00019389、00019390、00019391     </v>
      </c>
      <c r="G147" s="23">
        <f>录入表!I148</f>
        <v>110.3</v>
      </c>
      <c r="H147" s="25" t="str">
        <f>录入表!J148</f>
        <v>住宅</v>
      </c>
      <c r="I147" s="25" t="str">
        <f>录入表!L148</f>
        <v>住宅</v>
      </c>
      <c r="J147" s="23" t="str">
        <f>录入表!O148</f>
        <v>混合</v>
      </c>
      <c r="K147" s="24" t="str">
        <f>录入表!Q148</f>
        <v>砖混</v>
      </c>
      <c r="L147" s="24">
        <f>录入表!T148</f>
        <v>3</v>
      </c>
      <c r="M147" s="26">
        <f>录入表!N148</f>
        <v>1993</v>
      </c>
      <c r="N147" s="27" t="str">
        <f>录入表!AC148</f>
        <v>1-2</v>
      </c>
      <c r="O147" s="27">
        <f>录入表!AD148</f>
        <v>2</v>
      </c>
      <c r="P147" s="25">
        <f>IF(AND(C147=基准价!$B$2,I147=基准价!$B$1,计算表!K147=基准价!$A$5),基准价!$B$5,IF(AND(C147=基准价!$B$2,I147=基准价!$B$1,计算表!K147=基准价!$A$7),基准价!$B$7,基准价!$C$5))</f>
        <v>8318</v>
      </c>
      <c r="Q147" s="29">
        <f>IF(AND(K147=基准价!$A$5,(50-(2016-M147))/50&gt;0.3),(50-(2016-M147))/50,IF(AND(K147=基准价!$A$5,(50-(2016-M147))/50&lt;=0.3),0.3,IF(AND(K147=基准价!$A$7,(40-(2016-M147))/40&gt;0.3),(40-(2016-M147))/40,0.3)))</f>
        <v>0.54</v>
      </c>
      <c r="R147" s="30">
        <f>IF(K147=基准价!$A$5,764*(Q147-0.3),612*(Q147-0.3))</f>
        <v>183</v>
      </c>
      <c r="S147" s="30">
        <f>IF(K147=基准价!$A$5,764*Q147*(L147-3)/0.2*3%,612*Q147*(L147-3)/0.2*3%)</f>
        <v>0</v>
      </c>
      <c r="T147" s="30" t="b">
        <f t="shared" si="6"/>
        <v>0</v>
      </c>
      <c r="U147" s="30">
        <f t="shared" si="7"/>
        <v>8501</v>
      </c>
      <c r="V147" s="30">
        <f t="shared" si="8"/>
        <v>937660</v>
      </c>
    </row>
    <row r="148" spans="1:22" ht="22.5">
      <c r="A148" s="23">
        <f>录入表!A149</f>
        <v>146</v>
      </c>
      <c r="B148" s="23" t="str">
        <f>录入表!B149</f>
        <v>黄瑞芳</v>
      </c>
      <c r="C148" s="23" t="str">
        <f>录入表!D149</f>
        <v>独立栋</v>
      </c>
      <c r="D148" s="23">
        <f>录入表!E149</f>
        <v>0</v>
      </c>
      <c r="E148" s="23" t="str">
        <f>录入表!G149</f>
        <v>楚湘街060号全部</v>
      </c>
      <c r="F148" s="24" t="str">
        <f>录入表!H149</f>
        <v>00124385</v>
      </c>
      <c r="G148" s="23">
        <f>录入表!I149</f>
        <v>69.239999999999995</v>
      </c>
      <c r="H148" s="25">
        <f>录入表!J149</f>
        <v>0</v>
      </c>
      <c r="I148" s="25" t="str">
        <f>录入表!L149</f>
        <v>住宅</v>
      </c>
      <c r="J148" s="23" t="str">
        <f>录入表!O149</f>
        <v>混合</v>
      </c>
      <c r="K148" s="24" t="str">
        <f>录入表!Q149</f>
        <v>砖混</v>
      </c>
      <c r="L148" s="24">
        <f>录入表!T149</f>
        <v>3</v>
      </c>
      <c r="M148" s="26">
        <f>录入表!N149</f>
        <v>1993</v>
      </c>
      <c r="N148" s="27" t="str">
        <f>录入表!AC149</f>
        <v>1-2</v>
      </c>
      <c r="O148" s="27">
        <f>录入表!AD149</f>
        <v>2</v>
      </c>
      <c r="P148" s="25">
        <f>IF(AND(C148=基准价!$B$2,I148=基准价!$B$1,计算表!K148=基准价!$A$5),基准价!$B$5,IF(AND(C148=基准价!$B$2,I148=基准价!$B$1,计算表!K148=基准价!$A$7),基准价!$B$7,基准价!$C$5))</f>
        <v>8318</v>
      </c>
      <c r="Q148" s="29">
        <f>IF(AND(K148=基准价!$A$5,(50-(2016-M148))/50&gt;0.3),(50-(2016-M148))/50,IF(AND(K148=基准价!$A$5,(50-(2016-M148))/50&lt;=0.3),0.3,IF(AND(K148=基准价!$A$7,(40-(2016-M148))/40&gt;0.3),(40-(2016-M148))/40,0.3)))</f>
        <v>0.54</v>
      </c>
      <c r="R148" s="30">
        <f>IF(K148=基准价!$A$5,764*(Q148-0.3),612*(Q148-0.3))</f>
        <v>183</v>
      </c>
      <c r="S148" s="30">
        <f>IF(K148=基准价!$A$5,764*Q148*(L148-3)/0.2*3%,612*Q148*(L148-3)/0.2*3%)</f>
        <v>0</v>
      </c>
      <c r="T148" s="30" t="b">
        <f t="shared" si="6"/>
        <v>0</v>
      </c>
      <c r="U148" s="30">
        <f t="shared" si="7"/>
        <v>8501</v>
      </c>
      <c r="V148" s="30">
        <f t="shared" si="8"/>
        <v>588609</v>
      </c>
    </row>
    <row r="149" spans="1:22">
      <c r="A149" s="23">
        <f>录入表!A150</f>
        <v>147</v>
      </c>
      <c r="B149" s="23" t="str">
        <f>录入表!B150</f>
        <v>赵发祥</v>
      </c>
      <c r="C149" s="23" t="str">
        <f>录入表!D150</f>
        <v>独立栋</v>
      </c>
      <c r="D149" s="23">
        <f>录入表!E150</f>
        <v>0</v>
      </c>
      <c r="E149" s="23" t="str">
        <f>录入表!G150</f>
        <v>楚湘街53、55号</v>
      </c>
      <c r="F149" s="24" t="str">
        <f>录入表!H150</f>
        <v>0235</v>
      </c>
      <c r="G149" s="23">
        <f>录入表!I150</f>
        <v>163.11000000000001</v>
      </c>
      <c r="H149" s="25">
        <f>录入表!J150</f>
        <v>0</v>
      </c>
      <c r="I149" s="25" t="str">
        <f>录入表!L150</f>
        <v>住宅</v>
      </c>
      <c r="J149" s="23">
        <f>录入表!O150</f>
        <v>0</v>
      </c>
      <c r="K149" s="24" t="str">
        <f>录入表!Q150</f>
        <v>砖木</v>
      </c>
      <c r="L149" s="24">
        <f>录入表!T150</f>
        <v>3.4</v>
      </c>
      <c r="M149" s="26">
        <f>录入表!N150</f>
        <v>1945</v>
      </c>
      <c r="N149" s="27" t="str">
        <f>录入表!AC150</f>
        <v>1-2</v>
      </c>
      <c r="O149" s="27">
        <f>录入表!AD150</f>
        <v>2</v>
      </c>
      <c r="P149" s="25">
        <f>IF(AND(C149=基准价!$B$2,I149=基准价!$B$1,计算表!K149=基准价!$A$5),基准价!$B$5,IF(AND(C149=基准价!$B$2,I149=基准价!$B$1,计算表!K149=基准价!$A$7),基准价!$B$7,基准价!$C$5))</f>
        <v>8166</v>
      </c>
      <c r="Q149" s="29">
        <f>IF(AND(K149=基准价!$A$5,(50-(2016-M149))/50&gt;0.3),(50-(2016-M149))/50,IF(AND(K149=基准价!$A$5,(50-(2016-M149))/50&lt;=0.3),0.3,IF(AND(K149=基准价!$A$7,(40-(2016-M149))/40&gt;0.3),(40-(2016-M149))/40,0.3)))</f>
        <v>0.3</v>
      </c>
      <c r="R149" s="30">
        <f>IF(K149=基准价!$A$5,764*(Q149-0.3),612*(Q149-0.3))</f>
        <v>0</v>
      </c>
      <c r="S149" s="30">
        <f>IF(K149=基准价!$A$5,764*Q149*(L149-3)/0.2*3%,612*Q149*(L149-3)/0.2*3%)</f>
        <v>11</v>
      </c>
      <c r="T149" s="30" t="b">
        <f t="shared" si="6"/>
        <v>0</v>
      </c>
      <c r="U149" s="30">
        <f t="shared" si="7"/>
        <v>8177</v>
      </c>
      <c r="V149" s="30">
        <f t="shared" si="8"/>
        <v>1333750</v>
      </c>
    </row>
    <row r="150" spans="1:22">
      <c r="A150" s="23">
        <f>录入表!A151</f>
        <v>148</v>
      </c>
      <c r="B150" s="23" t="str">
        <f>录入表!B151</f>
        <v>黄慎夫</v>
      </c>
      <c r="C150" s="23" t="str">
        <f>录入表!D151</f>
        <v>独立栋</v>
      </c>
      <c r="D150" s="23">
        <f>录入表!E151</f>
        <v>0</v>
      </c>
      <c r="E150" s="23" t="str">
        <f>录入表!G151</f>
        <v>楚湘街153号</v>
      </c>
      <c r="F150" s="24" t="str">
        <f>录入表!H151</f>
        <v>14748</v>
      </c>
      <c r="G150" s="23">
        <f>录入表!I151</f>
        <v>39.159999999999997</v>
      </c>
      <c r="H150" s="25">
        <f>录入表!J151</f>
        <v>0</v>
      </c>
      <c r="I150" s="25" t="str">
        <f>录入表!L151</f>
        <v>住宅</v>
      </c>
      <c r="J150" s="23" t="str">
        <f>录入表!O151</f>
        <v>砖木</v>
      </c>
      <c r="K150" s="24" t="str">
        <f>录入表!Q151</f>
        <v>砖木</v>
      </c>
      <c r="L150" s="24">
        <f>录入表!T151</f>
        <v>3</v>
      </c>
      <c r="M150" s="26">
        <v>0</v>
      </c>
      <c r="N150" s="27">
        <f>录入表!AC151</f>
        <v>1</v>
      </c>
      <c r="O150" s="27">
        <f>录入表!AD151</f>
        <v>1</v>
      </c>
      <c r="P150" s="25">
        <f>IF(AND(C150=基准价!$B$2,I150=基准价!$B$1,计算表!K150=基准价!$A$5),基准价!$B$5,IF(AND(C150=基准价!$B$2,I150=基准价!$B$1,计算表!K150=基准价!$A$7),基准价!$B$7,基准价!$C$5))</f>
        <v>8166</v>
      </c>
      <c r="Q150" s="29">
        <f>IF(AND(K150=基准价!$A$5,(50-(2016-M150))/50&gt;0.3),(50-(2016-M150))/50,IF(AND(K150=基准价!$A$5,(50-(2016-M150))/50&lt;=0.3),0.3,IF(AND(K150=基准价!$A$7,(40-(2016-M150))/40&gt;0.3),(40-(2016-M150))/40,0.3)))</f>
        <v>0.3</v>
      </c>
      <c r="R150" s="30">
        <f>IF(K150=基准价!$A$5,764*(Q150-0.3),612*(Q150-0.3))</f>
        <v>0</v>
      </c>
      <c r="S150" s="30">
        <f>IF(K150=基准价!$A$5,764*Q150*(L150-3)/0.2*3%,612*Q150*(L150-3)/0.2*3%)</f>
        <v>0</v>
      </c>
      <c r="T150" s="30">
        <f t="shared" si="6"/>
        <v>0</v>
      </c>
      <c r="U150" s="30">
        <f t="shared" si="7"/>
        <v>8166</v>
      </c>
      <c r="V150" s="30">
        <f t="shared" si="8"/>
        <v>319781</v>
      </c>
    </row>
    <row r="151" spans="1:22" ht="22.5">
      <c r="A151" s="23">
        <f>录入表!A152</f>
        <v>149</v>
      </c>
      <c r="B151" s="23" t="str">
        <f>录入表!B152</f>
        <v>李巧明</v>
      </c>
      <c r="C151" s="23" t="str">
        <f>录入表!D152</f>
        <v>独立栋</v>
      </c>
      <c r="D151" s="23">
        <f>录入表!E152</f>
        <v>0</v>
      </c>
      <c r="E151" s="23" t="str">
        <f>录入表!G152</f>
        <v>裕农街001号全部</v>
      </c>
      <c r="F151" s="24" t="str">
        <f>录入表!H152</f>
        <v>00330996</v>
      </c>
      <c r="G151" s="23">
        <f>录入表!I152</f>
        <v>57.6</v>
      </c>
      <c r="H151" s="25" t="str">
        <f>录入表!J152</f>
        <v>住宅</v>
      </c>
      <c r="I151" s="25" t="str">
        <f>录入表!L152</f>
        <v>住宅</v>
      </c>
      <c r="J151" s="23" t="str">
        <f>录入表!O152</f>
        <v>砖木</v>
      </c>
      <c r="K151" s="24" t="str">
        <f>录入表!Q152</f>
        <v>砖木</v>
      </c>
      <c r="L151" s="24">
        <f>录入表!T152</f>
        <v>3</v>
      </c>
      <c r="M151" s="26">
        <f>录入表!N152</f>
        <v>1949</v>
      </c>
      <c r="N151" s="27" t="str">
        <f>录入表!AC152</f>
        <v>1-2</v>
      </c>
      <c r="O151" s="27">
        <f>录入表!AD152</f>
        <v>2</v>
      </c>
      <c r="P151" s="25">
        <f>IF(AND(C151=基准价!$B$2,I151=基准价!$B$1,计算表!K151=基准价!$A$5),基准价!$B$5,IF(AND(C151=基准价!$B$2,I151=基准价!$B$1,计算表!K151=基准价!$A$7),基准价!$B$7,基准价!$C$5))</f>
        <v>8166</v>
      </c>
      <c r="Q151" s="29">
        <f>IF(AND(K151=基准价!$A$5,(50-(2016-M151))/50&gt;0.3),(50-(2016-M151))/50,IF(AND(K151=基准价!$A$5,(50-(2016-M151))/50&lt;=0.3),0.3,IF(AND(K151=基准价!$A$7,(40-(2016-M151))/40&gt;0.3),(40-(2016-M151))/40,0.3)))</f>
        <v>0.3</v>
      </c>
      <c r="R151" s="30">
        <f>IF(K151=基准价!$A$5,764*(Q151-0.3),612*(Q151-0.3))</f>
        <v>0</v>
      </c>
      <c r="S151" s="30">
        <f>IF(K151=基准价!$A$5,764*Q151*(L151-3)/0.2*3%,612*Q151*(L151-3)/0.2*3%)</f>
        <v>0</v>
      </c>
      <c r="T151" s="30" t="b">
        <f t="shared" si="6"/>
        <v>0</v>
      </c>
      <c r="U151" s="30">
        <f t="shared" si="7"/>
        <v>8166</v>
      </c>
      <c r="V151" s="30">
        <f t="shared" si="8"/>
        <v>470362</v>
      </c>
    </row>
    <row r="152" spans="1:22" s="18" customFormat="1">
      <c r="A152" s="31">
        <f>录入表!A153</f>
        <v>150</v>
      </c>
      <c r="B152" s="31" t="str">
        <f>录入表!B153</f>
        <v>罗正兴</v>
      </c>
      <c r="C152" s="31" t="str">
        <f>录入表!D153</f>
        <v>独立栋</v>
      </c>
      <c r="D152" s="31">
        <f>录入表!E153</f>
        <v>0</v>
      </c>
      <c r="E152" s="31" t="str">
        <f>录入表!G153</f>
        <v>裕农街附3号</v>
      </c>
      <c r="F152" s="32">
        <f>录入表!H153</f>
        <v>0</v>
      </c>
      <c r="G152" s="31">
        <f>录入表!I153</f>
        <v>17</v>
      </c>
      <c r="H152" s="33">
        <f>录入表!J153</f>
        <v>0</v>
      </c>
      <c r="I152" s="33">
        <f>录入表!L153</f>
        <v>0</v>
      </c>
      <c r="J152" s="23">
        <f>录入表!O153</f>
        <v>0</v>
      </c>
      <c r="K152" s="32">
        <f>录入表!Q153</f>
        <v>0</v>
      </c>
      <c r="L152" s="32">
        <f>录入表!T153</f>
        <v>3</v>
      </c>
      <c r="M152" s="26">
        <f>录入表!N153</f>
        <v>0</v>
      </c>
      <c r="N152" s="27">
        <f>录入表!AC153</f>
        <v>0</v>
      </c>
      <c r="O152" s="27">
        <f>录入表!AD153</f>
        <v>0</v>
      </c>
      <c r="P152" s="33">
        <v>0</v>
      </c>
      <c r="Q152" s="29">
        <f>IF(AND(K152=基准价!$A$5,(50-(2016-M152))/50&gt;0.3),(50-(2016-M152))/50,IF(AND(K152=基准价!$A$5,(50-(2016-M152))/50&lt;=0.3),0.3,IF(AND(K152=基准价!$A$7,(40-(2016-M152))/40&gt;0.3),(40-(2016-M152))/40,0.3)))</f>
        <v>0.3</v>
      </c>
      <c r="R152" s="30">
        <f>IF(K152=基准价!$A$5,764*(Q152-0.3),612*(Q152-0.3))</f>
        <v>0</v>
      </c>
      <c r="S152" s="30">
        <f>IF(K152=基准价!$A$5,764*Q152*(L152-3)/0.2*3%,612*Q152*(L152-3)/0.2*3%)</f>
        <v>0</v>
      </c>
      <c r="T152" s="30" t="b">
        <f t="shared" si="6"/>
        <v>0</v>
      </c>
      <c r="U152" s="30">
        <f t="shared" si="7"/>
        <v>0</v>
      </c>
      <c r="V152" s="30">
        <f t="shared" si="8"/>
        <v>0</v>
      </c>
    </row>
    <row r="153" spans="1:22" ht="22.5">
      <c r="A153" s="23">
        <f>录入表!A154</f>
        <v>151</v>
      </c>
      <c r="B153" s="23" t="str">
        <f>录入表!B154</f>
        <v>贺少荣</v>
      </c>
      <c r="C153" s="23" t="str">
        <f>录入表!D154</f>
        <v>独立栋</v>
      </c>
      <c r="D153" s="23">
        <f>录入表!E154</f>
        <v>0</v>
      </c>
      <c r="E153" s="23" t="str">
        <f>录入表!G154</f>
        <v>裕农街005号全部</v>
      </c>
      <c r="F153" s="24" t="str">
        <f>录入表!H154</f>
        <v>私018711</v>
      </c>
      <c r="G153" s="23">
        <f>录入表!I154</f>
        <v>74.88</v>
      </c>
      <c r="H153" s="25" t="str">
        <f>录入表!J154</f>
        <v>住宅</v>
      </c>
      <c r="I153" s="25" t="str">
        <f>录入表!L154</f>
        <v>住宅</v>
      </c>
      <c r="J153" s="23" t="str">
        <f>录入表!O154</f>
        <v>混合</v>
      </c>
      <c r="K153" s="24" t="str">
        <f>录入表!Q154</f>
        <v>砖混</v>
      </c>
      <c r="L153" s="24">
        <f>录入表!T154</f>
        <v>3.1</v>
      </c>
      <c r="M153" s="26">
        <f>录入表!N154</f>
        <v>1985</v>
      </c>
      <c r="N153" s="27" t="str">
        <f>录入表!AC154</f>
        <v>1-3</v>
      </c>
      <c r="O153" s="27">
        <f>录入表!AD154</f>
        <v>3</v>
      </c>
      <c r="P153" s="25">
        <f>IF(AND(C153=基准价!$B$2,I153=基准价!$B$1,计算表!K153=基准价!$A$5),基准价!$B$5,IF(AND(C153=基准价!$B$2,I153=基准价!$B$1,计算表!K153=基准价!$A$7),基准价!$B$7,基准价!$C$5))</f>
        <v>8318</v>
      </c>
      <c r="Q153" s="29">
        <f>IF(AND(K153=基准价!$A$5,(50-(2016-M153))/50&gt;0.3),(50-(2016-M153))/50,IF(AND(K153=基准价!$A$5,(50-(2016-M153))/50&lt;=0.3),0.3,IF(AND(K153=基准价!$A$7,(40-(2016-M153))/40&gt;0.3),(40-(2016-M153))/40,0.3)))</f>
        <v>0.38</v>
      </c>
      <c r="R153" s="30">
        <f>IF(K153=基准价!$A$5,764*(Q153-0.3),612*(Q153-0.3))</f>
        <v>61</v>
      </c>
      <c r="S153" s="30">
        <f>IF(K153=基准价!$A$5,764*Q153*(L153-3)/0.2*3%,612*Q153*(L153-3)/0.2*3%)</f>
        <v>4</v>
      </c>
      <c r="T153" s="30" t="b">
        <f t="shared" si="6"/>
        <v>0</v>
      </c>
      <c r="U153" s="30">
        <f t="shared" si="7"/>
        <v>8383</v>
      </c>
      <c r="V153" s="30">
        <f t="shared" si="8"/>
        <v>627719</v>
      </c>
    </row>
    <row r="154" spans="1:22" ht="22.5">
      <c r="A154" s="23">
        <f>录入表!A155</f>
        <v>152</v>
      </c>
      <c r="B154" s="23" t="str">
        <f>录入表!B155</f>
        <v>孙华保</v>
      </c>
      <c r="C154" s="23" t="str">
        <f>录入表!D155</f>
        <v>独立栋</v>
      </c>
      <c r="D154" s="23">
        <f>录入表!E155</f>
        <v>0</v>
      </c>
      <c r="E154" s="23" t="str">
        <f>录入表!G155</f>
        <v>裕农街007号全部</v>
      </c>
      <c r="F154" s="24">
        <f>录入表!H155</f>
        <v>713263165</v>
      </c>
      <c r="G154" s="23">
        <f>录入表!I155</f>
        <v>25.31</v>
      </c>
      <c r="H154" s="25" t="str">
        <f>录入表!J155</f>
        <v>住宅</v>
      </c>
      <c r="I154" s="25" t="str">
        <f>录入表!L155</f>
        <v>住宅</v>
      </c>
      <c r="J154" s="23" t="str">
        <f>录入表!O155</f>
        <v>砖木</v>
      </c>
      <c r="K154" s="24" t="str">
        <f>录入表!Q155</f>
        <v>砖木</v>
      </c>
      <c r="L154" s="24">
        <f>录入表!T155</f>
        <v>3.1</v>
      </c>
      <c r="M154" s="26">
        <f>录入表!N155</f>
        <v>1951</v>
      </c>
      <c r="N154" s="27">
        <f>录入表!AC155</f>
        <v>1</v>
      </c>
      <c r="O154" s="27">
        <f>录入表!AD155</f>
        <v>1</v>
      </c>
      <c r="P154" s="25">
        <f>IF(AND(C154=基准价!$B$2,I154=基准价!$B$1,计算表!K154=基准价!$A$5),基准价!$B$5,IF(AND(C154=基准价!$B$2,I154=基准价!$B$1,计算表!K154=基准价!$A$7),基准价!$B$7,基准价!$C$5))</f>
        <v>8166</v>
      </c>
      <c r="Q154" s="29">
        <f>IF(AND(K154=基准价!$A$5,(50-(2016-M154))/50&gt;0.3),(50-(2016-M154))/50,IF(AND(K154=基准价!$A$5,(50-(2016-M154))/50&lt;=0.3),0.3,IF(AND(K154=基准价!$A$7,(40-(2016-M154))/40&gt;0.3),(40-(2016-M154))/40,0.3)))</f>
        <v>0.3</v>
      </c>
      <c r="R154" s="30">
        <f>IF(K154=基准价!$A$5,764*(Q154-0.3),612*(Q154-0.3))</f>
        <v>0</v>
      </c>
      <c r="S154" s="30">
        <f>IF(K154=基准价!$A$5,764*Q154*(L154-3)/0.2*3%,612*Q154*(L154-3)/0.2*3%)</f>
        <v>3</v>
      </c>
      <c r="T154" s="30">
        <f t="shared" si="6"/>
        <v>0</v>
      </c>
      <c r="U154" s="30">
        <f t="shared" si="7"/>
        <v>8169</v>
      </c>
      <c r="V154" s="30">
        <f t="shared" si="8"/>
        <v>206757</v>
      </c>
    </row>
    <row r="155" spans="1:22" ht="22.5">
      <c r="A155" s="23">
        <f>录入表!A156</f>
        <v>153</v>
      </c>
      <c r="B155" s="23" t="str">
        <f>录入表!B156</f>
        <v>杨月英</v>
      </c>
      <c r="C155" s="23" t="str">
        <f>录入表!D156</f>
        <v>独立栋</v>
      </c>
      <c r="D155" s="23">
        <f>录入表!E156</f>
        <v>0</v>
      </c>
      <c r="E155" s="23" t="str">
        <f>录入表!G156</f>
        <v>裕农街009号全部</v>
      </c>
      <c r="F155" s="24" t="str">
        <f>录入表!H156</f>
        <v>00097485</v>
      </c>
      <c r="G155" s="23">
        <f>录入表!I156</f>
        <v>38.33</v>
      </c>
      <c r="H155" s="25" t="str">
        <f>录入表!J156</f>
        <v>住宅</v>
      </c>
      <c r="I155" s="25" t="str">
        <f>录入表!L156</f>
        <v>住宅</v>
      </c>
      <c r="J155" s="23" t="str">
        <f>录入表!O156</f>
        <v>砖木</v>
      </c>
      <c r="K155" s="24" t="str">
        <f>录入表!Q156</f>
        <v>砖木</v>
      </c>
      <c r="L155" s="24">
        <f>录入表!T156</f>
        <v>3</v>
      </c>
      <c r="M155" s="26">
        <f>录入表!N156</f>
        <v>1951</v>
      </c>
      <c r="N155" s="27">
        <f>录入表!AC156</f>
        <v>1</v>
      </c>
      <c r="O155" s="27">
        <f>录入表!AD156</f>
        <v>1</v>
      </c>
      <c r="P155" s="25">
        <f>IF(AND(C155=基准价!$B$2,I155=基准价!$B$1,计算表!K155=基准价!$A$5),基准价!$B$5,IF(AND(C155=基准价!$B$2,I155=基准价!$B$1,计算表!K155=基准价!$A$7),基准价!$B$7,基准价!$C$5))</f>
        <v>8166</v>
      </c>
      <c r="Q155" s="29">
        <f>IF(AND(K155=基准价!$A$5,(50-(2016-M155))/50&gt;0.3),(50-(2016-M155))/50,IF(AND(K155=基准价!$A$5,(50-(2016-M155))/50&lt;=0.3),0.3,IF(AND(K155=基准价!$A$7,(40-(2016-M155))/40&gt;0.3),(40-(2016-M155))/40,0.3)))</f>
        <v>0.3</v>
      </c>
      <c r="R155" s="30">
        <f>IF(K155=基准价!$A$5,764*(Q155-0.3),612*(Q155-0.3))</f>
        <v>0</v>
      </c>
      <c r="S155" s="30">
        <f>IF(K155=基准价!$A$5,764*Q155*(L155-3)/0.2*3%,612*Q155*(L155-3)/0.2*3%)</f>
        <v>0</v>
      </c>
      <c r="T155" s="30">
        <f t="shared" si="6"/>
        <v>0</v>
      </c>
      <c r="U155" s="30">
        <f t="shared" si="7"/>
        <v>8166</v>
      </c>
      <c r="V155" s="30">
        <f t="shared" si="8"/>
        <v>313003</v>
      </c>
    </row>
    <row r="156" spans="1:22" ht="22.5">
      <c r="A156" s="23">
        <f>录入表!A157</f>
        <v>154</v>
      </c>
      <c r="B156" s="23" t="str">
        <f>录入表!B157</f>
        <v>谢堃武</v>
      </c>
      <c r="C156" s="23" t="str">
        <f>录入表!D157</f>
        <v>楚湘街082号001栋</v>
      </c>
      <c r="D156" s="23">
        <f>录入表!E157</f>
        <v>101</v>
      </c>
      <c r="E156" s="23" t="str">
        <f>录入表!G157</f>
        <v>楚湘街082号001栋101</v>
      </c>
      <c r="F156" s="24" t="str">
        <f>录入表!H157</f>
        <v>00064763</v>
      </c>
      <c r="G156" s="23">
        <f>录入表!I157</f>
        <v>81.59</v>
      </c>
      <c r="H156" s="25" t="str">
        <f>录入表!J157</f>
        <v>住宅</v>
      </c>
      <c r="I156" s="25" t="str">
        <f>录入表!L157</f>
        <v>住宅</v>
      </c>
      <c r="J156" s="23" t="str">
        <f>录入表!O157</f>
        <v>混合</v>
      </c>
      <c r="K156" s="24" t="str">
        <f>录入表!Q157</f>
        <v>砖混</v>
      </c>
      <c r="L156" s="24">
        <f>录入表!T157</f>
        <v>3</v>
      </c>
      <c r="M156" s="26">
        <f>录入表!N157</f>
        <v>1986</v>
      </c>
      <c r="N156" s="27">
        <f>录入表!AC157</f>
        <v>1</v>
      </c>
      <c r="O156" s="27">
        <f>录入表!AD157</f>
        <v>4</v>
      </c>
      <c r="P156" s="25">
        <f>IF(AND(C156=基准价!$B$2,I156=基准价!$B$1,计算表!K156=基准价!$A$5),基准价!$B$5,IF(AND(C156=基准价!$B$2,I156=基准价!$B$1,计算表!K156=基准价!$A$7),基准价!$B$7,基准价!$C$5))</f>
        <v>8076</v>
      </c>
      <c r="Q156" s="29">
        <f>IF(AND(K156=基准价!$A$5,(50-(2016-M156))/50&gt;0.3),(50-(2016-M156))/50,IF(AND(K156=基准价!$A$5,(50-(2016-M156))/50&lt;=0.3),0.3,IF(AND(K156=基准价!$A$7,(40-(2016-M156))/40&gt;0.3),(40-(2016-M156))/40,0.3)))</f>
        <v>0.4</v>
      </c>
      <c r="R156" s="30">
        <f>IF(K156=基准价!$A$5,764*(Q156-0.3),612*(Q156-0.3))</f>
        <v>76</v>
      </c>
      <c r="S156" s="30">
        <f>IF(K156=基准价!$A$5,764*Q156*(L156-3)/0.2*3%,612*Q156*(L156-3)/0.2*3%)</f>
        <v>0</v>
      </c>
      <c r="T156" s="30">
        <f t="shared" si="6"/>
        <v>0</v>
      </c>
      <c r="U156" s="30">
        <f t="shared" si="7"/>
        <v>8152</v>
      </c>
      <c r="V156" s="30">
        <f t="shared" si="8"/>
        <v>665122</v>
      </c>
    </row>
    <row r="157" spans="1:22" ht="22.5">
      <c r="A157" s="23">
        <f>录入表!A158</f>
        <v>155</v>
      </c>
      <c r="B157" s="23" t="str">
        <f>录入表!B158</f>
        <v>周秀珍</v>
      </c>
      <c r="C157" s="23" t="str">
        <f>录入表!D158</f>
        <v>楚湘街082号001栋</v>
      </c>
      <c r="D157" s="23">
        <f>录入表!E158</f>
        <v>201</v>
      </c>
      <c r="E157" s="23" t="str">
        <f>录入表!G158</f>
        <v>楚湘街082号001栋201</v>
      </c>
      <c r="F157" s="24" t="str">
        <f>录入表!H158</f>
        <v>00074755</v>
      </c>
      <c r="G157" s="23">
        <f>录入表!I158</f>
        <v>81.59</v>
      </c>
      <c r="H157" s="25" t="str">
        <f>录入表!J158</f>
        <v>住宅</v>
      </c>
      <c r="I157" s="25" t="str">
        <f>录入表!L158</f>
        <v>住宅</v>
      </c>
      <c r="J157" s="23" t="str">
        <f>录入表!O158</f>
        <v>混合</v>
      </c>
      <c r="K157" s="24" t="str">
        <f>录入表!Q158</f>
        <v>砖混</v>
      </c>
      <c r="L157" s="24">
        <f>录入表!T158</f>
        <v>3</v>
      </c>
      <c r="M157" s="26">
        <f>录入表!N158</f>
        <v>1986</v>
      </c>
      <c r="N157" s="27">
        <f>录入表!AC158</f>
        <v>2</v>
      </c>
      <c r="O157" s="27">
        <f>录入表!AD158</f>
        <v>4</v>
      </c>
      <c r="P157" s="25">
        <f>IF(AND(C157=基准价!$B$2,I157=基准价!$B$1,计算表!K157=基准价!$A$5),基准价!$B$5,IF(AND(C157=基准价!$B$2,I157=基准价!$B$1,计算表!K157=基准价!$A$7),基准价!$B$7,基准价!$C$5))</f>
        <v>8076</v>
      </c>
      <c r="Q157" s="29">
        <f>IF(AND(K157=基准价!$A$5,(50-(2016-M157))/50&gt;0.3),(50-(2016-M157))/50,IF(AND(K157=基准价!$A$5,(50-(2016-M157))/50&lt;=0.3),0.3,IF(AND(K157=基准价!$A$7,(40-(2016-M157))/40&gt;0.3),(40-(2016-M157))/40,0.3)))</f>
        <v>0.4</v>
      </c>
      <c r="R157" s="30">
        <f>IF(K157=基准价!$A$5,764*(Q157-0.3),612*(Q157-0.3))</f>
        <v>76</v>
      </c>
      <c r="S157" s="30">
        <f>IF(K157=基准价!$A$5,764*Q157*(L157-3)/0.2*3%,612*Q157*(L157-3)/0.2*3%)</f>
        <v>0</v>
      </c>
      <c r="T157" s="30">
        <f t="shared" si="6"/>
        <v>82</v>
      </c>
      <c r="U157" s="30">
        <f t="shared" si="7"/>
        <v>8234</v>
      </c>
      <c r="V157" s="30">
        <f t="shared" si="8"/>
        <v>671812</v>
      </c>
    </row>
    <row r="158" spans="1:22" ht="22.5">
      <c r="A158" s="23">
        <f>录入表!A159</f>
        <v>156</v>
      </c>
      <c r="B158" s="23" t="str">
        <f>录入表!B159</f>
        <v>李汉云</v>
      </c>
      <c r="C158" s="23" t="str">
        <f>录入表!D159</f>
        <v>楚湘街082号001栋</v>
      </c>
      <c r="D158" s="23">
        <f>录入表!E159</f>
        <v>301</v>
      </c>
      <c r="E158" s="23" t="str">
        <f>录入表!G159</f>
        <v>楚湘街082号001栋301</v>
      </c>
      <c r="F158" s="24" t="str">
        <f>录入表!H159</f>
        <v>00064747</v>
      </c>
      <c r="G158" s="23">
        <f>录入表!I159</f>
        <v>81.59</v>
      </c>
      <c r="H158" s="25" t="str">
        <f>录入表!J159</f>
        <v>住宅</v>
      </c>
      <c r="I158" s="25" t="str">
        <f>录入表!L159</f>
        <v>住宅</v>
      </c>
      <c r="J158" s="23" t="str">
        <f>录入表!O159</f>
        <v>混合</v>
      </c>
      <c r="K158" s="24" t="str">
        <f>录入表!Q159</f>
        <v>砖混</v>
      </c>
      <c r="L158" s="24">
        <f>录入表!T159</f>
        <v>3</v>
      </c>
      <c r="M158" s="26">
        <f>录入表!N159</f>
        <v>1986</v>
      </c>
      <c r="N158" s="27">
        <f>录入表!AC159</f>
        <v>3</v>
      </c>
      <c r="O158" s="27">
        <f>录入表!AD159</f>
        <v>4</v>
      </c>
      <c r="P158" s="25">
        <f>IF(AND(C158=基准价!$B$2,I158=基准价!$B$1,计算表!K158=基准价!$A$5),基准价!$B$5,IF(AND(C158=基准价!$B$2,I158=基准价!$B$1,计算表!K158=基准价!$A$7),基准价!$B$7,基准价!$C$5))</f>
        <v>8076</v>
      </c>
      <c r="Q158" s="29">
        <f>IF(AND(K158=基准价!$A$5,(50-(2016-M158))/50&gt;0.3),(50-(2016-M158))/50,IF(AND(K158=基准价!$A$5,(50-(2016-M158))/50&lt;=0.3),0.3,IF(AND(K158=基准价!$A$7,(40-(2016-M158))/40&gt;0.3),(40-(2016-M158))/40,0.3)))</f>
        <v>0.4</v>
      </c>
      <c r="R158" s="30">
        <f>IF(K158=基准价!$A$5,764*(Q158-0.3),612*(Q158-0.3))</f>
        <v>76</v>
      </c>
      <c r="S158" s="30">
        <f>IF(K158=基准价!$A$5,764*Q158*(L158-3)/0.2*3%,612*Q158*(L158-3)/0.2*3%)</f>
        <v>0</v>
      </c>
      <c r="T158" s="30">
        <f t="shared" si="6"/>
        <v>163</v>
      </c>
      <c r="U158" s="30">
        <f t="shared" si="7"/>
        <v>8315</v>
      </c>
      <c r="V158" s="30">
        <f t="shared" si="8"/>
        <v>678421</v>
      </c>
    </row>
    <row r="159" spans="1:22" ht="22.5">
      <c r="A159" s="23">
        <f>录入表!A160</f>
        <v>157</v>
      </c>
      <c r="B159" s="23" t="str">
        <f>录入表!B160</f>
        <v>罗炳云</v>
      </c>
      <c r="C159" s="23" t="str">
        <f>录入表!D160</f>
        <v>楚湘街082号001栋</v>
      </c>
      <c r="D159" s="23">
        <f>录入表!E160</f>
        <v>401</v>
      </c>
      <c r="E159" s="23" t="str">
        <f>录入表!G160</f>
        <v>楚湘街082号001栋401</v>
      </c>
      <c r="F159" s="24" t="str">
        <f>录入表!H160</f>
        <v>00064740</v>
      </c>
      <c r="G159" s="23">
        <f>录入表!I160</f>
        <v>81.59</v>
      </c>
      <c r="H159" s="25" t="str">
        <f>录入表!J160</f>
        <v>住宅</v>
      </c>
      <c r="I159" s="25" t="str">
        <f>录入表!L160</f>
        <v>住宅</v>
      </c>
      <c r="J159" s="23" t="str">
        <f>录入表!O160</f>
        <v>混合</v>
      </c>
      <c r="K159" s="24" t="str">
        <f>录入表!Q160</f>
        <v>砖混</v>
      </c>
      <c r="L159" s="24">
        <f>录入表!T160</f>
        <v>3</v>
      </c>
      <c r="M159" s="26">
        <f>录入表!N160</f>
        <v>1986</v>
      </c>
      <c r="N159" s="27">
        <f>录入表!AC160</f>
        <v>4</v>
      </c>
      <c r="O159" s="27">
        <f>录入表!AD160</f>
        <v>4</v>
      </c>
      <c r="P159" s="25">
        <f>IF(AND(C159=基准价!$B$2,I159=基准价!$B$1,计算表!K159=基准价!$A$5),基准价!$B$5,IF(AND(C159=基准价!$B$2,I159=基准价!$B$1,计算表!K159=基准价!$A$7),基准价!$B$7,基准价!$C$5))</f>
        <v>8076</v>
      </c>
      <c r="Q159" s="29">
        <f>IF(AND(K159=基准价!$A$5,(50-(2016-M159))/50&gt;0.3),(50-(2016-M159))/50,IF(AND(K159=基准价!$A$5,(50-(2016-M159))/50&lt;=0.3),0.3,IF(AND(K159=基准价!$A$7,(40-(2016-M159))/40&gt;0.3),(40-(2016-M159))/40,0.3)))</f>
        <v>0.4</v>
      </c>
      <c r="R159" s="30">
        <f>IF(K159=基准价!$A$5,764*(Q159-0.3),612*(Q159-0.3))</f>
        <v>76</v>
      </c>
      <c r="S159" s="30">
        <f>IF(K159=基准价!$A$5,764*Q159*(L159-3)/0.2*3%,612*Q159*(L159-3)/0.2*3%)</f>
        <v>0</v>
      </c>
      <c r="T159" s="30">
        <f t="shared" si="6"/>
        <v>41</v>
      </c>
      <c r="U159" s="30">
        <f t="shared" si="7"/>
        <v>8193</v>
      </c>
      <c r="V159" s="30">
        <f t="shared" si="8"/>
        <v>668467</v>
      </c>
    </row>
    <row r="160" spans="1:22" ht="22.5">
      <c r="A160" s="23">
        <f>录入表!A161</f>
        <v>158</v>
      </c>
      <c r="B160" s="23" t="str">
        <f>录入表!B161</f>
        <v>梁大隆</v>
      </c>
      <c r="C160" s="23" t="str">
        <f>录入表!D161</f>
        <v>楚湘街082号001栋</v>
      </c>
      <c r="D160" s="23">
        <f>录入表!E161</f>
        <v>102</v>
      </c>
      <c r="E160" s="23" t="str">
        <f>录入表!G161</f>
        <v>楚湘街082号001栋102</v>
      </c>
      <c r="F160" s="24" t="str">
        <f>录入表!H161</f>
        <v>00064762</v>
      </c>
      <c r="G160" s="23">
        <f>录入表!I161</f>
        <v>92.43</v>
      </c>
      <c r="H160" s="25" t="str">
        <f>录入表!J161</f>
        <v>住宅</v>
      </c>
      <c r="I160" s="25" t="str">
        <f>录入表!L161</f>
        <v>住宅</v>
      </c>
      <c r="J160" s="23" t="str">
        <f>录入表!O161</f>
        <v>混合</v>
      </c>
      <c r="K160" s="24" t="str">
        <f>录入表!Q161</f>
        <v>砖混</v>
      </c>
      <c r="L160" s="24">
        <f>录入表!T161</f>
        <v>3</v>
      </c>
      <c r="M160" s="26">
        <f>录入表!N161</f>
        <v>1986</v>
      </c>
      <c r="N160" s="27">
        <f>录入表!AC161</f>
        <v>1</v>
      </c>
      <c r="O160" s="27">
        <f>录入表!AD161</f>
        <v>4</v>
      </c>
      <c r="P160" s="25">
        <f>IF(AND(C160=基准价!$B$2,I160=基准价!$B$1,计算表!K160=基准价!$A$5),基准价!$B$5,IF(AND(C160=基准价!$B$2,I160=基准价!$B$1,计算表!K160=基准价!$A$7),基准价!$B$7,基准价!$C$5))</f>
        <v>8076</v>
      </c>
      <c r="Q160" s="29">
        <f>IF(AND(K160=基准价!$A$5,(50-(2016-M160))/50&gt;0.3),(50-(2016-M160))/50,IF(AND(K160=基准价!$A$5,(50-(2016-M160))/50&lt;=0.3),0.3,IF(AND(K160=基准价!$A$7,(40-(2016-M160))/40&gt;0.3),(40-(2016-M160))/40,0.3)))</f>
        <v>0.4</v>
      </c>
      <c r="R160" s="30">
        <f>IF(K160=基准价!$A$5,764*(Q160-0.3),612*(Q160-0.3))</f>
        <v>76</v>
      </c>
      <c r="S160" s="30">
        <f>IF(K160=基准价!$A$5,764*Q160*(L160-3)/0.2*3%,612*Q160*(L160-3)/0.2*3%)</f>
        <v>0</v>
      </c>
      <c r="T160" s="30">
        <f t="shared" si="6"/>
        <v>0</v>
      </c>
      <c r="U160" s="30">
        <f t="shared" si="7"/>
        <v>8152</v>
      </c>
      <c r="V160" s="30">
        <f t="shared" si="8"/>
        <v>753489</v>
      </c>
    </row>
    <row r="161" spans="1:22" ht="22.5">
      <c r="A161" s="23">
        <f>录入表!A162</f>
        <v>159</v>
      </c>
      <c r="B161" s="23" t="str">
        <f>录入表!B162</f>
        <v>周雪梅</v>
      </c>
      <c r="C161" s="23" t="str">
        <f>录入表!D162</f>
        <v>楚湘街082号001栋</v>
      </c>
      <c r="D161" s="23">
        <f>录入表!E162</f>
        <v>202</v>
      </c>
      <c r="E161" s="23" t="str">
        <f>录入表!G162</f>
        <v>楚湘街082号001栋202</v>
      </c>
      <c r="F161" s="24" t="str">
        <f>录入表!H162</f>
        <v>0064754</v>
      </c>
      <c r="G161" s="23">
        <f>录入表!I162</f>
        <v>92.43</v>
      </c>
      <c r="H161" s="25" t="str">
        <f>录入表!J162</f>
        <v>住宅</v>
      </c>
      <c r="I161" s="25" t="str">
        <f>录入表!L162</f>
        <v>住宅</v>
      </c>
      <c r="J161" s="23" t="str">
        <f>录入表!O162</f>
        <v>混合</v>
      </c>
      <c r="K161" s="24" t="str">
        <f>录入表!Q162</f>
        <v>砖混</v>
      </c>
      <c r="L161" s="24">
        <f>录入表!T162</f>
        <v>3</v>
      </c>
      <c r="M161" s="26">
        <f>录入表!N162</f>
        <v>1986</v>
      </c>
      <c r="N161" s="27">
        <f>录入表!AC162</f>
        <v>2</v>
      </c>
      <c r="O161" s="27">
        <f>录入表!AD162</f>
        <v>4</v>
      </c>
      <c r="P161" s="25">
        <f>IF(AND(C161=基准价!$B$2,I161=基准价!$B$1,计算表!K161=基准价!$A$5),基准价!$B$5,IF(AND(C161=基准价!$B$2,I161=基准价!$B$1,计算表!K161=基准价!$A$7),基准价!$B$7,基准价!$C$5))</f>
        <v>8076</v>
      </c>
      <c r="Q161" s="29">
        <f>IF(AND(K161=基准价!$A$5,(50-(2016-M161))/50&gt;0.3),(50-(2016-M161))/50,IF(AND(K161=基准价!$A$5,(50-(2016-M161))/50&lt;=0.3),0.3,IF(AND(K161=基准价!$A$7,(40-(2016-M161))/40&gt;0.3),(40-(2016-M161))/40,0.3)))</f>
        <v>0.4</v>
      </c>
      <c r="R161" s="30">
        <f>IF(K161=基准价!$A$5,764*(Q161-0.3),612*(Q161-0.3))</f>
        <v>76</v>
      </c>
      <c r="S161" s="30">
        <f>IF(K161=基准价!$A$5,764*Q161*(L161-3)/0.2*3%,612*Q161*(L161-3)/0.2*3%)</f>
        <v>0</v>
      </c>
      <c r="T161" s="30">
        <f t="shared" si="6"/>
        <v>82</v>
      </c>
      <c r="U161" s="30">
        <f t="shared" si="7"/>
        <v>8234</v>
      </c>
      <c r="V161" s="30">
        <f t="shared" si="8"/>
        <v>761069</v>
      </c>
    </row>
    <row r="162" spans="1:22" ht="22.5">
      <c r="A162" s="23">
        <f>录入表!A163</f>
        <v>160</v>
      </c>
      <c r="B162" s="23" t="str">
        <f>录入表!B163</f>
        <v>夏紫贵</v>
      </c>
      <c r="C162" s="23" t="str">
        <f>录入表!D163</f>
        <v>楚湘街082号001栋</v>
      </c>
      <c r="D162" s="23">
        <f>录入表!E163</f>
        <v>302</v>
      </c>
      <c r="E162" s="23" t="str">
        <f>录入表!G163</f>
        <v>楚湘街082号001栋302</v>
      </c>
      <c r="F162" s="24" t="str">
        <f>录入表!H163</f>
        <v>00064746</v>
      </c>
      <c r="G162" s="23">
        <f>录入表!I163</f>
        <v>92.43</v>
      </c>
      <c r="H162" s="25" t="str">
        <f>录入表!J163</f>
        <v>住宅</v>
      </c>
      <c r="I162" s="25" t="str">
        <f>录入表!L163</f>
        <v>住宅</v>
      </c>
      <c r="J162" s="23" t="str">
        <f>录入表!O163</f>
        <v>混合</v>
      </c>
      <c r="K162" s="24" t="str">
        <f>录入表!Q163</f>
        <v>砖混</v>
      </c>
      <c r="L162" s="24">
        <f>录入表!T163</f>
        <v>3</v>
      </c>
      <c r="M162" s="26">
        <f>录入表!N163</f>
        <v>1986</v>
      </c>
      <c r="N162" s="27">
        <f>录入表!AC163</f>
        <v>3</v>
      </c>
      <c r="O162" s="27">
        <f>录入表!AD163</f>
        <v>4</v>
      </c>
      <c r="P162" s="25">
        <f>IF(AND(C162=基准价!$B$2,I162=基准价!$B$1,计算表!K162=基准价!$A$5),基准价!$B$5,IF(AND(C162=基准价!$B$2,I162=基准价!$B$1,计算表!K162=基准价!$A$7),基准价!$B$7,基准价!$C$5))</f>
        <v>8076</v>
      </c>
      <c r="Q162" s="29">
        <f>IF(AND(K162=基准价!$A$5,(50-(2016-M162))/50&gt;0.3),(50-(2016-M162))/50,IF(AND(K162=基准价!$A$5,(50-(2016-M162))/50&lt;=0.3),0.3,IF(AND(K162=基准价!$A$7,(40-(2016-M162))/40&gt;0.3),(40-(2016-M162))/40,0.3)))</f>
        <v>0.4</v>
      </c>
      <c r="R162" s="30">
        <f>IF(K162=基准价!$A$5,764*(Q162-0.3),612*(Q162-0.3))</f>
        <v>76</v>
      </c>
      <c r="S162" s="30">
        <f>IF(K162=基准价!$A$5,764*Q162*(L162-3)/0.2*3%,612*Q162*(L162-3)/0.2*3%)</f>
        <v>0</v>
      </c>
      <c r="T162" s="30">
        <f t="shared" si="6"/>
        <v>163</v>
      </c>
      <c r="U162" s="30">
        <f t="shared" si="7"/>
        <v>8315</v>
      </c>
      <c r="V162" s="30">
        <f t="shared" si="8"/>
        <v>768555</v>
      </c>
    </row>
    <row r="163" spans="1:22" ht="22.5">
      <c r="A163" s="23">
        <f>录入表!A164</f>
        <v>161</v>
      </c>
      <c r="B163" s="23" t="str">
        <f>录入表!B164</f>
        <v>李玉华</v>
      </c>
      <c r="C163" s="23" t="str">
        <f>录入表!D164</f>
        <v>楚湘街082号001栋</v>
      </c>
      <c r="D163" s="23">
        <f>录入表!E164</f>
        <v>402</v>
      </c>
      <c r="E163" s="23" t="str">
        <f>录入表!G164</f>
        <v>楚湘街082号001栋402</v>
      </c>
      <c r="F163" s="24" t="str">
        <f>录入表!H164</f>
        <v>00064739</v>
      </c>
      <c r="G163" s="23">
        <f>录入表!I164</f>
        <v>92.43</v>
      </c>
      <c r="H163" s="25" t="str">
        <f>录入表!J164</f>
        <v>住宅</v>
      </c>
      <c r="I163" s="25" t="str">
        <f>录入表!L164</f>
        <v>住宅</v>
      </c>
      <c r="J163" s="23" t="str">
        <f>录入表!O164</f>
        <v>混合</v>
      </c>
      <c r="K163" s="24" t="str">
        <f>录入表!Q164</f>
        <v>砖混</v>
      </c>
      <c r="L163" s="24">
        <f>录入表!T164</f>
        <v>3</v>
      </c>
      <c r="M163" s="26">
        <f>录入表!N164</f>
        <v>1986</v>
      </c>
      <c r="N163" s="27">
        <f>录入表!AC164</f>
        <v>4</v>
      </c>
      <c r="O163" s="27">
        <f>录入表!AD164</f>
        <v>4</v>
      </c>
      <c r="P163" s="25">
        <f>IF(AND(C163=基准价!$B$2,I163=基准价!$B$1,计算表!K163=基准价!$A$5),基准价!$B$5,IF(AND(C163=基准价!$B$2,I163=基准价!$B$1,计算表!K163=基准价!$A$7),基准价!$B$7,基准价!$C$5))</f>
        <v>8076</v>
      </c>
      <c r="Q163" s="29">
        <f>IF(AND(K163=基准价!$A$5,(50-(2016-M163))/50&gt;0.3),(50-(2016-M163))/50,IF(AND(K163=基准价!$A$5,(50-(2016-M163))/50&lt;=0.3),0.3,IF(AND(K163=基准价!$A$7,(40-(2016-M163))/40&gt;0.3),(40-(2016-M163))/40,0.3)))</f>
        <v>0.4</v>
      </c>
      <c r="R163" s="30">
        <f>IF(K163=基准价!$A$5,764*(Q163-0.3),612*(Q163-0.3))</f>
        <v>76</v>
      </c>
      <c r="S163" s="30">
        <f>IF(K163=基准价!$A$5,764*Q163*(L163-3)/0.2*3%,612*Q163*(L163-3)/0.2*3%)</f>
        <v>0</v>
      </c>
      <c r="T163" s="30">
        <f t="shared" si="6"/>
        <v>41</v>
      </c>
      <c r="U163" s="30">
        <f t="shared" si="7"/>
        <v>8193</v>
      </c>
      <c r="V163" s="30">
        <f t="shared" si="8"/>
        <v>757279</v>
      </c>
    </row>
    <row r="164" spans="1:22" ht="22.5">
      <c r="A164" s="23">
        <f>录入表!A165</f>
        <v>162</v>
      </c>
      <c r="B164" s="23" t="str">
        <f>录入表!B165</f>
        <v>雷昕明</v>
      </c>
      <c r="C164" s="23" t="str">
        <f>录入表!D165</f>
        <v>楚湘街082号001栋</v>
      </c>
      <c r="D164" s="23">
        <f>录入表!E165</f>
        <v>103</v>
      </c>
      <c r="E164" s="23" t="str">
        <f>录入表!G165</f>
        <v>楚湘街082号001栋103</v>
      </c>
      <c r="F164" s="24" t="str">
        <f>录入表!H165</f>
        <v>00064761</v>
      </c>
      <c r="G164" s="23">
        <f>录入表!I165</f>
        <v>75.16</v>
      </c>
      <c r="H164" s="25" t="str">
        <f>录入表!J165</f>
        <v>住宅</v>
      </c>
      <c r="I164" s="25" t="str">
        <f>录入表!L165</f>
        <v>住宅</v>
      </c>
      <c r="J164" s="23" t="str">
        <f>录入表!O165</f>
        <v>混合</v>
      </c>
      <c r="K164" s="24" t="str">
        <f>录入表!Q165</f>
        <v>砖混</v>
      </c>
      <c r="L164" s="24">
        <f>录入表!T165</f>
        <v>3</v>
      </c>
      <c r="M164" s="26">
        <f>录入表!N165</f>
        <v>1986</v>
      </c>
      <c r="N164" s="27">
        <f>录入表!AC165</f>
        <v>1</v>
      </c>
      <c r="O164" s="27">
        <f>录入表!AD165</f>
        <v>4</v>
      </c>
      <c r="P164" s="25">
        <f>IF(AND(C164=基准价!$B$2,I164=基准价!$B$1,计算表!K164=基准价!$A$5),基准价!$B$5,IF(AND(C164=基准价!$B$2,I164=基准价!$B$1,计算表!K164=基准价!$A$7),基准价!$B$7,基准价!$C$5))</f>
        <v>8076</v>
      </c>
      <c r="Q164" s="29">
        <f>IF(AND(K164=基准价!$A$5,(50-(2016-M164))/50&gt;0.3),(50-(2016-M164))/50,IF(AND(K164=基准价!$A$5,(50-(2016-M164))/50&lt;=0.3),0.3,IF(AND(K164=基准价!$A$7,(40-(2016-M164))/40&gt;0.3),(40-(2016-M164))/40,0.3)))</f>
        <v>0.4</v>
      </c>
      <c r="R164" s="30">
        <f>IF(K164=基准价!$A$5,764*(Q164-0.3),612*(Q164-0.3))</f>
        <v>76</v>
      </c>
      <c r="S164" s="30">
        <f>IF(K164=基准价!$A$5,764*Q164*(L164-3)/0.2*3%,612*Q164*(L164-3)/0.2*3%)</f>
        <v>0</v>
      </c>
      <c r="T164" s="30">
        <f t="shared" si="6"/>
        <v>0</v>
      </c>
      <c r="U164" s="30">
        <f t="shared" si="7"/>
        <v>8152</v>
      </c>
      <c r="V164" s="30">
        <f t="shared" si="8"/>
        <v>612704</v>
      </c>
    </row>
    <row r="165" spans="1:22" ht="22.5">
      <c r="A165" s="23">
        <f>录入表!A166</f>
        <v>163</v>
      </c>
      <c r="B165" s="23" t="str">
        <f>录入表!B166</f>
        <v>沈丽娜</v>
      </c>
      <c r="C165" s="23" t="str">
        <f>录入表!D166</f>
        <v>楚湘街082号001栋</v>
      </c>
      <c r="D165" s="23">
        <f>录入表!E166</f>
        <v>203</v>
      </c>
      <c r="E165" s="23" t="str">
        <f>录入表!G166</f>
        <v>楚湘街082号001栋203</v>
      </c>
      <c r="F165" s="24" t="str">
        <f>录入表!H166</f>
        <v>00064753</v>
      </c>
      <c r="G165" s="23">
        <f>录入表!I166</f>
        <v>75.16</v>
      </c>
      <c r="H165" s="25" t="str">
        <f>录入表!J166</f>
        <v>住宅</v>
      </c>
      <c r="I165" s="25" t="str">
        <f>录入表!L166</f>
        <v>住宅</v>
      </c>
      <c r="J165" s="23" t="str">
        <f>录入表!O166</f>
        <v>混合</v>
      </c>
      <c r="K165" s="24" t="str">
        <f>录入表!Q166</f>
        <v>砖混</v>
      </c>
      <c r="L165" s="24">
        <f>录入表!T166</f>
        <v>3</v>
      </c>
      <c r="M165" s="26">
        <f>录入表!N166</f>
        <v>1986</v>
      </c>
      <c r="N165" s="27">
        <f>录入表!AC166</f>
        <v>2</v>
      </c>
      <c r="O165" s="27">
        <f>录入表!AD166</f>
        <v>4</v>
      </c>
      <c r="P165" s="25">
        <f>IF(AND(C165=基准价!$B$2,I165=基准价!$B$1,计算表!K165=基准价!$A$5),基准价!$B$5,IF(AND(C165=基准价!$B$2,I165=基准价!$B$1,计算表!K165=基准价!$A$7),基准价!$B$7,基准价!$C$5))</f>
        <v>8076</v>
      </c>
      <c r="Q165" s="29">
        <f>IF(AND(K165=基准价!$A$5,(50-(2016-M165))/50&gt;0.3),(50-(2016-M165))/50,IF(AND(K165=基准价!$A$5,(50-(2016-M165))/50&lt;=0.3),0.3,IF(AND(K165=基准价!$A$7,(40-(2016-M165))/40&gt;0.3),(40-(2016-M165))/40,0.3)))</f>
        <v>0.4</v>
      </c>
      <c r="R165" s="30">
        <f>IF(K165=基准价!$A$5,764*(Q165-0.3),612*(Q165-0.3))</f>
        <v>76</v>
      </c>
      <c r="S165" s="30">
        <f>IF(K165=基准价!$A$5,764*Q165*(L165-3)/0.2*3%,612*Q165*(L165-3)/0.2*3%)</f>
        <v>0</v>
      </c>
      <c r="T165" s="30">
        <f t="shared" si="6"/>
        <v>82</v>
      </c>
      <c r="U165" s="30">
        <f t="shared" si="7"/>
        <v>8234</v>
      </c>
      <c r="V165" s="30">
        <f t="shared" si="8"/>
        <v>618867</v>
      </c>
    </row>
    <row r="166" spans="1:22" ht="22.5">
      <c r="A166" s="23">
        <f>录入表!A167</f>
        <v>164</v>
      </c>
      <c r="B166" s="23" t="str">
        <f>录入表!B167</f>
        <v>旷东阳、张云辉</v>
      </c>
      <c r="C166" s="23" t="str">
        <f>录入表!D167</f>
        <v>楚湘街082号001栋</v>
      </c>
      <c r="D166" s="23">
        <f>录入表!E167</f>
        <v>303</v>
      </c>
      <c r="E166" s="23" t="str">
        <f>录入表!G167</f>
        <v>楚湘街082号001栋303</v>
      </c>
      <c r="F166" s="24">
        <f>录入表!H167</f>
        <v>709087252</v>
      </c>
      <c r="G166" s="23">
        <f>录入表!I167</f>
        <v>75.16</v>
      </c>
      <c r="H166" s="25" t="str">
        <f>录入表!J167</f>
        <v>住宅</v>
      </c>
      <c r="I166" s="25" t="str">
        <f>录入表!L167</f>
        <v>住宅</v>
      </c>
      <c r="J166" s="23" t="str">
        <f>录入表!O167</f>
        <v>混合</v>
      </c>
      <c r="K166" s="24" t="str">
        <f>录入表!Q167</f>
        <v>砖混</v>
      </c>
      <c r="L166" s="24">
        <f>录入表!T167</f>
        <v>3</v>
      </c>
      <c r="M166" s="26">
        <f>录入表!N167</f>
        <v>1986</v>
      </c>
      <c r="N166" s="27">
        <f>录入表!AC167</f>
        <v>3</v>
      </c>
      <c r="O166" s="27">
        <f>录入表!AD167</f>
        <v>4</v>
      </c>
      <c r="P166" s="25">
        <f>IF(AND(C166=基准价!$B$2,I166=基准价!$B$1,计算表!K166=基准价!$A$5),基准价!$B$5,IF(AND(C166=基准价!$B$2,I166=基准价!$B$1,计算表!K166=基准价!$A$7),基准价!$B$7,基准价!$C$5))</f>
        <v>8076</v>
      </c>
      <c r="Q166" s="29">
        <f>IF(AND(K166=基准价!$A$5,(50-(2016-M166))/50&gt;0.3),(50-(2016-M166))/50,IF(AND(K166=基准价!$A$5,(50-(2016-M166))/50&lt;=0.3),0.3,IF(AND(K166=基准价!$A$7,(40-(2016-M166))/40&gt;0.3),(40-(2016-M166))/40,0.3)))</f>
        <v>0.4</v>
      </c>
      <c r="R166" s="30">
        <f>IF(K166=基准价!$A$5,764*(Q166-0.3),612*(Q166-0.3))</f>
        <v>76</v>
      </c>
      <c r="S166" s="30">
        <f>IF(K166=基准价!$A$5,764*Q166*(L166-3)/0.2*3%,612*Q166*(L166-3)/0.2*3%)</f>
        <v>0</v>
      </c>
      <c r="T166" s="30">
        <f t="shared" si="6"/>
        <v>163</v>
      </c>
      <c r="U166" s="30">
        <f t="shared" si="7"/>
        <v>8315</v>
      </c>
      <c r="V166" s="30">
        <f t="shared" si="8"/>
        <v>624955</v>
      </c>
    </row>
    <row r="167" spans="1:22" ht="22.5">
      <c r="A167" s="23">
        <f>录入表!A168</f>
        <v>165</v>
      </c>
      <c r="B167" s="23" t="str">
        <f>录入表!B168</f>
        <v>滕丽范</v>
      </c>
      <c r="C167" s="23" t="str">
        <f>录入表!D168</f>
        <v>楚湘街082号001栋</v>
      </c>
      <c r="D167" s="23">
        <f>录入表!E168</f>
        <v>403</v>
      </c>
      <c r="E167" s="23" t="str">
        <f>录入表!G168</f>
        <v>楚湘街082号001栋403</v>
      </c>
      <c r="F167" s="24" t="str">
        <f>录入表!H168</f>
        <v>00064738</v>
      </c>
      <c r="G167" s="23">
        <f>录入表!I168</f>
        <v>75.16</v>
      </c>
      <c r="H167" s="25" t="str">
        <f>录入表!J168</f>
        <v>住宅</v>
      </c>
      <c r="I167" s="25" t="str">
        <f>录入表!L168</f>
        <v>住宅</v>
      </c>
      <c r="J167" s="23" t="str">
        <f>录入表!O168</f>
        <v>混合</v>
      </c>
      <c r="K167" s="24" t="str">
        <f>录入表!Q168</f>
        <v>砖混</v>
      </c>
      <c r="L167" s="24">
        <f>录入表!T168</f>
        <v>3</v>
      </c>
      <c r="M167" s="26">
        <f>录入表!N168</f>
        <v>1986</v>
      </c>
      <c r="N167" s="27">
        <f>录入表!AC168</f>
        <v>4</v>
      </c>
      <c r="O167" s="27">
        <f>录入表!AD168</f>
        <v>4</v>
      </c>
      <c r="P167" s="25">
        <f>IF(AND(C167=基准价!$B$2,I167=基准价!$B$1,计算表!K167=基准价!$A$5),基准价!$B$5,IF(AND(C167=基准价!$B$2,I167=基准价!$B$1,计算表!K167=基准价!$A$7),基准价!$B$7,基准价!$C$5))</f>
        <v>8076</v>
      </c>
      <c r="Q167" s="29">
        <f>IF(AND(K167=基准价!$A$5,(50-(2016-M167))/50&gt;0.3),(50-(2016-M167))/50,IF(AND(K167=基准价!$A$5,(50-(2016-M167))/50&lt;=0.3),0.3,IF(AND(K167=基准价!$A$7,(40-(2016-M167))/40&gt;0.3),(40-(2016-M167))/40,0.3)))</f>
        <v>0.4</v>
      </c>
      <c r="R167" s="30">
        <f>IF(K167=基准价!$A$5,764*(Q167-0.3),612*(Q167-0.3))</f>
        <v>76</v>
      </c>
      <c r="S167" s="30">
        <f>IF(K167=基准价!$A$5,764*Q167*(L167-3)/0.2*3%,612*Q167*(L167-3)/0.2*3%)</f>
        <v>0</v>
      </c>
      <c r="T167" s="30">
        <f t="shared" si="6"/>
        <v>41</v>
      </c>
      <c r="U167" s="30">
        <f t="shared" si="7"/>
        <v>8193</v>
      </c>
      <c r="V167" s="30">
        <f t="shared" si="8"/>
        <v>615786</v>
      </c>
    </row>
    <row r="168" spans="1:22" ht="22.5">
      <c r="A168" s="23">
        <f>录入表!A169</f>
        <v>166</v>
      </c>
      <c r="B168" s="23" t="str">
        <f>录入表!B169</f>
        <v>段淑坤</v>
      </c>
      <c r="C168" s="23" t="str">
        <f>录入表!D169</f>
        <v>楚湘街082号001栋</v>
      </c>
      <c r="D168" s="23">
        <f>录入表!E169</f>
        <v>104</v>
      </c>
      <c r="E168" s="23" t="str">
        <f>录入表!G169</f>
        <v>楚湘街082号001栋104</v>
      </c>
      <c r="F168" s="24" t="str">
        <f>录入表!H169</f>
        <v>00064760</v>
      </c>
      <c r="G168" s="23">
        <f>录入表!I169</f>
        <v>81.06</v>
      </c>
      <c r="H168" s="25" t="str">
        <f>录入表!J169</f>
        <v>住宅</v>
      </c>
      <c r="I168" s="25" t="str">
        <f>录入表!L169</f>
        <v>住宅</v>
      </c>
      <c r="J168" s="23" t="str">
        <f>录入表!O169</f>
        <v>混合</v>
      </c>
      <c r="K168" s="24" t="str">
        <f>录入表!Q169</f>
        <v>砖混</v>
      </c>
      <c r="L168" s="24">
        <f>录入表!T169</f>
        <v>3</v>
      </c>
      <c r="M168" s="26">
        <f>录入表!N169</f>
        <v>1986</v>
      </c>
      <c r="N168" s="27">
        <f>录入表!AC169</f>
        <v>1</v>
      </c>
      <c r="O168" s="27">
        <f>录入表!AD169</f>
        <v>4</v>
      </c>
      <c r="P168" s="25">
        <f>IF(AND(C168=基准价!$B$2,I168=基准价!$B$1,计算表!K168=基准价!$A$5),基准价!$B$5,IF(AND(C168=基准价!$B$2,I168=基准价!$B$1,计算表!K168=基准价!$A$7),基准价!$B$7,基准价!$C$5))</f>
        <v>8076</v>
      </c>
      <c r="Q168" s="29">
        <f>IF(AND(K168=基准价!$A$5,(50-(2016-M168))/50&gt;0.3),(50-(2016-M168))/50,IF(AND(K168=基准价!$A$5,(50-(2016-M168))/50&lt;=0.3),0.3,IF(AND(K168=基准价!$A$7,(40-(2016-M168))/40&gt;0.3),(40-(2016-M168))/40,0.3)))</f>
        <v>0.4</v>
      </c>
      <c r="R168" s="30">
        <f>IF(K168=基准价!$A$5,764*(Q168-0.3),612*(Q168-0.3))</f>
        <v>76</v>
      </c>
      <c r="S168" s="30">
        <f>IF(K168=基准价!$A$5,764*Q168*(L168-3)/0.2*3%,612*Q168*(L168-3)/0.2*3%)</f>
        <v>0</v>
      </c>
      <c r="T168" s="30">
        <f t="shared" si="6"/>
        <v>0</v>
      </c>
      <c r="U168" s="30">
        <f t="shared" si="7"/>
        <v>8152</v>
      </c>
      <c r="V168" s="30">
        <f t="shared" si="8"/>
        <v>660801</v>
      </c>
    </row>
    <row r="169" spans="1:22" ht="22.5">
      <c r="A169" s="23">
        <f>录入表!A170</f>
        <v>167</v>
      </c>
      <c r="B169" s="23" t="str">
        <f>录入表!B170</f>
        <v>李玉琦</v>
      </c>
      <c r="C169" s="23" t="str">
        <f>录入表!D170</f>
        <v>楚湘街082号001栋</v>
      </c>
      <c r="D169" s="23">
        <f>录入表!E170</f>
        <v>204</v>
      </c>
      <c r="E169" s="23" t="str">
        <f>录入表!G170</f>
        <v>楚湘街082号001栋204</v>
      </c>
      <c r="F169" s="24" t="str">
        <f>录入表!H170</f>
        <v>00064752</v>
      </c>
      <c r="G169" s="23">
        <f>录入表!I170</f>
        <v>81.06</v>
      </c>
      <c r="H169" s="25" t="str">
        <f>录入表!J170</f>
        <v>住宅</v>
      </c>
      <c r="I169" s="25" t="str">
        <f>录入表!L170</f>
        <v>住宅</v>
      </c>
      <c r="J169" s="23" t="str">
        <f>录入表!O170</f>
        <v>混合</v>
      </c>
      <c r="K169" s="24" t="str">
        <f>录入表!Q170</f>
        <v>砖混</v>
      </c>
      <c r="L169" s="24">
        <f>录入表!T170</f>
        <v>3</v>
      </c>
      <c r="M169" s="26">
        <f>录入表!N170</f>
        <v>1986</v>
      </c>
      <c r="N169" s="27">
        <f>录入表!AC170</f>
        <v>2</v>
      </c>
      <c r="O169" s="27">
        <f>录入表!AD170</f>
        <v>4</v>
      </c>
      <c r="P169" s="25">
        <f>IF(AND(C169=基准价!$B$2,I169=基准价!$B$1,计算表!K169=基准价!$A$5),基准价!$B$5,IF(AND(C169=基准价!$B$2,I169=基准价!$B$1,计算表!K169=基准价!$A$7),基准价!$B$7,基准价!$C$5))</f>
        <v>8076</v>
      </c>
      <c r="Q169" s="29">
        <f>IF(AND(K169=基准价!$A$5,(50-(2016-M169))/50&gt;0.3),(50-(2016-M169))/50,IF(AND(K169=基准价!$A$5,(50-(2016-M169))/50&lt;=0.3),0.3,IF(AND(K169=基准价!$A$7,(40-(2016-M169))/40&gt;0.3),(40-(2016-M169))/40,0.3)))</f>
        <v>0.4</v>
      </c>
      <c r="R169" s="30">
        <f>IF(K169=基准价!$A$5,764*(Q169-0.3),612*(Q169-0.3))</f>
        <v>76</v>
      </c>
      <c r="S169" s="30">
        <f>IF(K169=基准价!$A$5,764*Q169*(L169-3)/0.2*3%,612*Q169*(L169-3)/0.2*3%)</f>
        <v>0</v>
      </c>
      <c r="T169" s="30">
        <f t="shared" si="6"/>
        <v>82</v>
      </c>
      <c r="U169" s="30">
        <f t="shared" si="7"/>
        <v>8234</v>
      </c>
      <c r="V169" s="30">
        <f t="shared" si="8"/>
        <v>667448</v>
      </c>
    </row>
    <row r="170" spans="1:22" ht="22.5">
      <c r="A170" s="23">
        <f>录入表!A171</f>
        <v>168</v>
      </c>
      <c r="B170" s="23" t="str">
        <f>录入表!B171</f>
        <v>李庆云</v>
      </c>
      <c r="C170" s="23" t="str">
        <f>录入表!D171</f>
        <v>楚湘街082号001栋</v>
      </c>
      <c r="D170" s="23">
        <f>录入表!E171</f>
        <v>304</v>
      </c>
      <c r="E170" s="23" t="str">
        <f>录入表!G171</f>
        <v>楚湘街082号001栋304</v>
      </c>
      <c r="F170" s="24" t="str">
        <f>录入表!H171</f>
        <v>00064745</v>
      </c>
      <c r="G170" s="23">
        <f>录入表!I171</f>
        <v>81.06</v>
      </c>
      <c r="H170" s="25" t="str">
        <f>录入表!J171</f>
        <v>住宅</v>
      </c>
      <c r="I170" s="25" t="str">
        <f>录入表!L171</f>
        <v>住宅</v>
      </c>
      <c r="J170" s="23" t="str">
        <f>录入表!O171</f>
        <v>混合</v>
      </c>
      <c r="K170" s="24" t="str">
        <f>录入表!Q171</f>
        <v>砖混</v>
      </c>
      <c r="L170" s="24">
        <f>录入表!T171</f>
        <v>3</v>
      </c>
      <c r="M170" s="26">
        <f>录入表!N171</f>
        <v>1986</v>
      </c>
      <c r="N170" s="27">
        <f>录入表!AC171</f>
        <v>3</v>
      </c>
      <c r="O170" s="27">
        <f>录入表!AD171</f>
        <v>4</v>
      </c>
      <c r="P170" s="25">
        <f>IF(AND(C170=基准价!$B$2,I170=基准价!$B$1,计算表!K170=基准价!$A$5),基准价!$B$5,IF(AND(C170=基准价!$B$2,I170=基准价!$B$1,计算表!K170=基准价!$A$7),基准价!$B$7,基准价!$C$5))</f>
        <v>8076</v>
      </c>
      <c r="Q170" s="29">
        <f>IF(AND(K170=基准价!$A$5,(50-(2016-M170))/50&gt;0.3),(50-(2016-M170))/50,IF(AND(K170=基准价!$A$5,(50-(2016-M170))/50&lt;=0.3),0.3,IF(AND(K170=基准价!$A$7,(40-(2016-M170))/40&gt;0.3),(40-(2016-M170))/40,0.3)))</f>
        <v>0.4</v>
      </c>
      <c r="R170" s="30">
        <f>IF(K170=基准价!$A$5,764*(Q170-0.3),612*(Q170-0.3))</f>
        <v>76</v>
      </c>
      <c r="S170" s="30">
        <f>IF(K170=基准价!$A$5,764*Q170*(L170-3)/0.2*3%,612*Q170*(L170-3)/0.2*3%)</f>
        <v>0</v>
      </c>
      <c r="T170" s="30">
        <f t="shared" si="6"/>
        <v>163</v>
      </c>
      <c r="U170" s="30">
        <f t="shared" si="7"/>
        <v>8315</v>
      </c>
      <c r="V170" s="30">
        <f t="shared" si="8"/>
        <v>674014</v>
      </c>
    </row>
    <row r="171" spans="1:22" ht="22.5">
      <c r="A171" s="23">
        <f>录入表!A172</f>
        <v>169</v>
      </c>
      <c r="B171" s="23" t="str">
        <f>录入表!B172</f>
        <v>周燕春</v>
      </c>
      <c r="C171" s="23" t="str">
        <f>录入表!D172</f>
        <v>楚湘街082号001栋</v>
      </c>
      <c r="D171" s="23">
        <f>录入表!E172</f>
        <v>404</v>
      </c>
      <c r="E171" s="23" t="str">
        <f>录入表!G172</f>
        <v>楚湘街082号001栋404</v>
      </c>
      <c r="F171" s="24" t="str">
        <f>录入表!H172</f>
        <v>708045852</v>
      </c>
      <c r="G171" s="23">
        <f>录入表!I172</f>
        <v>81.06</v>
      </c>
      <c r="H171" s="25" t="str">
        <f>录入表!J172</f>
        <v>住宅</v>
      </c>
      <c r="I171" s="25" t="str">
        <f>录入表!L172</f>
        <v>住宅</v>
      </c>
      <c r="J171" s="23" t="str">
        <f>录入表!O172</f>
        <v>混合</v>
      </c>
      <c r="K171" s="24" t="str">
        <f>录入表!Q172</f>
        <v>砖混</v>
      </c>
      <c r="L171" s="24">
        <f>录入表!T172</f>
        <v>3</v>
      </c>
      <c r="M171" s="26">
        <f>录入表!N172</f>
        <v>1986</v>
      </c>
      <c r="N171" s="27">
        <f>录入表!AC172</f>
        <v>4</v>
      </c>
      <c r="O171" s="27">
        <f>录入表!AD172</f>
        <v>4</v>
      </c>
      <c r="P171" s="25">
        <f>IF(AND(C171=基准价!$B$2,I171=基准价!$B$1,计算表!K171=基准价!$A$5),基准价!$B$5,IF(AND(C171=基准价!$B$2,I171=基准价!$B$1,计算表!K171=基准价!$A$7),基准价!$B$7,基准价!$C$5))</f>
        <v>8076</v>
      </c>
      <c r="Q171" s="29">
        <f>IF(AND(K171=基准价!$A$5,(50-(2016-M171))/50&gt;0.3),(50-(2016-M171))/50,IF(AND(K171=基准价!$A$5,(50-(2016-M171))/50&lt;=0.3),0.3,IF(AND(K171=基准价!$A$7,(40-(2016-M171))/40&gt;0.3),(40-(2016-M171))/40,0.3)))</f>
        <v>0.4</v>
      </c>
      <c r="R171" s="30">
        <f>IF(K171=基准价!$A$5,764*(Q171-0.3),612*(Q171-0.3))</f>
        <v>76</v>
      </c>
      <c r="S171" s="30">
        <f>IF(K171=基准价!$A$5,764*Q171*(L171-3)/0.2*3%,612*Q171*(L171-3)/0.2*3%)</f>
        <v>0</v>
      </c>
      <c r="T171" s="30">
        <f t="shared" si="6"/>
        <v>41</v>
      </c>
      <c r="U171" s="30">
        <f t="shared" si="7"/>
        <v>8193</v>
      </c>
      <c r="V171" s="30">
        <f t="shared" si="8"/>
        <v>664125</v>
      </c>
    </row>
    <row r="172" spans="1:22" ht="22.5">
      <c r="A172" s="23">
        <f>录入表!A173</f>
        <v>170</v>
      </c>
      <c r="B172" s="23" t="str">
        <f>录入表!B173</f>
        <v>胡超</v>
      </c>
      <c r="C172" s="23" t="str">
        <f>录入表!D173</f>
        <v>楚湘街082号001栋</v>
      </c>
      <c r="D172" s="23">
        <f>录入表!E173</f>
        <v>105</v>
      </c>
      <c r="E172" s="23" t="str">
        <f>录入表!G173</f>
        <v>楚湘街082号001栋105</v>
      </c>
      <c r="F172" s="24" t="str">
        <f>录入表!H173</f>
        <v>00187854</v>
      </c>
      <c r="G172" s="23">
        <f>录入表!I173</f>
        <v>92.43</v>
      </c>
      <c r="H172" s="25" t="str">
        <f>录入表!J173</f>
        <v>住宅</v>
      </c>
      <c r="I172" s="25" t="str">
        <f>录入表!L173</f>
        <v>住宅</v>
      </c>
      <c r="J172" s="23" t="str">
        <f>录入表!O173</f>
        <v>混合</v>
      </c>
      <c r="K172" s="24" t="str">
        <f>录入表!Q173</f>
        <v>砖混</v>
      </c>
      <c r="L172" s="24">
        <f>录入表!T173</f>
        <v>3</v>
      </c>
      <c r="M172" s="26">
        <f>录入表!N173</f>
        <v>1986</v>
      </c>
      <c r="N172" s="27">
        <f>录入表!AC173</f>
        <v>1</v>
      </c>
      <c r="O172" s="27">
        <f>录入表!AD173</f>
        <v>4</v>
      </c>
      <c r="P172" s="25">
        <f>IF(AND(C172=基准价!$B$2,I172=基准价!$B$1,计算表!K172=基准价!$A$5),基准价!$B$5,IF(AND(C172=基准价!$B$2,I172=基准价!$B$1,计算表!K172=基准价!$A$7),基准价!$B$7,基准价!$C$5))</f>
        <v>8076</v>
      </c>
      <c r="Q172" s="29">
        <f>IF(AND(K172=基准价!$A$5,(50-(2016-M172))/50&gt;0.3),(50-(2016-M172))/50,IF(AND(K172=基准价!$A$5,(50-(2016-M172))/50&lt;=0.3),0.3,IF(AND(K172=基准价!$A$7,(40-(2016-M172))/40&gt;0.3),(40-(2016-M172))/40,0.3)))</f>
        <v>0.4</v>
      </c>
      <c r="R172" s="30">
        <f>IF(K172=基准价!$A$5,764*(Q172-0.3),612*(Q172-0.3))</f>
        <v>76</v>
      </c>
      <c r="S172" s="30">
        <f>IF(K172=基准价!$A$5,764*Q172*(L172-3)/0.2*3%,612*Q172*(L172-3)/0.2*3%)</f>
        <v>0</v>
      </c>
      <c r="T172" s="30">
        <f t="shared" si="6"/>
        <v>0</v>
      </c>
      <c r="U172" s="30">
        <f t="shared" si="7"/>
        <v>8152</v>
      </c>
      <c r="V172" s="30">
        <f t="shared" si="8"/>
        <v>753489</v>
      </c>
    </row>
    <row r="173" spans="1:22" ht="22.5">
      <c r="A173" s="23">
        <f>录入表!A174</f>
        <v>171</v>
      </c>
      <c r="B173" s="23" t="str">
        <f>录入表!B174</f>
        <v>傅小萍、陈湘萍、傅莉萍</v>
      </c>
      <c r="C173" s="23" t="str">
        <f>录入表!D174</f>
        <v>楚湘街082号001栋</v>
      </c>
      <c r="D173" s="23">
        <f>录入表!E174</f>
        <v>205</v>
      </c>
      <c r="E173" s="23" t="str">
        <f>录入表!G174</f>
        <v>楚湘街082号001栋205</v>
      </c>
      <c r="F173" s="24" t="str">
        <f>录入表!H174</f>
        <v>712036241、712036243、712036242</v>
      </c>
      <c r="G173" s="23">
        <f>录入表!I174</f>
        <v>92.43</v>
      </c>
      <c r="H173" s="25" t="str">
        <f>录入表!J174</f>
        <v>住宅</v>
      </c>
      <c r="I173" s="25" t="str">
        <f>录入表!L174</f>
        <v>住宅</v>
      </c>
      <c r="J173" s="23" t="str">
        <f>录入表!O174</f>
        <v>混合</v>
      </c>
      <c r="K173" s="24" t="str">
        <f>录入表!Q174</f>
        <v>砖混</v>
      </c>
      <c r="L173" s="24">
        <f>录入表!T174</f>
        <v>3</v>
      </c>
      <c r="M173" s="26">
        <f>录入表!N174</f>
        <v>1986</v>
      </c>
      <c r="N173" s="27">
        <f>录入表!AC174</f>
        <v>2</v>
      </c>
      <c r="O173" s="27">
        <f>录入表!AD174</f>
        <v>4</v>
      </c>
      <c r="P173" s="25">
        <f>IF(AND(C173=基准价!$B$2,I173=基准价!$B$1,计算表!K173=基准价!$A$5),基准价!$B$5,IF(AND(C173=基准价!$B$2,I173=基准价!$B$1,计算表!K173=基准价!$A$7),基准价!$B$7,基准价!$C$5))</f>
        <v>8076</v>
      </c>
      <c r="Q173" s="29">
        <f>IF(AND(K173=基准价!$A$5,(50-(2016-M173))/50&gt;0.3),(50-(2016-M173))/50,IF(AND(K173=基准价!$A$5,(50-(2016-M173))/50&lt;=0.3),0.3,IF(AND(K173=基准价!$A$7,(40-(2016-M173))/40&gt;0.3),(40-(2016-M173))/40,0.3)))</f>
        <v>0.4</v>
      </c>
      <c r="R173" s="30">
        <f>IF(K173=基准价!$A$5,764*(Q173-0.3),612*(Q173-0.3))</f>
        <v>76</v>
      </c>
      <c r="S173" s="30">
        <f>IF(K173=基准价!$A$5,764*Q173*(L173-3)/0.2*3%,612*Q173*(L173-3)/0.2*3%)</f>
        <v>0</v>
      </c>
      <c r="T173" s="30">
        <f t="shared" si="6"/>
        <v>82</v>
      </c>
      <c r="U173" s="30">
        <f t="shared" si="7"/>
        <v>8234</v>
      </c>
      <c r="V173" s="30">
        <f t="shared" si="8"/>
        <v>761069</v>
      </c>
    </row>
    <row r="174" spans="1:22" ht="22.5">
      <c r="A174" s="23">
        <f>录入表!A175</f>
        <v>172</v>
      </c>
      <c r="B174" s="23" t="str">
        <f>录入表!B175</f>
        <v>柯静芳</v>
      </c>
      <c r="C174" s="23" t="str">
        <f>录入表!D175</f>
        <v>楚湘街082号001栋</v>
      </c>
      <c r="D174" s="23">
        <f>录入表!E175</f>
        <v>305</v>
      </c>
      <c r="E174" s="23" t="str">
        <f>录入表!G175</f>
        <v>楚湘街082号001栋305</v>
      </c>
      <c r="F174" s="24" t="str">
        <f>录入表!H175</f>
        <v>00064744</v>
      </c>
      <c r="G174" s="23">
        <f>录入表!I175</f>
        <v>92.43</v>
      </c>
      <c r="H174" s="25" t="str">
        <f>录入表!J175</f>
        <v>住宅</v>
      </c>
      <c r="I174" s="25" t="str">
        <f>录入表!L175</f>
        <v>住宅</v>
      </c>
      <c r="J174" s="23" t="str">
        <f>录入表!O175</f>
        <v>混合</v>
      </c>
      <c r="K174" s="24" t="str">
        <f>录入表!Q175</f>
        <v>砖混</v>
      </c>
      <c r="L174" s="24">
        <f>录入表!T175</f>
        <v>3</v>
      </c>
      <c r="M174" s="26">
        <f>录入表!N175</f>
        <v>1986</v>
      </c>
      <c r="N174" s="27">
        <f>录入表!AC175</f>
        <v>3</v>
      </c>
      <c r="O174" s="27">
        <f>录入表!AD175</f>
        <v>4</v>
      </c>
      <c r="P174" s="25">
        <f>IF(AND(C174=基准价!$B$2,I174=基准价!$B$1,计算表!K174=基准价!$A$5),基准价!$B$5,IF(AND(C174=基准价!$B$2,I174=基准价!$B$1,计算表!K174=基准价!$A$7),基准价!$B$7,基准价!$C$5))</f>
        <v>8076</v>
      </c>
      <c r="Q174" s="29">
        <f>IF(AND(K174=基准价!$A$5,(50-(2016-M174))/50&gt;0.3),(50-(2016-M174))/50,IF(AND(K174=基准价!$A$5,(50-(2016-M174))/50&lt;=0.3),0.3,IF(AND(K174=基准价!$A$7,(40-(2016-M174))/40&gt;0.3),(40-(2016-M174))/40,0.3)))</f>
        <v>0.4</v>
      </c>
      <c r="R174" s="30">
        <f>IF(K174=基准价!$A$5,764*(Q174-0.3),612*(Q174-0.3))</f>
        <v>76</v>
      </c>
      <c r="S174" s="30">
        <f>IF(K174=基准价!$A$5,764*Q174*(L174-3)/0.2*3%,612*Q174*(L174-3)/0.2*3%)</f>
        <v>0</v>
      </c>
      <c r="T174" s="30">
        <f t="shared" si="6"/>
        <v>163</v>
      </c>
      <c r="U174" s="30">
        <f t="shared" si="7"/>
        <v>8315</v>
      </c>
      <c r="V174" s="30">
        <f t="shared" si="8"/>
        <v>768555</v>
      </c>
    </row>
    <row r="175" spans="1:22" ht="22.5">
      <c r="A175" s="23">
        <f>录入表!A176</f>
        <v>173</v>
      </c>
      <c r="B175" s="23" t="str">
        <f>录入表!B176</f>
        <v>周建军</v>
      </c>
      <c r="C175" s="23" t="str">
        <f>录入表!D176</f>
        <v>楚湘街082号001栋</v>
      </c>
      <c r="D175" s="23">
        <f>录入表!E176</f>
        <v>405</v>
      </c>
      <c r="E175" s="23" t="str">
        <f>录入表!G176</f>
        <v>楚湘街082号001栋405</v>
      </c>
      <c r="F175" s="24" t="str">
        <f>录入表!H176</f>
        <v>00064736</v>
      </c>
      <c r="G175" s="23">
        <f>录入表!I176</f>
        <v>92.43</v>
      </c>
      <c r="H175" s="25" t="str">
        <f>录入表!J176</f>
        <v>住宅</v>
      </c>
      <c r="I175" s="25" t="str">
        <f>录入表!L176</f>
        <v>住宅</v>
      </c>
      <c r="J175" s="23" t="str">
        <f>录入表!O176</f>
        <v>混合</v>
      </c>
      <c r="K175" s="24" t="str">
        <f>录入表!Q176</f>
        <v>砖混</v>
      </c>
      <c r="L175" s="24">
        <f>录入表!T176</f>
        <v>3</v>
      </c>
      <c r="M175" s="26">
        <f>录入表!N176</f>
        <v>1986</v>
      </c>
      <c r="N175" s="27">
        <f>录入表!AC176</f>
        <v>4</v>
      </c>
      <c r="O175" s="27">
        <f>录入表!AD176</f>
        <v>4</v>
      </c>
      <c r="P175" s="25">
        <f>IF(AND(C175=基准价!$B$2,I175=基准价!$B$1,计算表!K175=基准价!$A$5),基准价!$B$5,IF(AND(C175=基准价!$B$2,I175=基准价!$B$1,计算表!K175=基准价!$A$7),基准价!$B$7,基准价!$C$5))</f>
        <v>8076</v>
      </c>
      <c r="Q175" s="29">
        <f>IF(AND(K175=基准价!$A$5,(50-(2016-M175))/50&gt;0.3),(50-(2016-M175))/50,IF(AND(K175=基准价!$A$5,(50-(2016-M175))/50&lt;=0.3),0.3,IF(AND(K175=基准价!$A$7,(40-(2016-M175))/40&gt;0.3),(40-(2016-M175))/40,0.3)))</f>
        <v>0.4</v>
      </c>
      <c r="R175" s="30">
        <f>IF(K175=基准价!$A$5,764*(Q175-0.3),612*(Q175-0.3))</f>
        <v>76</v>
      </c>
      <c r="S175" s="30">
        <f>IF(K175=基准价!$A$5,764*Q175*(L175-3)/0.2*3%,612*Q175*(L175-3)/0.2*3%)</f>
        <v>0</v>
      </c>
      <c r="T175" s="30">
        <f t="shared" si="6"/>
        <v>41</v>
      </c>
      <c r="U175" s="30">
        <f t="shared" si="7"/>
        <v>8193</v>
      </c>
      <c r="V175" s="30">
        <f t="shared" si="8"/>
        <v>757279</v>
      </c>
    </row>
    <row r="176" spans="1:22" ht="22.5">
      <c r="A176" s="23">
        <f>录入表!A177</f>
        <v>174</v>
      </c>
      <c r="B176" s="23" t="str">
        <f>录入表!B177</f>
        <v>田淑珍</v>
      </c>
      <c r="C176" s="23" t="str">
        <f>录入表!D177</f>
        <v>楚湘街082号001栋</v>
      </c>
      <c r="D176" s="23">
        <f>录入表!E177</f>
        <v>106</v>
      </c>
      <c r="E176" s="23" t="str">
        <f>录入表!G177</f>
        <v>楚湘街082号001栋106</v>
      </c>
      <c r="F176" s="24" t="str">
        <f>录入表!H177</f>
        <v>00064758</v>
      </c>
      <c r="G176" s="23">
        <f>录入表!I177</f>
        <v>75.16</v>
      </c>
      <c r="H176" s="25" t="str">
        <f>录入表!J177</f>
        <v>住宅</v>
      </c>
      <c r="I176" s="25" t="str">
        <f>录入表!L177</f>
        <v>住宅</v>
      </c>
      <c r="J176" s="23" t="str">
        <f>录入表!O177</f>
        <v>混合</v>
      </c>
      <c r="K176" s="24" t="str">
        <f>录入表!Q177</f>
        <v>砖混</v>
      </c>
      <c r="L176" s="24">
        <f>录入表!T177</f>
        <v>3</v>
      </c>
      <c r="M176" s="26">
        <f>录入表!N177</f>
        <v>1986</v>
      </c>
      <c r="N176" s="27">
        <f>录入表!AC177</f>
        <v>1</v>
      </c>
      <c r="O176" s="27">
        <f>录入表!AD177</f>
        <v>4</v>
      </c>
      <c r="P176" s="25">
        <f>IF(AND(C176=基准价!$B$2,I176=基准价!$B$1,计算表!K176=基准价!$A$5),基准价!$B$5,IF(AND(C176=基准价!$B$2,I176=基准价!$B$1,计算表!K176=基准价!$A$7),基准价!$B$7,基准价!$C$5))</f>
        <v>8076</v>
      </c>
      <c r="Q176" s="29">
        <f>IF(AND(K176=基准价!$A$5,(50-(2016-M176))/50&gt;0.3),(50-(2016-M176))/50,IF(AND(K176=基准价!$A$5,(50-(2016-M176))/50&lt;=0.3),0.3,IF(AND(K176=基准价!$A$7,(40-(2016-M176))/40&gt;0.3),(40-(2016-M176))/40,0.3)))</f>
        <v>0.4</v>
      </c>
      <c r="R176" s="30">
        <f>IF(K176=基准价!$A$5,764*(Q176-0.3),612*(Q176-0.3))</f>
        <v>76</v>
      </c>
      <c r="S176" s="30">
        <f>IF(K176=基准价!$A$5,764*Q176*(L176-3)/0.2*3%,612*Q176*(L176-3)/0.2*3%)</f>
        <v>0</v>
      </c>
      <c r="T176" s="30">
        <f t="shared" si="6"/>
        <v>0</v>
      </c>
      <c r="U176" s="30">
        <f t="shared" si="7"/>
        <v>8152</v>
      </c>
      <c r="V176" s="30">
        <f t="shared" si="8"/>
        <v>612704</v>
      </c>
    </row>
    <row r="177" spans="1:22" ht="22.5">
      <c r="A177" s="23">
        <f>录入表!A178</f>
        <v>175</v>
      </c>
      <c r="B177" s="23" t="str">
        <f>录入表!B178</f>
        <v>陈正芳</v>
      </c>
      <c r="C177" s="23" t="str">
        <f>录入表!D178</f>
        <v>楚湘街082号001栋</v>
      </c>
      <c r="D177" s="23">
        <f>录入表!E178</f>
        <v>206</v>
      </c>
      <c r="E177" s="23" t="str">
        <f>录入表!G178</f>
        <v>楚湘街082号001栋206</v>
      </c>
      <c r="F177" s="24" t="str">
        <f>录入表!H178</f>
        <v>00064750</v>
      </c>
      <c r="G177" s="23">
        <f>录入表!I178</f>
        <v>75.16</v>
      </c>
      <c r="H177" s="25" t="str">
        <f>录入表!J178</f>
        <v>住宅</v>
      </c>
      <c r="I177" s="25" t="str">
        <f>录入表!L178</f>
        <v>住宅</v>
      </c>
      <c r="J177" s="23" t="str">
        <f>录入表!O178</f>
        <v>混合</v>
      </c>
      <c r="K177" s="24" t="str">
        <f>录入表!Q178</f>
        <v>砖混</v>
      </c>
      <c r="L177" s="24">
        <f>录入表!T178</f>
        <v>3</v>
      </c>
      <c r="M177" s="26">
        <f>录入表!N178</f>
        <v>1986</v>
      </c>
      <c r="N177" s="27">
        <f>录入表!AC178</f>
        <v>2</v>
      </c>
      <c r="O177" s="27">
        <f>录入表!AD178</f>
        <v>4</v>
      </c>
      <c r="P177" s="25">
        <f>IF(AND(C177=基准价!$B$2,I177=基准价!$B$1,计算表!K177=基准价!$A$5),基准价!$B$5,IF(AND(C177=基准价!$B$2,I177=基准价!$B$1,计算表!K177=基准价!$A$7),基准价!$B$7,基准价!$C$5))</f>
        <v>8076</v>
      </c>
      <c r="Q177" s="29">
        <f>IF(AND(K177=基准价!$A$5,(50-(2016-M177))/50&gt;0.3),(50-(2016-M177))/50,IF(AND(K177=基准价!$A$5,(50-(2016-M177))/50&lt;=0.3),0.3,IF(AND(K177=基准价!$A$7,(40-(2016-M177))/40&gt;0.3),(40-(2016-M177))/40,0.3)))</f>
        <v>0.4</v>
      </c>
      <c r="R177" s="30">
        <f>IF(K177=基准价!$A$5,764*(Q177-0.3),612*(Q177-0.3))</f>
        <v>76</v>
      </c>
      <c r="S177" s="30">
        <f>IF(K177=基准价!$A$5,764*Q177*(L177-3)/0.2*3%,612*Q177*(L177-3)/0.2*3%)</f>
        <v>0</v>
      </c>
      <c r="T177" s="30">
        <f t="shared" si="6"/>
        <v>82</v>
      </c>
      <c r="U177" s="30">
        <f t="shared" si="7"/>
        <v>8234</v>
      </c>
      <c r="V177" s="30">
        <f t="shared" si="8"/>
        <v>618867</v>
      </c>
    </row>
    <row r="178" spans="1:22" ht="22.5">
      <c r="A178" s="23">
        <f>录入表!A179</f>
        <v>176</v>
      </c>
      <c r="B178" s="23" t="str">
        <f>录入表!B179</f>
        <v>张宋安</v>
      </c>
      <c r="C178" s="23" t="str">
        <f>录入表!D179</f>
        <v>楚湘街082号001栋</v>
      </c>
      <c r="D178" s="23">
        <f>录入表!E179</f>
        <v>306</v>
      </c>
      <c r="E178" s="23" t="str">
        <f>录入表!G179</f>
        <v>楚湘街082号001栋306</v>
      </c>
      <c r="F178" s="24" t="str">
        <f>录入表!H179</f>
        <v>00064743</v>
      </c>
      <c r="G178" s="23">
        <f>录入表!I179</f>
        <v>75.16</v>
      </c>
      <c r="H178" s="25" t="str">
        <f>录入表!J179</f>
        <v>住宅</v>
      </c>
      <c r="I178" s="25" t="str">
        <f>录入表!L179</f>
        <v>住宅</v>
      </c>
      <c r="J178" s="23" t="str">
        <f>录入表!O179</f>
        <v>混合</v>
      </c>
      <c r="K178" s="24" t="str">
        <f>录入表!Q179</f>
        <v>砖混</v>
      </c>
      <c r="L178" s="24">
        <f>录入表!T179</f>
        <v>3</v>
      </c>
      <c r="M178" s="26">
        <f>录入表!N179</f>
        <v>1986</v>
      </c>
      <c r="N178" s="27">
        <f>录入表!AC179</f>
        <v>3</v>
      </c>
      <c r="O178" s="27">
        <f>录入表!AD179</f>
        <v>4</v>
      </c>
      <c r="P178" s="25">
        <f>IF(AND(C178=基准价!$B$2,I178=基准价!$B$1,计算表!K178=基准价!$A$5),基准价!$B$5,IF(AND(C178=基准价!$B$2,I178=基准价!$B$1,计算表!K178=基准价!$A$7),基准价!$B$7,基准价!$C$5))</f>
        <v>8076</v>
      </c>
      <c r="Q178" s="29">
        <f>IF(AND(K178=基准价!$A$5,(50-(2016-M178))/50&gt;0.3),(50-(2016-M178))/50,IF(AND(K178=基准价!$A$5,(50-(2016-M178))/50&lt;=0.3),0.3,IF(AND(K178=基准价!$A$7,(40-(2016-M178))/40&gt;0.3),(40-(2016-M178))/40,0.3)))</f>
        <v>0.4</v>
      </c>
      <c r="R178" s="30">
        <f>IF(K178=基准价!$A$5,764*(Q178-0.3),612*(Q178-0.3))</f>
        <v>76</v>
      </c>
      <c r="S178" s="30">
        <f>IF(K178=基准价!$A$5,764*Q178*(L178-3)/0.2*3%,612*Q178*(L178-3)/0.2*3%)</f>
        <v>0</v>
      </c>
      <c r="T178" s="30">
        <f t="shared" si="6"/>
        <v>163</v>
      </c>
      <c r="U178" s="30">
        <f t="shared" si="7"/>
        <v>8315</v>
      </c>
      <c r="V178" s="30">
        <f t="shared" si="8"/>
        <v>624955</v>
      </c>
    </row>
    <row r="179" spans="1:22" ht="22.5">
      <c r="A179" s="23">
        <f>录入表!A180</f>
        <v>177</v>
      </c>
      <c r="B179" s="23" t="str">
        <f>录入表!B180</f>
        <v>李立辉</v>
      </c>
      <c r="C179" s="23" t="str">
        <f>录入表!D180</f>
        <v>楚湘街082号001栋</v>
      </c>
      <c r="D179" s="23">
        <f>录入表!E180</f>
        <v>406</v>
      </c>
      <c r="E179" s="23" t="str">
        <f>录入表!G180</f>
        <v>楚湘街082号001栋406</v>
      </c>
      <c r="F179" s="24" t="str">
        <f>录入表!H180</f>
        <v>00302049</v>
      </c>
      <c r="G179" s="23">
        <f>录入表!I180</f>
        <v>75.16</v>
      </c>
      <c r="H179" s="25" t="str">
        <f>录入表!J180</f>
        <v>住宅</v>
      </c>
      <c r="I179" s="25" t="str">
        <f>录入表!L180</f>
        <v>住宅</v>
      </c>
      <c r="J179" s="23" t="str">
        <f>录入表!O180</f>
        <v>混合</v>
      </c>
      <c r="K179" s="24" t="str">
        <f>录入表!Q180</f>
        <v>砖混</v>
      </c>
      <c r="L179" s="24">
        <f>录入表!T180</f>
        <v>3</v>
      </c>
      <c r="M179" s="26">
        <f>录入表!N180</f>
        <v>1986</v>
      </c>
      <c r="N179" s="27">
        <f>录入表!AC180</f>
        <v>4</v>
      </c>
      <c r="O179" s="27">
        <f>录入表!AD180</f>
        <v>4</v>
      </c>
      <c r="P179" s="25">
        <f>IF(AND(C179=基准价!$B$2,I179=基准价!$B$1,计算表!K179=基准价!$A$5),基准价!$B$5,IF(AND(C179=基准价!$B$2,I179=基准价!$B$1,计算表!K179=基准价!$A$7),基准价!$B$7,基准价!$C$5))</f>
        <v>8076</v>
      </c>
      <c r="Q179" s="29">
        <f>IF(AND(K179=基准价!$A$5,(50-(2016-M179))/50&gt;0.3),(50-(2016-M179))/50,IF(AND(K179=基准价!$A$5,(50-(2016-M179))/50&lt;=0.3),0.3,IF(AND(K179=基准价!$A$7,(40-(2016-M179))/40&gt;0.3),(40-(2016-M179))/40,0.3)))</f>
        <v>0.4</v>
      </c>
      <c r="R179" s="30">
        <f>IF(K179=基准价!$A$5,764*(Q179-0.3),612*(Q179-0.3))</f>
        <v>76</v>
      </c>
      <c r="S179" s="30">
        <f>IF(K179=基准价!$A$5,764*Q179*(L179-3)/0.2*3%,612*Q179*(L179-3)/0.2*3%)</f>
        <v>0</v>
      </c>
      <c r="T179" s="30">
        <f t="shared" si="6"/>
        <v>41</v>
      </c>
      <c r="U179" s="30">
        <f t="shared" si="7"/>
        <v>8193</v>
      </c>
      <c r="V179" s="30">
        <f t="shared" si="8"/>
        <v>615786</v>
      </c>
    </row>
    <row r="180" spans="1:22" ht="22.5">
      <c r="A180" s="23">
        <f>录入表!A181</f>
        <v>178</v>
      </c>
      <c r="B180" s="23" t="str">
        <f>录入表!B181</f>
        <v>谢冬长</v>
      </c>
      <c r="C180" s="23" t="str">
        <f>录入表!D181</f>
        <v>独立栋</v>
      </c>
      <c r="D180" s="23" t="str">
        <f>录入表!E181</f>
        <v>014号</v>
      </c>
      <c r="E180" s="23" t="str">
        <f>录入表!G181</f>
        <v>楚湘街一条巷014号全部</v>
      </c>
      <c r="F180" s="24" t="str">
        <f>录入表!H181</f>
        <v>私017349</v>
      </c>
      <c r="G180" s="23">
        <f>录入表!I181</f>
        <v>32.950000000000003</v>
      </c>
      <c r="H180" s="25" t="str">
        <f>录入表!J181</f>
        <v>住宅</v>
      </c>
      <c r="I180" s="25" t="str">
        <f>录入表!L181</f>
        <v>住宅</v>
      </c>
      <c r="J180" s="23" t="str">
        <f>录入表!O181</f>
        <v>砖木</v>
      </c>
      <c r="K180" s="24" t="str">
        <f>录入表!Q181</f>
        <v>砖木</v>
      </c>
      <c r="L180" s="24">
        <f>录入表!T181</f>
        <v>3</v>
      </c>
      <c r="M180" s="26">
        <f>录入表!N181</f>
        <v>1946</v>
      </c>
      <c r="N180" s="27">
        <f>录入表!AC181</f>
        <v>1</v>
      </c>
      <c r="O180" s="27">
        <f>录入表!AD181</f>
        <v>1</v>
      </c>
      <c r="P180" s="25">
        <f>IF(AND(C180=基准价!$B$2,I180=基准价!$B$1,计算表!K180=基准价!$A$5),基准价!$B$5,IF(AND(C180=基准价!$B$2,I180=基准价!$B$1,计算表!K180=基准价!$A$7),基准价!$B$7,基准价!$C$5))</f>
        <v>8166</v>
      </c>
      <c r="Q180" s="29">
        <f>IF(AND(K180=基准价!$A$5,(50-(2016-M180))/50&gt;0.3),(50-(2016-M180))/50,IF(AND(K180=基准价!$A$5,(50-(2016-M180))/50&lt;=0.3),0.3,IF(AND(K180=基准价!$A$7,(40-(2016-M180))/40&gt;0.3),(40-(2016-M180))/40,0.3)))</f>
        <v>0.3</v>
      </c>
      <c r="R180" s="30">
        <f>IF(K180=基准价!$A$5,764*(Q180-0.3),612*(Q180-0.3))</f>
        <v>0</v>
      </c>
      <c r="S180" s="30">
        <f>IF(K180=基准价!$A$5,764*Q180*(L180-3)/0.2*3%,612*Q180*(L180-3)/0.2*3%)</f>
        <v>0</v>
      </c>
      <c r="T180" s="30">
        <f t="shared" si="6"/>
        <v>0</v>
      </c>
      <c r="U180" s="30">
        <f t="shared" si="7"/>
        <v>8166</v>
      </c>
      <c r="V180" s="30">
        <f t="shared" si="8"/>
        <v>269070</v>
      </c>
    </row>
    <row r="181" spans="1:22" ht="33.75">
      <c r="A181" s="23">
        <f>录入表!A182</f>
        <v>179</v>
      </c>
      <c r="B181" s="23" t="str">
        <f>录入表!B182</f>
        <v>成令辉、张铁成、张怀中、张怀志</v>
      </c>
      <c r="C181" s="23" t="str">
        <f>录入表!D182</f>
        <v>独立栋</v>
      </c>
      <c r="D181" s="23" t="str">
        <f>录入表!E182</f>
        <v>017号</v>
      </c>
      <c r="E181" s="23" t="str">
        <f>录入表!G182</f>
        <v>楚湘街一条巷017号全部</v>
      </c>
      <c r="F181" s="27" t="str">
        <f>录入表!H182</f>
        <v>私011079、003113、003112、003111</v>
      </c>
      <c r="G181" s="23">
        <f>录入表!I182</f>
        <v>58.47</v>
      </c>
      <c r="H181" s="25" t="str">
        <f>录入表!J182</f>
        <v>住宅</v>
      </c>
      <c r="I181" s="25" t="str">
        <f>录入表!L182</f>
        <v>住宅</v>
      </c>
      <c r="J181" s="23" t="str">
        <f>录入表!O182</f>
        <v>混合</v>
      </c>
      <c r="K181" s="24" t="str">
        <f>录入表!Q182</f>
        <v>砖混</v>
      </c>
      <c r="L181" s="24">
        <f>录入表!T182</f>
        <v>3</v>
      </c>
      <c r="M181" s="26">
        <f>录入表!N182</f>
        <v>1982</v>
      </c>
      <c r="N181" s="27" t="str">
        <f>录入表!AC182</f>
        <v>1-2</v>
      </c>
      <c r="O181" s="27">
        <f>录入表!AD182</f>
        <v>2</v>
      </c>
      <c r="P181" s="25">
        <f>IF(AND(C181=基准价!$B$2,I181=基准价!$B$1,计算表!K181=基准价!$A$5),基准价!$B$5,IF(AND(C181=基准价!$B$2,I181=基准价!$B$1,计算表!K181=基准价!$A$7),基准价!$B$7,基准价!$C$5))</f>
        <v>8318</v>
      </c>
      <c r="Q181" s="29">
        <f>IF(AND(K181=基准价!$A$5,(50-(2016-M181))/50&gt;0.3),(50-(2016-M181))/50,IF(AND(K181=基准价!$A$5,(50-(2016-M181))/50&lt;=0.3),0.3,IF(AND(K181=基准价!$A$7,(40-(2016-M181))/40&gt;0.3),(40-(2016-M181))/40,0.3)))</f>
        <v>0.32</v>
      </c>
      <c r="R181" s="30">
        <f>IF(K181=基准价!$A$5,764*(Q181-0.3),612*(Q181-0.3))</f>
        <v>15</v>
      </c>
      <c r="S181" s="30">
        <f>IF(K181=基准价!$A$5,764*Q181*(L181-3)/0.2*3%,612*Q181*(L181-3)/0.2*3%)</f>
        <v>0</v>
      </c>
      <c r="T181" s="30" t="b">
        <f t="shared" si="6"/>
        <v>0</v>
      </c>
      <c r="U181" s="30">
        <f t="shared" si="7"/>
        <v>8333</v>
      </c>
      <c r="V181" s="30">
        <f t="shared" si="8"/>
        <v>487231</v>
      </c>
    </row>
    <row r="182" spans="1:22" ht="22.5">
      <c r="A182" s="23">
        <f>录入表!A183</f>
        <v>180</v>
      </c>
      <c r="B182" s="23" t="str">
        <f>录入表!B183</f>
        <v>陈建安</v>
      </c>
      <c r="C182" s="23" t="str">
        <f>录入表!D183</f>
        <v>独立栋</v>
      </c>
      <c r="D182" s="23" t="str">
        <f>录入表!E183</f>
        <v>15号</v>
      </c>
      <c r="E182" s="23" t="str">
        <f>录入表!G183</f>
        <v>天心区楚湘街一条巷15号101</v>
      </c>
      <c r="F182" s="24" t="str">
        <f>录入表!H183</f>
        <v>708020849</v>
      </c>
      <c r="G182" s="23">
        <f>录入表!I183</f>
        <v>70.959999999999994</v>
      </c>
      <c r="H182" s="25" t="str">
        <f>录入表!J183</f>
        <v>住宅</v>
      </c>
      <c r="I182" s="25" t="str">
        <f>录入表!L183</f>
        <v>住宅</v>
      </c>
      <c r="J182" s="23" t="str">
        <f>录入表!O183</f>
        <v>砖木</v>
      </c>
      <c r="K182" s="24" t="str">
        <f>录入表!Q183</f>
        <v>砖木</v>
      </c>
      <c r="L182" s="24">
        <f>录入表!T183</f>
        <v>3</v>
      </c>
      <c r="M182" s="26">
        <f>录入表!N183</f>
        <v>0</v>
      </c>
      <c r="N182" s="27" t="str">
        <f>录入表!AC183</f>
        <v>1-2</v>
      </c>
      <c r="O182" s="27">
        <f>录入表!AD183</f>
        <v>2</v>
      </c>
      <c r="P182" s="25">
        <f>IF(AND(C182=基准价!$B$2,I182=基准价!$B$1,计算表!K182=基准价!$A$5),基准价!$B$5,IF(AND(C182=基准价!$B$2,I182=基准价!$B$1,计算表!K182=基准价!$A$7),基准价!$B$7,基准价!$C$5))</f>
        <v>8166</v>
      </c>
      <c r="Q182" s="29">
        <f>IF(AND(K182=基准价!$A$5,(50-(2016-M182))/50&gt;0.3),(50-(2016-M182))/50,IF(AND(K182=基准价!$A$5,(50-(2016-M182))/50&lt;=0.3),0.3,IF(AND(K182=基准价!$A$7,(40-(2016-M182))/40&gt;0.3),(40-(2016-M182))/40,0.3)))</f>
        <v>0.3</v>
      </c>
      <c r="R182" s="30">
        <f>IF(K182=基准价!$A$5,764*(Q182-0.3),612*(Q182-0.3))</f>
        <v>0</v>
      </c>
      <c r="S182" s="30">
        <f>IF(K182=基准价!$A$5,764*Q182*(L182-3)/0.2*3%,612*Q182*(L182-3)/0.2*3%)</f>
        <v>0</v>
      </c>
      <c r="T182" s="30" t="b">
        <f t="shared" si="6"/>
        <v>0</v>
      </c>
      <c r="U182" s="30">
        <f t="shared" si="7"/>
        <v>8166</v>
      </c>
      <c r="V182" s="30">
        <f t="shared" si="8"/>
        <v>579459</v>
      </c>
    </row>
    <row r="183" spans="1:22" ht="22.5">
      <c r="A183" s="23">
        <f>录入表!A184</f>
        <v>181</v>
      </c>
      <c r="B183" s="23" t="str">
        <f>录入表!B184</f>
        <v>彭菊生</v>
      </c>
      <c r="C183" s="23" t="str">
        <f>录入表!D184</f>
        <v>独立栋</v>
      </c>
      <c r="D183" s="23" t="str">
        <f>录入表!E184</f>
        <v>17号</v>
      </c>
      <c r="E183" s="23" t="str">
        <f>录入表!G184</f>
        <v>楚湘街四条巷17号</v>
      </c>
      <c r="F183" s="24" t="str">
        <f>录入表!H184</f>
        <v>02246</v>
      </c>
      <c r="G183" s="23" t="str">
        <f>录入表!I184</f>
        <v>49.25</v>
      </c>
      <c r="H183" s="25">
        <f>录入表!J184</f>
        <v>0</v>
      </c>
      <c r="I183" s="25" t="str">
        <f>录入表!L184</f>
        <v>住宅</v>
      </c>
      <c r="J183" s="23" t="str">
        <f>录入表!O184</f>
        <v>砖木</v>
      </c>
      <c r="K183" s="24" t="str">
        <f>录入表!Q184</f>
        <v>砖木</v>
      </c>
      <c r="L183" s="24">
        <f>录入表!T184</f>
        <v>3</v>
      </c>
      <c r="M183" s="26">
        <f>录入表!N184</f>
        <v>1954</v>
      </c>
      <c r="N183" s="27" t="str">
        <f>录入表!AC184</f>
        <v>1-2</v>
      </c>
      <c r="O183" s="27">
        <f>录入表!AD184</f>
        <v>2</v>
      </c>
      <c r="P183" s="25">
        <f>IF(AND(C183=基准价!$B$2,I183=基准价!$B$1,计算表!K183=基准价!$A$5),基准价!$B$5,IF(AND(C183=基准价!$B$2,I183=基准价!$B$1,计算表!K183=基准价!$A$7),基准价!$B$7,基准价!$C$5))</f>
        <v>8166</v>
      </c>
      <c r="Q183" s="29">
        <f>IF(AND(K183=基准价!$A$5,(50-(2016-M183))/50&gt;0.3),(50-(2016-M183))/50,IF(AND(K183=基准价!$A$5,(50-(2016-M183))/50&lt;=0.3),0.3,IF(AND(K183=基准价!$A$7,(40-(2016-M183))/40&gt;0.3),(40-(2016-M183))/40,0.3)))</f>
        <v>0.3</v>
      </c>
      <c r="R183" s="30">
        <f>IF(K183=基准价!$A$5,764*(Q183-0.3),612*(Q183-0.3))</f>
        <v>0</v>
      </c>
      <c r="S183" s="30">
        <f>IF(K183=基准价!$A$5,764*Q183*(L183-3)/0.2*3%,612*Q183*(L183-3)/0.2*3%)</f>
        <v>0</v>
      </c>
      <c r="T183" s="30" t="b">
        <f t="shared" si="6"/>
        <v>0</v>
      </c>
      <c r="U183" s="30">
        <f t="shared" si="7"/>
        <v>8166</v>
      </c>
      <c r="V183" s="30">
        <f t="shared" si="8"/>
        <v>402176</v>
      </c>
    </row>
    <row r="184" spans="1:22" ht="22.5">
      <c r="A184" s="23">
        <f>录入表!A185</f>
        <v>182</v>
      </c>
      <c r="B184" s="23" t="str">
        <f>录入表!B185</f>
        <v>刘南阶</v>
      </c>
      <c r="C184" s="23" t="str">
        <f>录入表!D185</f>
        <v>独立栋</v>
      </c>
      <c r="D184" s="23" t="str">
        <f>录入表!E185</f>
        <v>18号</v>
      </c>
      <c r="E184" s="23" t="str">
        <f>录入表!G185</f>
        <v>楚湘街四条巷18号</v>
      </c>
      <c r="F184" s="24" t="str">
        <f>录入表!H185</f>
        <v>南12788</v>
      </c>
      <c r="G184" s="23">
        <f>录入表!I185</f>
        <v>107.16</v>
      </c>
      <c r="H184" s="25">
        <f>录入表!J185</f>
        <v>0</v>
      </c>
      <c r="I184" s="25" t="str">
        <f>录入表!L185</f>
        <v>住宅</v>
      </c>
      <c r="J184" s="23" t="str">
        <f>录入表!O185</f>
        <v>砖木</v>
      </c>
      <c r="K184" s="24" t="str">
        <f>录入表!Q185</f>
        <v>砖木</v>
      </c>
      <c r="L184" s="24">
        <f>录入表!T185</f>
        <v>3</v>
      </c>
      <c r="M184" s="26">
        <f>录入表!N185</f>
        <v>1956</v>
      </c>
      <c r="N184" s="27" t="str">
        <f>录入表!AC185</f>
        <v>1-2</v>
      </c>
      <c r="O184" s="27">
        <f>录入表!AD185</f>
        <v>2</v>
      </c>
      <c r="P184" s="25">
        <f>IF(AND(C184=基准价!$B$2,I184=基准价!$B$1,计算表!K184=基准价!$A$5),基准价!$B$5,IF(AND(C184=基准价!$B$2,I184=基准价!$B$1,计算表!K184=基准价!$A$7),基准价!$B$7,基准价!$C$5))</f>
        <v>8166</v>
      </c>
      <c r="Q184" s="29">
        <f>IF(AND(K184=基准价!$A$5,(50-(2016-M184))/50&gt;0.3),(50-(2016-M184))/50,IF(AND(K184=基准价!$A$5,(50-(2016-M184))/50&lt;=0.3),0.3,IF(AND(K184=基准价!$A$7,(40-(2016-M184))/40&gt;0.3),(40-(2016-M184))/40,0.3)))</f>
        <v>0.3</v>
      </c>
      <c r="R184" s="30">
        <f>IF(K184=基准价!$A$5,764*(Q184-0.3),612*(Q184-0.3))</f>
        <v>0</v>
      </c>
      <c r="S184" s="30">
        <f>IF(K184=基准价!$A$5,764*Q184*(L184-3)/0.2*3%,612*Q184*(L184-3)/0.2*3%)</f>
        <v>0</v>
      </c>
      <c r="T184" s="30" t="b">
        <f t="shared" si="6"/>
        <v>0</v>
      </c>
      <c r="U184" s="30">
        <f t="shared" si="7"/>
        <v>8166</v>
      </c>
      <c r="V184" s="30">
        <f t="shared" si="8"/>
        <v>875069</v>
      </c>
    </row>
    <row r="185" spans="1:22" ht="22.5">
      <c r="A185" s="23">
        <f>录入表!A186</f>
        <v>183</v>
      </c>
      <c r="B185" s="23" t="str">
        <f>录入表!B186</f>
        <v>宋冬华、黄东海</v>
      </c>
      <c r="C185" s="23" t="str">
        <f>录入表!D186</f>
        <v>独立栋</v>
      </c>
      <c r="D185" s="23">
        <f>录入表!E186</f>
        <v>0</v>
      </c>
      <c r="E185" s="23" t="str">
        <f>录入表!G186</f>
        <v xml:space="preserve">向家湾066号008栋                   </v>
      </c>
      <c r="F185" s="24" t="str">
        <f>录入表!H186</f>
        <v>00349014、00038848</v>
      </c>
      <c r="G185" s="23">
        <f>录入表!I186</f>
        <v>176.7</v>
      </c>
      <c r="H185" s="25" t="str">
        <f>录入表!J186</f>
        <v>住宅</v>
      </c>
      <c r="I185" s="25" t="str">
        <f>录入表!L186</f>
        <v>住宅</v>
      </c>
      <c r="J185" s="23" t="str">
        <f>录入表!O186</f>
        <v>砖木</v>
      </c>
      <c r="K185" s="24" t="str">
        <f>录入表!Q186</f>
        <v>砖木</v>
      </c>
      <c r="L185" s="24">
        <f>录入表!T186</f>
        <v>3.5</v>
      </c>
      <c r="M185" s="26">
        <f>录入表!N186</f>
        <v>1954</v>
      </c>
      <c r="N185" s="27" t="str">
        <f>录入表!AC186</f>
        <v>1-2</v>
      </c>
      <c r="O185" s="27">
        <f>录入表!AD186</f>
        <v>2</v>
      </c>
      <c r="P185" s="25">
        <f>IF(AND(C185=基准价!$B$2,I185=基准价!$B$1,计算表!K185=基准价!$A$5),基准价!$B$5,IF(AND(C185=基准价!$B$2,I185=基准价!$B$1,计算表!K185=基准价!$A$7),基准价!$B$7,基准价!$C$5))</f>
        <v>8166</v>
      </c>
      <c r="Q185" s="29">
        <f>IF(AND(K185=基准价!$A$5,(50-(2016-M185))/50&gt;0.3),(50-(2016-M185))/50,IF(AND(K185=基准价!$A$5,(50-(2016-M185))/50&lt;=0.3),0.3,IF(AND(K185=基准价!$A$7,(40-(2016-M185))/40&gt;0.3),(40-(2016-M185))/40,0.3)))</f>
        <v>0.3</v>
      </c>
      <c r="R185" s="30">
        <f>IF(K185=基准价!$A$5,764*(Q185-0.3),612*(Q185-0.3))</f>
        <v>0</v>
      </c>
      <c r="S185" s="30">
        <f>IF(K185=基准价!$A$5,764*Q185*(L185-3)/0.2*3%,612*Q185*(L185-3)/0.2*3%)</f>
        <v>14</v>
      </c>
      <c r="T185" s="30" t="b">
        <f t="shared" si="6"/>
        <v>0</v>
      </c>
      <c r="U185" s="30">
        <f t="shared" si="7"/>
        <v>8180</v>
      </c>
      <c r="V185" s="30">
        <f t="shared" si="8"/>
        <v>1445406</v>
      </c>
    </row>
    <row r="186" spans="1:22" s="19" customFormat="1" ht="22.5">
      <c r="A186" s="34">
        <f>录入表!A187</f>
        <v>184</v>
      </c>
      <c r="B186" s="34" t="str">
        <f>录入表!B187</f>
        <v>宋冬华、黄东海</v>
      </c>
      <c r="C186" s="34" t="str">
        <f>录入表!D187</f>
        <v>独立栋</v>
      </c>
      <c r="D186" s="34">
        <f>录入表!E187</f>
        <v>0</v>
      </c>
      <c r="E186" s="34" t="str">
        <f>录入表!G187</f>
        <v xml:space="preserve">向家湾066号006栋                   </v>
      </c>
      <c r="F186" s="35" t="str">
        <f>录入表!H187</f>
        <v>00357718、0039846</v>
      </c>
      <c r="G186" s="34">
        <f>录入表!I187</f>
        <v>54.29</v>
      </c>
      <c r="H186" s="36" t="str">
        <f>录入表!J187</f>
        <v>工业</v>
      </c>
      <c r="I186" s="36" t="str">
        <f>录入表!L187</f>
        <v>工业</v>
      </c>
      <c r="J186" s="23" t="str">
        <f>录入表!O187</f>
        <v>砖木</v>
      </c>
      <c r="K186" s="35" t="str">
        <f>录入表!Q187</f>
        <v>砖木</v>
      </c>
      <c r="L186" s="35">
        <f>录入表!T187</f>
        <v>4.5</v>
      </c>
      <c r="M186" s="26">
        <f>录入表!N187</f>
        <v>1954</v>
      </c>
      <c r="N186" s="27" t="str">
        <f>录入表!AC187</f>
        <v>1-2</v>
      </c>
      <c r="O186" s="27">
        <f>录入表!AD187</f>
        <v>2</v>
      </c>
      <c r="P186" s="36">
        <f>基准价!E7</f>
        <v>6139</v>
      </c>
      <c r="Q186" s="29">
        <f>IF(AND(K186=基准价!$A$5,(50-(2016-M186))/50&gt;0.3),(50-(2016-M186))/50,IF(AND(K186=基准价!$A$5,(50-(2016-M186))/50&lt;=0.3),0.3,IF(AND(K186=基准价!$A$7,(40-(2016-M186))/40&gt;0.3),(40-(2016-M186))/40,0.3)))</f>
        <v>0.3</v>
      </c>
      <c r="R186" s="30">
        <f>IF(K186=基准价!$A$5,764*(Q186-0.3),612*(Q186-0.3))</f>
        <v>0</v>
      </c>
      <c r="S186" s="30">
        <f>IF(K186=基准价!$A$5,764*Q186*(L186-4)/0.2*3%,612*Q186*(L186-4)/0.2*3%)</f>
        <v>14</v>
      </c>
      <c r="T186" s="30" t="b">
        <f t="shared" si="6"/>
        <v>0</v>
      </c>
      <c r="U186" s="30">
        <f t="shared" si="7"/>
        <v>6153</v>
      </c>
      <c r="V186" s="30">
        <f t="shared" si="8"/>
        <v>334046</v>
      </c>
    </row>
    <row r="187" spans="1:22" s="19" customFormat="1" ht="22.5">
      <c r="A187" s="34">
        <f>录入表!A188</f>
        <v>185</v>
      </c>
      <c r="B187" s="34" t="str">
        <f>录入表!B188</f>
        <v>宋冬华、黄东海</v>
      </c>
      <c r="C187" s="34" t="str">
        <f>录入表!D188</f>
        <v>独立栋</v>
      </c>
      <c r="D187" s="34">
        <f>录入表!E188</f>
        <v>0</v>
      </c>
      <c r="E187" s="34" t="str">
        <f>录入表!G188</f>
        <v>向家湾066号007栋</v>
      </c>
      <c r="F187" s="35" t="str">
        <f>录入表!H188</f>
        <v>00357720、00039848</v>
      </c>
      <c r="G187" s="34">
        <f>录入表!I188</f>
        <v>160.58000000000001</v>
      </c>
      <c r="H187" s="36" t="str">
        <f>录入表!J188</f>
        <v>工业</v>
      </c>
      <c r="I187" s="36" t="str">
        <f>录入表!L188</f>
        <v>工业</v>
      </c>
      <c r="J187" s="23" t="str">
        <f>录入表!O188</f>
        <v>砖木</v>
      </c>
      <c r="K187" s="35" t="str">
        <f>录入表!Q188</f>
        <v>砖木</v>
      </c>
      <c r="L187" s="35">
        <f>录入表!T188</f>
        <v>4.5</v>
      </c>
      <c r="M187" s="26">
        <f>录入表!N188</f>
        <v>0</v>
      </c>
      <c r="N187" s="27" t="str">
        <f>录入表!AC188</f>
        <v>1-2</v>
      </c>
      <c r="O187" s="27">
        <f>录入表!AD188</f>
        <v>2</v>
      </c>
      <c r="P187" s="36">
        <f>基准价!E7</f>
        <v>6139</v>
      </c>
      <c r="Q187" s="29">
        <f>IF(AND(K187=基准价!$A$5,(50-(2016-M187))/50&gt;0.3),(50-(2016-M187))/50,IF(AND(K187=基准价!$A$5,(50-(2016-M187))/50&lt;=0.3),0.3,IF(AND(K187=基准价!$A$7,(40-(2016-M187))/40&gt;0.3),(40-(2016-M187))/40,0.3)))</f>
        <v>0.3</v>
      </c>
      <c r="R187" s="30">
        <f>IF(K187=基准价!$A$5,764*(Q187-0.3),612*(Q187-0.3))</f>
        <v>0</v>
      </c>
      <c r="S187" s="30">
        <f>IF(K187=基准价!$A$5,764*Q187*(L187-4)/0.2*3%,612*Q187*(L187-4)/0.2*3%)</f>
        <v>14</v>
      </c>
      <c r="T187" s="30" t="b">
        <f t="shared" si="6"/>
        <v>0</v>
      </c>
      <c r="U187" s="30">
        <f t="shared" si="7"/>
        <v>6153</v>
      </c>
      <c r="V187" s="30">
        <f t="shared" si="8"/>
        <v>988049</v>
      </c>
    </row>
    <row r="188" spans="1:22" s="19" customFormat="1" ht="22.5">
      <c r="A188" s="34">
        <f>录入表!A189</f>
        <v>186</v>
      </c>
      <c r="B188" s="34" t="str">
        <f>录入表!B189</f>
        <v>宋冬华、黄东海</v>
      </c>
      <c r="C188" s="34" t="str">
        <f>录入表!D189</f>
        <v>独立栋</v>
      </c>
      <c r="D188" s="34">
        <f>录入表!E189</f>
        <v>0</v>
      </c>
      <c r="E188" s="34" t="str">
        <f>录入表!G189</f>
        <v>向家湾066号第005栋全部</v>
      </c>
      <c r="F188" s="35" t="str">
        <f>录入表!H189</f>
        <v>00357719、00039847</v>
      </c>
      <c r="G188" s="34">
        <f>录入表!I189</f>
        <v>249.45</v>
      </c>
      <c r="H188" s="36" t="str">
        <f>录入表!J189</f>
        <v>工业</v>
      </c>
      <c r="I188" s="36" t="str">
        <f>录入表!L189</f>
        <v>工业</v>
      </c>
      <c r="J188" s="23" t="str">
        <f>录入表!O189</f>
        <v>砖木</v>
      </c>
      <c r="K188" s="35" t="str">
        <f>录入表!Q189</f>
        <v>砖木</v>
      </c>
      <c r="L188" s="35">
        <f>录入表!T189</f>
        <v>4.5</v>
      </c>
      <c r="M188" s="26">
        <f>录入表!N189</f>
        <v>1954</v>
      </c>
      <c r="N188" s="27" t="str">
        <f>录入表!AC189</f>
        <v>1-2</v>
      </c>
      <c r="O188" s="27">
        <f>录入表!AD189</f>
        <v>2</v>
      </c>
      <c r="P188" s="36">
        <f>基准价!E7</f>
        <v>6139</v>
      </c>
      <c r="Q188" s="29">
        <f>IF(AND(K188=基准价!$A$5,(50-(2016-M188))/50&gt;0.3),(50-(2016-M188))/50,IF(AND(K188=基准价!$A$5,(50-(2016-M188))/50&lt;=0.3),0.3,IF(AND(K188=基准价!$A$7,(40-(2016-M188))/40&gt;0.3),(40-(2016-M188))/40,0.3)))</f>
        <v>0.3</v>
      </c>
      <c r="R188" s="30">
        <f>IF(K188=基准价!$A$5,764*(Q188-0.3),612*(Q188-0.3))</f>
        <v>0</v>
      </c>
      <c r="S188" s="30">
        <f>IF(K188=基准价!$A$5,764*Q188*(L188-4)/0.2*3%,612*Q188*(L188-4)/0.2*3%)</f>
        <v>14</v>
      </c>
      <c r="T188" s="30" t="b">
        <f t="shared" si="6"/>
        <v>0</v>
      </c>
      <c r="U188" s="30">
        <f t="shared" si="7"/>
        <v>6153</v>
      </c>
      <c r="V188" s="30">
        <f t="shared" si="8"/>
        <v>1534866</v>
      </c>
    </row>
    <row r="189" spans="1:22" s="18" customFormat="1">
      <c r="A189" s="31">
        <f>录入表!A190</f>
        <v>187</v>
      </c>
      <c r="B189" s="31" t="str">
        <f>录入表!B190</f>
        <v>张华明</v>
      </c>
      <c r="C189" s="31" t="str">
        <f>录入表!D190</f>
        <v>独立栋</v>
      </c>
      <c r="D189" s="31">
        <f>录入表!E190</f>
        <v>0</v>
      </c>
      <c r="E189" s="31" t="str">
        <f>录入表!G190</f>
        <v>劳动西路</v>
      </c>
      <c r="F189" s="32">
        <f>录入表!H190</f>
        <v>0</v>
      </c>
      <c r="G189" s="31">
        <f>录入表!I190</f>
        <v>0</v>
      </c>
      <c r="H189" s="33">
        <f>录入表!J190</f>
        <v>0</v>
      </c>
      <c r="I189" s="33">
        <f>录入表!L190</f>
        <v>0</v>
      </c>
      <c r="J189" s="23">
        <f>录入表!O190</f>
        <v>0</v>
      </c>
      <c r="K189" s="32">
        <f>录入表!Q190</f>
        <v>0</v>
      </c>
      <c r="L189" s="32">
        <f>录入表!T190</f>
        <v>0</v>
      </c>
      <c r="M189" s="26">
        <f>录入表!N190</f>
        <v>0</v>
      </c>
      <c r="N189" s="27">
        <f>录入表!AC190</f>
        <v>1</v>
      </c>
      <c r="O189" s="27">
        <f>录入表!AD190</f>
        <v>1</v>
      </c>
      <c r="P189" s="33">
        <v>0</v>
      </c>
      <c r="Q189" s="29">
        <f>IF(AND(K189=基准价!$A$5,(50-(2016-M189))/50&gt;0.3),(50-(2016-M189))/50,IF(AND(K189=基准价!$A$5,(50-(2016-M189))/50&lt;=0.3),0.3,IF(AND(K189=基准价!$A$7,(40-(2016-M189))/40&gt;0.3),(40-(2016-M189))/40,0.3)))</f>
        <v>0.3</v>
      </c>
      <c r="R189" s="30">
        <f>IF(K189=基准价!$A$5,764*(Q189-0.3),612*(Q189-0.3))</f>
        <v>0</v>
      </c>
      <c r="S189" s="30">
        <f>IF(K189=基准价!$A$5,764*Q189*(L189-3)/0.2*3%,612*Q189*(L189-3)/0.2*3%)</f>
        <v>-83</v>
      </c>
      <c r="T189" s="30">
        <f t="shared" si="6"/>
        <v>0</v>
      </c>
      <c r="U189" s="30">
        <f t="shared" si="7"/>
        <v>-83</v>
      </c>
      <c r="V189" s="30">
        <f t="shared" si="8"/>
        <v>0</v>
      </c>
    </row>
    <row r="190" spans="1:22" s="18" customFormat="1" ht="22.5">
      <c r="A190" s="31">
        <f>录入表!A191</f>
        <v>188</v>
      </c>
      <c r="B190" s="31" t="str">
        <f>录入表!B191</f>
        <v>罗利军</v>
      </c>
      <c r="C190" s="31" t="str">
        <f>录入表!D191</f>
        <v>独立栋</v>
      </c>
      <c r="D190" s="31">
        <f>录入表!E191</f>
        <v>0</v>
      </c>
      <c r="E190" s="31" t="str">
        <f>录入表!G191</f>
        <v>楚湘街一条巷30号</v>
      </c>
      <c r="F190" s="32">
        <f>录入表!H191</f>
        <v>0</v>
      </c>
      <c r="G190" s="31">
        <f>录入表!I191</f>
        <v>0</v>
      </c>
      <c r="H190" s="33">
        <f>录入表!J191</f>
        <v>0</v>
      </c>
      <c r="I190" s="33">
        <f>录入表!L191</f>
        <v>0</v>
      </c>
      <c r="J190" s="23">
        <f>录入表!O191</f>
        <v>0</v>
      </c>
      <c r="K190" s="32">
        <f>录入表!Q191</f>
        <v>0</v>
      </c>
      <c r="L190" s="32">
        <f>录入表!T191</f>
        <v>0</v>
      </c>
      <c r="M190" s="26">
        <f>录入表!N191</f>
        <v>0</v>
      </c>
      <c r="N190" s="27">
        <f>录入表!AC191</f>
        <v>0</v>
      </c>
      <c r="O190" s="27">
        <f>录入表!AD191</f>
        <v>0</v>
      </c>
      <c r="P190" s="33">
        <v>0</v>
      </c>
      <c r="Q190" s="29">
        <f>IF(AND(K190=基准价!$A$5,(50-(2016-M190))/50&gt;0.3),(50-(2016-M190))/50,IF(AND(K190=基准价!$A$5,(50-(2016-M190))/50&lt;=0.3),0.3,IF(AND(K190=基准价!$A$7,(40-(2016-M190))/40&gt;0.3),(40-(2016-M190))/40,0.3)))</f>
        <v>0.3</v>
      </c>
      <c r="R190" s="30">
        <f>IF(K190=基准价!$A$5,764*(Q190-0.3),612*(Q190-0.3))</f>
        <v>0</v>
      </c>
      <c r="S190" s="30">
        <f>IF(K190=基准价!$A$5,764*Q190*(L190-3)/0.2*3%,612*Q190*(L190-3)/0.2*3%)</f>
        <v>-83</v>
      </c>
      <c r="T190" s="30" t="b">
        <f t="shared" si="6"/>
        <v>0</v>
      </c>
      <c r="U190" s="30">
        <f t="shared" si="7"/>
        <v>-83</v>
      </c>
      <c r="V190" s="30">
        <f t="shared" si="8"/>
        <v>0</v>
      </c>
    </row>
    <row r="191" spans="1:22" s="18" customFormat="1" ht="22.5">
      <c r="A191" s="31">
        <f>录入表!A192</f>
        <v>189</v>
      </c>
      <c r="B191" s="31" t="str">
        <f>录入表!B192</f>
        <v>卢鸣郴</v>
      </c>
      <c r="C191" s="31" t="str">
        <f>录入表!D192</f>
        <v>独立栋</v>
      </c>
      <c r="D191" s="31">
        <f>录入表!E192</f>
        <v>0</v>
      </c>
      <c r="E191" s="31" t="str">
        <f>录入表!G192</f>
        <v>楚湘街一条巷附1号</v>
      </c>
      <c r="F191" s="32">
        <f>录入表!H192</f>
        <v>0</v>
      </c>
      <c r="G191" s="31">
        <f>录入表!I192</f>
        <v>0</v>
      </c>
      <c r="H191" s="33">
        <f>录入表!J192</f>
        <v>0</v>
      </c>
      <c r="I191" s="33">
        <f>录入表!L192</f>
        <v>0</v>
      </c>
      <c r="J191" s="23">
        <f>录入表!O192</f>
        <v>0</v>
      </c>
      <c r="K191" s="32">
        <f>录入表!Q192</f>
        <v>0</v>
      </c>
      <c r="L191" s="32">
        <f>录入表!T192</f>
        <v>0</v>
      </c>
      <c r="M191" s="26">
        <f>录入表!N192</f>
        <v>0</v>
      </c>
      <c r="N191" s="27">
        <f>录入表!AC192</f>
        <v>0</v>
      </c>
      <c r="O191" s="27">
        <f>录入表!AD192</f>
        <v>0</v>
      </c>
      <c r="P191" s="33">
        <v>0</v>
      </c>
      <c r="Q191" s="29">
        <f>IF(AND(K191=基准价!$A$5,(50-(2016-M191))/50&gt;0.3),(50-(2016-M191))/50,IF(AND(K191=基准价!$A$5,(50-(2016-M191))/50&lt;=0.3),0.3,IF(AND(K191=基准价!$A$7,(40-(2016-M191))/40&gt;0.3),(40-(2016-M191))/40,0.3)))</f>
        <v>0.3</v>
      </c>
      <c r="R191" s="30">
        <f>IF(K191=基准价!$A$5,764*(Q191-0.3),612*(Q191-0.3))</f>
        <v>0</v>
      </c>
      <c r="S191" s="30">
        <f>IF(K191=基准价!$A$5,764*Q191*(L191-3)/0.2*3%,612*Q191*(L191-3)/0.2*3%)</f>
        <v>-83</v>
      </c>
      <c r="T191" s="30" t="b">
        <f t="shared" si="6"/>
        <v>0</v>
      </c>
      <c r="U191" s="30">
        <f t="shared" si="7"/>
        <v>-83</v>
      </c>
      <c r="V191" s="30">
        <f t="shared" si="8"/>
        <v>0</v>
      </c>
    </row>
    <row r="192" spans="1:22" ht="45">
      <c r="A192" s="23">
        <f>录入表!A193</f>
        <v>190</v>
      </c>
      <c r="B192" s="23" t="str">
        <f>录入表!B193</f>
        <v>胡文琳</v>
      </c>
      <c r="C192" s="23" t="str">
        <f>录入表!D193</f>
        <v>裕农街093号第033栋</v>
      </c>
      <c r="D192" s="23">
        <f>录入表!E193</f>
        <v>103</v>
      </c>
      <c r="E192" s="23" t="str">
        <f>录入表!G193</f>
        <v>裕农街093号第033栋（091,093,103号）103</v>
      </c>
      <c r="F192" s="24" t="str">
        <f>录入表!H193</f>
        <v>00044698</v>
      </c>
      <c r="G192" s="23">
        <f>录入表!I193</f>
        <v>57.77</v>
      </c>
      <c r="H192" s="25" t="str">
        <f>录入表!J193</f>
        <v>住宅</v>
      </c>
      <c r="I192" s="25" t="str">
        <f>录入表!L193</f>
        <v>住宅</v>
      </c>
      <c r="J192" s="23" t="str">
        <f>录入表!O193</f>
        <v>混合结构</v>
      </c>
      <c r="K192" s="24" t="str">
        <f>录入表!Q193</f>
        <v>砖混</v>
      </c>
      <c r="L192" s="24">
        <f>录入表!T193</f>
        <v>3</v>
      </c>
      <c r="M192" s="26">
        <f>录入表!N193</f>
        <v>1990</v>
      </c>
      <c r="N192" s="27">
        <f>录入表!AC193</f>
        <v>1</v>
      </c>
      <c r="O192" s="27">
        <f>录入表!AD193</f>
        <v>7</v>
      </c>
      <c r="P192" s="25">
        <f>IF(AND(C192=基准价!$B$2,I192=基准价!$B$1,计算表!K192=基准价!$A$5),基准价!$B$5,IF(AND(C192=基准价!$B$2,I192=基准价!$B$1,计算表!K192=基准价!$A$7),基准价!$B$7,基准价!$C$5))</f>
        <v>8076</v>
      </c>
      <c r="Q192" s="29">
        <f>IF(AND(K192=基准价!$A$5,(50-(2016-M192))/50&gt;0.3),(50-(2016-M192))/50,IF(AND(K192=基准价!$A$5,(50-(2016-M192))/50&lt;=0.3),0.3,IF(AND(K192=基准价!$A$7,(40-(2016-M192))/40&gt;0.3),(40-(2016-M192))/40,0.3)))</f>
        <v>0.48</v>
      </c>
      <c r="R192" s="30">
        <f>IF(K192=基准价!$A$5,764*(Q192-0.3),612*(Q192-0.3))</f>
        <v>138</v>
      </c>
      <c r="S192" s="30">
        <f>IF(K192=基准价!$A$5,764*Q192*(L192-3)/0.2*3%,612*Q192*(L192-3)/0.2*3%)</f>
        <v>0</v>
      </c>
      <c r="T192" s="30">
        <f t="shared" si="6"/>
        <v>0</v>
      </c>
      <c r="U192" s="30">
        <f t="shared" si="7"/>
        <v>8214</v>
      </c>
      <c r="V192" s="30">
        <f t="shared" si="8"/>
        <v>474523</v>
      </c>
    </row>
    <row r="193" spans="1:22" ht="45">
      <c r="A193" s="23">
        <f>录入表!A194</f>
        <v>191</v>
      </c>
      <c r="B193" s="23" t="str">
        <f>录入表!B194</f>
        <v>易应龙</v>
      </c>
      <c r="C193" s="23" t="str">
        <f>录入表!D194</f>
        <v>裕农街093号第033栋</v>
      </c>
      <c r="D193" s="23">
        <f>录入表!E194</f>
        <v>0</v>
      </c>
      <c r="E193" s="23" t="str">
        <f>录入表!G194</f>
        <v>裕农街093号第033栋（091,093,103号）204</v>
      </c>
      <c r="F193" s="24" t="str">
        <f>录入表!H194</f>
        <v>00223522</v>
      </c>
      <c r="G193" s="23">
        <f>录入表!I194</f>
        <v>57.77</v>
      </c>
      <c r="H193" s="25" t="str">
        <f>录入表!J194</f>
        <v>住宅</v>
      </c>
      <c r="I193" s="25" t="str">
        <f>录入表!L194</f>
        <v>住宅</v>
      </c>
      <c r="J193" s="23" t="str">
        <f>录入表!O194</f>
        <v>混合结构</v>
      </c>
      <c r="K193" s="24" t="str">
        <f>录入表!Q194</f>
        <v>砖混</v>
      </c>
      <c r="L193" s="24">
        <f>录入表!T194</f>
        <v>3</v>
      </c>
      <c r="M193" s="26">
        <f>录入表!N194</f>
        <v>1990</v>
      </c>
      <c r="N193" s="27">
        <f>录入表!AC194</f>
        <v>2</v>
      </c>
      <c r="O193" s="27">
        <f>录入表!AD194</f>
        <v>7</v>
      </c>
      <c r="P193" s="25">
        <f>IF(AND(C193=基准价!$B$2,I193=基准价!$B$1,计算表!K193=基准价!$A$5),基准价!$B$5,IF(AND(C193=基准价!$B$2,I193=基准价!$B$1,计算表!K193=基准价!$A$7),基准价!$B$7,基准价!$C$5))</f>
        <v>8076</v>
      </c>
      <c r="Q193" s="29">
        <f>IF(AND(K193=基准价!$A$5,(50-(2016-M193))/50&gt;0.3),(50-(2016-M193))/50,IF(AND(K193=基准价!$A$5,(50-(2016-M193))/50&lt;=0.3),0.3,IF(AND(K193=基准价!$A$7,(40-(2016-M193))/40&gt;0.3),(40-(2016-M193))/40,0.3)))</f>
        <v>0.48</v>
      </c>
      <c r="R193" s="30">
        <f>IF(K193=基准价!$A$5,764*(Q193-0.3),612*(Q193-0.3))</f>
        <v>138</v>
      </c>
      <c r="S193" s="30">
        <f>IF(K193=基准价!$A$5,764*Q193*(L193-3)/0.2*3%,612*Q193*(L193-3)/0.2*3%)</f>
        <v>0</v>
      </c>
      <c r="T193" s="30">
        <f t="shared" si="6"/>
        <v>82</v>
      </c>
      <c r="U193" s="30">
        <f t="shared" si="7"/>
        <v>8296</v>
      </c>
      <c r="V193" s="30">
        <f t="shared" si="8"/>
        <v>479260</v>
      </c>
    </row>
    <row r="194" spans="1:22" ht="45">
      <c r="A194" s="23">
        <f>录入表!A195</f>
        <v>192</v>
      </c>
      <c r="B194" s="23" t="str">
        <f>录入表!B195</f>
        <v>严杏元</v>
      </c>
      <c r="C194" s="23" t="str">
        <f>录入表!D195</f>
        <v>裕农街093号第033栋</v>
      </c>
      <c r="D194" s="23">
        <f>录入表!E195</f>
        <v>303</v>
      </c>
      <c r="E194" s="23" t="str">
        <f>录入表!G195</f>
        <v>裕农街093号第033栋（091,093,103号）303</v>
      </c>
      <c r="F194" s="24" t="str">
        <f>录入表!H195</f>
        <v>00048419</v>
      </c>
      <c r="G194" s="23">
        <f>录入表!I195</f>
        <v>57.77</v>
      </c>
      <c r="H194" s="25" t="str">
        <f>录入表!J195</f>
        <v>住宅</v>
      </c>
      <c r="I194" s="25" t="str">
        <f>录入表!L195</f>
        <v>住宅</v>
      </c>
      <c r="J194" s="23" t="str">
        <f>录入表!O195</f>
        <v>混合结构</v>
      </c>
      <c r="K194" s="24" t="str">
        <f>录入表!Q195</f>
        <v>砖混</v>
      </c>
      <c r="L194" s="24">
        <f>录入表!T195</f>
        <v>3</v>
      </c>
      <c r="M194" s="26">
        <f>录入表!N195</f>
        <v>1990</v>
      </c>
      <c r="N194" s="27">
        <f>录入表!AC195</f>
        <v>3</v>
      </c>
      <c r="O194" s="27">
        <f>录入表!AD195</f>
        <v>7</v>
      </c>
      <c r="P194" s="25">
        <f>IF(AND(C194=基准价!$B$2,I194=基准价!$B$1,计算表!K194=基准价!$A$5),基准价!$B$5,IF(AND(C194=基准价!$B$2,I194=基准价!$B$1,计算表!K194=基准价!$A$7),基准价!$B$7,基准价!$C$5))</f>
        <v>8076</v>
      </c>
      <c r="Q194" s="29">
        <f>IF(AND(K194=基准价!$A$5,(50-(2016-M194))/50&gt;0.3),(50-(2016-M194))/50,IF(AND(K194=基准价!$A$5,(50-(2016-M194))/50&lt;=0.3),0.3,IF(AND(K194=基准价!$A$7,(40-(2016-M194))/40&gt;0.3),(40-(2016-M194))/40,0.3)))</f>
        <v>0.48</v>
      </c>
      <c r="R194" s="30">
        <f>IF(K194=基准价!$A$5,764*(Q194-0.3),612*(Q194-0.3))</f>
        <v>138</v>
      </c>
      <c r="S194" s="30">
        <f>IF(K194=基准价!$A$5,764*Q194*(L194-3)/0.2*3%,612*Q194*(L194-3)/0.2*3%)</f>
        <v>0</v>
      </c>
      <c r="T194" s="30">
        <f t="shared" ref="T194:T220" si="9">IF(N194=1,(P194+R194)*0,IF(N194=2,(P194+R194)*0.01,IF(AND(O194=3,N194=3),(P194+R194)*0.01,IF(AND(O194&gt;3,N194=3),(P194+R194)*0.02,IF(AND(O194=4,N194=4),(P194+R194)*0.005,IF(AND(O194&gt;4,N194=4),(P194+R194)*0.01,IF(AND(O194=5,N194=5),(P194+R194)*0,IF(AND(O194&gt;5,N194=5),(P194+R194)*0.005,IF(AND(O194=6,N194=6),(P194+R194)*(-0.01),IF(AND(O194&gt;6,N194=6),(P194+R194)*0,IF(AND(O194=7,N194=7),(P194+R194)*(-0.015),IF(AND(O194=8,N194=7),(P194+R194)*(-0.01),IF(AND(O194=8,N194=8),(P194+R194)*(-0.02))))))))))))))</f>
        <v>164</v>
      </c>
      <c r="U194" s="30">
        <f t="shared" ref="U194:U257" si="10">P194+R194+S194+T194</f>
        <v>8378</v>
      </c>
      <c r="V194" s="30">
        <f t="shared" ref="V194:V257" si="11">U194*G194</f>
        <v>483997</v>
      </c>
    </row>
    <row r="195" spans="1:22" ht="45">
      <c r="A195" s="23">
        <f>录入表!A196</f>
        <v>193</v>
      </c>
      <c r="B195" s="23" t="str">
        <f>录入表!B196</f>
        <v>严杏元</v>
      </c>
      <c r="C195" s="23" t="str">
        <f>录入表!D196</f>
        <v>裕农街093号第033栋</v>
      </c>
      <c r="D195" s="23">
        <f>录入表!E196</f>
        <v>603</v>
      </c>
      <c r="E195" s="23" t="str">
        <f>录入表!G196</f>
        <v>裕农街093号第033栋（091,093,103号）603</v>
      </c>
      <c r="F195" s="24" t="str">
        <f>录入表!H196</f>
        <v>00048418</v>
      </c>
      <c r="G195" s="23">
        <f>录入表!I196</f>
        <v>57.77</v>
      </c>
      <c r="H195" s="25" t="str">
        <f>录入表!J196</f>
        <v>住宅</v>
      </c>
      <c r="I195" s="25" t="str">
        <f>录入表!L196</f>
        <v>住宅</v>
      </c>
      <c r="J195" s="23" t="str">
        <f>录入表!O196</f>
        <v>混合结构</v>
      </c>
      <c r="K195" s="24" t="str">
        <f>录入表!Q196</f>
        <v>砖混</v>
      </c>
      <c r="L195" s="24">
        <f>录入表!T196</f>
        <v>3</v>
      </c>
      <c r="M195" s="26">
        <f>录入表!N196</f>
        <v>1990</v>
      </c>
      <c r="N195" s="27">
        <f>录入表!AC196</f>
        <v>6</v>
      </c>
      <c r="O195" s="27">
        <f>录入表!AD196</f>
        <v>7</v>
      </c>
      <c r="P195" s="25">
        <f>IF(AND(C195=基准价!$B$2,I195=基准价!$B$1,计算表!K195=基准价!$A$5),基准价!$B$5,IF(AND(C195=基准价!$B$2,I195=基准价!$B$1,计算表!K195=基准价!$A$7),基准价!$B$7,基准价!$C$5))</f>
        <v>8076</v>
      </c>
      <c r="Q195" s="29">
        <f>IF(AND(K195=基准价!$A$5,(50-(2016-M195))/50&gt;0.3),(50-(2016-M195))/50,IF(AND(K195=基准价!$A$5,(50-(2016-M195))/50&lt;=0.3),0.3,IF(AND(K195=基准价!$A$7,(40-(2016-M195))/40&gt;0.3),(40-(2016-M195))/40,0.3)))</f>
        <v>0.48</v>
      </c>
      <c r="R195" s="30">
        <f>IF(K195=基准价!$A$5,764*(Q195-0.3),612*(Q195-0.3))</f>
        <v>138</v>
      </c>
      <c r="S195" s="30">
        <f>IF(K195=基准价!$A$5,764*Q195*(L195-3)/0.2*3%,612*Q195*(L195-3)/0.2*3%)</f>
        <v>0</v>
      </c>
      <c r="T195" s="30">
        <f t="shared" si="9"/>
        <v>0</v>
      </c>
      <c r="U195" s="30">
        <f t="shared" si="10"/>
        <v>8214</v>
      </c>
      <c r="V195" s="30">
        <f t="shared" si="11"/>
        <v>474523</v>
      </c>
    </row>
    <row r="196" spans="1:22" ht="45">
      <c r="A196" s="23">
        <f>录入表!A197</f>
        <v>194</v>
      </c>
      <c r="B196" s="23" t="str">
        <f>录入表!B197</f>
        <v>伍淑成</v>
      </c>
      <c r="C196" s="23" t="str">
        <f>录入表!D197</f>
        <v>裕农街093号第033栋</v>
      </c>
      <c r="D196" s="23">
        <f>录入表!E197</f>
        <v>0</v>
      </c>
      <c r="E196" s="23" t="str">
        <f>录入表!G197</f>
        <v>裕农街093号第033栋（091,093,103号）503</v>
      </c>
      <c r="F196" s="24" t="str">
        <f>录入表!H197</f>
        <v>00044697</v>
      </c>
      <c r="G196" s="23">
        <f>录入表!I197</f>
        <v>57.77</v>
      </c>
      <c r="H196" s="25" t="str">
        <f>录入表!J197</f>
        <v>住宅</v>
      </c>
      <c r="I196" s="25" t="str">
        <f>录入表!L197</f>
        <v>住宅</v>
      </c>
      <c r="J196" s="23" t="str">
        <f>录入表!O197</f>
        <v>混合结构</v>
      </c>
      <c r="K196" s="24" t="str">
        <f>录入表!Q197</f>
        <v>砖混</v>
      </c>
      <c r="L196" s="24">
        <f>录入表!T197</f>
        <v>3</v>
      </c>
      <c r="M196" s="26">
        <f>录入表!N197</f>
        <v>1990</v>
      </c>
      <c r="N196" s="27">
        <f>录入表!AC197</f>
        <v>5</v>
      </c>
      <c r="O196" s="27">
        <f>录入表!AD197</f>
        <v>7</v>
      </c>
      <c r="P196" s="25">
        <f>IF(AND(C196=基准价!$B$2,I196=基准价!$B$1,计算表!K196=基准价!$A$5),基准价!$B$5,IF(AND(C196=基准价!$B$2,I196=基准价!$B$1,计算表!K196=基准价!$A$7),基准价!$B$7,基准价!$C$5))</f>
        <v>8076</v>
      </c>
      <c r="Q196" s="29">
        <f>IF(AND(K196=基准价!$A$5,(50-(2016-M196))/50&gt;0.3),(50-(2016-M196))/50,IF(AND(K196=基准价!$A$5,(50-(2016-M196))/50&lt;=0.3),0.3,IF(AND(K196=基准价!$A$7,(40-(2016-M196))/40&gt;0.3),(40-(2016-M196))/40,0.3)))</f>
        <v>0.48</v>
      </c>
      <c r="R196" s="30">
        <f>IF(K196=基准价!$A$5,764*(Q196-0.3),612*(Q196-0.3))</f>
        <v>138</v>
      </c>
      <c r="S196" s="30">
        <f>IF(K196=基准价!$A$5,764*Q196*(L196-3)/0.2*3%,612*Q196*(L196-3)/0.2*3%)</f>
        <v>0</v>
      </c>
      <c r="T196" s="30">
        <f t="shared" si="9"/>
        <v>41</v>
      </c>
      <c r="U196" s="30">
        <f t="shared" si="10"/>
        <v>8255</v>
      </c>
      <c r="V196" s="30">
        <f t="shared" si="11"/>
        <v>476891</v>
      </c>
    </row>
    <row r="197" spans="1:22" ht="45">
      <c r="A197" s="23">
        <f>录入表!A198</f>
        <v>195</v>
      </c>
      <c r="B197" s="23" t="str">
        <f>录入表!B198</f>
        <v>曾友文</v>
      </c>
      <c r="C197" s="23" t="str">
        <f>录入表!D198</f>
        <v>裕农街093号第033栋</v>
      </c>
      <c r="D197" s="23">
        <f>录入表!E198</f>
        <v>703</v>
      </c>
      <c r="E197" s="23" t="str">
        <f>录入表!G198</f>
        <v>裕农街093号第033栋（091,093,103号）703</v>
      </c>
      <c r="F197" s="24" t="str">
        <f>录入表!H198</f>
        <v>00280968</v>
      </c>
      <c r="G197" s="23">
        <f>录入表!I198</f>
        <v>57.77</v>
      </c>
      <c r="H197" s="25" t="str">
        <f>录入表!J198</f>
        <v>住宅</v>
      </c>
      <c r="I197" s="25" t="str">
        <f>录入表!L198</f>
        <v>住宅</v>
      </c>
      <c r="J197" s="23" t="str">
        <f>录入表!O198</f>
        <v>混合结构</v>
      </c>
      <c r="K197" s="24" t="str">
        <f>录入表!Q198</f>
        <v>砖混</v>
      </c>
      <c r="L197" s="24">
        <f>录入表!T198</f>
        <v>3.3</v>
      </c>
      <c r="M197" s="26">
        <f>录入表!N198</f>
        <v>1990</v>
      </c>
      <c r="N197" s="27">
        <f>录入表!AC198</f>
        <v>7</v>
      </c>
      <c r="O197" s="27">
        <f>录入表!AD198</f>
        <v>7</v>
      </c>
      <c r="P197" s="25">
        <f>IF(AND(C197=基准价!$B$2,I197=基准价!$B$1,计算表!K197=基准价!$A$5),基准价!$B$5,IF(AND(C197=基准价!$B$2,I197=基准价!$B$1,计算表!K197=基准价!$A$7),基准价!$B$7,基准价!$C$5))</f>
        <v>8076</v>
      </c>
      <c r="Q197" s="29">
        <f>IF(AND(K197=基准价!$A$5,(50-(2016-M197))/50&gt;0.3),(50-(2016-M197))/50,IF(AND(K197=基准价!$A$5,(50-(2016-M197))/50&lt;=0.3),0.3,IF(AND(K197=基准价!$A$7,(40-(2016-M197))/40&gt;0.3),(40-(2016-M197))/40,0.3)))</f>
        <v>0.48</v>
      </c>
      <c r="R197" s="30">
        <f>IF(K197=基准价!$A$5,764*(Q197-0.3),612*(Q197-0.3))</f>
        <v>138</v>
      </c>
      <c r="S197" s="30">
        <f>IF(K197=基准价!$A$5,764*Q197*(L197-3)/0.2*3%,612*Q197*(L197-3)/0.2*3%)</f>
        <v>17</v>
      </c>
      <c r="T197" s="30">
        <f t="shared" si="9"/>
        <v>-123</v>
      </c>
      <c r="U197" s="30">
        <f t="shared" si="10"/>
        <v>8108</v>
      </c>
      <c r="V197" s="30">
        <f t="shared" si="11"/>
        <v>468399</v>
      </c>
    </row>
    <row r="198" spans="1:22" ht="45">
      <c r="A198" s="23">
        <f>录入表!A199</f>
        <v>196</v>
      </c>
      <c r="B198" s="23" t="str">
        <f>录入表!B199</f>
        <v>张琼</v>
      </c>
      <c r="C198" s="23" t="str">
        <f>录入表!D199</f>
        <v>裕农街093号第033栋</v>
      </c>
      <c r="D198" s="23">
        <f>录入表!E199</f>
        <v>104</v>
      </c>
      <c r="E198" s="23" t="str">
        <f>录入表!G199</f>
        <v>裕农街093号第033栋（091,093,103号）104</v>
      </c>
      <c r="F198" s="24">
        <f>录入表!H199</f>
        <v>715089570</v>
      </c>
      <c r="G198" s="23">
        <f>录入表!I199</f>
        <v>57.77</v>
      </c>
      <c r="H198" s="25" t="str">
        <f>录入表!J199</f>
        <v>住宅</v>
      </c>
      <c r="I198" s="25" t="str">
        <f>录入表!L199</f>
        <v>住宅</v>
      </c>
      <c r="J198" s="23" t="str">
        <f>录入表!O199</f>
        <v>混合结构</v>
      </c>
      <c r="K198" s="24" t="str">
        <f>录入表!Q199</f>
        <v>砖混</v>
      </c>
      <c r="L198" s="24">
        <f>录入表!T199</f>
        <v>3</v>
      </c>
      <c r="M198" s="26">
        <f>录入表!N199</f>
        <v>1990</v>
      </c>
      <c r="N198" s="27">
        <f>录入表!AC199</f>
        <v>1</v>
      </c>
      <c r="O198" s="27">
        <f>录入表!AD199</f>
        <v>7</v>
      </c>
      <c r="P198" s="25">
        <f>IF(AND(C198=基准价!$B$2,I198=基准价!$B$1,计算表!K198=基准价!$A$5),基准价!$B$5,IF(AND(C198=基准价!$B$2,I198=基准价!$B$1,计算表!K198=基准价!$A$7),基准价!$B$7,基准价!$C$5))</f>
        <v>8076</v>
      </c>
      <c r="Q198" s="29">
        <f>IF(AND(K198=基准价!$A$5,(50-(2016-M198))/50&gt;0.3),(50-(2016-M198))/50,IF(AND(K198=基准价!$A$5,(50-(2016-M198))/50&lt;=0.3),0.3,IF(AND(K198=基准价!$A$7,(40-(2016-M198))/40&gt;0.3),(40-(2016-M198))/40,0.3)))</f>
        <v>0.48</v>
      </c>
      <c r="R198" s="30">
        <f>IF(K198=基准价!$A$5,764*(Q198-0.3),612*(Q198-0.3))</f>
        <v>138</v>
      </c>
      <c r="S198" s="30">
        <f>IF(K198=基准价!$A$5,764*Q198*(L198-3)/0.2*3%,612*Q198*(L198-3)/0.2*3%)</f>
        <v>0</v>
      </c>
      <c r="T198" s="30">
        <f t="shared" si="9"/>
        <v>0</v>
      </c>
      <c r="U198" s="30">
        <f t="shared" si="10"/>
        <v>8214</v>
      </c>
      <c r="V198" s="30">
        <f t="shared" si="11"/>
        <v>474523</v>
      </c>
    </row>
    <row r="199" spans="1:22" ht="45">
      <c r="A199" s="23">
        <f>录入表!A200</f>
        <v>197</v>
      </c>
      <c r="B199" s="23" t="str">
        <f>录入表!B200</f>
        <v>谢阳生</v>
      </c>
      <c r="C199" s="23" t="str">
        <f>录入表!D200</f>
        <v>裕农街093号第033栋</v>
      </c>
      <c r="D199" s="23">
        <f>录入表!E200</f>
        <v>0</v>
      </c>
      <c r="E199" s="23" t="str">
        <f>录入表!G200</f>
        <v>裕农街093号第033栋（091,093,103号）204</v>
      </c>
      <c r="F199" s="24" t="str">
        <f>录入表!H200</f>
        <v>00223524</v>
      </c>
      <c r="G199" s="23">
        <f>录入表!I200</f>
        <v>57.77</v>
      </c>
      <c r="H199" s="25" t="str">
        <f>录入表!J200</f>
        <v>住宅</v>
      </c>
      <c r="I199" s="25" t="str">
        <f>录入表!L200</f>
        <v>住宅</v>
      </c>
      <c r="J199" s="23" t="str">
        <f>录入表!O200</f>
        <v>混合结构</v>
      </c>
      <c r="K199" s="24" t="str">
        <f>录入表!Q200</f>
        <v>砖混</v>
      </c>
      <c r="L199" s="24">
        <f>录入表!T200</f>
        <v>3</v>
      </c>
      <c r="M199" s="26">
        <f>录入表!N200</f>
        <v>1990</v>
      </c>
      <c r="N199" s="27">
        <f>录入表!AC200</f>
        <v>2</v>
      </c>
      <c r="O199" s="27">
        <f>录入表!AD200</f>
        <v>7</v>
      </c>
      <c r="P199" s="25">
        <f>IF(AND(C199=基准价!$B$2,I199=基准价!$B$1,计算表!K199=基准价!$A$5),基准价!$B$5,IF(AND(C199=基准价!$B$2,I199=基准价!$B$1,计算表!K199=基准价!$A$7),基准价!$B$7,基准价!$C$5))</f>
        <v>8076</v>
      </c>
      <c r="Q199" s="29">
        <f>IF(AND(K199=基准价!$A$5,(50-(2016-M199))/50&gt;0.3),(50-(2016-M199))/50,IF(AND(K199=基准价!$A$5,(50-(2016-M199))/50&lt;=0.3),0.3,IF(AND(K199=基准价!$A$7,(40-(2016-M199))/40&gt;0.3),(40-(2016-M199))/40,0.3)))</f>
        <v>0.48</v>
      </c>
      <c r="R199" s="30">
        <f>IF(K199=基准价!$A$5,764*(Q199-0.3),612*(Q199-0.3))</f>
        <v>138</v>
      </c>
      <c r="S199" s="30">
        <f>IF(K199=基准价!$A$5,764*Q199*(L199-3)/0.2*3%,612*Q199*(L199-3)/0.2*3%)</f>
        <v>0</v>
      </c>
      <c r="T199" s="30">
        <f t="shared" si="9"/>
        <v>82</v>
      </c>
      <c r="U199" s="30">
        <f t="shared" si="10"/>
        <v>8296</v>
      </c>
      <c r="V199" s="30">
        <f t="shared" si="11"/>
        <v>479260</v>
      </c>
    </row>
    <row r="200" spans="1:22" ht="45">
      <c r="A200" s="23">
        <f>录入表!A201</f>
        <v>198</v>
      </c>
      <c r="B200" s="23" t="str">
        <f>录入表!B201</f>
        <v>杨铁平</v>
      </c>
      <c r="C200" s="23" t="str">
        <f>录入表!D201</f>
        <v>裕农街093号第033栋</v>
      </c>
      <c r="D200" s="23">
        <f>录入表!E201</f>
        <v>304</v>
      </c>
      <c r="E200" s="23" t="str">
        <f>录入表!G201</f>
        <v>裕农街093号第033栋（091,093,103号）304</v>
      </c>
      <c r="F200" s="24" t="str">
        <f>录入表!H201</f>
        <v>00513357</v>
      </c>
      <c r="G200" s="23">
        <f>录入表!I201</f>
        <v>57.77</v>
      </c>
      <c r="H200" s="25" t="str">
        <f>录入表!J201</f>
        <v>住宅</v>
      </c>
      <c r="I200" s="25" t="str">
        <f>录入表!L201</f>
        <v>住宅</v>
      </c>
      <c r="J200" s="23" t="str">
        <f>录入表!O201</f>
        <v>混合结构</v>
      </c>
      <c r="K200" s="24" t="str">
        <f>录入表!Q201</f>
        <v>砖混</v>
      </c>
      <c r="L200" s="24">
        <f>录入表!T201</f>
        <v>3</v>
      </c>
      <c r="M200" s="26">
        <f>录入表!N201</f>
        <v>1990</v>
      </c>
      <c r="N200" s="27">
        <f>录入表!AC201</f>
        <v>3</v>
      </c>
      <c r="O200" s="27">
        <f>录入表!AD201</f>
        <v>7</v>
      </c>
      <c r="P200" s="25">
        <f>IF(AND(C200=基准价!$B$2,I200=基准价!$B$1,计算表!K200=基准价!$A$5),基准价!$B$5,IF(AND(C200=基准价!$B$2,I200=基准价!$B$1,计算表!K200=基准价!$A$7),基准价!$B$7,基准价!$C$5))</f>
        <v>8076</v>
      </c>
      <c r="Q200" s="29">
        <f>IF(AND(K200=基准价!$A$5,(50-(2016-M200))/50&gt;0.3),(50-(2016-M200))/50,IF(AND(K200=基准价!$A$5,(50-(2016-M200))/50&lt;=0.3),0.3,IF(AND(K200=基准价!$A$7,(40-(2016-M200))/40&gt;0.3),(40-(2016-M200))/40,0.3)))</f>
        <v>0.48</v>
      </c>
      <c r="R200" s="30">
        <f>IF(K200=基准价!$A$5,764*(Q200-0.3),612*(Q200-0.3))</f>
        <v>138</v>
      </c>
      <c r="S200" s="30">
        <f>IF(K200=基准价!$A$5,764*Q200*(L200-3)/0.2*3%,612*Q200*(L200-3)/0.2*3%)</f>
        <v>0</v>
      </c>
      <c r="T200" s="30">
        <f t="shared" si="9"/>
        <v>164</v>
      </c>
      <c r="U200" s="30">
        <f t="shared" si="10"/>
        <v>8378</v>
      </c>
      <c r="V200" s="30">
        <f t="shared" si="11"/>
        <v>483997</v>
      </c>
    </row>
    <row r="201" spans="1:22" ht="45">
      <c r="A201" s="23">
        <f>录入表!A202</f>
        <v>199</v>
      </c>
      <c r="B201" s="23" t="str">
        <f>录入表!B202</f>
        <v>张春生</v>
      </c>
      <c r="C201" s="23" t="str">
        <f>录入表!D202</f>
        <v>裕农街093号第033栋</v>
      </c>
      <c r="D201" s="23">
        <f>录入表!E202</f>
        <v>0</v>
      </c>
      <c r="E201" s="23" t="str">
        <f>录入表!G202</f>
        <v>裕农街093号第033栋（091,093,103号）504</v>
      </c>
      <c r="F201" s="24" t="str">
        <f>录入表!H202</f>
        <v>00048414</v>
      </c>
      <c r="G201" s="23">
        <f>录入表!I202</f>
        <v>57.77</v>
      </c>
      <c r="H201" s="25" t="str">
        <f>录入表!J202</f>
        <v>住宅</v>
      </c>
      <c r="I201" s="25" t="str">
        <f>录入表!L202</f>
        <v>住宅</v>
      </c>
      <c r="J201" s="23" t="str">
        <f>录入表!O202</f>
        <v>混合结构</v>
      </c>
      <c r="K201" s="24" t="str">
        <f>录入表!Q202</f>
        <v>砖混</v>
      </c>
      <c r="L201" s="24">
        <f>录入表!T202</f>
        <v>3</v>
      </c>
      <c r="M201" s="26">
        <f>录入表!N202</f>
        <v>1990</v>
      </c>
      <c r="N201" s="27">
        <f>录入表!AC202</f>
        <v>5</v>
      </c>
      <c r="O201" s="27">
        <f>录入表!AD202</f>
        <v>7</v>
      </c>
      <c r="P201" s="25">
        <f>IF(AND(C201=基准价!$B$2,I201=基准价!$B$1,计算表!K201=基准价!$A$5),基准价!$B$5,IF(AND(C201=基准价!$B$2,I201=基准价!$B$1,计算表!K201=基准价!$A$7),基准价!$B$7,基准价!$C$5))</f>
        <v>8076</v>
      </c>
      <c r="Q201" s="29">
        <f>IF(AND(K201=基准价!$A$5,(50-(2016-M201))/50&gt;0.3),(50-(2016-M201))/50,IF(AND(K201=基准价!$A$5,(50-(2016-M201))/50&lt;=0.3),0.3,IF(AND(K201=基准价!$A$7,(40-(2016-M201))/40&gt;0.3),(40-(2016-M201))/40,0.3)))</f>
        <v>0.48</v>
      </c>
      <c r="R201" s="30">
        <f>IF(K201=基准价!$A$5,764*(Q201-0.3),612*(Q201-0.3))</f>
        <v>138</v>
      </c>
      <c r="S201" s="30">
        <f>IF(K201=基准价!$A$5,764*Q201*(L201-3)/0.2*3%,612*Q201*(L201-3)/0.2*3%)</f>
        <v>0</v>
      </c>
      <c r="T201" s="30">
        <f t="shared" si="9"/>
        <v>41</v>
      </c>
      <c r="U201" s="30">
        <f t="shared" si="10"/>
        <v>8255</v>
      </c>
      <c r="V201" s="30">
        <f t="shared" si="11"/>
        <v>476891</v>
      </c>
    </row>
    <row r="202" spans="1:22" ht="45">
      <c r="A202" s="23">
        <f>录入表!A203</f>
        <v>200</v>
      </c>
      <c r="B202" s="23" t="str">
        <f>录入表!B203</f>
        <v>戴桂秋</v>
      </c>
      <c r="C202" s="23" t="str">
        <f>录入表!D203</f>
        <v>裕农街093号第033栋</v>
      </c>
      <c r="D202" s="23">
        <f>录入表!E203</f>
        <v>604</v>
      </c>
      <c r="E202" s="23" t="str">
        <f>录入表!G203</f>
        <v>裕农街093号第033栋（091,093,103号）604</v>
      </c>
      <c r="F202" s="24" t="str">
        <f>录入表!H203</f>
        <v>00045762</v>
      </c>
      <c r="G202" s="23">
        <f>录入表!I203</f>
        <v>57.77</v>
      </c>
      <c r="H202" s="25" t="str">
        <f>录入表!J203</f>
        <v>住宅</v>
      </c>
      <c r="I202" s="25" t="str">
        <f>录入表!L203</f>
        <v>住宅</v>
      </c>
      <c r="J202" s="23" t="str">
        <f>录入表!O203</f>
        <v>混合结构</v>
      </c>
      <c r="K202" s="24" t="str">
        <f>录入表!Q203</f>
        <v>砖混</v>
      </c>
      <c r="L202" s="24">
        <f>录入表!T203</f>
        <v>3</v>
      </c>
      <c r="M202" s="26">
        <f>录入表!N203</f>
        <v>1990</v>
      </c>
      <c r="N202" s="27">
        <f>录入表!AC203</f>
        <v>6</v>
      </c>
      <c r="O202" s="27">
        <f>录入表!AD203</f>
        <v>7</v>
      </c>
      <c r="P202" s="25">
        <f>IF(AND(C202=基准价!$B$2,I202=基准价!$B$1,计算表!K202=基准价!$A$5),基准价!$B$5,IF(AND(C202=基准价!$B$2,I202=基准价!$B$1,计算表!K202=基准价!$A$7),基准价!$B$7,基准价!$C$5))</f>
        <v>8076</v>
      </c>
      <c r="Q202" s="29">
        <f>IF(AND(K202=基准价!$A$5,(50-(2016-M202))/50&gt;0.3),(50-(2016-M202))/50,IF(AND(K202=基准价!$A$5,(50-(2016-M202))/50&lt;=0.3),0.3,IF(AND(K202=基准价!$A$7,(40-(2016-M202))/40&gt;0.3),(40-(2016-M202))/40,0.3)))</f>
        <v>0.48</v>
      </c>
      <c r="R202" s="30">
        <f>IF(K202=基准价!$A$5,764*(Q202-0.3),612*(Q202-0.3))</f>
        <v>138</v>
      </c>
      <c r="S202" s="30">
        <f>IF(K202=基准价!$A$5,764*Q202*(L202-3)/0.2*3%,612*Q202*(L202-3)/0.2*3%)</f>
        <v>0</v>
      </c>
      <c r="T202" s="30">
        <f t="shared" si="9"/>
        <v>0</v>
      </c>
      <c r="U202" s="30">
        <f t="shared" si="10"/>
        <v>8214</v>
      </c>
      <c r="V202" s="30">
        <f t="shared" si="11"/>
        <v>474523</v>
      </c>
    </row>
    <row r="203" spans="1:22" ht="45">
      <c r="A203" s="23">
        <f>录入表!A204</f>
        <v>201</v>
      </c>
      <c r="B203" s="23" t="str">
        <f>录入表!B204</f>
        <v>刘淑媛</v>
      </c>
      <c r="C203" s="23" t="str">
        <f>录入表!D204</f>
        <v>裕农街093号第033栋</v>
      </c>
      <c r="D203" s="23">
        <f>录入表!E204</f>
        <v>0</v>
      </c>
      <c r="E203" s="23" t="str">
        <f>录入表!G204</f>
        <v>裕农街093号第033栋（091,093,103号）704</v>
      </c>
      <c r="F203" s="24" t="str">
        <f>录入表!H204</f>
        <v>00113777</v>
      </c>
      <c r="G203" s="23">
        <f>录入表!I204</f>
        <v>57.27</v>
      </c>
      <c r="H203" s="25" t="str">
        <f>录入表!J204</f>
        <v>住宅</v>
      </c>
      <c r="I203" s="25" t="str">
        <f>录入表!L204</f>
        <v>住宅</v>
      </c>
      <c r="J203" s="23" t="str">
        <f>录入表!O204</f>
        <v>混合结构</v>
      </c>
      <c r="K203" s="24" t="str">
        <f>录入表!Q204</f>
        <v>砖混</v>
      </c>
      <c r="L203" s="24">
        <f>录入表!T204</f>
        <v>3.3</v>
      </c>
      <c r="M203" s="26">
        <f>录入表!N204</f>
        <v>1990</v>
      </c>
      <c r="N203" s="27">
        <f>录入表!AC204</f>
        <v>7</v>
      </c>
      <c r="O203" s="27">
        <f>录入表!AD204</f>
        <v>7</v>
      </c>
      <c r="P203" s="25">
        <f>IF(AND(C203=基准价!$B$2,I203=基准价!$B$1,计算表!K203=基准价!$A$5),基准价!$B$5,IF(AND(C203=基准价!$B$2,I203=基准价!$B$1,计算表!K203=基准价!$A$7),基准价!$B$7,基准价!$C$5))</f>
        <v>8076</v>
      </c>
      <c r="Q203" s="29">
        <f>IF(AND(K203=基准价!$A$5,(50-(2016-M203))/50&gt;0.3),(50-(2016-M203))/50,IF(AND(K203=基准价!$A$5,(50-(2016-M203))/50&lt;=0.3),0.3,IF(AND(K203=基准价!$A$7,(40-(2016-M203))/40&gt;0.3),(40-(2016-M203))/40,0.3)))</f>
        <v>0.48</v>
      </c>
      <c r="R203" s="30">
        <f>IF(K203=基准价!$A$5,764*(Q203-0.3),612*(Q203-0.3))</f>
        <v>138</v>
      </c>
      <c r="S203" s="30">
        <f>IF(K203=基准价!$A$5,764*Q203*(L203-3)/0.2*3%,612*Q203*(L203-3)/0.2*3%)</f>
        <v>17</v>
      </c>
      <c r="T203" s="30">
        <f t="shared" si="9"/>
        <v>-123</v>
      </c>
      <c r="U203" s="30">
        <f t="shared" si="10"/>
        <v>8108</v>
      </c>
      <c r="V203" s="30">
        <f t="shared" si="11"/>
        <v>464345</v>
      </c>
    </row>
    <row r="204" spans="1:22" ht="22.5">
      <c r="A204" s="23">
        <f>录入表!A205</f>
        <v>202</v>
      </c>
      <c r="B204" s="23" t="str">
        <f>录入表!B205</f>
        <v>梁慕兰</v>
      </c>
      <c r="C204" s="23" t="str">
        <f>录入表!D205</f>
        <v>86号</v>
      </c>
      <c r="D204" s="23">
        <f>录入表!E205</f>
        <v>101</v>
      </c>
      <c r="E204" s="23" t="str">
        <f>录入表!G205</f>
        <v>天心区楚湘街86号全部</v>
      </c>
      <c r="F204" s="24" t="str">
        <f>录入表!H205</f>
        <v>00001190</v>
      </c>
      <c r="G204" s="23">
        <f>录入表!I205</f>
        <v>59.75</v>
      </c>
      <c r="H204" s="25" t="str">
        <f>录入表!J205</f>
        <v>住宅</v>
      </c>
      <c r="I204" s="25" t="str">
        <f>录入表!L205</f>
        <v>住宅</v>
      </c>
      <c r="J204" s="23" t="str">
        <f>录入表!O205</f>
        <v>混合结构</v>
      </c>
      <c r="K204" s="24" t="str">
        <f>录入表!Q205</f>
        <v>砖混</v>
      </c>
      <c r="L204" s="24">
        <f>录入表!T205</f>
        <v>3</v>
      </c>
      <c r="M204" s="26">
        <f>录入表!N205</f>
        <v>1989</v>
      </c>
      <c r="N204" s="27">
        <f>录入表!AC205</f>
        <v>1</v>
      </c>
      <c r="O204" s="27">
        <f>录入表!AD205</f>
        <v>4</v>
      </c>
      <c r="P204" s="25">
        <f>IF(AND(C204=基准价!$B$2,I204=基准价!$B$1,计算表!K204=基准价!$A$5),基准价!$B$5,IF(AND(C204=基准价!$B$2,I204=基准价!$B$1,计算表!K204=基准价!$A$7),基准价!$B$7,基准价!$C$5))</f>
        <v>8076</v>
      </c>
      <c r="Q204" s="29">
        <f>IF(AND(K204=基准价!$A$5,(50-(2016-M204))/50&gt;0.3),(50-(2016-M204))/50,IF(AND(K204=基准价!$A$5,(50-(2016-M204))/50&lt;=0.3),0.3,IF(AND(K204=基准价!$A$7,(40-(2016-M204))/40&gt;0.3),(40-(2016-M204))/40,0.3)))</f>
        <v>0.46</v>
      </c>
      <c r="R204" s="30">
        <f>IF(K204=基准价!$A$5,764*(Q204-0.3),612*(Q204-0.3))</f>
        <v>122</v>
      </c>
      <c r="S204" s="30">
        <f>IF(K204=基准价!$A$5,764*Q204*(L204-3)/0.2*3%,612*Q204*(L204-3)/0.2*3%)</f>
        <v>0</v>
      </c>
      <c r="T204" s="30">
        <f t="shared" si="9"/>
        <v>0</v>
      </c>
      <c r="U204" s="30">
        <f t="shared" si="10"/>
        <v>8198</v>
      </c>
      <c r="V204" s="30">
        <f t="shared" si="11"/>
        <v>489831</v>
      </c>
    </row>
    <row r="205" spans="1:22" ht="22.5">
      <c r="A205" s="23">
        <f>录入表!A206</f>
        <v>203</v>
      </c>
      <c r="B205" s="23" t="str">
        <f>录入表!B206</f>
        <v>徐岳峻</v>
      </c>
      <c r="C205" s="23" t="str">
        <f>录入表!D206</f>
        <v>86号</v>
      </c>
      <c r="D205" s="23">
        <f>录入表!E206</f>
        <v>201</v>
      </c>
      <c r="E205" s="23" t="str">
        <f>录入表!G206</f>
        <v>天心区楚湘街86号201</v>
      </c>
      <c r="F205" s="24" t="str">
        <f>录入表!H206</f>
        <v>00315035</v>
      </c>
      <c r="G205" s="23">
        <f>录入表!I206</f>
        <v>63.04</v>
      </c>
      <c r="H205" s="25" t="str">
        <f>录入表!J206</f>
        <v>住宅</v>
      </c>
      <c r="I205" s="25" t="str">
        <f>录入表!L206</f>
        <v>住宅</v>
      </c>
      <c r="J205" s="23" t="str">
        <f>录入表!O206</f>
        <v>混合结构</v>
      </c>
      <c r="K205" s="24" t="str">
        <f>录入表!Q206</f>
        <v>砖混</v>
      </c>
      <c r="L205" s="24">
        <f>录入表!T206</f>
        <v>3</v>
      </c>
      <c r="M205" s="26">
        <f>录入表!N206</f>
        <v>1989</v>
      </c>
      <c r="N205" s="27">
        <f>录入表!AC206</f>
        <v>2</v>
      </c>
      <c r="O205" s="27">
        <f>录入表!AD206</f>
        <v>4</v>
      </c>
      <c r="P205" s="25">
        <f>IF(AND(C205=基准价!$B$2,I205=基准价!$B$1,计算表!K205=基准价!$A$5),基准价!$B$5,IF(AND(C205=基准价!$B$2,I205=基准价!$B$1,计算表!K205=基准价!$A$7),基准价!$B$7,基准价!$C$5))</f>
        <v>8076</v>
      </c>
      <c r="Q205" s="29">
        <f>IF(AND(K205=基准价!$A$5,(50-(2016-M205))/50&gt;0.3),(50-(2016-M205))/50,IF(AND(K205=基准价!$A$5,(50-(2016-M205))/50&lt;=0.3),0.3,IF(AND(K205=基准价!$A$7,(40-(2016-M205))/40&gt;0.3),(40-(2016-M205))/40,0.3)))</f>
        <v>0.46</v>
      </c>
      <c r="R205" s="30">
        <f>IF(K205=基准价!$A$5,764*(Q205-0.3),612*(Q205-0.3))</f>
        <v>122</v>
      </c>
      <c r="S205" s="30">
        <f>IF(K205=基准价!$A$5,764*Q205*(L205-3)/0.2*3%,612*Q205*(L205-3)/0.2*3%)</f>
        <v>0</v>
      </c>
      <c r="T205" s="30">
        <f t="shared" si="9"/>
        <v>82</v>
      </c>
      <c r="U205" s="30">
        <f t="shared" si="10"/>
        <v>8280</v>
      </c>
      <c r="V205" s="30">
        <f t="shared" si="11"/>
        <v>521971</v>
      </c>
    </row>
    <row r="206" spans="1:22" ht="22.5">
      <c r="A206" s="23">
        <f>录入表!A207</f>
        <v>204</v>
      </c>
      <c r="B206" s="23" t="str">
        <f>录入表!B207</f>
        <v>刘石林</v>
      </c>
      <c r="C206" s="23" t="str">
        <f>录入表!D207</f>
        <v>86号</v>
      </c>
      <c r="D206" s="23">
        <f>录入表!E207</f>
        <v>301</v>
      </c>
      <c r="E206" s="23" t="str">
        <f>录入表!G207</f>
        <v>天心区楚湘街86号301</v>
      </c>
      <c r="F206" s="24" t="str">
        <f>录入表!H207</f>
        <v>00315030</v>
      </c>
      <c r="G206" s="23">
        <f>录入表!I207</f>
        <v>47.6</v>
      </c>
      <c r="H206" s="25" t="str">
        <f>录入表!J207</f>
        <v>住宅</v>
      </c>
      <c r="I206" s="25" t="str">
        <f>录入表!L207</f>
        <v>住宅</v>
      </c>
      <c r="J206" s="23" t="str">
        <f>录入表!O207</f>
        <v>混合结构</v>
      </c>
      <c r="K206" s="24" t="str">
        <f>录入表!Q207</f>
        <v>砖混</v>
      </c>
      <c r="L206" s="24">
        <f>录入表!T207</f>
        <v>3</v>
      </c>
      <c r="M206" s="26">
        <f>录入表!N207</f>
        <v>1989</v>
      </c>
      <c r="N206" s="27">
        <f>录入表!AC207</f>
        <v>3</v>
      </c>
      <c r="O206" s="27">
        <f>录入表!AD207</f>
        <v>4</v>
      </c>
      <c r="P206" s="25">
        <f>IF(AND(C206=基准价!$B$2,I206=基准价!$B$1,计算表!K206=基准价!$A$5),基准价!$B$5,IF(AND(C206=基准价!$B$2,I206=基准价!$B$1,计算表!K206=基准价!$A$7),基准价!$B$7,基准价!$C$5))</f>
        <v>8076</v>
      </c>
      <c r="Q206" s="29">
        <f>IF(AND(K206=基准价!$A$5,(50-(2016-M206))/50&gt;0.3),(50-(2016-M206))/50,IF(AND(K206=基准价!$A$5,(50-(2016-M206))/50&lt;=0.3),0.3,IF(AND(K206=基准价!$A$7,(40-(2016-M206))/40&gt;0.3),(40-(2016-M206))/40,0.3)))</f>
        <v>0.46</v>
      </c>
      <c r="R206" s="30">
        <f>IF(K206=基准价!$A$5,764*(Q206-0.3),612*(Q206-0.3))</f>
        <v>122</v>
      </c>
      <c r="S206" s="30">
        <f>IF(K206=基准价!$A$5,764*Q206*(L206-3)/0.2*3%,612*Q206*(L206-3)/0.2*3%)</f>
        <v>0</v>
      </c>
      <c r="T206" s="30">
        <f t="shared" si="9"/>
        <v>164</v>
      </c>
      <c r="U206" s="30">
        <f t="shared" si="10"/>
        <v>8362</v>
      </c>
      <c r="V206" s="30">
        <f t="shared" si="11"/>
        <v>398031</v>
      </c>
    </row>
    <row r="207" spans="1:22" ht="22.5">
      <c r="A207" s="23">
        <f>录入表!A208</f>
        <v>205</v>
      </c>
      <c r="B207" s="23" t="str">
        <f>录入表!B208</f>
        <v>夏日红</v>
      </c>
      <c r="C207" s="23" t="str">
        <f>录入表!D208</f>
        <v>86号</v>
      </c>
      <c r="D207" s="23">
        <f>录入表!E208</f>
        <v>401</v>
      </c>
      <c r="E207" s="23" t="str">
        <f>录入表!G208</f>
        <v>天心区楚湘街86号401</v>
      </c>
      <c r="F207" s="24">
        <f>录入表!H208</f>
        <v>712009912</v>
      </c>
      <c r="G207" s="23">
        <f>录入表!I208</f>
        <v>63.04</v>
      </c>
      <c r="H207" s="25" t="str">
        <f>录入表!J208</f>
        <v>住宅</v>
      </c>
      <c r="I207" s="25" t="str">
        <f>录入表!L208</f>
        <v>住宅</v>
      </c>
      <c r="J207" s="23" t="str">
        <f>录入表!O208</f>
        <v>混合结构</v>
      </c>
      <c r="K207" s="24" t="str">
        <f>录入表!Q208</f>
        <v>砖混</v>
      </c>
      <c r="L207" s="24">
        <f>录入表!T208</f>
        <v>3.1</v>
      </c>
      <c r="M207" s="26">
        <f>录入表!N208</f>
        <v>1989</v>
      </c>
      <c r="N207" s="27">
        <f>录入表!AC208</f>
        <v>4</v>
      </c>
      <c r="O207" s="27">
        <f>录入表!AD208</f>
        <v>4</v>
      </c>
      <c r="P207" s="25">
        <f>IF(AND(C207=基准价!$B$2,I207=基准价!$B$1,计算表!K207=基准价!$A$5),基准价!$B$5,IF(AND(C207=基准价!$B$2,I207=基准价!$B$1,计算表!K207=基准价!$A$7),基准价!$B$7,基准价!$C$5))</f>
        <v>8076</v>
      </c>
      <c r="Q207" s="29">
        <f>IF(AND(K207=基准价!$A$5,(50-(2016-M207))/50&gt;0.3),(50-(2016-M207))/50,IF(AND(K207=基准价!$A$5,(50-(2016-M207))/50&lt;=0.3),0.3,IF(AND(K207=基准价!$A$7,(40-(2016-M207))/40&gt;0.3),(40-(2016-M207))/40,0.3)))</f>
        <v>0.46</v>
      </c>
      <c r="R207" s="30">
        <f>IF(K207=基准价!$A$5,764*(Q207-0.3),612*(Q207-0.3))</f>
        <v>122</v>
      </c>
      <c r="S207" s="30">
        <f>IF(K207=基准价!$A$5,764*Q207*(L207-3)/0.2*3%,612*Q207*(L207-3)/0.2*3%)</f>
        <v>5</v>
      </c>
      <c r="T207" s="30">
        <f t="shared" si="9"/>
        <v>41</v>
      </c>
      <c r="U207" s="30">
        <f t="shared" si="10"/>
        <v>8244</v>
      </c>
      <c r="V207" s="30">
        <f t="shared" si="11"/>
        <v>519702</v>
      </c>
    </row>
    <row r="208" spans="1:22" ht="22.5">
      <c r="A208" s="23">
        <f>录入表!A209</f>
        <v>206</v>
      </c>
      <c r="B208" s="23" t="str">
        <f>录入表!B209</f>
        <v>杨峻波</v>
      </c>
      <c r="C208" s="23" t="str">
        <f>录入表!D209</f>
        <v>86号</v>
      </c>
      <c r="D208" s="23">
        <f>录入表!E209</f>
        <v>202</v>
      </c>
      <c r="E208" s="23" t="str">
        <f>录入表!G209</f>
        <v>天心区楚湘街86号202</v>
      </c>
      <c r="F208" s="24" t="str">
        <f>录入表!H209</f>
        <v>00553968</v>
      </c>
      <c r="G208" s="23">
        <f>录入表!I209</f>
        <v>31.81</v>
      </c>
      <c r="H208" s="25" t="str">
        <f>录入表!J209</f>
        <v>住宅</v>
      </c>
      <c r="I208" s="25" t="str">
        <f>录入表!L209</f>
        <v>住宅</v>
      </c>
      <c r="J208" s="23" t="str">
        <f>录入表!O209</f>
        <v>混合结构</v>
      </c>
      <c r="K208" s="24" t="str">
        <f>录入表!Q209</f>
        <v>砖混</v>
      </c>
      <c r="L208" s="24">
        <f>录入表!T209</f>
        <v>3</v>
      </c>
      <c r="M208" s="26">
        <f>录入表!N209</f>
        <v>1989</v>
      </c>
      <c r="N208" s="27">
        <f>录入表!AC209</f>
        <v>2</v>
      </c>
      <c r="O208" s="27">
        <f>录入表!AD209</f>
        <v>4</v>
      </c>
      <c r="P208" s="25">
        <f>IF(AND(C208=基准价!$B$2,I208=基准价!$B$1,计算表!K208=基准价!$A$5),基准价!$B$5,IF(AND(C208=基准价!$B$2,I208=基准价!$B$1,计算表!K208=基准价!$A$7),基准价!$B$7,基准价!$C$5))</f>
        <v>8076</v>
      </c>
      <c r="Q208" s="29">
        <f>IF(AND(K208=基准价!$A$5,(50-(2016-M208))/50&gt;0.3),(50-(2016-M208))/50,IF(AND(K208=基准价!$A$5,(50-(2016-M208))/50&lt;=0.3),0.3,IF(AND(K208=基准价!$A$7,(40-(2016-M208))/40&gt;0.3),(40-(2016-M208))/40,0.3)))</f>
        <v>0.46</v>
      </c>
      <c r="R208" s="30">
        <f>IF(K208=基准价!$A$5,764*(Q208-0.3),612*(Q208-0.3))</f>
        <v>122</v>
      </c>
      <c r="S208" s="30">
        <f>IF(K208=基准价!$A$5,764*Q208*(L208-3)/0.2*3%,612*Q208*(L208-3)/0.2*3%)</f>
        <v>0</v>
      </c>
      <c r="T208" s="30">
        <f t="shared" si="9"/>
        <v>82</v>
      </c>
      <c r="U208" s="30">
        <f t="shared" si="10"/>
        <v>8280</v>
      </c>
      <c r="V208" s="30">
        <f t="shared" si="11"/>
        <v>263387</v>
      </c>
    </row>
    <row r="209" spans="1:23" ht="22.5">
      <c r="A209" s="23">
        <f>录入表!A210</f>
        <v>207</v>
      </c>
      <c r="B209" s="23" t="str">
        <f>录入表!B210</f>
        <v>王和顺</v>
      </c>
      <c r="C209" s="23" t="str">
        <f>录入表!D210</f>
        <v>86号</v>
      </c>
      <c r="D209" s="23">
        <f>录入表!E210</f>
        <v>302</v>
      </c>
      <c r="E209" s="23" t="str">
        <f>录入表!G210</f>
        <v>天心区楚湘街86号302</v>
      </c>
      <c r="F209" s="24" t="str">
        <f>录入表!H210</f>
        <v>00315029</v>
      </c>
      <c r="G209" s="23">
        <f>录入表!I210</f>
        <v>47.06</v>
      </c>
      <c r="H209" s="25" t="str">
        <f>录入表!J210</f>
        <v>住宅</v>
      </c>
      <c r="I209" s="25" t="str">
        <f>录入表!L210</f>
        <v>住宅</v>
      </c>
      <c r="J209" s="23" t="str">
        <f>录入表!O210</f>
        <v>混合结构</v>
      </c>
      <c r="K209" s="24" t="str">
        <f>录入表!Q210</f>
        <v>砖混</v>
      </c>
      <c r="L209" s="24">
        <f>录入表!T210</f>
        <v>3</v>
      </c>
      <c r="M209" s="26">
        <f>录入表!N210</f>
        <v>1989</v>
      </c>
      <c r="N209" s="27">
        <f>录入表!AC210</f>
        <v>3</v>
      </c>
      <c r="O209" s="27">
        <f>录入表!AD210</f>
        <v>4</v>
      </c>
      <c r="P209" s="25">
        <f>IF(AND(C209=基准价!$B$2,I209=基准价!$B$1,计算表!K209=基准价!$A$5),基准价!$B$5,IF(AND(C209=基准价!$B$2,I209=基准价!$B$1,计算表!K209=基准价!$A$7),基准价!$B$7,基准价!$C$5))</f>
        <v>8076</v>
      </c>
      <c r="Q209" s="29">
        <f>IF(AND(K209=基准价!$A$5,(50-(2016-M209))/50&gt;0.3),(50-(2016-M209))/50,IF(AND(K209=基准价!$A$5,(50-(2016-M209))/50&lt;=0.3),0.3,IF(AND(K209=基准价!$A$7,(40-(2016-M209))/40&gt;0.3),(40-(2016-M209))/40,0.3)))</f>
        <v>0.46</v>
      </c>
      <c r="R209" s="30">
        <f>IF(K209=基准价!$A$5,764*(Q209-0.3),612*(Q209-0.3))</f>
        <v>122</v>
      </c>
      <c r="S209" s="30">
        <f>IF(K209=基准价!$A$5,764*Q209*(L209-3)/0.2*3%,612*Q209*(L209-3)/0.2*3%)</f>
        <v>0</v>
      </c>
      <c r="T209" s="30">
        <f t="shared" si="9"/>
        <v>164</v>
      </c>
      <c r="U209" s="30">
        <f t="shared" si="10"/>
        <v>8362</v>
      </c>
      <c r="V209" s="30">
        <f t="shared" si="11"/>
        <v>393516</v>
      </c>
    </row>
    <row r="210" spans="1:23" ht="22.5">
      <c r="A210" s="23">
        <f>录入表!A211</f>
        <v>208</v>
      </c>
      <c r="B210" s="23" t="str">
        <f>录入表!B211</f>
        <v>廖慧丹</v>
      </c>
      <c r="C210" s="23" t="str">
        <f>录入表!D211</f>
        <v>86号</v>
      </c>
      <c r="D210" s="23">
        <f>录入表!E211</f>
        <v>303</v>
      </c>
      <c r="E210" s="23" t="str">
        <f>录入表!G211</f>
        <v>天心区楚湘街86号303</v>
      </c>
      <c r="F210" s="24" t="str">
        <f>录入表!H211</f>
        <v>00315028</v>
      </c>
      <c r="G210" s="23">
        <f>录入表!I211</f>
        <v>41.93</v>
      </c>
      <c r="H210" s="25" t="str">
        <f>录入表!J211</f>
        <v>住宅</v>
      </c>
      <c r="I210" s="25" t="str">
        <f>录入表!L211</f>
        <v>住宅</v>
      </c>
      <c r="J210" s="23" t="str">
        <f>录入表!O211</f>
        <v>混合结构</v>
      </c>
      <c r="K210" s="24" t="str">
        <f>录入表!Q211</f>
        <v>砖混</v>
      </c>
      <c r="L210" s="24">
        <f>录入表!T211</f>
        <v>3</v>
      </c>
      <c r="M210" s="26">
        <f>录入表!N211</f>
        <v>1989</v>
      </c>
      <c r="N210" s="27">
        <f>录入表!AC211</f>
        <v>3</v>
      </c>
      <c r="O210" s="27">
        <f>录入表!AD211</f>
        <v>4</v>
      </c>
      <c r="P210" s="25">
        <f>IF(AND(C210=基准价!$B$2,I210=基准价!$B$1,计算表!K210=基准价!$A$5),基准价!$B$5,IF(AND(C210=基准价!$B$2,I210=基准价!$B$1,计算表!K210=基准价!$A$7),基准价!$B$7,基准价!$C$5))</f>
        <v>8076</v>
      </c>
      <c r="Q210" s="29">
        <f>IF(AND(K210=基准价!$A$5,(50-(2016-M210))/50&gt;0.3),(50-(2016-M210))/50,IF(AND(K210=基准价!$A$5,(50-(2016-M210))/50&lt;=0.3),0.3,IF(AND(K210=基准价!$A$7,(40-(2016-M210))/40&gt;0.3),(40-(2016-M210))/40,0.3)))</f>
        <v>0.46</v>
      </c>
      <c r="R210" s="30">
        <f>IF(K210=基准价!$A$5,764*(Q210-0.3),612*(Q210-0.3))</f>
        <v>122</v>
      </c>
      <c r="S210" s="30">
        <f>IF(K210=基准价!$A$5,764*Q210*(L210-3)/0.2*3%,612*Q210*(L210-3)/0.2*3%)</f>
        <v>0</v>
      </c>
      <c r="T210" s="30">
        <f t="shared" si="9"/>
        <v>164</v>
      </c>
      <c r="U210" s="30">
        <f t="shared" si="10"/>
        <v>8362</v>
      </c>
      <c r="V210" s="30">
        <f t="shared" si="11"/>
        <v>350619</v>
      </c>
    </row>
    <row r="211" spans="1:23" ht="22.5">
      <c r="A211" s="23">
        <f>录入表!A212</f>
        <v>209</v>
      </c>
      <c r="B211" s="23" t="str">
        <f>录入表!B212</f>
        <v>石书仙</v>
      </c>
      <c r="C211" s="23" t="str">
        <f>录入表!D212</f>
        <v>86号</v>
      </c>
      <c r="D211" s="23">
        <f>录入表!E212</f>
        <v>204</v>
      </c>
      <c r="E211" s="23" t="str">
        <f>录入表!G212</f>
        <v>天心区楚湘街86号204</v>
      </c>
      <c r="F211" s="24" t="str">
        <f>录入表!H212</f>
        <v>00332663</v>
      </c>
      <c r="G211" s="23">
        <f>录入表!I212</f>
        <v>42.02</v>
      </c>
      <c r="H211" s="25" t="str">
        <f>录入表!J212</f>
        <v>住宅</v>
      </c>
      <c r="I211" s="25" t="str">
        <f>录入表!L212</f>
        <v>住宅</v>
      </c>
      <c r="J211" s="23" t="str">
        <f>录入表!O212</f>
        <v>混合结构</v>
      </c>
      <c r="K211" s="24" t="str">
        <f>录入表!Q212</f>
        <v>砖混</v>
      </c>
      <c r="L211" s="24">
        <f>录入表!T212</f>
        <v>3</v>
      </c>
      <c r="M211" s="26">
        <f>录入表!N212</f>
        <v>1989</v>
      </c>
      <c r="N211" s="27">
        <f>录入表!AC212</f>
        <v>2</v>
      </c>
      <c r="O211" s="27">
        <f>录入表!AD212</f>
        <v>4</v>
      </c>
      <c r="P211" s="25">
        <f>IF(AND(C211=基准价!$B$2,I211=基准价!$B$1,计算表!K211=基准价!$A$5),基准价!$B$5,IF(AND(C211=基准价!$B$2,I211=基准价!$B$1,计算表!K211=基准价!$A$7),基准价!$B$7,基准价!$C$5))</f>
        <v>8076</v>
      </c>
      <c r="Q211" s="29">
        <f>IF(AND(K211=基准价!$A$5,(50-(2016-M211))/50&gt;0.3),(50-(2016-M211))/50,IF(AND(K211=基准价!$A$5,(50-(2016-M211))/50&lt;=0.3),0.3,IF(AND(K211=基准价!$A$7,(40-(2016-M211))/40&gt;0.3),(40-(2016-M211))/40,0.3)))</f>
        <v>0.46</v>
      </c>
      <c r="R211" s="30">
        <f>IF(K211=基准价!$A$5,764*(Q211-0.3),612*(Q211-0.3))</f>
        <v>122</v>
      </c>
      <c r="S211" s="30">
        <f>IF(K211=基准价!$A$5,764*Q211*(L211-3)/0.2*3%,612*Q211*(L211-3)/0.2*3%)</f>
        <v>0</v>
      </c>
      <c r="T211" s="30">
        <f t="shared" si="9"/>
        <v>82</v>
      </c>
      <c r="U211" s="30">
        <f t="shared" si="10"/>
        <v>8280</v>
      </c>
      <c r="V211" s="30">
        <f t="shared" si="11"/>
        <v>347926</v>
      </c>
    </row>
    <row r="212" spans="1:23" ht="22.5">
      <c r="A212" s="23">
        <f>录入表!A213</f>
        <v>210</v>
      </c>
      <c r="B212" s="23" t="str">
        <f>录入表!B213</f>
        <v>颜国林</v>
      </c>
      <c r="C212" s="23" t="str">
        <f>录入表!D213</f>
        <v>86号</v>
      </c>
      <c r="D212" s="23">
        <f>录入表!E213</f>
        <v>304</v>
      </c>
      <c r="E212" s="23" t="str">
        <f>录入表!G213</f>
        <v>天心区楚湘街86号304</v>
      </c>
      <c r="F212" s="24">
        <f>录入表!H213</f>
        <v>710173672</v>
      </c>
      <c r="G212" s="23">
        <f>录入表!I213</f>
        <v>42.02</v>
      </c>
      <c r="H212" s="25" t="str">
        <f>录入表!J213</f>
        <v>住宅</v>
      </c>
      <c r="I212" s="25" t="str">
        <f>录入表!L213</f>
        <v>住宅</v>
      </c>
      <c r="J212" s="23" t="str">
        <f>录入表!O213</f>
        <v>混合结构</v>
      </c>
      <c r="K212" s="24" t="str">
        <f>录入表!Q213</f>
        <v>砖混</v>
      </c>
      <c r="L212" s="24">
        <f>录入表!T213</f>
        <v>3</v>
      </c>
      <c r="M212" s="26">
        <f>录入表!N213</f>
        <v>1989</v>
      </c>
      <c r="N212" s="27">
        <f>录入表!AC213</f>
        <v>3</v>
      </c>
      <c r="O212" s="27">
        <f>录入表!AD213</f>
        <v>4</v>
      </c>
      <c r="P212" s="25">
        <f>IF(AND(C212=基准价!$B$2,I212=基准价!$B$1,计算表!K212=基准价!$A$5),基准价!$B$5,IF(AND(C212=基准价!$B$2,I212=基准价!$B$1,计算表!K212=基准价!$A$7),基准价!$B$7,基准价!$C$5))</f>
        <v>8076</v>
      </c>
      <c r="Q212" s="29">
        <f>IF(AND(K212=基准价!$A$5,(50-(2016-M212))/50&gt;0.3),(50-(2016-M212))/50,IF(AND(K212=基准价!$A$5,(50-(2016-M212))/50&lt;=0.3),0.3,IF(AND(K212=基准价!$A$7,(40-(2016-M212))/40&gt;0.3),(40-(2016-M212))/40,0.3)))</f>
        <v>0.46</v>
      </c>
      <c r="R212" s="30">
        <f>IF(K212=基准价!$A$5,764*(Q212-0.3),612*(Q212-0.3))</f>
        <v>122</v>
      </c>
      <c r="S212" s="30">
        <f>IF(K212=基准价!$A$5,764*Q212*(L212-3)/0.2*3%,612*Q212*(L212-3)/0.2*3%)</f>
        <v>0</v>
      </c>
      <c r="T212" s="30">
        <f t="shared" si="9"/>
        <v>164</v>
      </c>
      <c r="U212" s="30">
        <f t="shared" si="10"/>
        <v>8362</v>
      </c>
      <c r="V212" s="30">
        <f t="shared" si="11"/>
        <v>351371</v>
      </c>
    </row>
    <row r="213" spans="1:23" ht="22.5">
      <c r="A213" s="23">
        <f>录入表!A214</f>
        <v>211</v>
      </c>
      <c r="B213" s="23" t="str">
        <f>录入表!B214</f>
        <v>易月娥</v>
      </c>
      <c r="C213" s="23" t="str">
        <f>录入表!D214</f>
        <v>86号</v>
      </c>
      <c r="D213" s="23">
        <f>录入表!E214</f>
        <v>404</v>
      </c>
      <c r="E213" s="23" t="str">
        <f>录入表!G214</f>
        <v>天心区楚湘街86号404</v>
      </c>
      <c r="F213" s="24" t="str">
        <f>录入表!H214</f>
        <v>00315025</v>
      </c>
      <c r="G213" s="23">
        <f>录入表!I214</f>
        <v>42.02</v>
      </c>
      <c r="H213" s="25" t="str">
        <f>录入表!J214</f>
        <v>住宅</v>
      </c>
      <c r="I213" s="25" t="str">
        <f>录入表!L214</f>
        <v>住宅</v>
      </c>
      <c r="J213" s="23" t="str">
        <f>录入表!O214</f>
        <v>混合结构</v>
      </c>
      <c r="K213" s="24" t="str">
        <f>录入表!Q214</f>
        <v>砖混</v>
      </c>
      <c r="L213" s="24">
        <f>录入表!T214</f>
        <v>3.1</v>
      </c>
      <c r="M213" s="26">
        <f>录入表!N214</f>
        <v>1989</v>
      </c>
      <c r="N213" s="27">
        <f>录入表!AC214</f>
        <v>4</v>
      </c>
      <c r="O213" s="27">
        <f>录入表!AD214</f>
        <v>4</v>
      </c>
      <c r="P213" s="25">
        <f>IF(AND(C213=基准价!$B$2,I213=基准价!$B$1,计算表!K213=基准价!$A$5),基准价!$B$5,IF(AND(C213=基准价!$B$2,I213=基准价!$B$1,计算表!K213=基准价!$A$7),基准价!$B$7,基准价!$C$5))</f>
        <v>8076</v>
      </c>
      <c r="Q213" s="29">
        <f>IF(AND(K213=基准价!$A$5,(50-(2016-M213))/50&gt;0.3),(50-(2016-M213))/50,IF(AND(K213=基准价!$A$5,(50-(2016-M213))/50&lt;=0.3),0.3,IF(AND(K213=基准价!$A$7,(40-(2016-M213))/40&gt;0.3),(40-(2016-M213))/40,0.3)))</f>
        <v>0.46</v>
      </c>
      <c r="R213" s="30">
        <f>IF(K213=基准价!$A$5,764*(Q213-0.3),612*(Q213-0.3))</f>
        <v>122</v>
      </c>
      <c r="S213" s="30">
        <f>IF(K213=基准价!$A$5,764*Q213*(L213-3)/0.2*3%,612*Q213*(L213-3)/0.2*3%)</f>
        <v>5</v>
      </c>
      <c r="T213" s="30">
        <f t="shared" si="9"/>
        <v>41</v>
      </c>
      <c r="U213" s="30">
        <f t="shared" si="10"/>
        <v>8244</v>
      </c>
      <c r="V213" s="30">
        <f t="shared" si="11"/>
        <v>346413</v>
      </c>
    </row>
    <row r="214" spans="1:23" ht="22.5">
      <c r="A214" s="23">
        <f>录入表!A215</f>
        <v>212</v>
      </c>
      <c r="B214" s="23" t="str">
        <f>录入表!B215</f>
        <v>李筑荪</v>
      </c>
      <c r="C214" s="23" t="str">
        <f>录入表!D215</f>
        <v>86号</v>
      </c>
      <c r="D214" s="23">
        <f>录入表!E215</f>
        <v>205</v>
      </c>
      <c r="E214" s="23" t="str">
        <f>录入表!G215</f>
        <v>天心区楚湘街86号205</v>
      </c>
      <c r="F214" s="24">
        <f>录入表!H215</f>
        <v>710065657</v>
      </c>
      <c r="G214" s="23">
        <f>录入表!I215</f>
        <v>47.06</v>
      </c>
      <c r="H214" s="25" t="str">
        <f>录入表!J215</f>
        <v>住宅</v>
      </c>
      <c r="I214" s="25" t="str">
        <f>录入表!L215</f>
        <v>住宅</v>
      </c>
      <c r="J214" s="23" t="str">
        <f>录入表!O215</f>
        <v>混合结构</v>
      </c>
      <c r="K214" s="24" t="str">
        <f>录入表!Q215</f>
        <v>砖混</v>
      </c>
      <c r="L214" s="24">
        <f>录入表!T215</f>
        <v>3</v>
      </c>
      <c r="M214" s="26">
        <f>录入表!N215</f>
        <v>1989</v>
      </c>
      <c r="N214" s="27">
        <f>录入表!AC215</f>
        <v>2</v>
      </c>
      <c r="O214" s="27">
        <f>录入表!AD215</f>
        <v>4</v>
      </c>
      <c r="P214" s="25">
        <f>IF(AND(C214=基准价!$B$2,I214=基准价!$B$1,计算表!K214=基准价!$A$5),基准价!$B$5,IF(AND(C214=基准价!$B$2,I214=基准价!$B$1,计算表!K214=基准价!$A$7),基准价!$B$7,基准价!$C$5))</f>
        <v>8076</v>
      </c>
      <c r="Q214" s="29">
        <f>IF(AND(K214=基准价!$A$5,(50-(2016-M214))/50&gt;0.3),(50-(2016-M214))/50,IF(AND(K214=基准价!$A$5,(50-(2016-M214))/50&lt;=0.3),0.3,IF(AND(K214=基准价!$A$7,(40-(2016-M214))/40&gt;0.3),(40-(2016-M214))/40,0.3)))</f>
        <v>0.46</v>
      </c>
      <c r="R214" s="30">
        <f>IF(K214=基准价!$A$5,764*(Q214-0.3),612*(Q214-0.3))</f>
        <v>122</v>
      </c>
      <c r="S214" s="30">
        <f>IF(K214=基准价!$A$5,764*Q214*(L214-3)/0.2*3%,612*Q214*(L214-3)/0.2*3%)</f>
        <v>0</v>
      </c>
      <c r="T214" s="30">
        <f t="shared" si="9"/>
        <v>82</v>
      </c>
      <c r="U214" s="30">
        <f t="shared" si="10"/>
        <v>8280</v>
      </c>
      <c r="V214" s="30">
        <f t="shared" si="11"/>
        <v>389657</v>
      </c>
    </row>
    <row r="215" spans="1:23" ht="22.5">
      <c r="A215" s="23">
        <f>录入表!A216</f>
        <v>213</v>
      </c>
      <c r="B215" s="23" t="str">
        <f>录入表!B216</f>
        <v>方启元</v>
      </c>
      <c r="C215" s="23" t="str">
        <f>录入表!D216</f>
        <v>86号</v>
      </c>
      <c r="D215" s="23">
        <f>录入表!E216</f>
        <v>405</v>
      </c>
      <c r="E215" s="23" t="str">
        <f>录入表!G216</f>
        <v>天心区楚湘街86号405</v>
      </c>
      <c r="F215" s="24" t="str">
        <f>录入表!H216</f>
        <v>00315024</v>
      </c>
      <c r="G215" s="23">
        <f>录入表!I216</f>
        <v>47.06</v>
      </c>
      <c r="H215" s="25" t="str">
        <f>录入表!J216</f>
        <v>住宅</v>
      </c>
      <c r="I215" s="25" t="str">
        <f>录入表!L216</f>
        <v>住宅</v>
      </c>
      <c r="J215" s="23" t="str">
        <f>录入表!O216</f>
        <v>混合结构</v>
      </c>
      <c r="K215" s="24" t="str">
        <f>录入表!Q216</f>
        <v>砖混</v>
      </c>
      <c r="L215" s="24">
        <f>录入表!T216</f>
        <v>3.1</v>
      </c>
      <c r="M215" s="26">
        <f>录入表!N216</f>
        <v>1989</v>
      </c>
      <c r="N215" s="27">
        <f>录入表!AC216</f>
        <v>4</v>
      </c>
      <c r="O215" s="27">
        <f>录入表!AD216</f>
        <v>4</v>
      </c>
      <c r="P215" s="25">
        <f>IF(AND(C215=基准价!$B$2,I215=基准价!$B$1,计算表!K215=基准价!$A$5),基准价!$B$5,IF(AND(C215=基准价!$B$2,I215=基准价!$B$1,计算表!K215=基准价!$A$7),基准价!$B$7,基准价!$C$5))</f>
        <v>8076</v>
      </c>
      <c r="Q215" s="29">
        <f>IF(AND(K215=基准价!$A$5,(50-(2016-M215))/50&gt;0.3),(50-(2016-M215))/50,IF(AND(K215=基准价!$A$5,(50-(2016-M215))/50&lt;=0.3),0.3,IF(AND(K215=基准价!$A$7,(40-(2016-M215))/40&gt;0.3),(40-(2016-M215))/40,0.3)))</f>
        <v>0.46</v>
      </c>
      <c r="R215" s="30">
        <f>IF(K215=基准价!$A$5,764*(Q215-0.3),612*(Q215-0.3))</f>
        <v>122</v>
      </c>
      <c r="S215" s="30">
        <f>IF(K215=基准价!$A$5,764*Q215*(L215-3)/0.2*3%,612*Q215*(L215-3)/0.2*3%)</f>
        <v>5</v>
      </c>
      <c r="T215" s="30">
        <f t="shared" si="9"/>
        <v>41</v>
      </c>
      <c r="U215" s="30">
        <f t="shared" si="10"/>
        <v>8244</v>
      </c>
      <c r="V215" s="30">
        <f t="shared" si="11"/>
        <v>387963</v>
      </c>
    </row>
    <row r="216" spans="1:23" ht="22.5">
      <c r="A216" s="23">
        <f>录入表!A217</f>
        <v>214</v>
      </c>
      <c r="B216" s="23" t="str">
        <f>录入表!B217</f>
        <v>陈昌和</v>
      </c>
      <c r="C216" s="23" t="str">
        <f>录入表!D217</f>
        <v>86号</v>
      </c>
      <c r="D216" s="23">
        <f>录入表!E217</f>
        <v>106</v>
      </c>
      <c r="E216" s="23" t="str">
        <f>录入表!G217</f>
        <v>天心区楚湘街86号106</v>
      </c>
      <c r="F216" s="24" t="str">
        <f>录入表!H217</f>
        <v>00418130</v>
      </c>
      <c r="G216" s="23">
        <f>录入表!I217</f>
        <v>61.55</v>
      </c>
      <c r="H216" s="25" t="str">
        <f>录入表!J217</f>
        <v>住宅</v>
      </c>
      <c r="I216" s="25" t="str">
        <f>录入表!L217</f>
        <v>住宅</v>
      </c>
      <c r="J216" s="23" t="str">
        <f>录入表!O217</f>
        <v>混合结构</v>
      </c>
      <c r="K216" s="24" t="str">
        <f>录入表!Q217</f>
        <v>砖混</v>
      </c>
      <c r="L216" s="24">
        <f>录入表!T217</f>
        <v>3</v>
      </c>
      <c r="M216" s="26">
        <f>录入表!N217</f>
        <v>1989</v>
      </c>
      <c r="N216" s="27">
        <f>录入表!AC217</f>
        <v>1</v>
      </c>
      <c r="O216" s="27">
        <f>录入表!AD217</f>
        <v>4</v>
      </c>
      <c r="P216" s="25">
        <f>IF(AND(C216=基准价!$B$2,I216=基准价!$B$1,计算表!K216=基准价!$A$5),基准价!$B$5,IF(AND(C216=基准价!$B$2,I216=基准价!$B$1,计算表!K216=基准价!$A$7),基准价!$B$7,基准价!$C$5))</f>
        <v>8076</v>
      </c>
      <c r="Q216" s="29">
        <f>IF(AND(K216=基准价!$A$5,(50-(2016-M216))/50&gt;0.3),(50-(2016-M216))/50,IF(AND(K216=基准价!$A$5,(50-(2016-M216))/50&lt;=0.3),0.3,IF(AND(K216=基准价!$A$7,(40-(2016-M216))/40&gt;0.3),(40-(2016-M216))/40,0.3)))</f>
        <v>0.46</v>
      </c>
      <c r="R216" s="30">
        <f>IF(K216=基准价!$A$5,764*(Q216-0.3),612*(Q216-0.3))</f>
        <v>122</v>
      </c>
      <c r="S216" s="30">
        <f>IF(K216=基准价!$A$5,764*Q216*(L216-3)/0.2*3%,612*Q216*(L216-3)/0.2*3%)</f>
        <v>0</v>
      </c>
      <c r="T216" s="30">
        <f t="shared" si="9"/>
        <v>0</v>
      </c>
      <c r="U216" s="30">
        <f t="shared" si="10"/>
        <v>8198</v>
      </c>
      <c r="V216" s="30">
        <f t="shared" si="11"/>
        <v>504587</v>
      </c>
    </row>
    <row r="217" spans="1:23" ht="22.5">
      <c r="A217" s="23">
        <f>录入表!A218</f>
        <v>215</v>
      </c>
      <c r="B217" s="23" t="str">
        <f>录入表!B218</f>
        <v>李弘明</v>
      </c>
      <c r="C217" s="23" t="str">
        <f>录入表!D218</f>
        <v>86号</v>
      </c>
      <c r="D217" s="23">
        <f>录入表!E218</f>
        <v>206</v>
      </c>
      <c r="E217" s="23" t="str">
        <f>录入表!G218</f>
        <v>天心区楚湘街86号206</v>
      </c>
      <c r="F217" s="24" t="str">
        <f>录入表!H218</f>
        <v>00315031</v>
      </c>
      <c r="G217" s="23">
        <f>录入表!I218</f>
        <v>47.8</v>
      </c>
      <c r="H217" s="25" t="str">
        <f>录入表!J218</f>
        <v>住宅</v>
      </c>
      <c r="I217" s="25" t="str">
        <f>录入表!L218</f>
        <v>住宅</v>
      </c>
      <c r="J217" s="23" t="str">
        <f>录入表!O218</f>
        <v>混合结构</v>
      </c>
      <c r="K217" s="24" t="str">
        <f>录入表!Q218</f>
        <v>砖混</v>
      </c>
      <c r="L217" s="24">
        <f>录入表!T218</f>
        <v>3</v>
      </c>
      <c r="M217" s="26">
        <f>录入表!N218</f>
        <v>1989</v>
      </c>
      <c r="N217" s="27">
        <f>录入表!AC218</f>
        <v>2</v>
      </c>
      <c r="O217" s="27">
        <f>录入表!AD218</f>
        <v>4</v>
      </c>
      <c r="P217" s="25">
        <f>IF(AND(C217=基准价!$B$2,I217=基准价!$B$1,计算表!K217=基准价!$A$5),基准价!$B$5,IF(AND(C217=基准价!$B$2,I217=基准价!$B$1,计算表!K217=基准价!$A$7),基准价!$B$7,基准价!$C$5))</f>
        <v>8076</v>
      </c>
      <c r="Q217" s="29">
        <f>IF(AND(K217=基准价!$A$5,(50-(2016-M217))/50&gt;0.3),(50-(2016-M217))/50,IF(AND(K217=基准价!$A$5,(50-(2016-M217))/50&lt;=0.3),0.3,IF(AND(K217=基准价!$A$7,(40-(2016-M217))/40&gt;0.3),(40-(2016-M217))/40,0.3)))</f>
        <v>0.46</v>
      </c>
      <c r="R217" s="30">
        <f>IF(K217=基准价!$A$5,764*(Q217-0.3),612*(Q217-0.3))</f>
        <v>122</v>
      </c>
      <c r="S217" s="30">
        <f>IF(K217=基准价!$A$5,764*Q217*(L217-3)/0.2*3%,612*Q217*(L217-3)/0.2*3%)</f>
        <v>0</v>
      </c>
      <c r="T217" s="30">
        <f t="shared" si="9"/>
        <v>82</v>
      </c>
      <c r="U217" s="30">
        <f t="shared" si="10"/>
        <v>8280</v>
      </c>
      <c r="V217" s="30">
        <f t="shared" si="11"/>
        <v>395784</v>
      </c>
    </row>
    <row r="218" spans="1:23" ht="22.5">
      <c r="A218" s="23">
        <f>录入表!A219</f>
        <v>216</v>
      </c>
      <c r="B218" s="23" t="str">
        <f>录入表!B219</f>
        <v>李荣煌</v>
      </c>
      <c r="C218" s="23" t="str">
        <f>录入表!D219</f>
        <v>86号</v>
      </c>
      <c r="D218" s="23">
        <f>录入表!E219</f>
        <v>306</v>
      </c>
      <c r="E218" s="23" t="str">
        <f>录入表!G219</f>
        <v>天心区楚湘街86号306</v>
      </c>
      <c r="F218" s="24" t="str">
        <f>录入表!H219</f>
        <v>00315027</v>
      </c>
      <c r="G218" s="23">
        <f>录入表!I219</f>
        <v>63.04</v>
      </c>
      <c r="H218" s="25" t="str">
        <f>录入表!J219</f>
        <v>住宅</v>
      </c>
      <c r="I218" s="25" t="str">
        <f>录入表!L219</f>
        <v>住宅</v>
      </c>
      <c r="J218" s="23" t="str">
        <f>录入表!O219</f>
        <v>混合结构</v>
      </c>
      <c r="K218" s="24" t="str">
        <f>录入表!Q219</f>
        <v>砖混</v>
      </c>
      <c r="L218" s="24">
        <f>录入表!T219</f>
        <v>3</v>
      </c>
      <c r="M218" s="26">
        <f>录入表!N219</f>
        <v>1989</v>
      </c>
      <c r="N218" s="27">
        <f>录入表!AC219</f>
        <v>3</v>
      </c>
      <c r="O218" s="27">
        <f>录入表!AD219</f>
        <v>4</v>
      </c>
      <c r="P218" s="25">
        <f>IF(AND(C218=基准价!$B$2,I218=基准价!$B$1,计算表!K218=基准价!$A$5),基准价!$B$5,IF(AND(C218=基准价!$B$2,I218=基准价!$B$1,计算表!K218=基准价!$A$7),基准价!$B$7,基准价!$C$5))</f>
        <v>8076</v>
      </c>
      <c r="Q218" s="29">
        <f>IF(AND(K218=基准价!$A$5,(50-(2016-M218))/50&gt;0.3),(50-(2016-M218))/50,IF(AND(K218=基准价!$A$5,(50-(2016-M218))/50&lt;=0.3),0.3,IF(AND(K218=基准价!$A$7,(40-(2016-M218))/40&gt;0.3),(40-(2016-M218))/40,0.3)))</f>
        <v>0.46</v>
      </c>
      <c r="R218" s="30">
        <f>IF(K218=基准价!$A$5,764*(Q218-0.3),612*(Q218-0.3))</f>
        <v>122</v>
      </c>
      <c r="S218" s="30">
        <f>IF(K218=基准价!$A$5,764*Q218*(L218-3)/0.2*3%,612*Q218*(L218-3)/0.2*3%)</f>
        <v>0</v>
      </c>
      <c r="T218" s="30">
        <f t="shared" si="9"/>
        <v>164</v>
      </c>
      <c r="U218" s="30">
        <f t="shared" si="10"/>
        <v>8362</v>
      </c>
      <c r="V218" s="30">
        <f t="shared" si="11"/>
        <v>527140</v>
      </c>
    </row>
    <row r="219" spans="1:23" ht="22.5">
      <c r="A219" s="23">
        <f>录入表!A220</f>
        <v>217</v>
      </c>
      <c r="B219" s="23" t="str">
        <f>录入表!B220</f>
        <v>龚振钿</v>
      </c>
      <c r="C219" s="23" t="str">
        <f>录入表!D220</f>
        <v>86号</v>
      </c>
      <c r="D219" s="23">
        <f>录入表!E220</f>
        <v>406</v>
      </c>
      <c r="E219" s="23" t="str">
        <f>录入表!G220</f>
        <v>天心区楚湘街86号406</v>
      </c>
      <c r="F219" s="24" t="str">
        <f>录入表!H220</f>
        <v>00315023</v>
      </c>
      <c r="G219" s="23">
        <f>录入表!I220</f>
        <v>47.6</v>
      </c>
      <c r="H219" s="25" t="str">
        <f>录入表!J220</f>
        <v>住宅</v>
      </c>
      <c r="I219" s="25" t="str">
        <f>录入表!L220</f>
        <v>住宅</v>
      </c>
      <c r="J219" s="23" t="str">
        <f>录入表!O220</f>
        <v>混合结构</v>
      </c>
      <c r="K219" s="24" t="str">
        <f>录入表!Q220</f>
        <v>砖混</v>
      </c>
      <c r="L219" s="24">
        <f>录入表!T220</f>
        <v>3.1</v>
      </c>
      <c r="M219" s="26">
        <f>录入表!N220</f>
        <v>1989</v>
      </c>
      <c r="N219" s="27">
        <f>录入表!AC220</f>
        <v>4</v>
      </c>
      <c r="O219" s="27">
        <f>录入表!AD220</f>
        <v>4</v>
      </c>
      <c r="P219" s="25">
        <f>IF(AND(C219=基准价!$B$2,I219=基准价!$B$1,计算表!K219=基准价!$A$5),基准价!$B$5,IF(AND(C219=基准价!$B$2,I219=基准价!$B$1,计算表!K219=基准价!$A$7),基准价!$B$7,基准价!$C$5))</f>
        <v>8076</v>
      </c>
      <c r="Q219" s="29">
        <f>IF(AND(K219=基准价!$A$5,(50-(2016-M219))/50&gt;0.3),(50-(2016-M219))/50,IF(AND(K219=基准价!$A$5,(50-(2016-M219))/50&lt;=0.3),0.3,IF(AND(K219=基准价!$A$7,(40-(2016-M219))/40&gt;0.3),(40-(2016-M219))/40,0.3)))</f>
        <v>0.46</v>
      </c>
      <c r="R219" s="30">
        <f>IF(K219=基准价!$A$5,764*(Q219-0.3),612*(Q219-0.3))</f>
        <v>122</v>
      </c>
      <c r="S219" s="30">
        <f>IF(K219=基准价!$A$5,764*Q219*(L219-3)/0.2*3%,612*Q219*(L219-3)/0.2*3%)</f>
        <v>5</v>
      </c>
      <c r="T219" s="30">
        <f t="shared" si="9"/>
        <v>41</v>
      </c>
      <c r="U219" s="30">
        <f t="shared" si="10"/>
        <v>8244</v>
      </c>
      <c r="V219" s="30">
        <f t="shared" si="11"/>
        <v>392414</v>
      </c>
    </row>
    <row r="220" spans="1:23" ht="56.25">
      <c r="A220" s="23">
        <f>录入表!A221</f>
        <v>218</v>
      </c>
      <c r="B220" s="23" t="str">
        <f>录入表!B221</f>
        <v>李韵娟、李惠娟、李四纯、李国强、李伯勤、李四维、李国俊</v>
      </c>
      <c r="C220" s="23" t="str">
        <f>录入表!D221</f>
        <v>独立栋</v>
      </c>
      <c r="D220" s="23">
        <f>录入表!E221</f>
        <v>0</v>
      </c>
      <c r="E220" s="23" t="str">
        <f>录入表!G221</f>
        <v>楚湘街42号一条巷1、2号全部</v>
      </c>
      <c r="F220" s="24" t="str">
        <f>录入表!H221</f>
        <v xml:space="preserve">私064253、012675、012674、012677、012672、012673、012676      </v>
      </c>
      <c r="G220" s="23">
        <f>录入表!I221</f>
        <v>285.31</v>
      </c>
      <c r="H220" s="25" t="str">
        <f>录入表!J221</f>
        <v>住宅</v>
      </c>
      <c r="I220" s="25" t="str">
        <f>录入表!L221</f>
        <v>住宅</v>
      </c>
      <c r="J220" s="23" t="str">
        <f>录入表!O221</f>
        <v>砖木结构</v>
      </c>
      <c r="K220" s="24" t="str">
        <f>录入表!Q221</f>
        <v>砖木</v>
      </c>
      <c r="L220" s="24">
        <f>录入表!T221</f>
        <v>3.3</v>
      </c>
      <c r="M220" s="26">
        <f>录入表!N221</f>
        <v>1947</v>
      </c>
      <c r="N220" s="27" t="str">
        <f>录入表!AC221</f>
        <v>1-2</v>
      </c>
      <c r="O220" s="27">
        <f>录入表!AD221</f>
        <v>2</v>
      </c>
      <c r="P220" s="25">
        <f>IF(AND(C220=基准价!$B$2,I220=基准价!$B$1,计算表!K220=基准价!$A$5),基准价!$B$5,IF(AND(C220=基准价!$B$2,I220=基准价!$B$1,计算表!K220=基准价!$A$7),基准价!$B$7,基准价!$C$5))</f>
        <v>8166</v>
      </c>
      <c r="Q220" s="29">
        <f>IF(AND(K220=基准价!$A$5,(50-(2016-M220))/50&gt;0.3),(50-(2016-M220))/50,IF(AND(K220=基准价!$A$5,(50-(2016-M220))/50&lt;=0.3),0.3,IF(AND(K220=基准价!$A$7,(40-(2016-M220))/40&gt;0.3),(40-(2016-M220))/40,0.3)))</f>
        <v>0.3</v>
      </c>
      <c r="R220" s="30">
        <f>IF(K220=基准价!$A$5,764*(Q220-0.3),612*(Q220-0.3))</f>
        <v>0</v>
      </c>
      <c r="S220" s="30">
        <f>IF(K220=基准价!$A$5,764*Q220*(L220-3)/0.2*3%,612*Q220*(L220-3)/0.2*3%)</f>
        <v>8</v>
      </c>
      <c r="T220" s="30" t="b">
        <f t="shared" si="9"/>
        <v>0</v>
      </c>
      <c r="U220" s="30">
        <f t="shared" si="10"/>
        <v>8174</v>
      </c>
      <c r="V220" s="30">
        <f t="shared" si="11"/>
        <v>2332124</v>
      </c>
    </row>
    <row r="221" spans="1:23" ht="22.5">
      <c r="A221" s="23">
        <f>录入表!A222</f>
        <v>219</v>
      </c>
      <c r="B221" s="23" t="str">
        <f>录入表!B222</f>
        <v>舒德明、杨一辉</v>
      </c>
      <c r="C221" s="23" t="str">
        <f>录入表!D222</f>
        <v>独立栋</v>
      </c>
      <c r="D221" s="23" t="str">
        <f>录入表!E222</f>
        <v>2楼</v>
      </c>
      <c r="E221" s="23" t="str">
        <f>录入表!G222</f>
        <v>天心区楚湘街一条巷5号201</v>
      </c>
      <c r="F221" s="24" t="str">
        <f>录入表!H222</f>
        <v>710042092、710042093  </v>
      </c>
      <c r="G221" s="23">
        <f>录入表!I222</f>
        <v>35.82</v>
      </c>
      <c r="H221" s="25" t="str">
        <f>录入表!J222</f>
        <v>住宅</v>
      </c>
      <c r="I221" s="25" t="str">
        <f>录入表!L222</f>
        <v>住宅</v>
      </c>
      <c r="J221" s="23" t="str">
        <f>录入表!O222</f>
        <v>砖木结构</v>
      </c>
      <c r="K221" s="24" t="str">
        <f>录入表!Q222</f>
        <v>砖木</v>
      </c>
      <c r="L221" s="24">
        <f>录入表!T222</f>
        <v>3</v>
      </c>
      <c r="M221" s="26">
        <f>录入表!N222</f>
        <v>0</v>
      </c>
      <c r="N221" s="27">
        <f>录入表!AC222</f>
        <v>2</v>
      </c>
      <c r="O221" s="27">
        <f>录入表!AD222</f>
        <v>2</v>
      </c>
      <c r="P221" s="25">
        <f>IF(AND(C221=基准价!$B$2,I221=基准价!$B$1,计算表!K221=基准价!$A$5),基准价!$B$5,IF(AND(C221=基准价!$B$2,I221=基准价!$B$1,计算表!K221=基准价!$A$7),基准价!$B$7,基准价!$C$5))</f>
        <v>8166</v>
      </c>
      <c r="Q221" s="29">
        <f>IF(AND(K221=基准价!$A$5,(50-(2016-M221))/50&gt;0.3),(50-(2016-M221))/50,IF(AND(K221=基准价!$A$5,(50-(2016-M221))/50&lt;=0.3),0.3,IF(AND(K221=基准价!$A$7,(40-(2016-M221))/40&gt;0.3),(40-(2016-M221))/40,0.3)))</f>
        <v>0.3</v>
      </c>
      <c r="R221" s="30">
        <f>IF(K221=基准价!$A$5,764*(Q221-0.3),612*(Q221-0.3))</f>
        <v>0</v>
      </c>
      <c r="S221" s="30">
        <f>IF(K221=基准价!$A$5,764*Q221*(L221-3)/0.2*3%,612*Q221*(L221-3)/0.2*3%)</f>
        <v>0</v>
      </c>
      <c r="T221" s="30">
        <v>0</v>
      </c>
      <c r="U221" s="30">
        <f t="shared" si="10"/>
        <v>8166</v>
      </c>
      <c r="V221" s="30">
        <f t="shared" si="11"/>
        <v>292506</v>
      </c>
    </row>
    <row r="222" spans="1:23" ht="22.5">
      <c r="A222" s="23">
        <f>录入表!A223</f>
        <v>220</v>
      </c>
      <c r="B222" s="23" t="str">
        <f>录入表!B223</f>
        <v>彭世湘</v>
      </c>
      <c r="C222" s="23" t="str">
        <f>录入表!D223</f>
        <v>独立栋</v>
      </c>
      <c r="D222" s="23">
        <f>录入表!E223</f>
        <v>0</v>
      </c>
      <c r="E222" s="23" t="str">
        <f>录入表!G223</f>
        <v>楚湘街一条巷006号全部</v>
      </c>
      <c r="F222" s="24" t="str">
        <f>录入表!H223</f>
        <v>私018791</v>
      </c>
      <c r="G222" s="23">
        <f>录入表!I223</f>
        <v>81.55</v>
      </c>
      <c r="H222" s="25" t="str">
        <f>录入表!J223</f>
        <v>住宅</v>
      </c>
      <c r="I222" s="25" t="str">
        <f>录入表!L223</f>
        <v>住宅</v>
      </c>
      <c r="J222" s="23" t="str">
        <f>录入表!O223</f>
        <v>混合结构</v>
      </c>
      <c r="K222" s="24" t="str">
        <f>录入表!Q223</f>
        <v>砖混</v>
      </c>
      <c r="L222" s="24">
        <f>录入表!T223</f>
        <v>3</v>
      </c>
      <c r="M222" s="26">
        <f>录入表!N223</f>
        <v>1992</v>
      </c>
      <c r="N222" s="27" t="str">
        <f>录入表!AC223</f>
        <v>1-2</v>
      </c>
      <c r="O222" s="27">
        <f>录入表!AD223</f>
        <v>2</v>
      </c>
      <c r="P222" s="25">
        <f>IF(AND(C222=基准价!$B$2,I222=基准价!$B$1,计算表!K222=基准价!$A$5),基准价!$B$5,IF(AND(C222=基准价!$B$2,I222=基准价!$B$1,计算表!K222=基准价!$A$7),基准价!$B$7,基准价!$C$5))</f>
        <v>8318</v>
      </c>
      <c r="Q222" s="29">
        <f>IF(AND(K222=基准价!$A$5,(50-(2016-M222))/50&gt;0.3),(50-(2016-M222))/50,IF(AND(K222=基准价!$A$5,(50-(2016-M222))/50&lt;=0.3),0.3,IF(AND(K222=基准价!$A$7,(40-(2016-M222))/40&gt;0.3),(40-(2016-M222))/40,0.3)))</f>
        <v>0.52</v>
      </c>
      <c r="R222" s="30">
        <f>IF(K222=基准价!$A$5,764*(Q222-0.3),612*(Q222-0.3))</f>
        <v>168</v>
      </c>
      <c r="S222" s="30">
        <f>IF(K222=基准价!$A$5,764*Q222*(L222-3)/0.2*3%,612*Q222*(L222-3)/0.2*3%)</f>
        <v>0</v>
      </c>
      <c r="T222" s="30" t="b">
        <f t="shared" ref="T222:T253" si="12">IF(N222=1,(P222+R222)*0,IF(N222=2,(P222+R222)*0.01,IF(AND(O222=3,N222=3),(P222+R222)*0.01,IF(AND(O222&gt;3,N222=3),(P222+R222)*0.02,IF(AND(O222=4,N222=4),(P222+R222)*0.005,IF(AND(O222&gt;4,N222=4),(P222+R222)*0.01,IF(AND(O222=5,N222=5),(P222+R222)*0,IF(AND(O222&gt;5,N222=5),(P222+R222)*0.005,IF(AND(O222=6,N222=6),(P222+R222)*(-0.01),IF(AND(O222&gt;6,N222=6),(P222+R222)*0,IF(AND(O222=7,N222=7),(P222+R222)*(-0.015),IF(AND(O222=8,N222=7),(P222+R222)*(-0.01),IF(AND(O222=8,N222=8),(P222+R222)*(-0.02))))))))))))))</f>
        <v>0</v>
      </c>
      <c r="U222" s="30">
        <f t="shared" si="10"/>
        <v>8486</v>
      </c>
      <c r="V222" s="30">
        <f t="shared" si="11"/>
        <v>692033</v>
      </c>
    </row>
    <row r="223" spans="1:23" ht="22.5">
      <c r="A223" s="23">
        <f>录入表!A224</f>
        <v>221</v>
      </c>
      <c r="B223" s="23" t="str">
        <f>录入表!B224</f>
        <v>曾建斌</v>
      </c>
      <c r="C223" s="23" t="str">
        <f>录入表!D224</f>
        <v>独立栋</v>
      </c>
      <c r="D223" s="23">
        <f>录入表!E224</f>
        <v>0</v>
      </c>
      <c r="E223" s="23" t="str">
        <f>录入表!G224</f>
        <v>楚湘街一条巷007号全部</v>
      </c>
      <c r="F223" s="24" t="str">
        <f>录入表!H224</f>
        <v>00044148</v>
      </c>
      <c r="G223" s="23">
        <f>录入表!I224</f>
        <v>84.76</v>
      </c>
      <c r="H223" s="25" t="str">
        <f>录入表!J224</f>
        <v>住宅</v>
      </c>
      <c r="I223" s="25" t="str">
        <f>录入表!L224</f>
        <v>住宅</v>
      </c>
      <c r="J223" s="23" t="str">
        <f>录入表!O224</f>
        <v>砖木结构</v>
      </c>
      <c r="K223" s="24" t="str">
        <f>录入表!Q224</f>
        <v>砖木</v>
      </c>
      <c r="L223" s="24">
        <f>录入表!T224</f>
        <v>3</v>
      </c>
      <c r="M223" s="26">
        <f>录入表!N224</f>
        <v>1998</v>
      </c>
      <c r="N223" s="27" t="str">
        <f>录入表!AC224</f>
        <v>1-3</v>
      </c>
      <c r="O223" s="27">
        <f>录入表!AD224</f>
        <v>3</v>
      </c>
      <c r="P223" s="25">
        <f>IF(AND(C223=基准价!$B$2,I223=基准价!$B$1,计算表!K223=基准价!$A$5),基准价!$B$5,IF(AND(C223=基准价!$B$2,I223=基准价!$B$1,计算表!K223=基准价!$A$7),基准价!$B$7,基准价!$C$5))</f>
        <v>8166</v>
      </c>
      <c r="Q223" s="29">
        <f>IF(AND(K223=基准价!$A$5,(50-(2016-M223))/50&gt;0.3),(50-(2016-M223))/50,IF(AND(K223=基准价!$A$5,(50-(2016-M223))/50&lt;=0.3),0.3,IF(AND(K223=基准价!$A$7,(40-(2016-M223))/40&gt;0.3),(40-(2016-M223))/40,0.3)))</f>
        <v>0.55000000000000004</v>
      </c>
      <c r="R223" s="30">
        <f>IF(K223=基准价!$A$5,764*(Q223-0.3),612*(Q223-0.3))</f>
        <v>153</v>
      </c>
      <c r="S223" s="30">
        <f>IF(K223=基准价!$A$5,764*Q223*(L223-3)/0.2*3%,612*Q223*(L223-3)/0.2*3%)</f>
        <v>0</v>
      </c>
      <c r="T223" s="30" t="b">
        <f t="shared" si="12"/>
        <v>0</v>
      </c>
      <c r="U223" s="30">
        <f t="shared" si="10"/>
        <v>8319</v>
      </c>
      <c r="V223" s="30">
        <f t="shared" si="11"/>
        <v>705118</v>
      </c>
      <c r="W223" s="136"/>
    </row>
    <row r="224" spans="1:23" ht="22.5">
      <c r="A224" s="23">
        <f>录入表!A225</f>
        <v>222</v>
      </c>
      <c r="B224" s="23" t="str">
        <f>录入表!B225</f>
        <v>易淑宜</v>
      </c>
      <c r="C224" s="23" t="str">
        <f>录入表!D225</f>
        <v>独立栋</v>
      </c>
      <c r="D224" s="23">
        <f>录入表!E225</f>
        <v>0</v>
      </c>
      <c r="E224" s="23" t="str">
        <f>录入表!G225</f>
        <v>楚湘街一条巷008号全部</v>
      </c>
      <c r="F224" s="24" t="str">
        <f>录入表!H225</f>
        <v>私016590</v>
      </c>
      <c r="G224" s="23">
        <f>录入表!I225</f>
        <v>27.49</v>
      </c>
      <c r="H224" s="25" t="str">
        <f>录入表!J225</f>
        <v>住宅</v>
      </c>
      <c r="I224" s="25" t="str">
        <f>录入表!L225</f>
        <v>住宅</v>
      </c>
      <c r="J224" s="23" t="str">
        <f>录入表!O225</f>
        <v>砖木结构</v>
      </c>
      <c r="K224" s="24" t="str">
        <f>录入表!Q225</f>
        <v>砖木</v>
      </c>
      <c r="L224" s="24">
        <f>录入表!T225</f>
        <v>3</v>
      </c>
      <c r="M224" s="26">
        <f>录入表!N225</f>
        <v>1949</v>
      </c>
      <c r="N224" s="27">
        <f>录入表!AC225</f>
        <v>1</v>
      </c>
      <c r="O224" s="27">
        <f>录入表!AD225</f>
        <v>1</v>
      </c>
      <c r="P224" s="25">
        <f>IF(AND(C224=基准价!$B$2,I224=基准价!$B$1,计算表!K224=基准价!$A$5),基准价!$B$5,IF(AND(C224=基准价!$B$2,I224=基准价!$B$1,计算表!K224=基准价!$A$7),基准价!$B$7,基准价!$C$5))</f>
        <v>8166</v>
      </c>
      <c r="Q224" s="29">
        <f>IF(AND(K224=基准价!$A$5,(50-(2016-M224))/50&gt;0.3),(50-(2016-M224))/50,IF(AND(K224=基准价!$A$5,(50-(2016-M224))/50&lt;=0.3),0.3,IF(AND(K224=基准价!$A$7,(40-(2016-M224))/40&gt;0.3),(40-(2016-M224))/40,0.3)))</f>
        <v>0.3</v>
      </c>
      <c r="R224" s="30">
        <f>IF(K224=基准价!$A$5,764*(Q224-0.3),612*(Q224-0.3))</f>
        <v>0</v>
      </c>
      <c r="S224" s="30">
        <f>IF(K224=基准价!$A$5,764*Q224*(L224-3)/0.2*3%,612*Q224*(L224-3)/0.2*3%)</f>
        <v>0</v>
      </c>
      <c r="T224" s="30">
        <f t="shared" si="12"/>
        <v>0</v>
      </c>
      <c r="U224" s="30">
        <f t="shared" si="10"/>
        <v>8166</v>
      </c>
      <c r="V224" s="30">
        <f t="shared" si="11"/>
        <v>224483</v>
      </c>
    </row>
    <row r="225" spans="1:22" ht="22.5">
      <c r="A225" s="23">
        <f>录入表!A226</f>
        <v>223</v>
      </c>
      <c r="B225" s="23" t="str">
        <f>录入表!B226</f>
        <v>陈文华</v>
      </c>
      <c r="C225" s="23" t="str">
        <f>录入表!D226</f>
        <v>独立栋</v>
      </c>
      <c r="D225" s="23">
        <f>录入表!E226</f>
        <v>0</v>
      </c>
      <c r="E225" s="23" t="str">
        <f>录入表!G226</f>
        <v>楚湘街一条巷009号全部</v>
      </c>
      <c r="F225" s="24" t="str">
        <f>录入表!H226</f>
        <v>私017305</v>
      </c>
      <c r="G225" s="23">
        <f>录入表!I226</f>
        <v>17.5</v>
      </c>
      <c r="H225" s="25" t="str">
        <f>录入表!J226</f>
        <v>住宅</v>
      </c>
      <c r="I225" s="25" t="str">
        <f>录入表!L226</f>
        <v>住宅</v>
      </c>
      <c r="J225" s="23" t="str">
        <f>录入表!O226</f>
        <v>砖木结构</v>
      </c>
      <c r="K225" s="24" t="str">
        <f>录入表!Q226</f>
        <v>砖木</v>
      </c>
      <c r="L225" s="24">
        <f>录入表!T226</f>
        <v>3</v>
      </c>
      <c r="M225" s="26">
        <f>录入表!N226</f>
        <v>1949</v>
      </c>
      <c r="N225" s="27">
        <f>录入表!AC226</f>
        <v>1</v>
      </c>
      <c r="O225" s="27">
        <f>录入表!AD226</f>
        <v>1</v>
      </c>
      <c r="P225" s="25">
        <f>IF(AND(C225=基准价!$B$2,I225=基准价!$B$1,计算表!K225=基准价!$A$5),基准价!$B$5,IF(AND(C225=基准价!$B$2,I225=基准价!$B$1,计算表!K225=基准价!$A$7),基准价!$B$7,基准价!$C$5))</f>
        <v>8166</v>
      </c>
      <c r="Q225" s="29">
        <f>IF(AND(K225=基准价!$A$5,(50-(2016-M225))/50&gt;0.3),(50-(2016-M225))/50,IF(AND(K225=基准价!$A$5,(50-(2016-M225))/50&lt;=0.3),0.3,IF(AND(K225=基准价!$A$7,(40-(2016-M225))/40&gt;0.3),(40-(2016-M225))/40,0.3)))</f>
        <v>0.3</v>
      </c>
      <c r="R225" s="30">
        <f>IF(K225=基准价!$A$5,764*(Q225-0.3),612*(Q225-0.3))</f>
        <v>0</v>
      </c>
      <c r="S225" s="30">
        <f>IF(K225=基准价!$A$5,764*Q225*(L225-3)/0.2*3%,612*Q225*(L225-3)/0.2*3%)</f>
        <v>0</v>
      </c>
      <c r="T225" s="30">
        <f t="shared" si="12"/>
        <v>0</v>
      </c>
      <c r="U225" s="30">
        <f t="shared" si="10"/>
        <v>8166</v>
      </c>
      <c r="V225" s="30">
        <f t="shared" si="11"/>
        <v>142905</v>
      </c>
    </row>
    <row r="226" spans="1:22" ht="45">
      <c r="A226" s="23">
        <f>录入表!A227</f>
        <v>224</v>
      </c>
      <c r="B226" s="23" t="str">
        <f>录入表!B227</f>
        <v>毛玉英、陈雪晴、陈崇善、陈友善、陈磊湘</v>
      </c>
      <c r="C226" s="23" t="str">
        <f>录入表!D227</f>
        <v>独立栋</v>
      </c>
      <c r="D226" s="23">
        <f>录入表!E227</f>
        <v>0</v>
      </c>
      <c r="E226" s="23" t="str">
        <f>录入表!G227</f>
        <v>南区楚湘街038号</v>
      </c>
      <c r="F226" s="24" t="str">
        <f>录入表!H227</f>
        <v>私040323</v>
      </c>
      <c r="G226" s="23">
        <f>录入表!I227</f>
        <v>40.32</v>
      </c>
      <c r="H226" s="25" t="str">
        <f>录入表!J227</f>
        <v>自住</v>
      </c>
      <c r="I226" s="25" t="str">
        <f>录入表!L227</f>
        <v>住宅</v>
      </c>
      <c r="J226" s="23" t="str">
        <f>录入表!O227</f>
        <v>其他结构</v>
      </c>
      <c r="K226" s="24" t="str">
        <f>录入表!Q227</f>
        <v>砖木</v>
      </c>
      <c r="L226" s="24">
        <f>录入表!T227</f>
        <v>3</v>
      </c>
      <c r="M226" s="26">
        <f>录入表!N227</f>
        <v>1949</v>
      </c>
      <c r="N226" s="27">
        <f>录入表!AC227</f>
        <v>1</v>
      </c>
      <c r="O226" s="27">
        <f>录入表!AD227</f>
        <v>1</v>
      </c>
      <c r="P226" s="25">
        <f>IF(AND(C226=基准价!$B$2,I226=基准价!$B$1,计算表!K226=基准价!$A$5),基准价!$B$5,IF(AND(C226=基准价!$B$2,I226=基准价!$B$1,计算表!K226=基准价!$A$7),基准价!$B$7,基准价!$C$5))</f>
        <v>8166</v>
      </c>
      <c r="Q226" s="29">
        <f>IF(AND(K226=基准价!$A$5,(50-(2016-M226))/50&gt;0.3),(50-(2016-M226))/50,IF(AND(K226=基准价!$A$5,(50-(2016-M226))/50&lt;=0.3),0.3,IF(AND(K226=基准价!$A$7,(40-(2016-M226))/40&gt;0.3),(40-(2016-M226))/40,0.3)))</f>
        <v>0.3</v>
      </c>
      <c r="R226" s="30">
        <f>IF(K226=基准价!$A$5,764*(Q226-0.3),612*(Q226-0.3))</f>
        <v>0</v>
      </c>
      <c r="S226" s="30">
        <f>IF(K226=基准价!$A$5,764*Q226*(L226-3)/0.2*3%,612*Q226*(L226-3)/0.2*3%)</f>
        <v>0</v>
      </c>
      <c r="T226" s="30">
        <f t="shared" si="12"/>
        <v>0</v>
      </c>
      <c r="U226" s="30">
        <f t="shared" si="10"/>
        <v>8166</v>
      </c>
      <c r="V226" s="30">
        <f t="shared" si="11"/>
        <v>329253</v>
      </c>
    </row>
    <row r="227" spans="1:22" ht="22.5">
      <c r="A227" s="23">
        <f>录入表!A228</f>
        <v>225</v>
      </c>
      <c r="B227" s="23" t="str">
        <f>录入表!B228</f>
        <v>辜振湘</v>
      </c>
      <c r="C227" s="23" t="str">
        <f>录入表!D228</f>
        <v>独立栋</v>
      </c>
      <c r="D227" s="23">
        <f>录入表!E228</f>
        <v>0</v>
      </c>
      <c r="E227" s="23" t="str">
        <f>录入表!G228</f>
        <v>楚湘街一条巷012号全部</v>
      </c>
      <c r="F227" s="24" t="str">
        <f>录入表!H228</f>
        <v>私016092</v>
      </c>
      <c r="G227" s="23">
        <f>录入表!I228</f>
        <v>85.27</v>
      </c>
      <c r="H227" s="25" t="str">
        <f>录入表!J228</f>
        <v>住宅</v>
      </c>
      <c r="I227" s="25" t="str">
        <f>录入表!L228</f>
        <v>住宅</v>
      </c>
      <c r="J227" s="23" t="str">
        <f>录入表!O228</f>
        <v>混合结构</v>
      </c>
      <c r="K227" s="24" t="str">
        <f>录入表!Q228</f>
        <v>砖混</v>
      </c>
      <c r="L227" s="24">
        <f>录入表!T228</f>
        <v>3</v>
      </c>
      <c r="M227" s="26">
        <f>录入表!N228</f>
        <v>1983</v>
      </c>
      <c r="N227" s="27" t="str">
        <f>录入表!AC228</f>
        <v>1-2</v>
      </c>
      <c r="O227" s="27">
        <f>录入表!AD228</f>
        <v>2</v>
      </c>
      <c r="P227" s="25">
        <f>IF(AND(C227=基准价!$B$2,I227=基准价!$B$1,计算表!K227=基准价!$A$5),基准价!$B$5,IF(AND(C227=基准价!$B$2,I227=基准价!$B$1,计算表!K227=基准价!$A$7),基准价!$B$7,基准价!$C$5))</f>
        <v>8318</v>
      </c>
      <c r="Q227" s="29">
        <f>IF(AND(K227=基准价!$A$5,(50-(2016-M227))/50&gt;0.3),(50-(2016-M227))/50,IF(AND(K227=基准价!$A$5,(50-(2016-M227))/50&lt;=0.3),0.3,IF(AND(K227=基准价!$A$7,(40-(2016-M227))/40&gt;0.3),(40-(2016-M227))/40,0.3)))</f>
        <v>0.34</v>
      </c>
      <c r="R227" s="30">
        <f>IF(K227=基准价!$A$5,764*(Q227-0.3),612*(Q227-0.3))</f>
        <v>31</v>
      </c>
      <c r="S227" s="30">
        <f>IF(K227=基准价!$A$5,764*Q227*(L227-3)/0.2*3%,612*Q227*(L227-3)/0.2*3%)</f>
        <v>0</v>
      </c>
      <c r="T227" s="30" t="b">
        <f t="shared" si="12"/>
        <v>0</v>
      </c>
      <c r="U227" s="30">
        <f t="shared" si="10"/>
        <v>8349</v>
      </c>
      <c r="V227" s="30">
        <f t="shared" si="11"/>
        <v>711919</v>
      </c>
    </row>
    <row r="228" spans="1:22" ht="22.5">
      <c r="A228" s="23">
        <f>录入表!A229</f>
        <v>226</v>
      </c>
      <c r="B228" s="23" t="str">
        <f>录入表!B229</f>
        <v>周爱华</v>
      </c>
      <c r="C228" s="23" t="str">
        <f>录入表!D229</f>
        <v>独立栋</v>
      </c>
      <c r="D228" s="23">
        <f>录入表!E229</f>
        <v>0</v>
      </c>
      <c r="E228" s="23" t="str">
        <f>录入表!G229</f>
        <v>楚湘街一条巷014号全部</v>
      </c>
      <c r="F228" s="24" t="str">
        <f>录入表!H229</f>
        <v>私017193</v>
      </c>
      <c r="G228" s="23">
        <f>录入表!I229</f>
        <v>31.91</v>
      </c>
      <c r="H228" s="25" t="str">
        <f>录入表!J229</f>
        <v>住宅</v>
      </c>
      <c r="I228" s="25" t="str">
        <f>录入表!L229</f>
        <v>住宅</v>
      </c>
      <c r="J228" s="23" t="str">
        <f>录入表!O229</f>
        <v>砖木结构</v>
      </c>
      <c r="K228" s="24" t="str">
        <f>录入表!Q229</f>
        <v>砖木</v>
      </c>
      <c r="L228" s="24">
        <f>录入表!T229</f>
        <v>3</v>
      </c>
      <c r="M228" s="26">
        <f>录入表!N229</f>
        <v>1946</v>
      </c>
      <c r="N228" s="27">
        <f>录入表!AC229</f>
        <v>1</v>
      </c>
      <c r="O228" s="27">
        <f>录入表!AD229</f>
        <v>1</v>
      </c>
      <c r="P228" s="25">
        <f>IF(AND(C228=基准价!$B$2,I228=基准价!$B$1,计算表!K228=基准价!$A$5),基准价!$B$5,IF(AND(C228=基准价!$B$2,I228=基准价!$B$1,计算表!K228=基准价!$A$7),基准价!$B$7,基准价!$C$5))</f>
        <v>8166</v>
      </c>
      <c r="Q228" s="29">
        <f>IF(AND(K228=基准价!$A$5,(50-(2016-M228))/50&gt;0.3),(50-(2016-M228))/50,IF(AND(K228=基准价!$A$5,(50-(2016-M228))/50&lt;=0.3),0.3,IF(AND(K228=基准价!$A$7,(40-(2016-M228))/40&gt;0.3),(40-(2016-M228))/40,0.3)))</f>
        <v>0.3</v>
      </c>
      <c r="R228" s="30">
        <f>IF(K228=基准价!$A$5,764*(Q228-0.3),612*(Q228-0.3))</f>
        <v>0</v>
      </c>
      <c r="S228" s="30">
        <f>IF(K228=基准价!$A$5,764*Q228*(L228-3)/0.2*3%,612*Q228*(L228-3)/0.2*3%)</f>
        <v>0</v>
      </c>
      <c r="T228" s="30">
        <f t="shared" si="12"/>
        <v>0</v>
      </c>
      <c r="U228" s="30">
        <f t="shared" si="10"/>
        <v>8166</v>
      </c>
      <c r="V228" s="30">
        <f t="shared" si="11"/>
        <v>260577</v>
      </c>
    </row>
    <row r="229" spans="1:22" ht="22.5">
      <c r="A229" s="23">
        <f>录入表!A230</f>
        <v>227</v>
      </c>
      <c r="B229" s="23" t="str">
        <f>录入表!B230</f>
        <v>付子维</v>
      </c>
      <c r="C229" s="23" t="str">
        <f>录入表!D230</f>
        <v>独立栋</v>
      </c>
      <c r="D229" s="23">
        <f>录入表!E230</f>
        <v>0</v>
      </c>
      <c r="E229" s="23" t="str">
        <f>录入表!G230</f>
        <v>楚湘街4条巷5号</v>
      </c>
      <c r="F229" s="24" t="str">
        <f>录入表!H230</f>
        <v>12781</v>
      </c>
      <c r="G229" s="23">
        <f>录入表!I230</f>
        <v>55.18</v>
      </c>
      <c r="H229" s="25">
        <f>录入表!J230</f>
        <v>0</v>
      </c>
      <c r="I229" s="25" t="str">
        <f>录入表!L230</f>
        <v>住宅</v>
      </c>
      <c r="J229" s="23" t="str">
        <f>录入表!O230</f>
        <v>砖木结构</v>
      </c>
      <c r="K229" s="24" t="str">
        <f>录入表!Q230</f>
        <v>砖木</v>
      </c>
      <c r="L229" s="24">
        <f>录入表!T230</f>
        <v>3</v>
      </c>
      <c r="M229" s="26">
        <f>录入表!N230</f>
        <v>0</v>
      </c>
      <c r="N229" s="27">
        <f>录入表!AC230</f>
        <v>1</v>
      </c>
      <c r="O229" s="27">
        <f>录入表!AD230</f>
        <v>1</v>
      </c>
      <c r="P229" s="25">
        <f>IF(AND(C229=基准价!$B$2,I229=基准价!$B$1,计算表!K229=基准价!$A$5),基准价!$B$5,IF(AND(C229=基准价!$B$2,I229=基准价!$B$1,计算表!K229=基准价!$A$7),基准价!$B$7,基准价!$C$5))</f>
        <v>8166</v>
      </c>
      <c r="Q229" s="29">
        <f>IF(AND(K229=基准价!$A$5,(50-(2016-M229))/50&gt;0.3),(50-(2016-M229))/50,IF(AND(K229=基准价!$A$5,(50-(2016-M229))/50&lt;=0.3),0.3,IF(AND(K229=基准价!$A$7,(40-(2016-M229))/40&gt;0.3),(40-(2016-M229))/40,0.3)))</f>
        <v>0.3</v>
      </c>
      <c r="R229" s="30">
        <f>IF(K229=基准价!$A$5,764*(Q229-0.3),612*(Q229-0.3))</f>
        <v>0</v>
      </c>
      <c r="S229" s="30">
        <f>IF(K229=基准价!$A$5,764*Q229*(L229-3)/0.2*3%,612*Q229*(L229-3)/0.2*3%)</f>
        <v>0</v>
      </c>
      <c r="T229" s="30">
        <f t="shared" si="12"/>
        <v>0</v>
      </c>
      <c r="U229" s="30">
        <f t="shared" si="10"/>
        <v>8166</v>
      </c>
      <c r="V229" s="30">
        <f t="shared" si="11"/>
        <v>450600</v>
      </c>
    </row>
    <row r="230" spans="1:22" ht="22.5">
      <c r="A230" s="23">
        <f>录入表!A231</f>
        <v>228</v>
      </c>
      <c r="B230" s="23" t="str">
        <f>录入表!B231</f>
        <v>彭润生、彭琳</v>
      </c>
      <c r="C230" s="23" t="str">
        <f>录入表!D231</f>
        <v>独立栋</v>
      </c>
      <c r="D230" s="23">
        <f>录入表!E231</f>
        <v>0</v>
      </c>
      <c r="E230" s="23" t="str">
        <f>录入表!G231</f>
        <v>楚湘街044号全部</v>
      </c>
      <c r="F230" s="24" t="str">
        <f>录入表!H231</f>
        <v>私015322、002028</v>
      </c>
      <c r="G230" s="23">
        <f>录入表!I231</f>
        <v>68.099999999999994</v>
      </c>
      <c r="H230" s="25" t="str">
        <f>录入表!J231</f>
        <v>住宅</v>
      </c>
      <c r="I230" s="25" t="str">
        <f>录入表!L231</f>
        <v>住宅</v>
      </c>
      <c r="J230" s="23" t="str">
        <f>录入表!O231</f>
        <v>混合结构</v>
      </c>
      <c r="K230" s="24" t="str">
        <f>录入表!Q231</f>
        <v>砖混</v>
      </c>
      <c r="L230" s="24">
        <f>录入表!T231</f>
        <v>3</v>
      </c>
      <c r="M230" s="26">
        <f>录入表!N231</f>
        <v>1981</v>
      </c>
      <c r="N230" s="27" t="str">
        <f>录入表!AC231</f>
        <v>1-2</v>
      </c>
      <c r="O230" s="27">
        <f>录入表!AD231</f>
        <v>2</v>
      </c>
      <c r="P230" s="25">
        <f>IF(AND(C230=基准价!$B$2,I230=基准价!$B$1,计算表!K230=基准价!$A$5),基准价!$B$5,IF(AND(C230=基准价!$B$2,I230=基准价!$B$1,计算表!K230=基准价!$A$7),基准价!$B$7,基准价!$C$5))</f>
        <v>8318</v>
      </c>
      <c r="Q230" s="29">
        <f>IF(AND(K230=基准价!$A$5,(50-(2016-M230))/50&gt;0.3),(50-(2016-M230))/50,IF(AND(K230=基准价!$A$5,(50-(2016-M230))/50&lt;=0.3),0.3,IF(AND(K230=基准价!$A$7,(40-(2016-M230))/40&gt;0.3),(40-(2016-M230))/40,0.3)))</f>
        <v>0.3</v>
      </c>
      <c r="R230" s="30">
        <f>IF(K230=基准价!$A$5,764*(Q230-0.3),612*(Q230-0.3))</f>
        <v>0</v>
      </c>
      <c r="S230" s="30">
        <f>IF(K230=基准价!$A$5,764*Q230*(L230-3)/0.2*3%,612*Q230*(L230-3)/0.2*3%)</f>
        <v>0</v>
      </c>
      <c r="T230" s="30" t="b">
        <f t="shared" si="12"/>
        <v>0</v>
      </c>
      <c r="U230" s="30">
        <f t="shared" si="10"/>
        <v>8318</v>
      </c>
      <c r="V230" s="30">
        <f t="shared" si="11"/>
        <v>566456</v>
      </c>
    </row>
    <row r="231" spans="1:22" ht="22.5">
      <c r="A231" s="23">
        <f>录入表!A232</f>
        <v>229</v>
      </c>
      <c r="B231" s="23" t="str">
        <f>录入表!B232</f>
        <v>杨一辉、舒德明</v>
      </c>
      <c r="C231" s="23" t="str">
        <f>录入表!D232</f>
        <v>独立栋</v>
      </c>
      <c r="D231" s="23" t="str">
        <f>录入表!E232</f>
        <v>1楼</v>
      </c>
      <c r="E231" s="23" t="str">
        <f>录入表!G232</f>
        <v>天心区楚湘街一条巷5号101</v>
      </c>
      <c r="F231" s="24" t="str">
        <f>录入表!H232</f>
        <v>710042091、710042090</v>
      </c>
      <c r="G231" s="23">
        <f>录入表!I232</f>
        <v>32.08</v>
      </c>
      <c r="H231" s="25" t="str">
        <f>录入表!J232</f>
        <v>住宅</v>
      </c>
      <c r="I231" s="25" t="str">
        <f>录入表!L232</f>
        <v>住宅</v>
      </c>
      <c r="J231" s="23" t="str">
        <f>录入表!O232</f>
        <v>砖木结构</v>
      </c>
      <c r="K231" s="24" t="str">
        <f>录入表!Q232</f>
        <v>砖木</v>
      </c>
      <c r="L231" s="24">
        <f>录入表!T232</f>
        <v>3</v>
      </c>
      <c r="M231" s="26">
        <f>录入表!N232</f>
        <v>0</v>
      </c>
      <c r="N231" s="27">
        <f>录入表!AC232</f>
        <v>1</v>
      </c>
      <c r="O231" s="27">
        <f>录入表!AD232</f>
        <v>2</v>
      </c>
      <c r="P231" s="25">
        <f>IF(AND(C231=基准价!$B$2,I231=基准价!$B$1,计算表!K231=基准价!$A$5),基准价!$B$5,IF(AND(C231=基准价!$B$2,I231=基准价!$B$1,计算表!K231=基准价!$A$7),基准价!$B$7,基准价!$C$5))</f>
        <v>8166</v>
      </c>
      <c r="Q231" s="29">
        <f>IF(AND(K231=基准价!$A$5,(50-(2016-M231))/50&gt;0.3),(50-(2016-M231))/50,IF(AND(K231=基准价!$A$5,(50-(2016-M231))/50&lt;=0.3),0.3,IF(AND(K231=基准价!$A$7,(40-(2016-M231))/40&gt;0.3),(40-(2016-M231))/40,0.3)))</f>
        <v>0.3</v>
      </c>
      <c r="R231" s="30">
        <f>IF(K231=基准价!$A$5,764*(Q231-0.3),612*(Q231-0.3))</f>
        <v>0</v>
      </c>
      <c r="S231" s="30">
        <f>IF(K231=基准价!$A$5,764*Q231*(L231-3)/0.2*3%,612*Q231*(L231-3)/0.2*3%)</f>
        <v>0</v>
      </c>
      <c r="T231" s="30">
        <f t="shared" si="12"/>
        <v>0</v>
      </c>
      <c r="U231" s="30">
        <f t="shared" si="10"/>
        <v>8166</v>
      </c>
      <c r="V231" s="30">
        <f t="shared" si="11"/>
        <v>261965</v>
      </c>
    </row>
    <row r="232" spans="1:22" ht="45">
      <c r="A232" s="23">
        <f>录入表!A233</f>
        <v>230</v>
      </c>
      <c r="B232" s="23" t="str">
        <f>录入表!B233</f>
        <v>万正芝</v>
      </c>
      <c r="C232" s="23" t="str">
        <f>录入表!D233</f>
        <v>裕农街093号第033栋</v>
      </c>
      <c r="D232" s="23">
        <f>录入表!E233</f>
        <v>0</v>
      </c>
      <c r="E232" s="23" t="str">
        <f>录入表!G233</f>
        <v>裕农街093号第033栋（091,093,103号）101</v>
      </c>
      <c r="F232" s="24" t="str">
        <f>录入表!H233</f>
        <v>00113779</v>
      </c>
      <c r="G232" s="23">
        <f>录入表!I233</f>
        <v>79.790000000000006</v>
      </c>
      <c r="H232" s="25" t="str">
        <f>录入表!J233</f>
        <v>住宅</v>
      </c>
      <c r="I232" s="25" t="str">
        <f>录入表!L233</f>
        <v>住宅</v>
      </c>
      <c r="J232" s="23" t="str">
        <f>录入表!O233</f>
        <v>混合</v>
      </c>
      <c r="K232" s="24" t="str">
        <f>录入表!Q233</f>
        <v>砖混</v>
      </c>
      <c r="L232" s="24">
        <f>录入表!T233</f>
        <v>3</v>
      </c>
      <c r="M232" s="26">
        <f>录入表!N233</f>
        <v>1990</v>
      </c>
      <c r="N232" s="27">
        <f>录入表!AC233</f>
        <v>1</v>
      </c>
      <c r="O232" s="27">
        <f>录入表!AD233</f>
        <v>7</v>
      </c>
      <c r="P232" s="25">
        <f>IF(AND(C232=基准价!$B$2,I232=基准价!$B$1,计算表!K232=基准价!$A$5),基准价!$B$5,IF(AND(C232=基准价!$B$2,I232=基准价!$B$1,计算表!K232=基准价!$A$7),基准价!$B$7,基准价!$C$5))</f>
        <v>8076</v>
      </c>
      <c r="Q232" s="29">
        <f>IF(AND(K232=基准价!$A$5,(50-(2016-M232))/50&gt;0.3),(50-(2016-M232))/50,IF(AND(K232=基准价!$A$5,(50-(2016-M232))/50&lt;=0.3),0.3,IF(AND(K232=基准价!$A$7,(40-(2016-M232))/40&gt;0.3),(40-(2016-M232))/40,0.3)))</f>
        <v>0.48</v>
      </c>
      <c r="R232" s="30">
        <f>IF(K232=基准价!$A$5,764*(Q232-0.3),612*(Q232-0.3))</f>
        <v>138</v>
      </c>
      <c r="S232" s="30">
        <f>IF(K232=基准价!$A$5,764*Q232*(L232-3)/0.2*3%,612*Q232*(L232-3)/0.2*3%)</f>
        <v>0</v>
      </c>
      <c r="T232" s="30">
        <f t="shared" si="12"/>
        <v>0</v>
      </c>
      <c r="U232" s="30">
        <f t="shared" si="10"/>
        <v>8214</v>
      </c>
      <c r="V232" s="30">
        <f t="shared" si="11"/>
        <v>655395</v>
      </c>
    </row>
    <row r="233" spans="1:22" ht="45">
      <c r="A233" s="23">
        <f>录入表!A234</f>
        <v>231</v>
      </c>
      <c r="B233" s="23" t="str">
        <f>录入表!B234</f>
        <v>彭小军</v>
      </c>
      <c r="C233" s="23" t="str">
        <f>录入表!D234</f>
        <v>裕农街093号第033栋</v>
      </c>
      <c r="D233" s="23">
        <f>录入表!E234</f>
        <v>0</v>
      </c>
      <c r="E233" s="23" t="str">
        <f>录入表!G234</f>
        <v>裕农街093号第033栋（091,093,103号）101</v>
      </c>
      <c r="F233" s="24" t="str">
        <f>录入表!H234</f>
        <v>00145840</v>
      </c>
      <c r="G233" s="23">
        <f>录入表!I234</f>
        <v>58.93</v>
      </c>
      <c r="H233" s="25" t="str">
        <f>录入表!J234</f>
        <v>住宅</v>
      </c>
      <c r="I233" s="25" t="str">
        <f>录入表!L234</f>
        <v>住宅</v>
      </c>
      <c r="J233" s="23" t="str">
        <f>录入表!O234</f>
        <v>混合</v>
      </c>
      <c r="K233" s="24" t="str">
        <f>录入表!Q234</f>
        <v>砖混</v>
      </c>
      <c r="L233" s="24">
        <f>录入表!T234</f>
        <v>3</v>
      </c>
      <c r="M233" s="26">
        <f>录入表!N234</f>
        <v>1990</v>
      </c>
      <c r="N233" s="27">
        <f>录入表!AC234</f>
        <v>1</v>
      </c>
      <c r="O233" s="27">
        <f>录入表!AD234</f>
        <v>7</v>
      </c>
      <c r="P233" s="25">
        <f>IF(AND(C233=基准价!$B$2,I233=基准价!$B$1,计算表!K233=基准价!$A$5),基准价!$B$5,IF(AND(C233=基准价!$B$2,I233=基准价!$B$1,计算表!K233=基准价!$A$7),基准价!$B$7,基准价!$C$5))</f>
        <v>8076</v>
      </c>
      <c r="Q233" s="29">
        <f>IF(AND(K233=基准价!$A$5,(50-(2016-M233))/50&gt;0.3),(50-(2016-M233))/50,IF(AND(K233=基准价!$A$5,(50-(2016-M233))/50&lt;=0.3),0.3,IF(AND(K233=基准价!$A$7,(40-(2016-M233))/40&gt;0.3),(40-(2016-M233))/40,0.3)))</f>
        <v>0.48</v>
      </c>
      <c r="R233" s="30">
        <f>IF(K233=基准价!$A$5,764*(Q233-0.3),612*(Q233-0.3))</f>
        <v>138</v>
      </c>
      <c r="S233" s="30">
        <f>IF(K233=基准价!$A$5,764*Q233*(L233-3)/0.2*3%,612*Q233*(L233-3)/0.2*3%)</f>
        <v>0</v>
      </c>
      <c r="T233" s="30">
        <f t="shared" si="12"/>
        <v>0</v>
      </c>
      <c r="U233" s="30">
        <f t="shared" si="10"/>
        <v>8214</v>
      </c>
      <c r="V233" s="30">
        <f t="shared" si="11"/>
        <v>484051</v>
      </c>
    </row>
    <row r="234" spans="1:22" ht="45">
      <c r="A234" s="23">
        <f>录入表!A235</f>
        <v>232</v>
      </c>
      <c r="B234" s="23" t="str">
        <f>录入表!B235</f>
        <v>黎德生</v>
      </c>
      <c r="C234" s="23" t="str">
        <f>录入表!D235</f>
        <v>裕农街093号第033栋</v>
      </c>
      <c r="D234" s="23">
        <f>录入表!E235</f>
        <v>0</v>
      </c>
      <c r="E234" s="23" t="str">
        <f>录入表!G235</f>
        <v>裕农街093号第033栋（091,093,103号）206</v>
      </c>
      <c r="F234" s="24" t="str">
        <f>录入表!H235</f>
        <v>00223521</v>
      </c>
      <c r="G234" s="23">
        <f>录入表!I235</f>
        <v>79.86</v>
      </c>
      <c r="H234" s="25" t="str">
        <f>录入表!J235</f>
        <v>住宅</v>
      </c>
      <c r="I234" s="25" t="str">
        <f>录入表!L235</f>
        <v>住宅</v>
      </c>
      <c r="J234" s="23" t="str">
        <f>录入表!O235</f>
        <v>混合</v>
      </c>
      <c r="K234" s="24" t="str">
        <f>录入表!Q235</f>
        <v>砖混</v>
      </c>
      <c r="L234" s="24">
        <f>录入表!T235</f>
        <v>3</v>
      </c>
      <c r="M234" s="26">
        <f>录入表!N235</f>
        <v>1990</v>
      </c>
      <c r="N234" s="27">
        <f>录入表!AC235</f>
        <v>2</v>
      </c>
      <c r="O234" s="27">
        <f>录入表!AD235</f>
        <v>7</v>
      </c>
      <c r="P234" s="25">
        <f>IF(AND(C234=基准价!$B$2,I234=基准价!$B$1,计算表!K234=基准价!$A$5),基准价!$B$5,IF(AND(C234=基准价!$B$2,I234=基准价!$B$1,计算表!K234=基准价!$A$7),基准价!$B$7,基准价!$C$5))</f>
        <v>8076</v>
      </c>
      <c r="Q234" s="29">
        <f>IF(AND(K234=基准价!$A$5,(50-(2016-M234))/50&gt;0.3),(50-(2016-M234))/50,IF(AND(K234=基准价!$A$5,(50-(2016-M234))/50&lt;=0.3),0.3,IF(AND(K234=基准价!$A$7,(40-(2016-M234))/40&gt;0.3),(40-(2016-M234))/40,0.3)))</f>
        <v>0.48</v>
      </c>
      <c r="R234" s="30">
        <f>IF(K234=基准价!$A$5,764*(Q234-0.3),612*(Q234-0.3))</f>
        <v>138</v>
      </c>
      <c r="S234" s="30">
        <f>IF(K234=基准价!$A$5,764*Q234*(L234-3)/0.2*3%,612*Q234*(L234-3)/0.2*3%)</f>
        <v>0</v>
      </c>
      <c r="T234" s="30">
        <f t="shared" si="12"/>
        <v>82</v>
      </c>
      <c r="U234" s="30">
        <f t="shared" si="10"/>
        <v>8296</v>
      </c>
      <c r="V234" s="30">
        <f t="shared" si="11"/>
        <v>662519</v>
      </c>
    </row>
    <row r="235" spans="1:22" ht="45">
      <c r="A235" s="23">
        <f>录入表!A236</f>
        <v>233</v>
      </c>
      <c r="B235" s="23" t="str">
        <f>录入表!B236</f>
        <v>尹振洲</v>
      </c>
      <c r="C235" s="23" t="str">
        <f>录入表!D236</f>
        <v>裕农街093号第033栋</v>
      </c>
      <c r="D235" s="23">
        <f>录入表!E236</f>
        <v>0</v>
      </c>
      <c r="E235" s="23" t="str">
        <f>录入表!G236</f>
        <v>裕农街093号第033栋（091,093,103号）301</v>
      </c>
      <c r="F235" s="24" t="str">
        <f>录入表!H236</f>
        <v>00075016</v>
      </c>
      <c r="G235" s="23" t="str">
        <f>录入表!I236</f>
        <v>79.81</v>
      </c>
      <c r="H235" s="25" t="str">
        <f>录入表!J236</f>
        <v>住宅</v>
      </c>
      <c r="I235" s="25" t="str">
        <f>录入表!L236</f>
        <v>住宅</v>
      </c>
      <c r="J235" s="23" t="str">
        <f>录入表!O236</f>
        <v>混合</v>
      </c>
      <c r="K235" s="24" t="str">
        <f>录入表!Q236</f>
        <v>砖混</v>
      </c>
      <c r="L235" s="24">
        <f>录入表!T236</f>
        <v>3</v>
      </c>
      <c r="M235" s="26">
        <f>录入表!N236</f>
        <v>1990</v>
      </c>
      <c r="N235" s="27">
        <f>录入表!AC236</f>
        <v>3</v>
      </c>
      <c r="O235" s="27">
        <f>录入表!AD236</f>
        <v>7</v>
      </c>
      <c r="P235" s="25">
        <f>IF(AND(C235=基准价!$B$2,I235=基准价!$B$1,计算表!K235=基准价!$A$5),基准价!$B$5,IF(AND(C235=基准价!$B$2,I235=基准价!$B$1,计算表!K235=基准价!$A$7),基准价!$B$7,基准价!$C$5))</f>
        <v>8076</v>
      </c>
      <c r="Q235" s="29">
        <f>IF(AND(K235=基准价!$A$5,(50-(2016-M235))/50&gt;0.3),(50-(2016-M235))/50,IF(AND(K235=基准价!$A$5,(50-(2016-M235))/50&lt;=0.3),0.3,IF(AND(K235=基准价!$A$7,(40-(2016-M235))/40&gt;0.3),(40-(2016-M235))/40,0.3)))</f>
        <v>0.48</v>
      </c>
      <c r="R235" s="30">
        <f>IF(K235=基准价!$A$5,764*(Q235-0.3),612*(Q235-0.3))</f>
        <v>138</v>
      </c>
      <c r="S235" s="30">
        <f>IF(K235=基准价!$A$5,764*Q235*(L235-3)/0.2*3%,612*Q235*(L235-3)/0.2*3%)</f>
        <v>0</v>
      </c>
      <c r="T235" s="30">
        <f t="shared" si="12"/>
        <v>164</v>
      </c>
      <c r="U235" s="30">
        <f t="shared" si="10"/>
        <v>8378</v>
      </c>
      <c r="V235" s="30">
        <f t="shared" si="11"/>
        <v>668648</v>
      </c>
    </row>
    <row r="236" spans="1:22" ht="45">
      <c r="A236" s="23">
        <f>录入表!A237</f>
        <v>234</v>
      </c>
      <c r="B236" s="23" t="str">
        <f>录入表!B237</f>
        <v>陈玮</v>
      </c>
      <c r="C236" s="23" t="str">
        <f>录入表!D237</f>
        <v>裕农街093号第033栋</v>
      </c>
      <c r="D236" s="23">
        <f>录入表!E237</f>
        <v>0</v>
      </c>
      <c r="E236" s="23" t="str">
        <f>录入表!G237</f>
        <v>裕农街093号第033栋（091,093,103号）401</v>
      </c>
      <c r="F236" s="24" t="str">
        <f>录入表!H237</f>
        <v>00162728</v>
      </c>
      <c r="G236" s="23">
        <f>录入表!I237</f>
        <v>79.81</v>
      </c>
      <c r="H236" s="25" t="str">
        <f>录入表!J237</f>
        <v>住宅</v>
      </c>
      <c r="I236" s="25" t="str">
        <f>录入表!L237</f>
        <v>住宅</v>
      </c>
      <c r="J236" s="23" t="str">
        <f>录入表!O237</f>
        <v>混合</v>
      </c>
      <c r="K236" s="24" t="str">
        <f>录入表!Q237</f>
        <v>砖混</v>
      </c>
      <c r="L236" s="24">
        <f>录入表!T237</f>
        <v>3</v>
      </c>
      <c r="M236" s="26">
        <f>录入表!N237</f>
        <v>1990</v>
      </c>
      <c r="N236" s="27">
        <f>录入表!AC237</f>
        <v>4</v>
      </c>
      <c r="O236" s="27">
        <f>录入表!AD237</f>
        <v>7</v>
      </c>
      <c r="P236" s="25">
        <f>IF(AND(C236=基准价!$B$2,I236=基准价!$B$1,计算表!K236=基准价!$A$5),基准价!$B$5,IF(AND(C236=基准价!$B$2,I236=基准价!$B$1,计算表!K236=基准价!$A$7),基准价!$B$7,基准价!$C$5))</f>
        <v>8076</v>
      </c>
      <c r="Q236" s="29">
        <f>IF(AND(K236=基准价!$A$5,(50-(2016-M236))/50&gt;0.3),(50-(2016-M236))/50,IF(AND(K236=基准价!$A$5,(50-(2016-M236))/50&lt;=0.3),0.3,IF(AND(K236=基准价!$A$7,(40-(2016-M236))/40&gt;0.3),(40-(2016-M236))/40,0.3)))</f>
        <v>0.48</v>
      </c>
      <c r="R236" s="30">
        <f>IF(K236=基准价!$A$5,764*(Q236-0.3),612*(Q236-0.3))</f>
        <v>138</v>
      </c>
      <c r="S236" s="30">
        <f>IF(K236=基准价!$A$5,764*Q236*(L236-3)/0.2*3%,612*Q236*(L236-3)/0.2*3%)</f>
        <v>0</v>
      </c>
      <c r="T236" s="30">
        <f t="shared" si="12"/>
        <v>82</v>
      </c>
      <c r="U236" s="30">
        <f t="shared" si="10"/>
        <v>8296</v>
      </c>
      <c r="V236" s="30">
        <f t="shared" si="11"/>
        <v>662104</v>
      </c>
    </row>
    <row r="237" spans="1:22" ht="45">
      <c r="A237" s="23">
        <f>录入表!A238</f>
        <v>235</v>
      </c>
      <c r="B237" s="23" t="str">
        <f>录入表!B238</f>
        <v>陈美良</v>
      </c>
      <c r="C237" s="23" t="str">
        <f>录入表!D238</f>
        <v>裕农街093号第033栋</v>
      </c>
      <c r="D237" s="23">
        <f>录入表!E238</f>
        <v>0</v>
      </c>
      <c r="E237" s="23" t="str">
        <f>录入表!G238</f>
        <v>裕农街093号第033栋（091,093,103号）501</v>
      </c>
      <c r="F237" s="24" t="str">
        <f>录入表!H238</f>
        <v>00146472</v>
      </c>
      <c r="G237" s="23">
        <f>录入表!I238</f>
        <v>79.8</v>
      </c>
      <c r="H237" s="25" t="str">
        <f>录入表!J238</f>
        <v>住宅</v>
      </c>
      <c r="I237" s="25" t="str">
        <f>录入表!L238</f>
        <v>住宅</v>
      </c>
      <c r="J237" s="23" t="str">
        <f>录入表!O238</f>
        <v>混合</v>
      </c>
      <c r="K237" s="24" t="str">
        <f>录入表!Q238</f>
        <v>砖混</v>
      </c>
      <c r="L237" s="24">
        <f>录入表!T238</f>
        <v>3</v>
      </c>
      <c r="M237" s="26">
        <f>录入表!N238</f>
        <v>1990</v>
      </c>
      <c r="N237" s="27">
        <f>录入表!AC238</f>
        <v>5</v>
      </c>
      <c r="O237" s="27">
        <f>录入表!AD238</f>
        <v>7</v>
      </c>
      <c r="P237" s="25">
        <f>IF(AND(C237=基准价!$B$2,I237=基准价!$B$1,计算表!K237=基准价!$A$5),基准价!$B$5,IF(AND(C237=基准价!$B$2,I237=基准价!$B$1,计算表!K237=基准价!$A$7),基准价!$B$7,基准价!$C$5))</f>
        <v>8076</v>
      </c>
      <c r="Q237" s="29">
        <f>IF(AND(K237=基准价!$A$5,(50-(2016-M237))/50&gt;0.3),(50-(2016-M237))/50,IF(AND(K237=基准价!$A$5,(50-(2016-M237))/50&lt;=0.3),0.3,IF(AND(K237=基准价!$A$7,(40-(2016-M237))/40&gt;0.3),(40-(2016-M237))/40,0.3)))</f>
        <v>0.48</v>
      </c>
      <c r="R237" s="30">
        <f>IF(K237=基准价!$A$5,764*(Q237-0.3),612*(Q237-0.3))</f>
        <v>138</v>
      </c>
      <c r="S237" s="30">
        <f>IF(K237=基准价!$A$5,764*Q237*(L237-3)/0.2*3%,612*Q237*(L237-3)/0.2*3%)</f>
        <v>0</v>
      </c>
      <c r="T237" s="30">
        <f t="shared" si="12"/>
        <v>41</v>
      </c>
      <c r="U237" s="30">
        <f t="shared" si="10"/>
        <v>8255</v>
      </c>
      <c r="V237" s="30">
        <f t="shared" si="11"/>
        <v>658749</v>
      </c>
    </row>
    <row r="238" spans="1:22" ht="45">
      <c r="A238" s="23">
        <f>录入表!A239</f>
        <v>236</v>
      </c>
      <c r="B238" s="23" t="str">
        <f>录入表!B239</f>
        <v>廖小燕</v>
      </c>
      <c r="C238" s="23" t="str">
        <f>录入表!D239</f>
        <v>裕农街093号第033栋</v>
      </c>
      <c r="D238" s="23">
        <f>录入表!E239</f>
        <v>0</v>
      </c>
      <c r="E238" s="23" t="str">
        <f>录入表!G239</f>
        <v>裕农街093号第033栋（091,093,103号）701</v>
      </c>
      <c r="F238" s="24" t="str">
        <f>录入表!H239</f>
        <v>00232180</v>
      </c>
      <c r="G238" s="23">
        <f>录入表!I239</f>
        <v>79.81</v>
      </c>
      <c r="H238" s="25" t="str">
        <f>录入表!J239</f>
        <v>住宅</v>
      </c>
      <c r="I238" s="25" t="str">
        <f>录入表!L239</f>
        <v>住宅</v>
      </c>
      <c r="J238" s="23" t="str">
        <f>录入表!O239</f>
        <v>混合</v>
      </c>
      <c r="K238" s="24" t="str">
        <f>录入表!Q239</f>
        <v>砖混</v>
      </c>
      <c r="L238" s="24">
        <f>录入表!T239</f>
        <v>3.3</v>
      </c>
      <c r="M238" s="26">
        <f>录入表!N239</f>
        <v>1990</v>
      </c>
      <c r="N238" s="27">
        <f>录入表!AC239</f>
        <v>7</v>
      </c>
      <c r="O238" s="27">
        <f>录入表!AD239</f>
        <v>7</v>
      </c>
      <c r="P238" s="25">
        <f>IF(AND(C238=基准价!$B$2,I238=基准价!$B$1,计算表!K238=基准价!$A$5),基准价!$B$5,IF(AND(C238=基准价!$B$2,I238=基准价!$B$1,计算表!K238=基准价!$A$7),基准价!$B$7,基准价!$C$5))</f>
        <v>8076</v>
      </c>
      <c r="Q238" s="29">
        <f>IF(AND(K238=基准价!$A$5,(50-(2016-M238))/50&gt;0.3),(50-(2016-M238))/50,IF(AND(K238=基准价!$A$5,(50-(2016-M238))/50&lt;=0.3),0.3,IF(AND(K238=基准价!$A$7,(40-(2016-M238))/40&gt;0.3),(40-(2016-M238))/40,0.3)))</f>
        <v>0.48</v>
      </c>
      <c r="R238" s="30">
        <f>IF(K238=基准价!$A$5,764*(Q238-0.3),612*(Q238-0.3))</f>
        <v>138</v>
      </c>
      <c r="S238" s="30">
        <f>IF(K238=基准价!$A$5,764*Q238*(L238-3)/0.2*3%,612*Q238*(L238-3)/0.2*3%)</f>
        <v>17</v>
      </c>
      <c r="T238" s="30">
        <f t="shared" si="12"/>
        <v>-123</v>
      </c>
      <c r="U238" s="30">
        <f t="shared" si="10"/>
        <v>8108</v>
      </c>
      <c r="V238" s="30">
        <f t="shared" si="11"/>
        <v>647099</v>
      </c>
    </row>
    <row r="239" spans="1:22" ht="45">
      <c r="A239" s="23">
        <f>录入表!A240</f>
        <v>237</v>
      </c>
      <c r="B239" s="23" t="str">
        <f>录入表!B240</f>
        <v>戴桂秋</v>
      </c>
      <c r="C239" s="23" t="str">
        <f>录入表!D240</f>
        <v>裕农街093号第033栋</v>
      </c>
      <c r="D239" s="23">
        <f>录入表!E240</f>
        <v>0</v>
      </c>
      <c r="E239" s="23" t="str">
        <f>录入表!G240</f>
        <v>裕农街093号第033栋（091,093,103号）102</v>
      </c>
      <c r="F239" s="24" t="str">
        <f>录入表!H240</f>
        <v>00048420</v>
      </c>
      <c r="G239" s="23">
        <f>录入表!I240</f>
        <v>78.67</v>
      </c>
      <c r="H239" s="25" t="str">
        <f>录入表!J240</f>
        <v>住宅</v>
      </c>
      <c r="I239" s="25" t="str">
        <f>录入表!L240</f>
        <v>住宅</v>
      </c>
      <c r="J239" s="23" t="str">
        <f>录入表!O240</f>
        <v>混合</v>
      </c>
      <c r="K239" s="24" t="str">
        <f>录入表!Q240</f>
        <v>砖混</v>
      </c>
      <c r="L239" s="24">
        <f>录入表!T240</f>
        <v>3</v>
      </c>
      <c r="M239" s="26">
        <f>录入表!N240</f>
        <v>1990</v>
      </c>
      <c r="N239" s="27">
        <f>录入表!AC240</f>
        <v>1</v>
      </c>
      <c r="O239" s="27">
        <f>录入表!AD240</f>
        <v>7</v>
      </c>
      <c r="P239" s="25">
        <f>IF(AND(C239=基准价!$B$2,I239=基准价!$B$1,计算表!K239=基准价!$A$5),基准价!$B$5,IF(AND(C239=基准价!$B$2,I239=基准价!$B$1,计算表!K239=基准价!$A$7),基准价!$B$7,基准价!$C$5))</f>
        <v>8076</v>
      </c>
      <c r="Q239" s="29">
        <f>IF(AND(K239=基准价!$A$5,(50-(2016-M239))/50&gt;0.3),(50-(2016-M239))/50,IF(AND(K239=基准价!$A$5,(50-(2016-M239))/50&lt;=0.3),0.3,IF(AND(K239=基准价!$A$7,(40-(2016-M239))/40&gt;0.3),(40-(2016-M239))/40,0.3)))</f>
        <v>0.48</v>
      </c>
      <c r="R239" s="30">
        <f>IF(K239=基准价!$A$5,764*(Q239-0.3),612*(Q239-0.3))</f>
        <v>138</v>
      </c>
      <c r="S239" s="30">
        <f>IF(K239=基准价!$A$5,764*Q239*(L239-3)/0.2*3%,612*Q239*(L239-3)/0.2*3%)</f>
        <v>0</v>
      </c>
      <c r="T239" s="30">
        <f t="shared" si="12"/>
        <v>0</v>
      </c>
      <c r="U239" s="30">
        <f t="shared" si="10"/>
        <v>8214</v>
      </c>
      <c r="V239" s="30">
        <f t="shared" si="11"/>
        <v>646195</v>
      </c>
    </row>
    <row r="240" spans="1:22" ht="45">
      <c r="A240" s="23">
        <f>录入表!A241</f>
        <v>238</v>
      </c>
      <c r="B240" s="23" t="str">
        <f>录入表!B241</f>
        <v>沈顺农</v>
      </c>
      <c r="C240" s="23" t="str">
        <f>录入表!D241</f>
        <v>裕农街093号第033栋</v>
      </c>
      <c r="D240" s="23">
        <f>录入表!E241</f>
        <v>0</v>
      </c>
      <c r="E240" s="23" t="str">
        <f>录入表!G241</f>
        <v>裕农街093号第033栋（091,093,103号）205</v>
      </c>
      <c r="F240" s="24" t="str">
        <f>录入表!H241</f>
        <v>00223523</v>
      </c>
      <c r="G240" s="23">
        <f>录入表!I241</f>
        <v>78.81</v>
      </c>
      <c r="H240" s="25" t="str">
        <f>录入表!J241</f>
        <v>住宅</v>
      </c>
      <c r="I240" s="25" t="str">
        <f>录入表!L241</f>
        <v>住宅</v>
      </c>
      <c r="J240" s="23" t="str">
        <f>录入表!O241</f>
        <v>混合</v>
      </c>
      <c r="K240" s="24" t="str">
        <f>录入表!Q241</f>
        <v>砖混</v>
      </c>
      <c r="L240" s="24">
        <f>录入表!T241</f>
        <v>3</v>
      </c>
      <c r="M240" s="26">
        <f>录入表!N241</f>
        <v>1990</v>
      </c>
      <c r="N240" s="27">
        <f>录入表!AC241</f>
        <v>2</v>
      </c>
      <c r="O240" s="27">
        <f>录入表!AD241</f>
        <v>7</v>
      </c>
      <c r="P240" s="25">
        <f>IF(AND(C240=基准价!$B$2,I240=基准价!$B$1,计算表!K240=基准价!$A$5),基准价!$B$5,IF(AND(C240=基准价!$B$2,I240=基准价!$B$1,计算表!K240=基准价!$A$7),基准价!$B$7,基准价!$C$5))</f>
        <v>8076</v>
      </c>
      <c r="Q240" s="29">
        <f>IF(AND(K240=基准价!$A$5,(50-(2016-M240))/50&gt;0.3),(50-(2016-M240))/50,IF(AND(K240=基准价!$A$5,(50-(2016-M240))/50&lt;=0.3),0.3,IF(AND(K240=基准价!$A$7,(40-(2016-M240))/40&gt;0.3),(40-(2016-M240))/40,0.3)))</f>
        <v>0.48</v>
      </c>
      <c r="R240" s="30">
        <f>IF(K240=基准价!$A$5,764*(Q240-0.3),612*(Q240-0.3))</f>
        <v>138</v>
      </c>
      <c r="S240" s="30">
        <f>IF(K240=基准价!$A$5,764*Q240*(L240-3)/0.2*3%,612*Q240*(L240-3)/0.2*3%)</f>
        <v>0</v>
      </c>
      <c r="T240" s="30">
        <f t="shared" si="12"/>
        <v>82</v>
      </c>
      <c r="U240" s="30">
        <f t="shared" si="10"/>
        <v>8296</v>
      </c>
      <c r="V240" s="30">
        <f t="shared" si="11"/>
        <v>653808</v>
      </c>
    </row>
    <row r="241" spans="1:22" ht="45">
      <c r="A241" s="23">
        <f>录入表!A242</f>
        <v>239</v>
      </c>
      <c r="B241" s="23" t="str">
        <f>录入表!B242</f>
        <v>刘焕熙</v>
      </c>
      <c r="C241" s="23" t="str">
        <f>录入表!D242</f>
        <v>裕农街093号第033栋</v>
      </c>
      <c r="D241" s="23">
        <f>录入表!E242</f>
        <v>0</v>
      </c>
      <c r="E241" s="23" t="str">
        <f>录入表!G242</f>
        <v>裕农街093号第033栋（091,093,103号）302</v>
      </c>
      <c r="F241" s="24" t="str">
        <f>录入表!H242</f>
        <v>00048417</v>
      </c>
      <c r="G241" s="23">
        <f>录入表!I242</f>
        <v>78.67</v>
      </c>
      <c r="H241" s="25" t="str">
        <f>录入表!J242</f>
        <v>住宅</v>
      </c>
      <c r="I241" s="25" t="str">
        <f>录入表!L242</f>
        <v>住宅</v>
      </c>
      <c r="J241" s="23" t="str">
        <f>录入表!O242</f>
        <v>混合</v>
      </c>
      <c r="K241" s="24" t="str">
        <f>录入表!Q242</f>
        <v>砖混</v>
      </c>
      <c r="L241" s="24">
        <f>录入表!T242</f>
        <v>3</v>
      </c>
      <c r="M241" s="26">
        <f>录入表!N242</f>
        <v>1990</v>
      </c>
      <c r="N241" s="27">
        <f>录入表!AC242</f>
        <v>3</v>
      </c>
      <c r="O241" s="27">
        <f>录入表!AD242</f>
        <v>7</v>
      </c>
      <c r="P241" s="25">
        <f>IF(AND(C241=基准价!$B$2,I241=基准价!$B$1,计算表!K241=基准价!$A$5),基准价!$B$5,IF(AND(C241=基准价!$B$2,I241=基准价!$B$1,计算表!K241=基准价!$A$7),基准价!$B$7,基准价!$C$5))</f>
        <v>8076</v>
      </c>
      <c r="Q241" s="29">
        <f>IF(AND(K241=基准价!$A$5,(50-(2016-M241))/50&gt;0.3),(50-(2016-M241))/50,IF(AND(K241=基准价!$A$5,(50-(2016-M241))/50&lt;=0.3),0.3,IF(AND(K241=基准价!$A$7,(40-(2016-M241))/40&gt;0.3),(40-(2016-M241))/40,0.3)))</f>
        <v>0.48</v>
      </c>
      <c r="R241" s="30">
        <f>IF(K241=基准价!$A$5,764*(Q241-0.3),612*(Q241-0.3))</f>
        <v>138</v>
      </c>
      <c r="S241" s="30">
        <f>IF(K241=基准价!$A$5,764*Q241*(L241-3)/0.2*3%,612*Q241*(L241-3)/0.2*3%)</f>
        <v>0</v>
      </c>
      <c r="T241" s="30">
        <f t="shared" si="12"/>
        <v>164</v>
      </c>
      <c r="U241" s="30">
        <f t="shared" si="10"/>
        <v>8378</v>
      </c>
      <c r="V241" s="30">
        <f t="shared" si="11"/>
        <v>659097</v>
      </c>
    </row>
    <row r="242" spans="1:22" ht="45">
      <c r="A242" s="23">
        <f>录入表!A243</f>
        <v>240</v>
      </c>
      <c r="B242" s="23" t="str">
        <f>录入表!B243</f>
        <v>戴遥</v>
      </c>
      <c r="C242" s="23" t="str">
        <f>录入表!D243</f>
        <v>裕农街093号第033栋</v>
      </c>
      <c r="D242" s="23">
        <f>录入表!E243</f>
        <v>0</v>
      </c>
      <c r="E242" s="23" t="str">
        <f>录入表!G243</f>
        <v>裕农街093号第033栋（091,093,103号）402</v>
      </c>
      <c r="F242" s="24" t="str">
        <f>录入表!H243</f>
        <v>00264199</v>
      </c>
      <c r="G242" s="23">
        <f>录入表!I243</f>
        <v>78.67</v>
      </c>
      <c r="H242" s="25" t="str">
        <f>录入表!J243</f>
        <v>住宅</v>
      </c>
      <c r="I242" s="25" t="str">
        <f>录入表!L243</f>
        <v>住宅</v>
      </c>
      <c r="J242" s="23" t="str">
        <f>录入表!O243</f>
        <v>混合</v>
      </c>
      <c r="K242" s="24" t="str">
        <f>录入表!Q243</f>
        <v>砖混</v>
      </c>
      <c r="L242" s="24">
        <f>录入表!T243</f>
        <v>3</v>
      </c>
      <c r="M242" s="26">
        <f>录入表!N243</f>
        <v>1990</v>
      </c>
      <c r="N242" s="27">
        <f>录入表!AC243</f>
        <v>4</v>
      </c>
      <c r="O242" s="27">
        <f>录入表!AD243</f>
        <v>7</v>
      </c>
      <c r="P242" s="25">
        <f>IF(AND(C242=基准价!$B$2,I242=基准价!$B$1,计算表!K242=基准价!$A$5),基准价!$B$5,IF(AND(C242=基准价!$B$2,I242=基准价!$B$1,计算表!K242=基准价!$A$7),基准价!$B$7,基准价!$C$5))</f>
        <v>8076</v>
      </c>
      <c r="Q242" s="29">
        <f>IF(AND(K242=基准价!$A$5,(50-(2016-M242))/50&gt;0.3),(50-(2016-M242))/50,IF(AND(K242=基准价!$A$5,(50-(2016-M242))/50&lt;=0.3),0.3,IF(AND(K242=基准价!$A$7,(40-(2016-M242))/40&gt;0.3),(40-(2016-M242))/40,0.3)))</f>
        <v>0.48</v>
      </c>
      <c r="R242" s="30">
        <f>IF(K242=基准价!$A$5,764*(Q242-0.3),612*(Q242-0.3))</f>
        <v>138</v>
      </c>
      <c r="S242" s="30">
        <f>IF(K242=基准价!$A$5,764*Q242*(L242-3)/0.2*3%,612*Q242*(L242-3)/0.2*3%)</f>
        <v>0</v>
      </c>
      <c r="T242" s="30">
        <f t="shared" si="12"/>
        <v>82</v>
      </c>
      <c r="U242" s="30">
        <f t="shared" si="10"/>
        <v>8296</v>
      </c>
      <c r="V242" s="30">
        <f t="shared" si="11"/>
        <v>652646</v>
      </c>
    </row>
    <row r="243" spans="1:22" ht="45">
      <c r="A243" s="23">
        <f>录入表!A244</f>
        <v>241</v>
      </c>
      <c r="B243" s="23" t="str">
        <f>录入表!B244</f>
        <v>朱云姣</v>
      </c>
      <c r="C243" s="23" t="str">
        <f>录入表!D244</f>
        <v>裕农街093号第033栋</v>
      </c>
      <c r="D243" s="23">
        <f>录入表!E244</f>
        <v>0</v>
      </c>
      <c r="E243" s="23" t="str">
        <f>录入表!G244</f>
        <v>裕农街093号第033栋（091,093,103号）502</v>
      </c>
      <c r="F243" s="24" t="str">
        <f>录入表!H244</f>
        <v>00113775</v>
      </c>
      <c r="G243" s="23">
        <f>录入表!I244</f>
        <v>78.66</v>
      </c>
      <c r="H243" s="25" t="str">
        <f>录入表!J244</f>
        <v>住宅</v>
      </c>
      <c r="I243" s="25" t="str">
        <f>录入表!L244</f>
        <v>住宅</v>
      </c>
      <c r="J243" s="23" t="str">
        <f>录入表!O244</f>
        <v>混合</v>
      </c>
      <c r="K243" s="24" t="str">
        <f>录入表!Q244</f>
        <v>砖混</v>
      </c>
      <c r="L243" s="24">
        <f>录入表!T244</f>
        <v>3</v>
      </c>
      <c r="M243" s="26">
        <f>录入表!N244</f>
        <v>1990</v>
      </c>
      <c r="N243" s="27">
        <f>录入表!AC244</f>
        <v>5</v>
      </c>
      <c r="O243" s="27">
        <f>录入表!AD244</f>
        <v>7</v>
      </c>
      <c r="P243" s="25">
        <f>IF(AND(C243=基准价!$B$2,I243=基准价!$B$1,计算表!K243=基准价!$A$5),基准价!$B$5,IF(AND(C243=基准价!$B$2,I243=基准价!$B$1,计算表!K243=基准价!$A$7),基准价!$B$7,基准价!$C$5))</f>
        <v>8076</v>
      </c>
      <c r="Q243" s="29">
        <f>IF(AND(K243=基准价!$A$5,(50-(2016-M243))/50&gt;0.3),(50-(2016-M243))/50,IF(AND(K243=基准价!$A$5,(50-(2016-M243))/50&lt;=0.3),0.3,IF(AND(K243=基准价!$A$7,(40-(2016-M243))/40&gt;0.3),(40-(2016-M243))/40,0.3)))</f>
        <v>0.48</v>
      </c>
      <c r="R243" s="30">
        <f>IF(K243=基准价!$A$5,764*(Q243-0.3),612*(Q243-0.3))</f>
        <v>138</v>
      </c>
      <c r="S243" s="30">
        <f>IF(K243=基准价!$A$5,764*Q243*(L243-3)/0.2*3%,612*Q243*(L243-3)/0.2*3%)</f>
        <v>0</v>
      </c>
      <c r="T243" s="30">
        <f t="shared" si="12"/>
        <v>41</v>
      </c>
      <c r="U243" s="30">
        <f t="shared" si="10"/>
        <v>8255</v>
      </c>
      <c r="V243" s="30">
        <f t="shared" si="11"/>
        <v>649338</v>
      </c>
    </row>
    <row r="244" spans="1:22" ht="45">
      <c r="A244" s="23">
        <f>录入表!A245</f>
        <v>242</v>
      </c>
      <c r="B244" s="23" t="str">
        <f>录入表!B245</f>
        <v>黎京晶、沈利云</v>
      </c>
      <c r="C244" s="23" t="str">
        <f>录入表!D245</f>
        <v>裕农街093号第033栋</v>
      </c>
      <c r="D244" s="23">
        <f>录入表!E245</f>
        <v>0</v>
      </c>
      <c r="E244" s="23" t="str">
        <f>录入表!G245</f>
        <v>裕农街093号第033栋（091,093,103号）602</v>
      </c>
      <c r="F244" s="24" t="str">
        <f>录入表!H245</f>
        <v>709022135、709022136</v>
      </c>
      <c r="G244" s="23">
        <f>录入表!I245</f>
        <v>78.66</v>
      </c>
      <c r="H244" s="25" t="str">
        <f>录入表!J245</f>
        <v>住宅</v>
      </c>
      <c r="I244" s="25" t="str">
        <f>录入表!L245</f>
        <v>住宅</v>
      </c>
      <c r="J244" s="23" t="str">
        <f>录入表!O245</f>
        <v>混合</v>
      </c>
      <c r="K244" s="24" t="str">
        <f>录入表!Q245</f>
        <v>砖混</v>
      </c>
      <c r="L244" s="24">
        <f>录入表!T245</f>
        <v>3</v>
      </c>
      <c r="M244" s="26">
        <f>录入表!N245</f>
        <v>1990</v>
      </c>
      <c r="N244" s="27">
        <f>录入表!AC245</f>
        <v>6</v>
      </c>
      <c r="O244" s="27">
        <f>录入表!AD245</f>
        <v>7</v>
      </c>
      <c r="P244" s="25">
        <f>IF(AND(C244=基准价!$B$2,I244=基准价!$B$1,计算表!K244=基准价!$A$5),基准价!$B$5,IF(AND(C244=基准价!$B$2,I244=基准价!$B$1,计算表!K244=基准价!$A$7),基准价!$B$7,基准价!$C$5))</f>
        <v>8076</v>
      </c>
      <c r="Q244" s="29">
        <f>IF(AND(K244=基准价!$A$5,(50-(2016-M244))/50&gt;0.3),(50-(2016-M244))/50,IF(AND(K244=基准价!$A$5,(50-(2016-M244))/50&lt;=0.3),0.3,IF(AND(K244=基准价!$A$7,(40-(2016-M244))/40&gt;0.3),(40-(2016-M244))/40,0.3)))</f>
        <v>0.48</v>
      </c>
      <c r="R244" s="30">
        <f>IF(K244=基准价!$A$5,764*(Q244-0.3),612*(Q244-0.3))</f>
        <v>138</v>
      </c>
      <c r="S244" s="30">
        <f>IF(K244=基准价!$A$5,764*Q244*(L244-3)/0.2*3%,612*Q244*(L244-3)/0.2*3%)</f>
        <v>0</v>
      </c>
      <c r="T244" s="30">
        <f t="shared" si="12"/>
        <v>0</v>
      </c>
      <c r="U244" s="30">
        <f t="shared" si="10"/>
        <v>8214</v>
      </c>
      <c r="V244" s="30">
        <f t="shared" si="11"/>
        <v>646113</v>
      </c>
    </row>
    <row r="245" spans="1:22" ht="45">
      <c r="A245" s="23">
        <f>录入表!A246</f>
        <v>243</v>
      </c>
      <c r="B245" s="23" t="str">
        <f>录入表!B246</f>
        <v>易青珊</v>
      </c>
      <c r="C245" s="23" t="str">
        <f>录入表!D246</f>
        <v>裕农街093号第033栋</v>
      </c>
      <c r="D245" s="23">
        <f>录入表!E246</f>
        <v>0</v>
      </c>
      <c r="E245" s="23" t="str">
        <f>录入表!G246</f>
        <v>裕农街093号第033栋（091,093,103号）702</v>
      </c>
      <c r="F245" s="24" t="str">
        <f>录入表!H246</f>
        <v>00303074</v>
      </c>
      <c r="G245" s="23">
        <f>录入表!I246</f>
        <v>78.66</v>
      </c>
      <c r="H245" s="25" t="str">
        <f>录入表!J246</f>
        <v>住宅</v>
      </c>
      <c r="I245" s="25" t="str">
        <f>录入表!L246</f>
        <v>住宅</v>
      </c>
      <c r="J245" s="23" t="str">
        <f>录入表!O246</f>
        <v>混合</v>
      </c>
      <c r="K245" s="24" t="str">
        <f>录入表!Q246</f>
        <v>砖混</v>
      </c>
      <c r="L245" s="24">
        <f>录入表!T246</f>
        <v>3.3</v>
      </c>
      <c r="M245" s="26">
        <f>录入表!N246</f>
        <v>1990</v>
      </c>
      <c r="N245" s="27">
        <f>录入表!AC246</f>
        <v>7</v>
      </c>
      <c r="O245" s="27">
        <f>录入表!AD246</f>
        <v>7</v>
      </c>
      <c r="P245" s="25">
        <f>IF(AND(C245=基准价!$B$2,I245=基准价!$B$1,计算表!K245=基准价!$A$5),基准价!$B$5,IF(AND(C245=基准价!$B$2,I245=基准价!$B$1,计算表!K245=基准价!$A$7),基准价!$B$7,基准价!$C$5))</f>
        <v>8076</v>
      </c>
      <c r="Q245" s="29">
        <f>IF(AND(K245=基准价!$A$5,(50-(2016-M245))/50&gt;0.3),(50-(2016-M245))/50,IF(AND(K245=基准价!$A$5,(50-(2016-M245))/50&lt;=0.3),0.3,IF(AND(K245=基准价!$A$7,(40-(2016-M245))/40&gt;0.3),(40-(2016-M245))/40,0.3)))</f>
        <v>0.48</v>
      </c>
      <c r="R245" s="30">
        <f>IF(K245=基准价!$A$5,764*(Q245-0.3),612*(Q245-0.3))</f>
        <v>138</v>
      </c>
      <c r="S245" s="30">
        <f>IF(K245=基准价!$A$5,764*Q245*(L245-3)/0.2*3%,612*Q245*(L245-3)/0.2*3%)</f>
        <v>17</v>
      </c>
      <c r="T245" s="30">
        <f t="shared" si="12"/>
        <v>-123</v>
      </c>
      <c r="U245" s="30">
        <f t="shared" si="10"/>
        <v>8108</v>
      </c>
      <c r="V245" s="30">
        <f t="shared" si="11"/>
        <v>637775</v>
      </c>
    </row>
    <row r="246" spans="1:22" ht="45">
      <c r="A246" s="23">
        <f>录入表!A247</f>
        <v>244</v>
      </c>
      <c r="B246" s="23" t="str">
        <f>录入表!B247</f>
        <v>张维跃</v>
      </c>
      <c r="C246" s="23" t="str">
        <f>录入表!D247</f>
        <v>裕农街093号第033栋</v>
      </c>
      <c r="D246" s="23">
        <f>录入表!E247</f>
        <v>0</v>
      </c>
      <c r="E246" s="23" t="str">
        <f>录入表!G247</f>
        <v>裕农街093号第033栋（091,093,103号）102</v>
      </c>
      <c r="F246" s="24" t="str">
        <f>录入表!H247</f>
        <v>00145846</v>
      </c>
      <c r="G246" s="23">
        <f>录入表!I247</f>
        <v>57.93</v>
      </c>
      <c r="H246" s="25" t="str">
        <f>录入表!J247</f>
        <v>住宅</v>
      </c>
      <c r="I246" s="25" t="str">
        <f>录入表!L247</f>
        <v>住宅</v>
      </c>
      <c r="J246" s="23" t="str">
        <f>录入表!O247</f>
        <v>混合</v>
      </c>
      <c r="K246" s="24" t="str">
        <f>录入表!Q247</f>
        <v>砖混</v>
      </c>
      <c r="L246" s="24">
        <f>录入表!T247</f>
        <v>3</v>
      </c>
      <c r="M246" s="26">
        <f>录入表!N247</f>
        <v>1990</v>
      </c>
      <c r="N246" s="27">
        <f>录入表!AC247</f>
        <v>1</v>
      </c>
      <c r="O246" s="27">
        <f>录入表!AD247</f>
        <v>7</v>
      </c>
      <c r="P246" s="25">
        <f>IF(AND(C246=基准价!$B$2,I246=基准价!$B$1,计算表!K246=基准价!$A$5),基准价!$B$5,IF(AND(C246=基准价!$B$2,I246=基准价!$B$1,计算表!K246=基准价!$A$7),基准价!$B$7,基准价!$C$5))</f>
        <v>8076</v>
      </c>
      <c r="Q246" s="29">
        <f>IF(AND(K246=基准价!$A$5,(50-(2016-M246))/50&gt;0.3),(50-(2016-M246))/50,IF(AND(K246=基准价!$A$5,(50-(2016-M246))/50&lt;=0.3),0.3,IF(AND(K246=基准价!$A$7,(40-(2016-M246))/40&gt;0.3),(40-(2016-M246))/40,0.3)))</f>
        <v>0.48</v>
      </c>
      <c r="R246" s="30">
        <f>IF(K246=基准价!$A$5,764*(Q246-0.3),612*(Q246-0.3))</f>
        <v>138</v>
      </c>
      <c r="S246" s="30">
        <f>IF(K246=基准价!$A$5,764*Q246*(L246-3)/0.2*3%,612*Q246*(L246-3)/0.2*3%)</f>
        <v>0</v>
      </c>
      <c r="T246" s="30">
        <f t="shared" si="12"/>
        <v>0</v>
      </c>
      <c r="U246" s="30">
        <f t="shared" si="10"/>
        <v>8214</v>
      </c>
      <c r="V246" s="30">
        <f t="shared" si="11"/>
        <v>475837</v>
      </c>
    </row>
    <row r="247" spans="1:22" ht="45">
      <c r="A247" s="23">
        <f>录入表!A248</f>
        <v>245</v>
      </c>
      <c r="B247" s="23" t="str">
        <f>录入表!B248</f>
        <v>李正奇</v>
      </c>
      <c r="C247" s="23" t="str">
        <f>录入表!D248</f>
        <v>裕农街093号第033栋</v>
      </c>
      <c r="D247" s="23">
        <f>录入表!E248</f>
        <v>0</v>
      </c>
      <c r="E247" s="23" t="str">
        <f>录入表!G248</f>
        <v>裕农街093号第033栋（091,093,103号）202</v>
      </c>
      <c r="F247" s="24" t="str">
        <f>录入表!H248</f>
        <v>00145847</v>
      </c>
      <c r="G247" s="23">
        <f>录入表!I248</f>
        <v>57.93</v>
      </c>
      <c r="H247" s="25" t="str">
        <f>录入表!J248</f>
        <v>住宅</v>
      </c>
      <c r="I247" s="25" t="str">
        <f>录入表!L248</f>
        <v>住宅</v>
      </c>
      <c r="J247" s="23" t="str">
        <f>录入表!O248</f>
        <v>混合</v>
      </c>
      <c r="K247" s="24" t="str">
        <f>录入表!Q248</f>
        <v>砖混</v>
      </c>
      <c r="L247" s="24">
        <f>录入表!T248</f>
        <v>3</v>
      </c>
      <c r="M247" s="26">
        <f>录入表!N248</f>
        <v>1990</v>
      </c>
      <c r="N247" s="27">
        <f>录入表!AC248</f>
        <v>2</v>
      </c>
      <c r="O247" s="27">
        <f>录入表!AD248</f>
        <v>7</v>
      </c>
      <c r="P247" s="25">
        <f>IF(AND(C247=基准价!$B$2,I247=基准价!$B$1,计算表!K247=基准价!$A$5),基准价!$B$5,IF(AND(C247=基准价!$B$2,I247=基准价!$B$1,计算表!K247=基准价!$A$7),基准价!$B$7,基准价!$C$5))</f>
        <v>8076</v>
      </c>
      <c r="Q247" s="29">
        <f>IF(AND(K247=基准价!$A$5,(50-(2016-M247))/50&gt;0.3),(50-(2016-M247))/50,IF(AND(K247=基准价!$A$5,(50-(2016-M247))/50&lt;=0.3),0.3,IF(AND(K247=基准价!$A$7,(40-(2016-M247))/40&gt;0.3),(40-(2016-M247))/40,0.3)))</f>
        <v>0.48</v>
      </c>
      <c r="R247" s="30">
        <f>IF(K247=基准价!$A$5,764*(Q247-0.3),612*(Q247-0.3))</f>
        <v>138</v>
      </c>
      <c r="S247" s="30">
        <f>IF(K247=基准价!$A$5,764*Q247*(L247-3)/0.2*3%,612*Q247*(L247-3)/0.2*3%)</f>
        <v>0</v>
      </c>
      <c r="T247" s="30">
        <f t="shared" si="12"/>
        <v>82</v>
      </c>
      <c r="U247" s="30">
        <f t="shared" si="10"/>
        <v>8296</v>
      </c>
      <c r="V247" s="30">
        <f t="shared" si="11"/>
        <v>480587</v>
      </c>
    </row>
    <row r="248" spans="1:22" ht="45">
      <c r="A248" s="23">
        <f>录入表!A249</f>
        <v>246</v>
      </c>
      <c r="B248" s="23" t="str">
        <f>录入表!B249</f>
        <v>王德辉</v>
      </c>
      <c r="C248" s="23" t="str">
        <f>录入表!D249</f>
        <v>裕农街093号第033栋</v>
      </c>
      <c r="D248" s="23">
        <f>录入表!E249</f>
        <v>0</v>
      </c>
      <c r="E248" s="23" t="str">
        <f>录入表!G249</f>
        <v>裕农街093号第033栋（091,093,103号）302</v>
      </c>
      <c r="F248" s="24" t="str">
        <f>录入表!H249</f>
        <v>00145848</v>
      </c>
      <c r="G248" s="23">
        <f>录入表!I249</f>
        <v>57.93</v>
      </c>
      <c r="H248" s="25" t="str">
        <f>录入表!J249</f>
        <v>住宅</v>
      </c>
      <c r="I248" s="25" t="str">
        <f>录入表!L249</f>
        <v>住宅</v>
      </c>
      <c r="J248" s="23" t="str">
        <f>录入表!O249</f>
        <v>混合</v>
      </c>
      <c r="K248" s="24" t="str">
        <f>录入表!Q249</f>
        <v>砖混</v>
      </c>
      <c r="L248" s="24">
        <f>录入表!T249</f>
        <v>3</v>
      </c>
      <c r="M248" s="26">
        <f>录入表!N249</f>
        <v>1990</v>
      </c>
      <c r="N248" s="27">
        <f>录入表!AC249</f>
        <v>3</v>
      </c>
      <c r="O248" s="27">
        <f>录入表!AD249</f>
        <v>7</v>
      </c>
      <c r="P248" s="25">
        <f>IF(AND(C248=基准价!$B$2,I248=基准价!$B$1,计算表!K248=基准价!$A$5),基准价!$B$5,IF(AND(C248=基准价!$B$2,I248=基准价!$B$1,计算表!K248=基准价!$A$7),基准价!$B$7,基准价!$C$5))</f>
        <v>8076</v>
      </c>
      <c r="Q248" s="29">
        <f>IF(AND(K248=基准价!$A$5,(50-(2016-M248))/50&gt;0.3),(50-(2016-M248))/50,IF(AND(K248=基准价!$A$5,(50-(2016-M248))/50&lt;=0.3),0.3,IF(AND(K248=基准价!$A$7,(40-(2016-M248))/40&gt;0.3),(40-(2016-M248))/40,0.3)))</f>
        <v>0.48</v>
      </c>
      <c r="R248" s="30">
        <f>IF(K248=基准价!$A$5,764*(Q248-0.3),612*(Q248-0.3))</f>
        <v>138</v>
      </c>
      <c r="S248" s="30">
        <f>IF(K248=基准价!$A$5,764*Q248*(L248-3)/0.2*3%,612*Q248*(L248-3)/0.2*3%)</f>
        <v>0</v>
      </c>
      <c r="T248" s="30">
        <f t="shared" si="12"/>
        <v>164</v>
      </c>
      <c r="U248" s="30">
        <f t="shared" si="10"/>
        <v>8378</v>
      </c>
      <c r="V248" s="30">
        <f t="shared" si="11"/>
        <v>485338</v>
      </c>
    </row>
    <row r="249" spans="1:22" ht="45">
      <c r="A249" s="23">
        <f>录入表!A250</f>
        <v>247</v>
      </c>
      <c r="B249" s="23" t="str">
        <f>录入表!B250</f>
        <v>宾建芝</v>
      </c>
      <c r="C249" s="23" t="str">
        <f>录入表!D250</f>
        <v>裕农街093号第033栋</v>
      </c>
      <c r="D249" s="23">
        <f>录入表!E250</f>
        <v>0</v>
      </c>
      <c r="E249" s="23" t="str">
        <f>录入表!G250</f>
        <v>裕农街093号第033栋（091,093,103号）402</v>
      </c>
      <c r="F249" s="24" t="str">
        <f>录入表!H250</f>
        <v>00145849</v>
      </c>
      <c r="G249" s="23">
        <f>录入表!I250</f>
        <v>57.93</v>
      </c>
      <c r="H249" s="25" t="str">
        <f>录入表!J250</f>
        <v>住宅</v>
      </c>
      <c r="I249" s="25" t="str">
        <f>录入表!L250</f>
        <v>住宅</v>
      </c>
      <c r="J249" s="23" t="str">
        <f>录入表!O250</f>
        <v>混合</v>
      </c>
      <c r="K249" s="24" t="str">
        <f>录入表!Q250</f>
        <v>砖混</v>
      </c>
      <c r="L249" s="24">
        <f>录入表!T250</f>
        <v>3</v>
      </c>
      <c r="M249" s="26">
        <f>录入表!N250</f>
        <v>1990</v>
      </c>
      <c r="N249" s="27">
        <f>录入表!AC250</f>
        <v>4</v>
      </c>
      <c r="O249" s="27">
        <f>录入表!AD250</f>
        <v>7</v>
      </c>
      <c r="P249" s="25">
        <f>IF(AND(C249=基准价!$B$2,I249=基准价!$B$1,计算表!K249=基准价!$A$5),基准价!$B$5,IF(AND(C249=基准价!$B$2,I249=基准价!$B$1,计算表!K249=基准价!$A$7),基准价!$B$7,基准价!$C$5))</f>
        <v>8076</v>
      </c>
      <c r="Q249" s="29">
        <f>IF(AND(K249=基准价!$A$5,(50-(2016-M249))/50&gt;0.3),(50-(2016-M249))/50,IF(AND(K249=基准价!$A$5,(50-(2016-M249))/50&lt;=0.3),0.3,IF(AND(K249=基准价!$A$7,(40-(2016-M249))/40&gt;0.3),(40-(2016-M249))/40,0.3)))</f>
        <v>0.48</v>
      </c>
      <c r="R249" s="30">
        <f>IF(K249=基准价!$A$5,764*(Q249-0.3),612*(Q249-0.3))</f>
        <v>138</v>
      </c>
      <c r="S249" s="30">
        <f>IF(K249=基准价!$A$5,764*Q249*(L249-3)/0.2*3%,612*Q249*(L249-3)/0.2*3%)</f>
        <v>0</v>
      </c>
      <c r="T249" s="30">
        <f t="shared" si="12"/>
        <v>82</v>
      </c>
      <c r="U249" s="30">
        <f t="shared" si="10"/>
        <v>8296</v>
      </c>
      <c r="V249" s="30">
        <f t="shared" si="11"/>
        <v>480587</v>
      </c>
    </row>
    <row r="250" spans="1:22" ht="45">
      <c r="A250" s="23">
        <f>录入表!A251</f>
        <v>248</v>
      </c>
      <c r="B250" s="23" t="str">
        <f>录入表!B251</f>
        <v>罗金贵</v>
      </c>
      <c r="C250" s="23" t="str">
        <f>录入表!D251</f>
        <v>裕农街093号第033栋</v>
      </c>
      <c r="D250" s="23">
        <f>录入表!E251</f>
        <v>0</v>
      </c>
      <c r="E250" s="23" t="str">
        <f>录入表!G251</f>
        <v>裕农街093号第033栋（091,093,103号）501</v>
      </c>
      <c r="F250" s="24" t="str">
        <f>录入表!H251</f>
        <v>00145843</v>
      </c>
      <c r="G250" s="23">
        <f>录入表!I251</f>
        <v>58.93</v>
      </c>
      <c r="H250" s="25" t="str">
        <f>录入表!J251</f>
        <v>住宅</v>
      </c>
      <c r="I250" s="25" t="str">
        <f>录入表!L251</f>
        <v>住宅</v>
      </c>
      <c r="J250" s="23" t="str">
        <f>录入表!O251</f>
        <v>混合</v>
      </c>
      <c r="K250" s="24" t="str">
        <f>录入表!Q251</f>
        <v>砖混</v>
      </c>
      <c r="L250" s="24">
        <f>录入表!T251</f>
        <v>3</v>
      </c>
      <c r="M250" s="26">
        <f>录入表!N251</f>
        <v>1990</v>
      </c>
      <c r="N250" s="27">
        <f>录入表!AC251</f>
        <v>5</v>
      </c>
      <c r="O250" s="27">
        <f>录入表!AD251</f>
        <v>7</v>
      </c>
      <c r="P250" s="25">
        <f>IF(AND(C250=基准价!$B$2,I250=基准价!$B$1,计算表!K250=基准价!$A$5),基准价!$B$5,IF(AND(C250=基准价!$B$2,I250=基准价!$B$1,计算表!K250=基准价!$A$7),基准价!$B$7,基准价!$C$5))</f>
        <v>8076</v>
      </c>
      <c r="Q250" s="29">
        <f>IF(AND(K250=基准价!$A$5,(50-(2016-M250))/50&gt;0.3),(50-(2016-M250))/50,IF(AND(K250=基准价!$A$5,(50-(2016-M250))/50&lt;=0.3),0.3,IF(AND(K250=基准价!$A$7,(40-(2016-M250))/40&gt;0.3),(40-(2016-M250))/40,0.3)))</f>
        <v>0.48</v>
      </c>
      <c r="R250" s="30">
        <f>IF(K250=基准价!$A$5,764*(Q250-0.3),612*(Q250-0.3))</f>
        <v>138</v>
      </c>
      <c r="S250" s="30">
        <f>IF(K250=基准价!$A$5,764*Q250*(L250-3)/0.2*3%,612*Q250*(L250-3)/0.2*3%)</f>
        <v>0</v>
      </c>
      <c r="T250" s="30">
        <f t="shared" si="12"/>
        <v>41</v>
      </c>
      <c r="U250" s="30">
        <f t="shared" si="10"/>
        <v>8255</v>
      </c>
      <c r="V250" s="30">
        <f t="shared" si="11"/>
        <v>486467</v>
      </c>
    </row>
    <row r="251" spans="1:22" ht="22.5">
      <c r="A251" s="23">
        <f>录入表!A252</f>
        <v>249</v>
      </c>
      <c r="B251" s="23" t="str">
        <f>录入表!B252</f>
        <v>陈志伟</v>
      </c>
      <c r="C251" s="23" t="str">
        <f>录入表!D252</f>
        <v>裕农街093号第033栋</v>
      </c>
      <c r="D251" s="23">
        <f>录入表!E252</f>
        <v>0</v>
      </c>
      <c r="E251" s="23" t="str">
        <f>录入表!G252</f>
        <v>天心区裕农街91号601</v>
      </c>
      <c r="F251" s="24" t="str">
        <f>录入表!H252</f>
        <v>00113778</v>
      </c>
      <c r="G251" s="23">
        <f>录入表!I252</f>
        <v>79.790000000000006</v>
      </c>
      <c r="H251" s="25" t="str">
        <f>录入表!J252</f>
        <v>住宅</v>
      </c>
      <c r="I251" s="25" t="str">
        <f>录入表!L252</f>
        <v>住宅</v>
      </c>
      <c r="J251" s="23" t="str">
        <f>录入表!O252</f>
        <v>砖混</v>
      </c>
      <c r="K251" s="24" t="str">
        <f>录入表!Q252</f>
        <v>砖混</v>
      </c>
      <c r="L251" s="24">
        <f>录入表!T252</f>
        <v>3</v>
      </c>
      <c r="M251" s="26">
        <f>录入表!N252</f>
        <v>1990</v>
      </c>
      <c r="N251" s="27">
        <f>录入表!AC252</f>
        <v>6</v>
      </c>
      <c r="O251" s="27">
        <f>录入表!AD252</f>
        <v>7</v>
      </c>
      <c r="P251" s="25">
        <f>IF(AND(C251=基准价!$B$2,I251=基准价!$B$1,计算表!K251=基准价!$A$5),基准价!$B$5,IF(AND(C251=基准价!$B$2,I251=基准价!$B$1,计算表!K251=基准价!$A$7),基准价!$B$7,基准价!$C$5))</f>
        <v>8076</v>
      </c>
      <c r="Q251" s="29">
        <f>IF(AND(K251=基准价!$A$5,(50-(2016-M251))/50&gt;0.3),(50-(2016-M251))/50,IF(AND(K251=基准价!$A$5,(50-(2016-M251))/50&lt;=0.3),0.3,IF(AND(K251=基准价!$A$7,(40-(2016-M251))/40&gt;0.3),(40-(2016-M251))/40,0.3)))</f>
        <v>0.48</v>
      </c>
      <c r="R251" s="30">
        <f>IF(K251=基准价!$A$5,764*(Q251-0.3),612*(Q251-0.3))</f>
        <v>138</v>
      </c>
      <c r="S251" s="30">
        <f>IF(K251=基准价!$A$5,764*Q251*(L251-3)/0.2*3%,612*Q251*(L251-3)/0.2*3%)</f>
        <v>0</v>
      </c>
      <c r="T251" s="30">
        <f t="shared" si="12"/>
        <v>0</v>
      </c>
      <c r="U251" s="30">
        <f t="shared" si="10"/>
        <v>8214</v>
      </c>
      <c r="V251" s="30">
        <f t="shared" si="11"/>
        <v>655395</v>
      </c>
    </row>
    <row r="252" spans="1:22" ht="45">
      <c r="A252" s="23">
        <f>录入表!A253</f>
        <v>250</v>
      </c>
      <c r="B252" s="23" t="str">
        <f>录入表!B253</f>
        <v>陈建辉、李晶</v>
      </c>
      <c r="C252" s="23" t="str">
        <f>录入表!D253</f>
        <v>裕农街093号第033栋</v>
      </c>
      <c r="D252" s="23">
        <f>录入表!E253</f>
        <v>0</v>
      </c>
      <c r="E252" s="23" t="str">
        <f>录入表!G253</f>
        <v>裕农街093号第033栋（091,093,103号）602A</v>
      </c>
      <c r="F252" s="24" t="str">
        <f>录入表!H253</f>
        <v>711085314、711085315</v>
      </c>
      <c r="G252" s="23">
        <f>录入表!I253</f>
        <v>57.93</v>
      </c>
      <c r="H252" s="25" t="str">
        <f>录入表!J253</f>
        <v>住宅</v>
      </c>
      <c r="I252" s="25" t="str">
        <f>录入表!L253</f>
        <v>住宅</v>
      </c>
      <c r="J252" s="23" t="str">
        <f>录入表!O253</f>
        <v>混合</v>
      </c>
      <c r="K252" s="24" t="str">
        <f>录入表!Q253</f>
        <v>砖混</v>
      </c>
      <c r="L252" s="24">
        <f>录入表!T253</f>
        <v>3</v>
      </c>
      <c r="M252" s="26">
        <f>录入表!N253</f>
        <v>1990</v>
      </c>
      <c r="N252" s="27">
        <f>录入表!AC253</f>
        <v>6</v>
      </c>
      <c r="O252" s="27">
        <f>录入表!AD253</f>
        <v>7</v>
      </c>
      <c r="P252" s="25">
        <f>IF(AND(C252=基准价!$B$2,I252=基准价!$B$1,计算表!K252=基准价!$A$5),基准价!$B$5,IF(AND(C252=基准价!$B$2,I252=基准价!$B$1,计算表!K252=基准价!$A$7),基准价!$B$7,基准价!$C$5))</f>
        <v>8076</v>
      </c>
      <c r="Q252" s="29">
        <f>IF(AND(K252=基准价!$A$5,(50-(2016-M252))/50&gt;0.3),(50-(2016-M252))/50,IF(AND(K252=基准价!$A$5,(50-(2016-M252))/50&lt;=0.3),0.3,IF(AND(K252=基准价!$A$7,(40-(2016-M252))/40&gt;0.3),(40-(2016-M252))/40,0.3)))</f>
        <v>0.48</v>
      </c>
      <c r="R252" s="30">
        <f>IF(K252=基准价!$A$5,764*(Q252-0.3),612*(Q252-0.3))</f>
        <v>138</v>
      </c>
      <c r="S252" s="30">
        <f>IF(K252=基准价!$A$5,764*Q252*(L252-3)/0.2*3%,612*Q252*(L252-3)/0.2*3%)</f>
        <v>0</v>
      </c>
      <c r="T252" s="30">
        <f t="shared" si="12"/>
        <v>0</v>
      </c>
      <c r="U252" s="30">
        <f t="shared" si="10"/>
        <v>8214</v>
      </c>
      <c r="V252" s="30">
        <f t="shared" si="11"/>
        <v>475837</v>
      </c>
    </row>
    <row r="253" spans="1:22" ht="45">
      <c r="A253" s="23">
        <f>录入表!A254</f>
        <v>251</v>
      </c>
      <c r="B253" s="23" t="str">
        <f>录入表!B254</f>
        <v>李金良</v>
      </c>
      <c r="C253" s="23" t="str">
        <f>录入表!D254</f>
        <v>裕农街093号第033栋</v>
      </c>
      <c r="D253" s="23">
        <f>录入表!E254</f>
        <v>0</v>
      </c>
      <c r="E253" s="23" t="str">
        <f>录入表!G254</f>
        <v>裕农街093号第033栋（091,093,103号）702</v>
      </c>
      <c r="F253" s="24" t="str">
        <f>录入表!H254</f>
        <v>00145852</v>
      </c>
      <c r="G253" s="23">
        <f>录入表!I254</f>
        <v>57.93</v>
      </c>
      <c r="H253" s="25" t="str">
        <f>录入表!J254</f>
        <v>住宅</v>
      </c>
      <c r="I253" s="25" t="str">
        <f>录入表!L254</f>
        <v>住宅</v>
      </c>
      <c r="J253" s="23" t="str">
        <f>录入表!O254</f>
        <v>混合</v>
      </c>
      <c r="K253" s="24" t="str">
        <f>录入表!Q254</f>
        <v>砖混</v>
      </c>
      <c r="L253" s="24">
        <f>录入表!T254</f>
        <v>3.3</v>
      </c>
      <c r="M253" s="26">
        <f>录入表!N254</f>
        <v>1990</v>
      </c>
      <c r="N253" s="27">
        <f>录入表!AC254</f>
        <v>7</v>
      </c>
      <c r="O253" s="27">
        <f>录入表!AD254</f>
        <v>7</v>
      </c>
      <c r="P253" s="25">
        <f>IF(AND(C253=基准价!$B$2,I253=基准价!$B$1,计算表!K253=基准价!$A$5),基准价!$B$5,IF(AND(C253=基准价!$B$2,I253=基准价!$B$1,计算表!K253=基准价!$A$7),基准价!$B$7,基准价!$C$5))</f>
        <v>8076</v>
      </c>
      <c r="Q253" s="29">
        <f>IF(AND(K253=基准价!$A$5,(50-(2016-M253))/50&gt;0.3),(50-(2016-M253))/50,IF(AND(K253=基准价!$A$5,(50-(2016-M253))/50&lt;=0.3),0.3,IF(AND(K253=基准价!$A$7,(40-(2016-M253))/40&gt;0.3),(40-(2016-M253))/40,0.3)))</f>
        <v>0.48</v>
      </c>
      <c r="R253" s="30">
        <f>IF(K253=基准价!$A$5,764*(Q253-0.3),612*(Q253-0.3))</f>
        <v>138</v>
      </c>
      <c r="S253" s="30">
        <f>IF(K253=基准价!$A$5,764*Q253*(L253-3)/0.2*3%,612*Q253*(L253-3)/0.2*3%)</f>
        <v>17</v>
      </c>
      <c r="T253" s="30">
        <f t="shared" si="12"/>
        <v>-123</v>
      </c>
      <c r="U253" s="30">
        <f t="shared" si="10"/>
        <v>8108</v>
      </c>
      <c r="V253" s="30">
        <f t="shared" si="11"/>
        <v>469696</v>
      </c>
    </row>
    <row r="254" spans="1:22" ht="45">
      <c r="A254" s="23">
        <f>录入表!A255</f>
        <v>252</v>
      </c>
      <c r="B254" s="23" t="str">
        <f>录入表!B255</f>
        <v>谭春华</v>
      </c>
      <c r="C254" s="23" t="str">
        <f>录入表!D255</f>
        <v>裕农街093号第033栋</v>
      </c>
      <c r="D254" s="23">
        <f>录入表!E255</f>
        <v>0</v>
      </c>
      <c r="E254" s="23" t="str">
        <f>录入表!G255</f>
        <v>裕农街093号第033栋（091,093,103号）201</v>
      </c>
      <c r="F254" s="24" t="str">
        <f>录入表!H255</f>
        <v>714099534</v>
      </c>
      <c r="G254" s="23">
        <f>录入表!I255</f>
        <v>58.93</v>
      </c>
      <c r="H254" s="25" t="str">
        <f>录入表!J255</f>
        <v>住宅</v>
      </c>
      <c r="I254" s="25" t="str">
        <f>录入表!L255</f>
        <v>住宅</v>
      </c>
      <c r="J254" s="23" t="str">
        <f>录入表!O255</f>
        <v>混合</v>
      </c>
      <c r="K254" s="24" t="str">
        <f>录入表!Q255</f>
        <v>砖混</v>
      </c>
      <c r="L254" s="24">
        <f>录入表!T255</f>
        <v>3</v>
      </c>
      <c r="M254" s="26">
        <f>录入表!N255</f>
        <v>1990</v>
      </c>
      <c r="N254" s="27">
        <f>录入表!AC255</f>
        <v>2</v>
      </c>
      <c r="O254" s="27">
        <f>录入表!AD255</f>
        <v>7</v>
      </c>
      <c r="P254" s="25">
        <f>IF(AND(C254=基准价!$B$2,I254=基准价!$B$1,计算表!K254=基准价!$A$5),基准价!$B$5,IF(AND(C254=基准价!$B$2,I254=基准价!$B$1,计算表!K254=基准价!$A$7),基准价!$B$7,基准价!$C$5))</f>
        <v>8076</v>
      </c>
      <c r="Q254" s="29">
        <f>IF(AND(K254=基准价!$A$5,(50-(2016-M254))/50&gt;0.3),(50-(2016-M254))/50,IF(AND(K254=基准价!$A$5,(50-(2016-M254))/50&lt;=0.3),0.3,IF(AND(K254=基准价!$A$7,(40-(2016-M254))/40&gt;0.3),(40-(2016-M254))/40,0.3)))</f>
        <v>0.48</v>
      </c>
      <c r="R254" s="30">
        <f>IF(K254=基准价!$A$5,764*(Q254-0.3),612*(Q254-0.3))</f>
        <v>138</v>
      </c>
      <c r="S254" s="30">
        <f>IF(K254=基准价!$A$5,764*Q254*(L254-3)/0.2*3%,612*Q254*(L254-3)/0.2*3%)</f>
        <v>0</v>
      </c>
      <c r="T254" s="30">
        <f t="shared" ref="T254:T285" si="13">IF(N254=1,(P254+R254)*0,IF(N254=2,(P254+R254)*0.01,IF(AND(O254=3,N254=3),(P254+R254)*0.01,IF(AND(O254&gt;3,N254=3),(P254+R254)*0.02,IF(AND(O254=4,N254=4),(P254+R254)*0.005,IF(AND(O254&gt;4,N254=4),(P254+R254)*0.01,IF(AND(O254=5,N254=5),(P254+R254)*0,IF(AND(O254&gt;5,N254=5),(P254+R254)*0.005,IF(AND(O254=6,N254=6),(P254+R254)*(-0.01),IF(AND(O254&gt;6,N254=6),(P254+R254)*0,IF(AND(O254=7,N254=7),(P254+R254)*(-0.015),IF(AND(O254=8,N254=7),(P254+R254)*(-0.01),IF(AND(O254=8,N254=8),(P254+R254)*(-0.02))))))))))))))</f>
        <v>82</v>
      </c>
      <c r="U254" s="30">
        <f t="shared" si="10"/>
        <v>8296</v>
      </c>
      <c r="V254" s="30">
        <f t="shared" si="11"/>
        <v>488883</v>
      </c>
    </row>
    <row r="255" spans="1:22" ht="45">
      <c r="A255" s="23">
        <f>录入表!A256</f>
        <v>253</v>
      </c>
      <c r="B255" s="23" t="str">
        <f>录入表!B256</f>
        <v>李良利</v>
      </c>
      <c r="C255" s="23" t="str">
        <f>录入表!D256</f>
        <v>裕农街093号第033栋</v>
      </c>
      <c r="D255" s="23">
        <f>录入表!E256</f>
        <v>0</v>
      </c>
      <c r="E255" s="23" t="str">
        <f>录入表!G256</f>
        <v>裕农街093号第033栋（091,093,103号）301</v>
      </c>
      <c r="F255" s="24" t="str">
        <f>录入表!H256</f>
        <v>00145841</v>
      </c>
      <c r="G255" s="23">
        <f>录入表!I256</f>
        <v>58.93</v>
      </c>
      <c r="H255" s="25" t="str">
        <f>录入表!J256</f>
        <v>住宅</v>
      </c>
      <c r="I255" s="25" t="str">
        <f>录入表!L256</f>
        <v>住宅</v>
      </c>
      <c r="J255" s="23" t="str">
        <f>录入表!O256</f>
        <v>混合</v>
      </c>
      <c r="K255" s="24" t="str">
        <f>录入表!Q256</f>
        <v>砖混</v>
      </c>
      <c r="L255" s="24">
        <f>录入表!T256</f>
        <v>3</v>
      </c>
      <c r="M255" s="26">
        <f>录入表!N256</f>
        <v>1990</v>
      </c>
      <c r="N255" s="27">
        <f>录入表!AC256</f>
        <v>3</v>
      </c>
      <c r="O255" s="27">
        <f>录入表!AD256</f>
        <v>7</v>
      </c>
      <c r="P255" s="25">
        <f>IF(AND(C255=基准价!$B$2,I255=基准价!$B$1,计算表!K255=基准价!$A$5),基准价!$B$5,IF(AND(C255=基准价!$B$2,I255=基准价!$B$1,计算表!K255=基准价!$A$7),基准价!$B$7,基准价!$C$5))</f>
        <v>8076</v>
      </c>
      <c r="Q255" s="29">
        <f>IF(AND(K255=基准价!$A$5,(50-(2016-M255))/50&gt;0.3),(50-(2016-M255))/50,IF(AND(K255=基准价!$A$5,(50-(2016-M255))/50&lt;=0.3),0.3,IF(AND(K255=基准价!$A$7,(40-(2016-M255))/40&gt;0.3),(40-(2016-M255))/40,0.3)))</f>
        <v>0.48</v>
      </c>
      <c r="R255" s="30">
        <f>IF(K255=基准价!$A$5,764*(Q255-0.3),612*(Q255-0.3))</f>
        <v>138</v>
      </c>
      <c r="S255" s="30">
        <f>IF(K255=基准价!$A$5,764*Q255*(L255-3)/0.2*3%,612*Q255*(L255-3)/0.2*3%)</f>
        <v>0</v>
      </c>
      <c r="T255" s="30">
        <f t="shared" si="13"/>
        <v>164</v>
      </c>
      <c r="U255" s="30">
        <f t="shared" si="10"/>
        <v>8378</v>
      </c>
      <c r="V255" s="30">
        <f t="shared" si="11"/>
        <v>493716</v>
      </c>
    </row>
    <row r="256" spans="1:22" ht="45">
      <c r="A256" s="23">
        <f>录入表!A257</f>
        <v>254</v>
      </c>
      <c r="B256" s="23" t="str">
        <f>录入表!B257</f>
        <v>彭建福</v>
      </c>
      <c r="C256" s="23" t="str">
        <f>录入表!D257</f>
        <v>裕农街093号第033栋</v>
      </c>
      <c r="D256" s="23">
        <f>录入表!E257</f>
        <v>0</v>
      </c>
      <c r="E256" s="23" t="str">
        <f>录入表!G257</f>
        <v>裕农街093号第033栋（091,093,103号）401</v>
      </c>
      <c r="F256" s="24" t="str">
        <f>录入表!H257</f>
        <v>00145842</v>
      </c>
      <c r="G256" s="23">
        <f>录入表!I257</f>
        <v>58.93</v>
      </c>
      <c r="H256" s="25" t="str">
        <f>录入表!J257</f>
        <v>住宅</v>
      </c>
      <c r="I256" s="25" t="str">
        <f>录入表!L257</f>
        <v>住宅</v>
      </c>
      <c r="J256" s="23" t="str">
        <f>录入表!O257</f>
        <v>混合</v>
      </c>
      <c r="K256" s="24" t="str">
        <f>录入表!Q257</f>
        <v>砖混</v>
      </c>
      <c r="L256" s="24">
        <f>录入表!T257</f>
        <v>3</v>
      </c>
      <c r="M256" s="26">
        <f>录入表!N257</f>
        <v>1990</v>
      </c>
      <c r="N256" s="27">
        <f>录入表!AC257</f>
        <v>4</v>
      </c>
      <c r="O256" s="27">
        <f>录入表!AD257</f>
        <v>7</v>
      </c>
      <c r="P256" s="25">
        <f>IF(AND(C256=基准价!$B$2,I256=基准价!$B$1,计算表!K256=基准价!$A$5),基准价!$B$5,IF(AND(C256=基准价!$B$2,I256=基准价!$B$1,计算表!K256=基准价!$A$7),基准价!$B$7,基准价!$C$5))</f>
        <v>8076</v>
      </c>
      <c r="Q256" s="29">
        <f>IF(AND(K256=基准价!$A$5,(50-(2016-M256))/50&gt;0.3),(50-(2016-M256))/50,IF(AND(K256=基准价!$A$5,(50-(2016-M256))/50&lt;=0.3),0.3,IF(AND(K256=基准价!$A$7,(40-(2016-M256))/40&gt;0.3),(40-(2016-M256))/40,0.3)))</f>
        <v>0.48</v>
      </c>
      <c r="R256" s="30">
        <f>IF(K256=基准价!$A$5,764*(Q256-0.3),612*(Q256-0.3))</f>
        <v>138</v>
      </c>
      <c r="S256" s="30">
        <f>IF(K256=基准价!$A$5,764*Q256*(L256-3)/0.2*3%,612*Q256*(L256-3)/0.2*3%)</f>
        <v>0</v>
      </c>
      <c r="T256" s="30">
        <f t="shared" si="13"/>
        <v>82</v>
      </c>
      <c r="U256" s="30">
        <f t="shared" si="10"/>
        <v>8296</v>
      </c>
      <c r="V256" s="30">
        <f t="shared" si="11"/>
        <v>488883</v>
      </c>
    </row>
    <row r="257" spans="1:22" ht="45">
      <c r="A257" s="23">
        <f>录入表!A258</f>
        <v>255</v>
      </c>
      <c r="B257" s="23" t="str">
        <f>录入表!B258</f>
        <v>徐到来</v>
      </c>
      <c r="C257" s="23" t="str">
        <f>录入表!D258</f>
        <v>裕农街093号第033栋</v>
      </c>
      <c r="D257" s="23">
        <f>录入表!E258</f>
        <v>0</v>
      </c>
      <c r="E257" s="23" t="str">
        <f>录入表!G258</f>
        <v>裕农街093号第033栋（091,093,103号）502</v>
      </c>
      <c r="F257" s="24" t="str">
        <f>录入表!H258</f>
        <v>00145850</v>
      </c>
      <c r="G257" s="23">
        <f>录入表!I258</f>
        <v>57.93</v>
      </c>
      <c r="H257" s="25" t="str">
        <f>录入表!J258</f>
        <v>住宅</v>
      </c>
      <c r="I257" s="25" t="str">
        <f>录入表!L258</f>
        <v>住宅</v>
      </c>
      <c r="J257" s="23" t="str">
        <f>录入表!O258</f>
        <v>混合</v>
      </c>
      <c r="K257" s="24" t="str">
        <f>录入表!Q258</f>
        <v>砖混</v>
      </c>
      <c r="L257" s="24">
        <f>录入表!T258</f>
        <v>3</v>
      </c>
      <c r="M257" s="26">
        <f>录入表!N258</f>
        <v>1990</v>
      </c>
      <c r="N257" s="27">
        <f>录入表!AC258</f>
        <v>5</v>
      </c>
      <c r="O257" s="27">
        <f>录入表!AD258</f>
        <v>7</v>
      </c>
      <c r="P257" s="25">
        <f>IF(AND(C257=基准价!$B$2,I257=基准价!$B$1,计算表!K257=基准价!$A$5),基准价!$B$5,IF(AND(C257=基准价!$B$2,I257=基准价!$B$1,计算表!K257=基准价!$A$7),基准价!$B$7,基准价!$C$5))</f>
        <v>8076</v>
      </c>
      <c r="Q257" s="29">
        <f>IF(AND(K257=基准价!$A$5,(50-(2016-M257))/50&gt;0.3),(50-(2016-M257))/50,IF(AND(K257=基准价!$A$5,(50-(2016-M257))/50&lt;=0.3),0.3,IF(AND(K257=基准价!$A$7,(40-(2016-M257))/40&gt;0.3),(40-(2016-M257))/40,0.3)))</f>
        <v>0.48</v>
      </c>
      <c r="R257" s="30">
        <f>IF(K257=基准价!$A$5,764*(Q257-0.3),612*(Q257-0.3))</f>
        <v>138</v>
      </c>
      <c r="S257" s="30">
        <f>IF(K257=基准价!$A$5,764*Q257*(L257-3)/0.2*3%,612*Q257*(L257-3)/0.2*3%)</f>
        <v>0</v>
      </c>
      <c r="T257" s="30">
        <f t="shared" si="13"/>
        <v>41</v>
      </c>
      <c r="U257" s="30">
        <f t="shared" si="10"/>
        <v>8255</v>
      </c>
      <c r="V257" s="30">
        <f t="shared" si="11"/>
        <v>478212</v>
      </c>
    </row>
    <row r="258" spans="1:22" ht="45">
      <c r="A258" s="23">
        <f>录入表!A259</f>
        <v>256</v>
      </c>
      <c r="B258" s="23" t="str">
        <f>录入表!B259</f>
        <v>文四平</v>
      </c>
      <c r="C258" s="23" t="str">
        <f>录入表!D259</f>
        <v>裕农街093号第033栋</v>
      </c>
      <c r="D258" s="23">
        <f>录入表!E259</f>
        <v>0</v>
      </c>
      <c r="E258" s="23" t="str">
        <f>录入表!G259</f>
        <v>裕农街093号第033栋（091,093,103号）601</v>
      </c>
      <c r="F258" s="24" t="str">
        <f>录入表!H259</f>
        <v>00145844</v>
      </c>
      <c r="G258" s="23">
        <f>录入表!I259</f>
        <v>58.93</v>
      </c>
      <c r="H258" s="25" t="str">
        <f>录入表!J259</f>
        <v>住宅</v>
      </c>
      <c r="I258" s="25" t="str">
        <f>录入表!L259</f>
        <v>住宅</v>
      </c>
      <c r="J258" s="23" t="str">
        <f>录入表!O259</f>
        <v>混合</v>
      </c>
      <c r="K258" s="24" t="str">
        <f>录入表!Q259</f>
        <v>砖混</v>
      </c>
      <c r="L258" s="24">
        <f>录入表!T259</f>
        <v>3</v>
      </c>
      <c r="M258" s="26">
        <f>录入表!N259</f>
        <v>1990</v>
      </c>
      <c r="N258" s="27">
        <f>录入表!AC259</f>
        <v>6</v>
      </c>
      <c r="O258" s="27">
        <f>录入表!AD259</f>
        <v>7</v>
      </c>
      <c r="P258" s="25">
        <f>IF(AND(C258=基准价!$B$2,I258=基准价!$B$1,计算表!K258=基准价!$A$5),基准价!$B$5,IF(AND(C258=基准价!$B$2,I258=基准价!$B$1,计算表!K258=基准价!$A$7),基准价!$B$7,基准价!$C$5))</f>
        <v>8076</v>
      </c>
      <c r="Q258" s="29">
        <f>IF(AND(K258=基准价!$A$5,(50-(2016-M258))/50&gt;0.3),(50-(2016-M258))/50,IF(AND(K258=基准价!$A$5,(50-(2016-M258))/50&lt;=0.3),0.3,IF(AND(K258=基准价!$A$7,(40-(2016-M258))/40&gt;0.3),(40-(2016-M258))/40,0.3)))</f>
        <v>0.48</v>
      </c>
      <c r="R258" s="30">
        <f>IF(K258=基准价!$A$5,764*(Q258-0.3),612*(Q258-0.3))</f>
        <v>138</v>
      </c>
      <c r="S258" s="30">
        <f>IF(K258=基准价!$A$5,764*Q258*(L258-3)/0.2*3%,612*Q258*(L258-3)/0.2*3%)</f>
        <v>0</v>
      </c>
      <c r="T258" s="30">
        <f t="shared" si="13"/>
        <v>0</v>
      </c>
      <c r="U258" s="30">
        <f t="shared" ref="U258:U299" si="14">P258+R258+S258+T258</f>
        <v>8214</v>
      </c>
      <c r="V258" s="30">
        <f t="shared" ref="V258:V299" si="15">U258*G258</f>
        <v>484051</v>
      </c>
    </row>
    <row r="259" spans="1:22" ht="45">
      <c r="A259" s="23">
        <f>录入表!A260</f>
        <v>257</v>
      </c>
      <c r="B259" s="23" t="str">
        <f>录入表!B260</f>
        <v>熊新民</v>
      </c>
      <c r="C259" s="23" t="str">
        <f>录入表!D260</f>
        <v>裕农街093号第033栋</v>
      </c>
      <c r="D259" s="23">
        <f>录入表!E260</f>
        <v>0</v>
      </c>
      <c r="E259" s="23" t="str">
        <f>录入表!G260</f>
        <v>裕农街093号第033栋（091,093,103号）701</v>
      </c>
      <c r="F259" s="24" t="str">
        <f>录入表!H260</f>
        <v>00145845</v>
      </c>
      <c r="G259" s="23">
        <f>录入表!I260</f>
        <v>58.93</v>
      </c>
      <c r="H259" s="25" t="str">
        <f>录入表!J260</f>
        <v>住宅</v>
      </c>
      <c r="I259" s="25" t="str">
        <f>录入表!L260</f>
        <v>住宅</v>
      </c>
      <c r="J259" s="23" t="str">
        <f>录入表!O260</f>
        <v>混合</v>
      </c>
      <c r="K259" s="24" t="str">
        <f>录入表!Q260</f>
        <v>砖混</v>
      </c>
      <c r="L259" s="24">
        <f>录入表!T260</f>
        <v>3.3</v>
      </c>
      <c r="M259" s="26">
        <f>录入表!N260</f>
        <v>1990</v>
      </c>
      <c r="N259" s="27">
        <f>录入表!AC260</f>
        <v>7</v>
      </c>
      <c r="O259" s="27">
        <f>录入表!AD260</f>
        <v>7</v>
      </c>
      <c r="P259" s="25">
        <f>IF(AND(C259=基准价!$B$2,I259=基准价!$B$1,计算表!K259=基准价!$A$5),基准价!$B$5,IF(AND(C259=基准价!$B$2,I259=基准价!$B$1,计算表!K259=基准价!$A$7),基准价!$B$7,基准价!$C$5))</f>
        <v>8076</v>
      </c>
      <c r="Q259" s="29">
        <f>IF(AND(K259=基准价!$A$5,(50-(2016-M259))/50&gt;0.3),(50-(2016-M259))/50,IF(AND(K259=基准价!$A$5,(50-(2016-M259))/50&lt;=0.3),0.3,IF(AND(K259=基准价!$A$7,(40-(2016-M259))/40&gt;0.3),(40-(2016-M259))/40,0.3)))</f>
        <v>0.48</v>
      </c>
      <c r="R259" s="30">
        <f>IF(K259=基准价!$A$5,764*(Q259-0.3),612*(Q259-0.3))</f>
        <v>138</v>
      </c>
      <c r="S259" s="30">
        <f>IF(K259=基准价!$A$5,764*Q259*(L259-3)/0.2*3%,612*Q259*(L259-3)/0.2*3%)</f>
        <v>17</v>
      </c>
      <c r="T259" s="30">
        <f t="shared" si="13"/>
        <v>-123</v>
      </c>
      <c r="U259" s="30">
        <f t="shared" si="14"/>
        <v>8108</v>
      </c>
      <c r="V259" s="30">
        <f t="shared" si="15"/>
        <v>477804</v>
      </c>
    </row>
    <row r="260" spans="1:22" ht="22.5">
      <c r="A260" s="23">
        <f>录入表!A261</f>
        <v>258</v>
      </c>
      <c r="B260" s="23" t="str">
        <f>录入表!B261</f>
        <v>贺致卿</v>
      </c>
      <c r="C260" s="23" t="str">
        <f>录入表!D261</f>
        <v>独立栋</v>
      </c>
      <c r="D260" s="23">
        <f>录入表!E261</f>
        <v>0</v>
      </c>
      <c r="E260" s="23" t="str">
        <f>录入表!G261</f>
        <v>裕农街五条巷002号全部</v>
      </c>
      <c r="F260" s="24" t="str">
        <f>录入表!H261</f>
        <v>私060085</v>
      </c>
      <c r="G260" s="23">
        <f>录入表!I261</f>
        <v>121.76</v>
      </c>
      <c r="H260" s="25" t="str">
        <f>录入表!J261</f>
        <v>住宅</v>
      </c>
      <c r="I260" s="25" t="str">
        <f>录入表!L261</f>
        <v>住宅</v>
      </c>
      <c r="J260" s="23" t="str">
        <f>录入表!O261</f>
        <v>混合</v>
      </c>
      <c r="K260" s="24" t="str">
        <f>录入表!Q261</f>
        <v>砖混</v>
      </c>
      <c r="L260" s="24">
        <f>录入表!T261</f>
        <v>3.1</v>
      </c>
      <c r="M260" s="26">
        <f>录入表!N261</f>
        <v>1995</v>
      </c>
      <c r="N260" s="27" t="str">
        <f>录入表!AC261</f>
        <v>1-3</v>
      </c>
      <c r="O260" s="27">
        <f>录入表!AD261</f>
        <v>3</v>
      </c>
      <c r="P260" s="25">
        <f>IF(AND(C260=基准价!$B$2,I260=基准价!$B$1,计算表!K260=基准价!$A$5),基准价!$B$5,IF(AND(C260=基准价!$B$2,I260=基准价!$B$1,计算表!K260=基准价!$A$7),基准价!$B$7,基准价!$C$5))</f>
        <v>8318</v>
      </c>
      <c r="Q260" s="29">
        <f>IF(AND(K260=基准价!$A$5,(50-(2016-M260))/50&gt;0.3),(50-(2016-M260))/50,IF(AND(K260=基准价!$A$5,(50-(2016-M260))/50&lt;=0.3),0.3,IF(AND(K260=基准价!$A$7,(40-(2016-M260))/40&gt;0.3),(40-(2016-M260))/40,0.3)))</f>
        <v>0.57999999999999996</v>
      </c>
      <c r="R260" s="30">
        <f>IF(K260=基准价!$A$5,764*(Q260-0.3),612*(Q260-0.3))</f>
        <v>214</v>
      </c>
      <c r="S260" s="30">
        <f>IF(K260=基准价!$A$5,764*Q260*(L260-3)/0.2*3%,612*Q260*(L260-3)/0.2*3%)</f>
        <v>7</v>
      </c>
      <c r="T260" s="30" t="b">
        <f t="shared" si="13"/>
        <v>0</v>
      </c>
      <c r="U260" s="30">
        <f t="shared" si="14"/>
        <v>8539</v>
      </c>
      <c r="V260" s="30">
        <f t="shared" si="15"/>
        <v>1039709</v>
      </c>
    </row>
    <row r="261" spans="1:22" ht="22.5">
      <c r="A261" s="23">
        <f>录入表!A262</f>
        <v>259</v>
      </c>
      <c r="B261" s="23" t="str">
        <f>录入表!B262</f>
        <v>余异</v>
      </c>
      <c r="C261" s="23" t="str">
        <f>录入表!D262</f>
        <v>独立栋</v>
      </c>
      <c r="D261" s="23">
        <f>录入表!E262</f>
        <v>0</v>
      </c>
      <c r="E261" s="23" t="str">
        <f>录入表!G262</f>
        <v>裕农街5条巷006号全部</v>
      </c>
      <c r="F261" s="24">
        <f>录入表!H262</f>
        <v>712200925</v>
      </c>
      <c r="G261" s="23">
        <f>录入表!I262</f>
        <v>82.56</v>
      </c>
      <c r="H261" s="25" t="str">
        <f>录入表!J262</f>
        <v>住宅</v>
      </c>
      <c r="I261" s="25" t="str">
        <f>录入表!L262</f>
        <v>住宅</v>
      </c>
      <c r="J261" s="23" t="str">
        <f>录入表!O262</f>
        <v>混合</v>
      </c>
      <c r="K261" s="24" t="str">
        <f>录入表!Q262</f>
        <v>砖混</v>
      </c>
      <c r="L261" s="24">
        <f>录入表!T262</f>
        <v>3</v>
      </c>
      <c r="M261" s="26">
        <f>录入表!N262</f>
        <v>1986</v>
      </c>
      <c r="N261" s="27" t="str">
        <f>录入表!AC262</f>
        <v>1-2</v>
      </c>
      <c r="O261" s="27">
        <f>录入表!AD262</f>
        <v>2</v>
      </c>
      <c r="P261" s="25">
        <f>IF(AND(C261=基准价!$B$2,I261=基准价!$B$1,计算表!K261=基准价!$A$5),基准价!$B$5,IF(AND(C261=基准价!$B$2,I261=基准价!$B$1,计算表!K261=基准价!$A$7),基准价!$B$7,基准价!$C$5))</f>
        <v>8318</v>
      </c>
      <c r="Q261" s="29">
        <f>IF(AND(K261=基准价!$A$5,(50-(2016-M261))/50&gt;0.3),(50-(2016-M261))/50,IF(AND(K261=基准价!$A$5,(50-(2016-M261))/50&lt;=0.3),0.3,IF(AND(K261=基准价!$A$7,(40-(2016-M261))/40&gt;0.3),(40-(2016-M261))/40,0.3)))</f>
        <v>0.4</v>
      </c>
      <c r="R261" s="30">
        <f>IF(K261=基准价!$A$5,764*(Q261-0.3),612*(Q261-0.3))</f>
        <v>76</v>
      </c>
      <c r="S261" s="30">
        <f>IF(K261=基准价!$A$5,764*Q261*(L261-3)/0.2*3%,612*Q261*(L261-3)/0.2*3%)</f>
        <v>0</v>
      </c>
      <c r="T261" s="30" t="b">
        <f t="shared" si="13"/>
        <v>0</v>
      </c>
      <c r="U261" s="30">
        <f t="shared" si="14"/>
        <v>8394</v>
      </c>
      <c r="V261" s="30">
        <f t="shared" si="15"/>
        <v>693009</v>
      </c>
    </row>
    <row r="262" spans="1:22" ht="22.5">
      <c r="A262" s="23">
        <f>录入表!A263</f>
        <v>260</v>
      </c>
      <c r="B262" s="23" t="str">
        <f>录入表!B263</f>
        <v>王如霜</v>
      </c>
      <c r="C262" s="23" t="str">
        <f>录入表!D263</f>
        <v>独立栋</v>
      </c>
      <c r="D262" s="23">
        <f>录入表!E263</f>
        <v>0</v>
      </c>
      <c r="E262" s="23" t="str">
        <f>录入表!G263</f>
        <v>裕农街5条巷009号全部</v>
      </c>
      <c r="F262" s="24" t="str">
        <f>录入表!H263</f>
        <v>00237057</v>
      </c>
      <c r="G262" s="23">
        <f>录入表!I263</f>
        <v>16.93</v>
      </c>
      <c r="H262" s="25" t="str">
        <f>录入表!J263</f>
        <v>住宅</v>
      </c>
      <c r="I262" s="25" t="str">
        <f>录入表!L263</f>
        <v>住宅</v>
      </c>
      <c r="J262" s="23" t="str">
        <f>录入表!O263</f>
        <v>砖木</v>
      </c>
      <c r="K262" s="24" t="str">
        <f>录入表!Q263</f>
        <v>砖木</v>
      </c>
      <c r="L262" s="24">
        <f>录入表!T263</f>
        <v>3</v>
      </c>
      <c r="M262" s="26">
        <f>录入表!N263</f>
        <v>0</v>
      </c>
      <c r="N262" s="27">
        <f>录入表!AC263</f>
        <v>1</v>
      </c>
      <c r="O262" s="27">
        <f>录入表!AD263</f>
        <v>1</v>
      </c>
      <c r="P262" s="25">
        <f>IF(AND(C262=基准价!$B$2,I262=基准价!$B$1,计算表!K262=基准价!$A$5),基准价!$B$5,IF(AND(C262=基准价!$B$2,I262=基准价!$B$1,计算表!K262=基准价!$A$7),基准价!$B$7,基准价!$C$5))</f>
        <v>8166</v>
      </c>
      <c r="Q262" s="29">
        <f>IF(AND(K262=基准价!$A$5,(50-(2016-M262))/50&gt;0.3),(50-(2016-M262))/50,IF(AND(K262=基准价!$A$5,(50-(2016-M262))/50&lt;=0.3),0.3,IF(AND(K262=基准价!$A$7,(40-(2016-M262))/40&gt;0.3),(40-(2016-M262))/40,0.3)))</f>
        <v>0.3</v>
      </c>
      <c r="R262" s="30">
        <f>IF(K262=基准价!$A$5,764*(Q262-0.3),612*(Q262-0.3))</f>
        <v>0</v>
      </c>
      <c r="S262" s="30">
        <f>IF(K262=基准价!$A$5,764*Q262*(L262-3)/0.2*3%,612*Q262*(L262-3)/0.2*3%)</f>
        <v>0</v>
      </c>
      <c r="T262" s="30">
        <f t="shared" si="13"/>
        <v>0</v>
      </c>
      <c r="U262" s="30">
        <f t="shared" si="14"/>
        <v>8166</v>
      </c>
      <c r="V262" s="30">
        <f t="shared" si="15"/>
        <v>138250</v>
      </c>
    </row>
    <row r="263" spans="1:22" ht="22.5">
      <c r="A263" s="23">
        <f>录入表!A264</f>
        <v>261</v>
      </c>
      <c r="B263" s="23" t="str">
        <f>录入表!B264</f>
        <v>朱杰</v>
      </c>
      <c r="C263" s="23" t="str">
        <f>录入表!D264</f>
        <v>独立栋</v>
      </c>
      <c r="D263" s="23">
        <f>录入表!E264</f>
        <v>0</v>
      </c>
      <c r="E263" s="23" t="str">
        <f>录入表!G264</f>
        <v>裕农街五条巷010号全部</v>
      </c>
      <c r="F263" s="24" t="str">
        <f>录入表!H264</f>
        <v>00138415</v>
      </c>
      <c r="G263" s="23">
        <f>录入表!I264</f>
        <v>19.420000000000002</v>
      </c>
      <c r="H263" s="25">
        <f>录入表!J264</f>
        <v>0</v>
      </c>
      <c r="I263" s="25" t="str">
        <f>录入表!L264</f>
        <v>住宅</v>
      </c>
      <c r="J263" s="23" t="str">
        <f>录入表!O264</f>
        <v>砖木</v>
      </c>
      <c r="K263" s="24" t="str">
        <f>录入表!Q264</f>
        <v>砖木</v>
      </c>
      <c r="L263" s="24">
        <f>录入表!T264</f>
        <v>3</v>
      </c>
      <c r="M263" s="26">
        <f>录入表!N264</f>
        <v>0</v>
      </c>
      <c r="N263" s="27">
        <f>录入表!AC264</f>
        <v>1</v>
      </c>
      <c r="O263" s="27">
        <f>录入表!AD264</f>
        <v>1</v>
      </c>
      <c r="P263" s="25">
        <f>IF(AND(C263=基准价!$B$2,I263=基准价!$B$1,计算表!K263=基准价!$A$5),基准价!$B$5,IF(AND(C263=基准价!$B$2,I263=基准价!$B$1,计算表!K263=基准价!$A$7),基准价!$B$7,基准价!$C$5))</f>
        <v>8166</v>
      </c>
      <c r="Q263" s="29">
        <f>IF(AND(K263=基准价!$A$5,(50-(2016-M263))/50&gt;0.3),(50-(2016-M263))/50,IF(AND(K263=基准价!$A$5,(50-(2016-M263))/50&lt;=0.3),0.3,IF(AND(K263=基准价!$A$7,(40-(2016-M263))/40&gt;0.3),(40-(2016-M263))/40,0.3)))</f>
        <v>0.3</v>
      </c>
      <c r="R263" s="30">
        <f>IF(K263=基准价!$A$5,764*(Q263-0.3),612*(Q263-0.3))</f>
        <v>0</v>
      </c>
      <c r="S263" s="30">
        <f>IF(K263=基准价!$A$5,764*Q263*(L263-3)/0.2*3%,612*Q263*(L263-3)/0.2*3%)</f>
        <v>0</v>
      </c>
      <c r="T263" s="30">
        <f t="shared" si="13"/>
        <v>0</v>
      </c>
      <c r="U263" s="30">
        <f t="shared" si="14"/>
        <v>8166</v>
      </c>
      <c r="V263" s="30">
        <f t="shared" si="15"/>
        <v>158584</v>
      </c>
    </row>
    <row r="264" spans="1:22" ht="22.5">
      <c r="A264" s="23">
        <f>录入表!A265</f>
        <v>262</v>
      </c>
      <c r="B264" s="23" t="str">
        <f>录入表!B265</f>
        <v>朱杰</v>
      </c>
      <c r="C264" s="23" t="str">
        <f>录入表!D265</f>
        <v>独立栋</v>
      </c>
      <c r="D264" s="23">
        <f>录入表!E265</f>
        <v>0</v>
      </c>
      <c r="E264" s="23" t="str">
        <f>录入表!G265</f>
        <v>南区裕农街五条巷10号</v>
      </c>
      <c r="F264" s="24" t="str">
        <f>录入表!H265</f>
        <v>私044019</v>
      </c>
      <c r="G264" s="23">
        <f>录入表!I265</f>
        <v>17.5</v>
      </c>
      <c r="H264" s="25" t="str">
        <f>录入表!J265</f>
        <v>自住</v>
      </c>
      <c r="I264" s="25" t="str">
        <f>录入表!L265</f>
        <v>住宅</v>
      </c>
      <c r="J264" s="23" t="str">
        <f>录入表!O265</f>
        <v>砖木</v>
      </c>
      <c r="K264" s="24" t="str">
        <f>录入表!Q265</f>
        <v>砖木</v>
      </c>
      <c r="L264" s="24">
        <f>录入表!T265</f>
        <v>3.4</v>
      </c>
      <c r="M264" s="26">
        <f>录入表!N265</f>
        <v>1947</v>
      </c>
      <c r="N264" s="27" t="str">
        <f>录入表!AC265</f>
        <v>1</v>
      </c>
      <c r="O264" s="27">
        <f>录入表!AD265</f>
        <v>1</v>
      </c>
      <c r="P264" s="25">
        <f>IF(AND(C264=基准价!$B$2,I264=基准价!$B$1,计算表!K264=基准价!$A$5),基准价!$B$5,IF(AND(C264=基准价!$B$2,I264=基准价!$B$1,计算表!K264=基准价!$A$7),基准价!$B$7,基准价!$C$5))</f>
        <v>8166</v>
      </c>
      <c r="Q264" s="29">
        <f>IF(AND(K264=基准价!$A$5,(50-(2016-M264))/50&gt;0.3),(50-(2016-M264))/50,IF(AND(K264=基准价!$A$5,(50-(2016-M264))/50&lt;=0.3),0.3,IF(AND(K264=基准价!$A$7,(40-(2016-M264))/40&gt;0.3),(40-(2016-M264))/40,0.3)))</f>
        <v>0.3</v>
      </c>
      <c r="R264" s="30">
        <f>IF(K264=基准价!$A$5,764*(Q264-0.3),612*(Q264-0.3))</f>
        <v>0</v>
      </c>
      <c r="S264" s="30">
        <f>IF(K264=基准价!$A$5,764*Q264*(L264-3)/0.2*3%,612*Q264*(L264-3)/0.2*3%)</f>
        <v>11</v>
      </c>
      <c r="T264" s="30" t="b">
        <f t="shared" si="13"/>
        <v>0</v>
      </c>
      <c r="U264" s="30">
        <f t="shared" si="14"/>
        <v>8177</v>
      </c>
      <c r="V264" s="30">
        <f t="shared" si="15"/>
        <v>143098</v>
      </c>
    </row>
    <row r="265" spans="1:22" ht="22.5">
      <c r="A265" s="23">
        <f>录入表!A266</f>
        <v>263</v>
      </c>
      <c r="B265" s="23" t="str">
        <f>录入表!B266</f>
        <v>王建</v>
      </c>
      <c r="C265" s="23" t="str">
        <f>录入表!D266</f>
        <v>独立栋</v>
      </c>
      <c r="D265" s="23">
        <f>录入表!E266</f>
        <v>0</v>
      </c>
      <c r="E265" s="23" t="str">
        <f>录入表!G266</f>
        <v>裕农街二条巷009号全部</v>
      </c>
      <c r="F265" s="24" t="str">
        <f>录入表!H266</f>
        <v>00451808</v>
      </c>
      <c r="G265" s="23">
        <f>录入表!I266</f>
        <v>63.08</v>
      </c>
      <c r="H265" s="25" t="str">
        <f>录入表!J266</f>
        <v>住宅</v>
      </c>
      <c r="I265" s="25" t="str">
        <f>录入表!L266</f>
        <v>住宅</v>
      </c>
      <c r="J265" s="23" t="str">
        <f>录入表!O266</f>
        <v>砖木</v>
      </c>
      <c r="K265" s="24" t="str">
        <f>录入表!Q266</f>
        <v>砖木</v>
      </c>
      <c r="L265" s="24">
        <f>录入表!T266</f>
        <v>3</v>
      </c>
      <c r="M265" s="26">
        <f>录入表!N266</f>
        <v>0</v>
      </c>
      <c r="N265" s="27" t="str">
        <f>录入表!AC266</f>
        <v>1-2</v>
      </c>
      <c r="O265" s="27">
        <f>录入表!AD266</f>
        <v>2</v>
      </c>
      <c r="P265" s="25">
        <f>IF(AND(C265=基准价!$B$2,I265=基准价!$B$1,计算表!K265=基准价!$A$5),基准价!$B$5,IF(AND(C265=基准价!$B$2,I265=基准价!$B$1,计算表!K265=基准价!$A$7),基准价!$B$7,基准价!$C$5))</f>
        <v>8166</v>
      </c>
      <c r="Q265" s="29">
        <f>IF(AND(K265=基准价!$A$5,(50-(2016-M265))/50&gt;0.3),(50-(2016-M265))/50,IF(AND(K265=基准价!$A$5,(50-(2016-M265))/50&lt;=0.3),0.3,IF(AND(K265=基准价!$A$7,(40-(2016-M265))/40&gt;0.3),(40-(2016-M265))/40,0.3)))</f>
        <v>0.3</v>
      </c>
      <c r="R265" s="30">
        <f>IF(K265=基准价!$A$5,764*(Q265-0.3),612*(Q265-0.3))</f>
        <v>0</v>
      </c>
      <c r="S265" s="30">
        <f>IF(K265=基准价!$A$5,764*Q265*(L265-3)/0.2*3%,612*Q265*(L265-3)/0.2*3%)</f>
        <v>0</v>
      </c>
      <c r="T265" s="30" t="b">
        <f t="shared" si="13"/>
        <v>0</v>
      </c>
      <c r="U265" s="30">
        <f t="shared" si="14"/>
        <v>8166</v>
      </c>
      <c r="V265" s="30">
        <f t="shared" si="15"/>
        <v>515111</v>
      </c>
    </row>
    <row r="266" spans="1:22" ht="22.5">
      <c r="A266" s="23">
        <f>录入表!A267</f>
        <v>264</v>
      </c>
      <c r="B266" s="23" t="str">
        <f>录入表!B267</f>
        <v>陈汉桃、陈汉秋、陈雪桃</v>
      </c>
      <c r="C266" s="23" t="str">
        <f>录入表!D267</f>
        <v>独立栋</v>
      </c>
      <c r="D266" s="23">
        <f>录入表!E267</f>
        <v>0</v>
      </c>
      <c r="E266" s="23" t="str">
        <f>录入表!G267</f>
        <v>裕农街二条巷004号全部</v>
      </c>
      <c r="F266" s="24" t="str">
        <f>录入表!H267</f>
        <v>私018860、000330、000329</v>
      </c>
      <c r="G266" s="23">
        <f>录入表!I267</f>
        <v>70.510000000000005</v>
      </c>
      <c r="H266" s="25" t="str">
        <f>录入表!J267</f>
        <v>住宅</v>
      </c>
      <c r="I266" s="25" t="str">
        <f>录入表!L267</f>
        <v>住宅</v>
      </c>
      <c r="J266" s="23" t="str">
        <f>录入表!O267</f>
        <v>砖木</v>
      </c>
      <c r="K266" s="24" t="str">
        <f>录入表!Q267</f>
        <v>砖木</v>
      </c>
      <c r="L266" s="24">
        <f>录入表!T267</f>
        <v>3</v>
      </c>
      <c r="M266" s="26">
        <f>录入表!N267</f>
        <v>1949</v>
      </c>
      <c r="N266" s="27" t="str">
        <f>录入表!AC267</f>
        <v>1-2</v>
      </c>
      <c r="O266" s="27">
        <f>录入表!AD267</f>
        <v>2</v>
      </c>
      <c r="P266" s="25">
        <f>IF(AND(C266=基准价!$B$2,I266=基准价!$B$1,计算表!K266=基准价!$A$5),基准价!$B$5,IF(AND(C266=基准价!$B$2,I266=基准价!$B$1,计算表!K266=基准价!$A$7),基准价!$B$7,基准价!$C$5))</f>
        <v>8166</v>
      </c>
      <c r="Q266" s="29">
        <f>IF(AND(K266=基准价!$A$5,(50-(2016-M266))/50&gt;0.3),(50-(2016-M266))/50,IF(AND(K266=基准价!$A$5,(50-(2016-M266))/50&lt;=0.3),0.3,IF(AND(K266=基准价!$A$7,(40-(2016-M266))/40&gt;0.3),(40-(2016-M266))/40,0.3)))</f>
        <v>0.3</v>
      </c>
      <c r="R266" s="30">
        <f>IF(K266=基准价!$A$5,764*(Q266-0.3),612*(Q266-0.3))</f>
        <v>0</v>
      </c>
      <c r="S266" s="30">
        <f>IF(K266=基准价!$A$5,764*Q266*(L266-3)/0.2*3%,612*Q266*(L266-3)/0.2*3%)</f>
        <v>0</v>
      </c>
      <c r="T266" s="30" t="b">
        <f t="shared" si="13"/>
        <v>0</v>
      </c>
      <c r="U266" s="30">
        <f t="shared" si="14"/>
        <v>8166</v>
      </c>
      <c r="V266" s="30">
        <f t="shared" si="15"/>
        <v>575785</v>
      </c>
    </row>
    <row r="267" spans="1:22" ht="56.25">
      <c r="A267" s="23">
        <f>录入表!A268</f>
        <v>265</v>
      </c>
      <c r="B267" s="23" t="str">
        <f>录入表!B268</f>
        <v>李秀华、冯双根、冯福根、冯立根、冯树根、冯长根、冯友根</v>
      </c>
      <c r="C267" s="23" t="str">
        <f>录入表!D268</f>
        <v>独立栋</v>
      </c>
      <c r="D267" s="23">
        <f>录入表!E268</f>
        <v>0</v>
      </c>
      <c r="E267" s="23" t="str">
        <f>录入表!G268</f>
        <v>裕农街二条巷001号全部</v>
      </c>
      <c r="F267" s="24" t="str">
        <f>录入表!H268</f>
        <v>私049282、011378、011377、011376、011374、011373、011375</v>
      </c>
      <c r="G267" s="23">
        <f>录入表!I268</f>
        <v>76.599999999999994</v>
      </c>
      <c r="H267" s="25" t="str">
        <f>录入表!J268</f>
        <v>住宅</v>
      </c>
      <c r="I267" s="25" t="str">
        <f>录入表!L268</f>
        <v>住宅</v>
      </c>
      <c r="J267" s="23" t="str">
        <f>录入表!O268</f>
        <v>混合</v>
      </c>
      <c r="K267" s="24" t="str">
        <f>录入表!Q268</f>
        <v>砖混</v>
      </c>
      <c r="L267" s="24">
        <f>录入表!T268</f>
        <v>3.2</v>
      </c>
      <c r="M267" s="26">
        <f>录入表!N268</f>
        <v>1984</v>
      </c>
      <c r="N267" s="27" t="str">
        <f>录入表!AC268</f>
        <v>1-2</v>
      </c>
      <c r="O267" s="27">
        <f>录入表!AD268</f>
        <v>2</v>
      </c>
      <c r="P267" s="25">
        <f>IF(AND(C267=基准价!$B$2,I267=基准价!$B$1,计算表!K267=基准价!$A$5),基准价!$B$5,IF(AND(C267=基准价!$B$2,I267=基准价!$B$1,计算表!K267=基准价!$A$7),基准价!$B$7,基准价!$C$5))</f>
        <v>8318</v>
      </c>
      <c r="Q267" s="29">
        <f>IF(AND(K267=基准价!$A$5,(50-(2016-M267))/50&gt;0.3),(50-(2016-M267))/50,IF(AND(K267=基准价!$A$5,(50-(2016-M267))/50&lt;=0.3),0.3,IF(AND(K267=基准价!$A$7,(40-(2016-M267))/40&gt;0.3),(40-(2016-M267))/40,0.3)))</f>
        <v>0.36</v>
      </c>
      <c r="R267" s="30">
        <f>IF(K267=基准价!$A$5,764*(Q267-0.3),612*(Q267-0.3))</f>
        <v>46</v>
      </c>
      <c r="S267" s="30">
        <f>IF(K267=基准价!$A$5,764*Q267*(L267-3)/0.2*3%,612*Q267*(L267-3)/0.2*3%)</f>
        <v>8</v>
      </c>
      <c r="T267" s="30" t="b">
        <f t="shared" si="13"/>
        <v>0</v>
      </c>
      <c r="U267" s="30">
        <f t="shared" si="14"/>
        <v>8372</v>
      </c>
      <c r="V267" s="30">
        <f t="shared" si="15"/>
        <v>641295</v>
      </c>
    </row>
    <row r="268" spans="1:22" ht="22.5">
      <c r="A268" s="23">
        <f>录入表!A269</f>
        <v>266</v>
      </c>
      <c r="B268" s="23" t="str">
        <f>录入表!B269</f>
        <v>张小凤</v>
      </c>
      <c r="C268" s="23" t="str">
        <f>录入表!D269</f>
        <v>楚湘街082号第002栋</v>
      </c>
      <c r="D268" s="23">
        <f>录入表!E269</f>
        <v>102</v>
      </c>
      <c r="E268" s="23" t="str">
        <f>录入表!G269</f>
        <v>楚湘街082号第002栋102</v>
      </c>
      <c r="F268" s="24">
        <f>录入表!H269</f>
        <v>715285911</v>
      </c>
      <c r="G268" s="23">
        <f>录入表!I269</f>
        <v>92.43</v>
      </c>
      <c r="H268" s="25" t="str">
        <f>录入表!J269</f>
        <v>住宅</v>
      </c>
      <c r="I268" s="25" t="str">
        <f>录入表!L269</f>
        <v>住宅</v>
      </c>
      <c r="J268" s="23" t="str">
        <f>录入表!O269</f>
        <v>混合结构</v>
      </c>
      <c r="K268" s="24" t="str">
        <f>录入表!Q269</f>
        <v>砖混</v>
      </c>
      <c r="L268" s="24">
        <f>录入表!T269</f>
        <v>3</v>
      </c>
      <c r="M268" s="26">
        <f>录入表!N269</f>
        <v>1986</v>
      </c>
      <c r="N268" s="27">
        <f>录入表!AC269</f>
        <v>1</v>
      </c>
      <c r="O268" s="27">
        <f>录入表!AD269</f>
        <v>4</v>
      </c>
      <c r="P268" s="25">
        <f>IF(AND(C268=基准价!$B$2,I268=基准价!$B$1,计算表!K268=基准价!$A$5),基准价!$B$5,IF(AND(C268=基准价!$B$2,I268=基准价!$B$1,计算表!K268=基准价!$A$7),基准价!$B$7,基准价!$C$5))</f>
        <v>8076</v>
      </c>
      <c r="Q268" s="29">
        <f>IF(AND(K268=基准价!$A$5,(50-(2016-M268))/50&gt;0.3),(50-(2016-M268))/50,IF(AND(K268=基准价!$A$5,(50-(2016-M268))/50&lt;=0.3),0.3,IF(AND(K268=基准价!$A$7,(40-(2016-M268))/40&gt;0.3),(40-(2016-M268))/40,0.3)))</f>
        <v>0.4</v>
      </c>
      <c r="R268" s="30">
        <f>IF(K268=基准价!$A$5,764*(Q268-0.3),612*(Q268-0.3))</f>
        <v>76</v>
      </c>
      <c r="S268" s="30">
        <f>IF(K268=基准价!$A$5,764*Q268*(L268-3)/0.2*3%,612*Q268*(L268-3)/0.2*3%)</f>
        <v>0</v>
      </c>
      <c r="T268" s="30">
        <f t="shared" si="13"/>
        <v>0</v>
      </c>
      <c r="U268" s="30">
        <f t="shared" si="14"/>
        <v>8152</v>
      </c>
      <c r="V268" s="30">
        <f t="shared" si="15"/>
        <v>753489</v>
      </c>
    </row>
    <row r="269" spans="1:22" ht="22.5">
      <c r="A269" s="23">
        <f>录入表!A270</f>
        <v>267</v>
      </c>
      <c r="B269" s="23" t="str">
        <f>录入表!B270</f>
        <v>王桂平</v>
      </c>
      <c r="C269" s="23" t="str">
        <f>录入表!D270</f>
        <v>楚湘街082号第002栋</v>
      </c>
      <c r="D269" s="23">
        <f>录入表!E270</f>
        <v>202</v>
      </c>
      <c r="E269" s="23" t="str">
        <f>录入表!G270</f>
        <v>楚湘街082号第002栋202</v>
      </c>
      <c r="F269" s="24" t="str">
        <f>录入表!H270</f>
        <v>00064773</v>
      </c>
      <c r="G269" s="23">
        <f>录入表!I270</f>
        <v>92.43</v>
      </c>
      <c r="H269" s="25" t="str">
        <f>录入表!J270</f>
        <v>住宅</v>
      </c>
      <c r="I269" s="25" t="str">
        <f>录入表!L270</f>
        <v>住宅</v>
      </c>
      <c r="J269" s="23" t="str">
        <f>录入表!O270</f>
        <v>混合结构</v>
      </c>
      <c r="K269" s="24" t="str">
        <f>录入表!Q270</f>
        <v>砖混</v>
      </c>
      <c r="L269" s="24">
        <f>录入表!T270</f>
        <v>3</v>
      </c>
      <c r="M269" s="26">
        <f>录入表!N270</f>
        <v>1986</v>
      </c>
      <c r="N269" s="27">
        <f>录入表!AC270</f>
        <v>2</v>
      </c>
      <c r="O269" s="27">
        <f>录入表!AD270</f>
        <v>4</v>
      </c>
      <c r="P269" s="25">
        <f>IF(AND(C269=基准价!$B$2,I269=基准价!$B$1,计算表!K269=基准价!$A$5),基准价!$B$5,IF(AND(C269=基准价!$B$2,I269=基准价!$B$1,计算表!K269=基准价!$A$7),基准价!$B$7,基准价!$C$5))</f>
        <v>8076</v>
      </c>
      <c r="Q269" s="29">
        <f>IF(AND(K269=基准价!$A$5,(50-(2016-M269))/50&gt;0.3),(50-(2016-M269))/50,IF(AND(K269=基准价!$A$5,(50-(2016-M269))/50&lt;=0.3),0.3,IF(AND(K269=基准价!$A$7,(40-(2016-M269))/40&gt;0.3),(40-(2016-M269))/40,0.3)))</f>
        <v>0.4</v>
      </c>
      <c r="R269" s="30">
        <f>IF(K269=基准价!$A$5,764*(Q269-0.3),612*(Q269-0.3))</f>
        <v>76</v>
      </c>
      <c r="S269" s="30">
        <f>IF(K269=基准价!$A$5,764*Q269*(L269-3)/0.2*3%,612*Q269*(L269-3)/0.2*3%)</f>
        <v>0</v>
      </c>
      <c r="T269" s="30">
        <f t="shared" si="13"/>
        <v>82</v>
      </c>
      <c r="U269" s="30">
        <f t="shared" si="14"/>
        <v>8234</v>
      </c>
      <c r="V269" s="30">
        <f t="shared" si="15"/>
        <v>761069</v>
      </c>
    </row>
    <row r="270" spans="1:22" ht="22.5">
      <c r="A270" s="23">
        <f>录入表!A271</f>
        <v>268</v>
      </c>
      <c r="B270" s="23" t="str">
        <f>录入表!B271</f>
        <v>丁永</v>
      </c>
      <c r="C270" s="23" t="str">
        <f>录入表!D271</f>
        <v>楚湘街082号第002栋</v>
      </c>
      <c r="D270" s="23">
        <f>录入表!E271</f>
        <v>302</v>
      </c>
      <c r="E270" s="23" t="str">
        <f>录入表!G271</f>
        <v>楚湘街082号第002栋302</v>
      </c>
      <c r="F270" s="24" t="str">
        <f>录入表!H271</f>
        <v>00064781</v>
      </c>
      <c r="G270" s="23">
        <f>录入表!I271</f>
        <v>92.43</v>
      </c>
      <c r="H270" s="25" t="str">
        <f>录入表!J271</f>
        <v>住宅</v>
      </c>
      <c r="I270" s="25" t="str">
        <f>录入表!L271</f>
        <v>住宅</v>
      </c>
      <c r="J270" s="23" t="str">
        <f>录入表!O271</f>
        <v>混合结构</v>
      </c>
      <c r="K270" s="24" t="str">
        <f>录入表!Q271</f>
        <v>砖混</v>
      </c>
      <c r="L270" s="24">
        <f>录入表!T271</f>
        <v>3</v>
      </c>
      <c r="M270" s="26">
        <f>录入表!N271</f>
        <v>1986</v>
      </c>
      <c r="N270" s="27">
        <f>录入表!AC271</f>
        <v>3</v>
      </c>
      <c r="O270" s="27">
        <f>录入表!AD271</f>
        <v>4</v>
      </c>
      <c r="P270" s="25">
        <f>IF(AND(C270=基准价!$B$2,I270=基准价!$B$1,计算表!K270=基准价!$A$5),基准价!$B$5,IF(AND(C270=基准价!$B$2,I270=基准价!$B$1,计算表!K270=基准价!$A$7),基准价!$B$7,基准价!$C$5))</f>
        <v>8076</v>
      </c>
      <c r="Q270" s="29">
        <f>IF(AND(K270=基准价!$A$5,(50-(2016-M270))/50&gt;0.3),(50-(2016-M270))/50,IF(AND(K270=基准价!$A$5,(50-(2016-M270))/50&lt;=0.3),0.3,IF(AND(K270=基准价!$A$7,(40-(2016-M270))/40&gt;0.3),(40-(2016-M270))/40,0.3)))</f>
        <v>0.4</v>
      </c>
      <c r="R270" s="30">
        <f>IF(K270=基准价!$A$5,764*(Q270-0.3),612*(Q270-0.3))</f>
        <v>76</v>
      </c>
      <c r="S270" s="30">
        <f>IF(K270=基准价!$A$5,764*Q270*(L270-3)/0.2*3%,612*Q270*(L270-3)/0.2*3%)</f>
        <v>0</v>
      </c>
      <c r="T270" s="30">
        <f t="shared" si="13"/>
        <v>163</v>
      </c>
      <c r="U270" s="30">
        <f t="shared" si="14"/>
        <v>8315</v>
      </c>
      <c r="V270" s="30">
        <f t="shared" si="15"/>
        <v>768555</v>
      </c>
    </row>
    <row r="271" spans="1:22" ht="22.5">
      <c r="A271" s="23">
        <f>录入表!A272</f>
        <v>269</v>
      </c>
      <c r="B271" s="23" t="str">
        <f>录入表!B272</f>
        <v>张良智</v>
      </c>
      <c r="C271" s="23" t="str">
        <f>录入表!D272</f>
        <v>楚湘街082号第002栋</v>
      </c>
      <c r="D271" s="23">
        <f>录入表!E272</f>
        <v>402</v>
      </c>
      <c r="E271" s="23" t="str">
        <f>录入表!G272</f>
        <v>楚湘街082号第002栋402</v>
      </c>
      <c r="F271" s="24" t="str">
        <f>录入表!H272</f>
        <v>00064789</v>
      </c>
      <c r="G271" s="23" t="str">
        <f>录入表!I272</f>
        <v>92.43</v>
      </c>
      <c r="H271" s="25" t="str">
        <f>录入表!J272</f>
        <v>住宅</v>
      </c>
      <c r="I271" s="25" t="str">
        <f>录入表!L272</f>
        <v>住宅</v>
      </c>
      <c r="J271" s="23" t="str">
        <f>录入表!O272</f>
        <v>混合结构</v>
      </c>
      <c r="K271" s="24" t="str">
        <f>录入表!Q272</f>
        <v>砖混</v>
      </c>
      <c r="L271" s="24">
        <f>录入表!T272</f>
        <v>3</v>
      </c>
      <c r="M271" s="26">
        <f>录入表!N272</f>
        <v>1986</v>
      </c>
      <c r="N271" s="27">
        <f>录入表!AC272</f>
        <v>4</v>
      </c>
      <c r="O271" s="27">
        <f>录入表!AD272</f>
        <v>4</v>
      </c>
      <c r="P271" s="25">
        <f>IF(AND(C271=基准价!$B$2,I271=基准价!$B$1,计算表!K271=基准价!$A$5),基准价!$B$5,IF(AND(C271=基准价!$B$2,I271=基准价!$B$1,计算表!K271=基准价!$A$7),基准价!$B$7,基准价!$C$5))</f>
        <v>8076</v>
      </c>
      <c r="Q271" s="29">
        <f>IF(AND(K271=基准价!$A$5,(50-(2016-M271))/50&gt;0.3),(50-(2016-M271))/50,IF(AND(K271=基准价!$A$5,(50-(2016-M271))/50&lt;=0.3),0.3,IF(AND(K271=基准价!$A$7,(40-(2016-M271))/40&gt;0.3),(40-(2016-M271))/40,0.3)))</f>
        <v>0.4</v>
      </c>
      <c r="R271" s="30">
        <f>IF(K271=基准价!$A$5,764*(Q271-0.3),612*(Q271-0.3))</f>
        <v>76</v>
      </c>
      <c r="S271" s="30">
        <f>IF(K271=基准价!$A$5,764*Q271*(L271-3)/0.2*3%,612*Q271*(L271-3)/0.2*3%)</f>
        <v>0</v>
      </c>
      <c r="T271" s="30">
        <f t="shared" si="13"/>
        <v>41</v>
      </c>
      <c r="U271" s="30">
        <f t="shared" si="14"/>
        <v>8193</v>
      </c>
      <c r="V271" s="30">
        <f t="shared" si="15"/>
        <v>757279</v>
      </c>
    </row>
    <row r="272" spans="1:22" ht="22.5">
      <c r="A272" s="23">
        <f>录入表!A273</f>
        <v>270</v>
      </c>
      <c r="B272" s="23" t="str">
        <f>录入表!B273</f>
        <v>黄松桂</v>
      </c>
      <c r="C272" s="23" t="str">
        <f>录入表!D273</f>
        <v>楚湘街082号第002栋</v>
      </c>
      <c r="D272" s="23">
        <f>录入表!E273</f>
        <v>103</v>
      </c>
      <c r="E272" s="23" t="str">
        <f>录入表!G273</f>
        <v>楚湘街082号第002栋103</v>
      </c>
      <c r="F272" s="24" t="str">
        <f>录入表!H273</f>
        <v>00064766</v>
      </c>
      <c r="G272" s="23">
        <f>录入表!I273</f>
        <v>75.16</v>
      </c>
      <c r="H272" s="25" t="str">
        <f>录入表!J273</f>
        <v>住宅</v>
      </c>
      <c r="I272" s="25" t="str">
        <f>录入表!L273</f>
        <v>住宅</v>
      </c>
      <c r="J272" s="23" t="str">
        <f>录入表!O273</f>
        <v>混合结构</v>
      </c>
      <c r="K272" s="24" t="str">
        <f>录入表!Q273</f>
        <v>砖混</v>
      </c>
      <c r="L272" s="24">
        <f>录入表!T273</f>
        <v>3</v>
      </c>
      <c r="M272" s="26">
        <f>录入表!N273</f>
        <v>1986</v>
      </c>
      <c r="N272" s="27">
        <f>录入表!AC273</f>
        <v>1</v>
      </c>
      <c r="O272" s="27">
        <f>录入表!AD273</f>
        <v>4</v>
      </c>
      <c r="P272" s="25">
        <f>IF(AND(C272=基准价!$B$2,I272=基准价!$B$1,计算表!K272=基准价!$A$5),基准价!$B$5,IF(AND(C272=基准价!$B$2,I272=基准价!$B$1,计算表!K272=基准价!$A$7),基准价!$B$7,基准价!$C$5))</f>
        <v>8076</v>
      </c>
      <c r="Q272" s="29">
        <f>IF(AND(K272=基准价!$A$5,(50-(2016-M272))/50&gt;0.3),(50-(2016-M272))/50,IF(AND(K272=基准价!$A$5,(50-(2016-M272))/50&lt;=0.3),0.3,IF(AND(K272=基准价!$A$7,(40-(2016-M272))/40&gt;0.3),(40-(2016-M272))/40,0.3)))</f>
        <v>0.4</v>
      </c>
      <c r="R272" s="30">
        <f>IF(K272=基准价!$A$5,764*(Q272-0.3),612*(Q272-0.3))</f>
        <v>76</v>
      </c>
      <c r="S272" s="30">
        <f>IF(K272=基准价!$A$5,764*Q272*(L272-3)/0.2*3%,612*Q272*(L272-3)/0.2*3%)</f>
        <v>0</v>
      </c>
      <c r="T272" s="30">
        <f t="shared" si="13"/>
        <v>0</v>
      </c>
      <c r="U272" s="30">
        <f t="shared" si="14"/>
        <v>8152</v>
      </c>
      <c r="V272" s="30">
        <f t="shared" si="15"/>
        <v>612704</v>
      </c>
    </row>
    <row r="273" spans="1:22" ht="22.5">
      <c r="A273" s="23">
        <f>录入表!A274</f>
        <v>271</v>
      </c>
      <c r="B273" s="23" t="str">
        <f>录入表!B274</f>
        <v>刘红兵</v>
      </c>
      <c r="C273" s="23" t="str">
        <f>录入表!D274</f>
        <v>楚湘街082号第002栋</v>
      </c>
      <c r="D273" s="23">
        <f>录入表!E274</f>
        <v>203</v>
      </c>
      <c r="E273" s="23" t="str">
        <f>录入表!G274</f>
        <v>楚湘街082号第002栋203</v>
      </c>
      <c r="F273" s="24" t="str">
        <f>录入表!H274</f>
        <v>00064774</v>
      </c>
      <c r="G273" s="23">
        <f>录入表!I274</f>
        <v>75.16</v>
      </c>
      <c r="H273" s="25" t="str">
        <f>录入表!J274</f>
        <v>住宅</v>
      </c>
      <c r="I273" s="25" t="str">
        <f>录入表!L274</f>
        <v>住宅</v>
      </c>
      <c r="J273" s="23" t="str">
        <f>录入表!O274</f>
        <v>混合结构</v>
      </c>
      <c r="K273" s="24" t="str">
        <f>录入表!Q274</f>
        <v>砖混</v>
      </c>
      <c r="L273" s="24">
        <f>录入表!T274</f>
        <v>3</v>
      </c>
      <c r="M273" s="26">
        <f>录入表!N274</f>
        <v>1986</v>
      </c>
      <c r="N273" s="27">
        <f>录入表!AC274</f>
        <v>2</v>
      </c>
      <c r="O273" s="27">
        <f>录入表!AD274</f>
        <v>4</v>
      </c>
      <c r="P273" s="25">
        <f>IF(AND(C273=基准价!$B$2,I273=基准价!$B$1,计算表!K273=基准价!$A$5),基准价!$B$5,IF(AND(C273=基准价!$B$2,I273=基准价!$B$1,计算表!K273=基准价!$A$7),基准价!$B$7,基准价!$C$5))</f>
        <v>8076</v>
      </c>
      <c r="Q273" s="29">
        <f>IF(AND(K273=基准价!$A$5,(50-(2016-M273))/50&gt;0.3),(50-(2016-M273))/50,IF(AND(K273=基准价!$A$5,(50-(2016-M273))/50&lt;=0.3),0.3,IF(AND(K273=基准价!$A$7,(40-(2016-M273))/40&gt;0.3),(40-(2016-M273))/40,0.3)))</f>
        <v>0.4</v>
      </c>
      <c r="R273" s="30">
        <f>IF(K273=基准价!$A$5,764*(Q273-0.3),612*(Q273-0.3))</f>
        <v>76</v>
      </c>
      <c r="S273" s="30">
        <f>IF(K273=基准价!$A$5,764*Q273*(L273-3)/0.2*3%,612*Q273*(L273-3)/0.2*3%)</f>
        <v>0</v>
      </c>
      <c r="T273" s="30">
        <f t="shared" si="13"/>
        <v>82</v>
      </c>
      <c r="U273" s="30">
        <f t="shared" si="14"/>
        <v>8234</v>
      </c>
      <c r="V273" s="30">
        <f t="shared" si="15"/>
        <v>618867</v>
      </c>
    </row>
    <row r="274" spans="1:22" ht="22.5">
      <c r="A274" s="23">
        <f>录入表!A275</f>
        <v>272</v>
      </c>
      <c r="B274" s="23" t="str">
        <f>录入表!B275</f>
        <v>刘行思</v>
      </c>
      <c r="C274" s="23" t="str">
        <f>录入表!D275</f>
        <v>楚湘街082号第002栋</v>
      </c>
      <c r="D274" s="23">
        <f>录入表!E275</f>
        <v>303</v>
      </c>
      <c r="E274" s="23" t="str">
        <f>录入表!G275</f>
        <v>楚湘街082号第002栋303</v>
      </c>
      <c r="F274" s="24" t="str">
        <f>录入表!H275</f>
        <v>00064782</v>
      </c>
      <c r="G274" s="23">
        <f>录入表!I275</f>
        <v>75.16</v>
      </c>
      <c r="H274" s="25" t="str">
        <f>录入表!J275</f>
        <v>住宅</v>
      </c>
      <c r="I274" s="25" t="str">
        <f>录入表!L275</f>
        <v>住宅</v>
      </c>
      <c r="J274" s="23" t="str">
        <f>录入表!O275</f>
        <v>混合</v>
      </c>
      <c r="K274" s="24" t="str">
        <f>录入表!Q275</f>
        <v>砖混</v>
      </c>
      <c r="L274" s="24">
        <f>录入表!T275</f>
        <v>3</v>
      </c>
      <c r="M274" s="26">
        <f>录入表!N275</f>
        <v>1986</v>
      </c>
      <c r="N274" s="27">
        <f>录入表!AC275</f>
        <v>3</v>
      </c>
      <c r="O274" s="27">
        <f>录入表!AD275</f>
        <v>4</v>
      </c>
      <c r="P274" s="25">
        <f>IF(AND(C274=基准价!$B$2,I274=基准价!$B$1,计算表!K274=基准价!$A$5),基准价!$B$5,IF(AND(C274=基准价!$B$2,I274=基准价!$B$1,计算表!K274=基准价!$A$7),基准价!$B$7,基准价!$C$5))</f>
        <v>8076</v>
      </c>
      <c r="Q274" s="29">
        <f>IF(AND(K274=基准价!$A$5,(50-(2016-M274))/50&gt;0.3),(50-(2016-M274))/50,IF(AND(K274=基准价!$A$5,(50-(2016-M274))/50&lt;=0.3),0.3,IF(AND(K274=基准价!$A$7,(40-(2016-M274))/40&gt;0.3),(40-(2016-M274))/40,0.3)))</f>
        <v>0.4</v>
      </c>
      <c r="R274" s="30">
        <f>IF(K274=基准价!$A$5,764*(Q274-0.3),612*(Q274-0.3))</f>
        <v>76</v>
      </c>
      <c r="S274" s="30">
        <f>IF(K274=基准价!$A$5,764*Q274*(L274-3)/0.2*3%,612*Q274*(L274-3)/0.2*3%)</f>
        <v>0</v>
      </c>
      <c r="T274" s="30">
        <f t="shared" si="13"/>
        <v>163</v>
      </c>
      <c r="U274" s="30">
        <f t="shared" si="14"/>
        <v>8315</v>
      </c>
      <c r="V274" s="30">
        <f t="shared" si="15"/>
        <v>624955</v>
      </c>
    </row>
    <row r="275" spans="1:22" ht="22.5">
      <c r="A275" s="23">
        <f>录入表!A276</f>
        <v>273</v>
      </c>
      <c r="B275" s="23" t="str">
        <f>录入表!B276</f>
        <v>张玲锭</v>
      </c>
      <c r="C275" s="23" t="str">
        <f>录入表!D276</f>
        <v>楚湘街082号第002栋</v>
      </c>
      <c r="D275" s="23">
        <f>录入表!E276</f>
        <v>403</v>
      </c>
      <c r="E275" s="23" t="str">
        <f>录入表!G276</f>
        <v>楚湘街082号第002栋403</v>
      </c>
      <c r="F275" s="24" t="str">
        <f>录入表!H276</f>
        <v>00064790</v>
      </c>
      <c r="G275" s="23">
        <f>录入表!I276</f>
        <v>75.16</v>
      </c>
      <c r="H275" s="25" t="str">
        <f>录入表!J276</f>
        <v>住宅</v>
      </c>
      <c r="I275" s="25" t="str">
        <f>录入表!L276</f>
        <v>住宅</v>
      </c>
      <c r="J275" s="23" t="str">
        <f>录入表!O276</f>
        <v>混合结构</v>
      </c>
      <c r="K275" s="24" t="str">
        <f>录入表!Q276</f>
        <v>砖混</v>
      </c>
      <c r="L275" s="24">
        <f>录入表!T276</f>
        <v>3</v>
      </c>
      <c r="M275" s="26">
        <f>录入表!N276</f>
        <v>1986</v>
      </c>
      <c r="N275" s="27">
        <f>录入表!AC276</f>
        <v>4</v>
      </c>
      <c r="O275" s="27">
        <f>录入表!AD276</f>
        <v>4</v>
      </c>
      <c r="P275" s="25">
        <f>IF(AND(C275=基准价!$B$2,I275=基准价!$B$1,计算表!K275=基准价!$A$5),基准价!$B$5,IF(AND(C275=基准价!$B$2,I275=基准价!$B$1,计算表!K275=基准价!$A$7),基准价!$B$7,基准价!$C$5))</f>
        <v>8076</v>
      </c>
      <c r="Q275" s="29">
        <f>IF(AND(K275=基准价!$A$5,(50-(2016-M275))/50&gt;0.3),(50-(2016-M275))/50,IF(AND(K275=基准价!$A$5,(50-(2016-M275))/50&lt;=0.3),0.3,IF(AND(K275=基准价!$A$7,(40-(2016-M275))/40&gt;0.3),(40-(2016-M275))/40,0.3)))</f>
        <v>0.4</v>
      </c>
      <c r="R275" s="30">
        <f>IF(K275=基准价!$A$5,764*(Q275-0.3),612*(Q275-0.3))</f>
        <v>76</v>
      </c>
      <c r="S275" s="30">
        <f>IF(K275=基准价!$A$5,764*Q275*(L275-3)/0.2*3%,612*Q275*(L275-3)/0.2*3%)</f>
        <v>0</v>
      </c>
      <c r="T275" s="30">
        <f t="shared" si="13"/>
        <v>41</v>
      </c>
      <c r="U275" s="30">
        <f t="shared" si="14"/>
        <v>8193</v>
      </c>
      <c r="V275" s="30">
        <f t="shared" si="15"/>
        <v>615786</v>
      </c>
    </row>
    <row r="276" spans="1:22" ht="22.5">
      <c r="A276" s="23">
        <f>录入表!A277</f>
        <v>274</v>
      </c>
      <c r="B276" s="23" t="str">
        <f>录入表!B277</f>
        <v>戴绍轶</v>
      </c>
      <c r="C276" s="23" t="str">
        <f>录入表!D277</f>
        <v>楚湘街082号第002栋</v>
      </c>
      <c r="D276" s="23">
        <f>录入表!E277</f>
        <v>104</v>
      </c>
      <c r="E276" s="23" t="str">
        <f>录入表!G277</f>
        <v>楚湘街082号第002栋104</v>
      </c>
      <c r="F276" s="24" t="str">
        <f>录入表!H277</f>
        <v>00448390</v>
      </c>
      <c r="G276" s="23">
        <f>录入表!I277</f>
        <v>81.06</v>
      </c>
      <c r="H276" s="25" t="str">
        <f>录入表!J277</f>
        <v>住宅</v>
      </c>
      <c r="I276" s="25" t="str">
        <f>录入表!L277</f>
        <v>住宅</v>
      </c>
      <c r="J276" s="23" t="str">
        <f>录入表!O277</f>
        <v>混合结构</v>
      </c>
      <c r="K276" s="24" t="str">
        <f>录入表!Q277</f>
        <v>砖混</v>
      </c>
      <c r="L276" s="24">
        <f>录入表!T277</f>
        <v>3</v>
      </c>
      <c r="M276" s="26">
        <f>录入表!N277</f>
        <v>1986</v>
      </c>
      <c r="N276" s="27">
        <f>录入表!AC277</f>
        <v>1</v>
      </c>
      <c r="O276" s="27">
        <f>录入表!AD277</f>
        <v>4</v>
      </c>
      <c r="P276" s="25">
        <f>IF(AND(C276=基准价!$B$2,I276=基准价!$B$1,计算表!K276=基准价!$A$5),基准价!$B$5,IF(AND(C276=基准价!$B$2,I276=基准价!$B$1,计算表!K276=基准价!$A$7),基准价!$B$7,基准价!$C$5))</f>
        <v>8076</v>
      </c>
      <c r="Q276" s="29">
        <f>IF(AND(K276=基准价!$A$5,(50-(2016-M276))/50&gt;0.3),(50-(2016-M276))/50,IF(AND(K276=基准价!$A$5,(50-(2016-M276))/50&lt;=0.3),0.3,IF(AND(K276=基准价!$A$7,(40-(2016-M276))/40&gt;0.3),(40-(2016-M276))/40,0.3)))</f>
        <v>0.4</v>
      </c>
      <c r="R276" s="30">
        <f>IF(K276=基准价!$A$5,764*(Q276-0.3),612*(Q276-0.3))</f>
        <v>76</v>
      </c>
      <c r="S276" s="30">
        <f>IF(K276=基准价!$A$5,764*Q276*(L276-3)/0.2*3%,612*Q276*(L276-3)/0.2*3%)</f>
        <v>0</v>
      </c>
      <c r="T276" s="30">
        <f t="shared" si="13"/>
        <v>0</v>
      </c>
      <c r="U276" s="30">
        <f t="shared" si="14"/>
        <v>8152</v>
      </c>
      <c r="V276" s="30">
        <f t="shared" si="15"/>
        <v>660801</v>
      </c>
    </row>
    <row r="277" spans="1:22" ht="22.5">
      <c r="A277" s="23">
        <f>录入表!A278</f>
        <v>275</v>
      </c>
      <c r="B277" s="23" t="str">
        <f>录入表!B278</f>
        <v>谷月华</v>
      </c>
      <c r="C277" s="23" t="str">
        <f>录入表!D278</f>
        <v>楚湘街082号第002栋</v>
      </c>
      <c r="D277" s="23">
        <f>录入表!E278</f>
        <v>204</v>
      </c>
      <c r="E277" s="23" t="str">
        <f>录入表!G278</f>
        <v>楚湘街082号第002栋204</v>
      </c>
      <c r="F277" s="24" t="str">
        <f>录入表!H278</f>
        <v>00064775</v>
      </c>
      <c r="G277" s="23">
        <f>录入表!I278</f>
        <v>81.06</v>
      </c>
      <c r="H277" s="25" t="str">
        <f>录入表!J278</f>
        <v>住宅</v>
      </c>
      <c r="I277" s="25" t="str">
        <f>录入表!L278</f>
        <v>住宅</v>
      </c>
      <c r="J277" s="23" t="str">
        <f>录入表!O278</f>
        <v>混合</v>
      </c>
      <c r="K277" s="24" t="str">
        <f>录入表!Q278</f>
        <v>砖混</v>
      </c>
      <c r="L277" s="24">
        <f>录入表!T278</f>
        <v>3</v>
      </c>
      <c r="M277" s="26">
        <f>录入表!N278</f>
        <v>1986</v>
      </c>
      <c r="N277" s="27">
        <f>录入表!AC278</f>
        <v>2</v>
      </c>
      <c r="O277" s="27">
        <f>录入表!AD278</f>
        <v>4</v>
      </c>
      <c r="P277" s="25">
        <f>IF(AND(C277=基准价!$B$2,I277=基准价!$B$1,计算表!K277=基准价!$A$5),基准价!$B$5,IF(AND(C277=基准价!$B$2,I277=基准价!$B$1,计算表!K277=基准价!$A$7),基准价!$B$7,基准价!$C$5))</f>
        <v>8076</v>
      </c>
      <c r="Q277" s="29">
        <f>IF(AND(K277=基准价!$A$5,(50-(2016-M277))/50&gt;0.3),(50-(2016-M277))/50,IF(AND(K277=基准价!$A$5,(50-(2016-M277))/50&lt;=0.3),0.3,IF(AND(K277=基准价!$A$7,(40-(2016-M277))/40&gt;0.3),(40-(2016-M277))/40,0.3)))</f>
        <v>0.4</v>
      </c>
      <c r="R277" s="30">
        <f>IF(K277=基准价!$A$5,764*(Q277-0.3),612*(Q277-0.3))</f>
        <v>76</v>
      </c>
      <c r="S277" s="30">
        <f>IF(K277=基准价!$A$5,764*Q277*(L277-3)/0.2*3%,612*Q277*(L277-3)/0.2*3%)</f>
        <v>0</v>
      </c>
      <c r="T277" s="30">
        <f t="shared" si="13"/>
        <v>82</v>
      </c>
      <c r="U277" s="30">
        <f t="shared" si="14"/>
        <v>8234</v>
      </c>
      <c r="V277" s="30">
        <f t="shared" si="15"/>
        <v>667448</v>
      </c>
    </row>
    <row r="278" spans="1:22" ht="22.5">
      <c r="A278" s="23">
        <f>录入表!A279</f>
        <v>276</v>
      </c>
      <c r="B278" s="23" t="str">
        <f>录入表!B279</f>
        <v>赵长生</v>
      </c>
      <c r="C278" s="23" t="str">
        <f>录入表!D279</f>
        <v>楚湘街082号第002栋</v>
      </c>
      <c r="D278" s="23">
        <f>录入表!E279</f>
        <v>304</v>
      </c>
      <c r="E278" s="23" t="str">
        <f>录入表!G279</f>
        <v>楚湘街082号第002栋304</v>
      </c>
      <c r="F278" s="24" t="str">
        <f>录入表!H279</f>
        <v>00064783</v>
      </c>
      <c r="G278" s="23">
        <f>录入表!I279</f>
        <v>81.06</v>
      </c>
      <c r="H278" s="25" t="str">
        <f>录入表!J279</f>
        <v>住宅</v>
      </c>
      <c r="I278" s="25" t="str">
        <f>录入表!L279</f>
        <v>住宅</v>
      </c>
      <c r="J278" s="23" t="str">
        <f>录入表!O279</f>
        <v>混合结构</v>
      </c>
      <c r="K278" s="24" t="str">
        <f>录入表!Q279</f>
        <v>砖混</v>
      </c>
      <c r="L278" s="24">
        <f>录入表!T279</f>
        <v>3</v>
      </c>
      <c r="M278" s="26">
        <f>录入表!N279</f>
        <v>1986</v>
      </c>
      <c r="N278" s="27">
        <f>录入表!AC279</f>
        <v>3</v>
      </c>
      <c r="O278" s="27">
        <f>录入表!AD279</f>
        <v>4</v>
      </c>
      <c r="P278" s="25">
        <f>IF(AND(C278=基准价!$B$2,I278=基准价!$B$1,计算表!K278=基准价!$A$5),基准价!$B$5,IF(AND(C278=基准价!$B$2,I278=基准价!$B$1,计算表!K278=基准价!$A$7),基准价!$B$7,基准价!$C$5))</f>
        <v>8076</v>
      </c>
      <c r="Q278" s="29">
        <f>IF(AND(K278=基准价!$A$5,(50-(2016-M278))/50&gt;0.3),(50-(2016-M278))/50,IF(AND(K278=基准价!$A$5,(50-(2016-M278))/50&lt;=0.3),0.3,IF(AND(K278=基准价!$A$7,(40-(2016-M278))/40&gt;0.3),(40-(2016-M278))/40,0.3)))</f>
        <v>0.4</v>
      </c>
      <c r="R278" s="30">
        <f>IF(K278=基准价!$A$5,764*(Q278-0.3),612*(Q278-0.3))</f>
        <v>76</v>
      </c>
      <c r="S278" s="30">
        <f>IF(K278=基准价!$A$5,764*Q278*(L278-3)/0.2*3%,612*Q278*(L278-3)/0.2*3%)</f>
        <v>0</v>
      </c>
      <c r="T278" s="30">
        <f t="shared" si="13"/>
        <v>163</v>
      </c>
      <c r="U278" s="30">
        <f t="shared" si="14"/>
        <v>8315</v>
      </c>
      <c r="V278" s="30">
        <f t="shared" si="15"/>
        <v>674014</v>
      </c>
    </row>
    <row r="279" spans="1:22" ht="22.5">
      <c r="A279" s="23">
        <f>录入表!A280</f>
        <v>277</v>
      </c>
      <c r="B279" s="23" t="str">
        <f>录入表!B280</f>
        <v>胡文毅</v>
      </c>
      <c r="C279" s="23" t="str">
        <f>录入表!D280</f>
        <v>楚湘街082号第002栋</v>
      </c>
      <c r="D279" s="23">
        <f>录入表!E280</f>
        <v>404</v>
      </c>
      <c r="E279" s="23" t="str">
        <f>录入表!G280</f>
        <v>楚湘街082号第002栋404</v>
      </c>
      <c r="F279" s="24" t="str">
        <f>录入表!H280</f>
        <v>00064791</v>
      </c>
      <c r="G279" s="23">
        <f>录入表!I280</f>
        <v>81.06</v>
      </c>
      <c r="H279" s="25" t="str">
        <f>录入表!J280</f>
        <v>住宅</v>
      </c>
      <c r="I279" s="25" t="str">
        <f>录入表!L280</f>
        <v>住宅</v>
      </c>
      <c r="J279" s="23" t="str">
        <f>录入表!O280</f>
        <v>混合结构</v>
      </c>
      <c r="K279" s="24" t="str">
        <f>录入表!Q280</f>
        <v>砖混</v>
      </c>
      <c r="L279" s="24">
        <f>录入表!T280</f>
        <v>3</v>
      </c>
      <c r="M279" s="26">
        <f>录入表!N280</f>
        <v>1986</v>
      </c>
      <c r="N279" s="27">
        <f>录入表!AC280</f>
        <v>4</v>
      </c>
      <c r="O279" s="27">
        <f>录入表!AD280</f>
        <v>4</v>
      </c>
      <c r="P279" s="25">
        <f>IF(AND(C279=基准价!$B$2,I279=基准价!$B$1,计算表!K279=基准价!$A$5),基准价!$B$5,IF(AND(C279=基准价!$B$2,I279=基准价!$B$1,计算表!K279=基准价!$A$7),基准价!$B$7,基准价!$C$5))</f>
        <v>8076</v>
      </c>
      <c r="Q279" s="29">
        <f>IF(AND(K279=基准价!$A$5,(50-(2016-M279))/50&gt;0.3),(50-(2016-M279))/50,IF(AND(K279=基准价!$A$5,(50-(2016-M279))/50&lt;=0.3),0.3,IF(AND(K279=基准价!$A$7,(40-(2016-M279))/40&gt;0.3),(40-(2016-M279))/40,0.3)))</f>
        <v>0.4</v>
      </c>
      <c r="R279" s="30">
        <f>IF(K279=基准价!$A$5,764*(Q279-0.3),612*(Q279-0.3))</f>
        <v>76</v>
      </c>
      <c r="S279" s="30">
        <f>IF(K279=基准价!$A$5,764*Q279*(L279-3)/0.2*3%,612*Q279*(L279-3)/0.2*3%)</f>
        <v>0</v>
      </c>
      <c r="T279" s="30">
        <f t="shared" si="13"/>
        <v>41</v>
      </c>
      <c r="U279" s="30">
        <f t="shared" si="14"/>
        <v>8193</v>
      </c>
      <c r="V279" s="30">
        <f t="shared" si="15"/>
        <v>664125</v>
      </c>
    </row>
    <row r="280" spans="1:22" ht="22.5">
      <c r="A280" s="23">
        <f>录入表!A281</f>
        <v>278</v>
      </c>
      <c r="B280" s="23" t="str">
        <f>录入表!B281</f>
        <v>潘峰、童玫</v>
      </c>
      <c r="C280" s="23" t="str">
        <f>录入表!D281</f>
        <v>楚湘街082号第002栋</v>
      </c>
      <c r="D280" s="23">
        <f>录入表!E281</f>
        <v>105</v>
      </c>
      <c r="E280" s="23" t="str">
        <f>录入表!G281</f>
        <v>楚湘街082号第002栋105</v>
      </c>
      <c r="F280" s="24" t="str">
        <f>录入表!H281</f>
        <v>00586517、00057324</v>
      </c>
      <c r="G280" s="23">
        <f>录入表!I281</f>
        <v>92.43</v>
      </c>
      <c r="H280" s="25" t="str">
        <f>录入表!J281</f>
        <v>住宅</v>
      </c>
      <c r="I280" s="25" t="str">
        <f>录入表!L281</f>
        <v>住宅</v>
      </c>
      <c r="J280" s="23" t="str">
        <f>录入表!O281</f>
        <v>混合结构</v>
      </c>
      <c r="K280" s="24" t="str">
        <f>录入表!Q281</f>
        <v>砖混</v>
      </c>
      <c r="L280" s="24">
        <f>录入表!T281</f>
        <v>3</v>
      </c>
      <c r="M280" s="26">
        <f>录入表!N281</f>
        <v>1986</v>
      </c>
      <c r="N280" s="27">
        <f>录入表!AC281</f>
        <v>1</v>
      </c>
      <c r="O280" s="27">
        <f>录入表!AD281</f>
        <v>4</v>
      </c>
      <c r="P280" s="25">
        <f>IF(AND(C280=基准价!$B$2,I280=基准价!$B$1,计算表!K280=基准价!$A$5),基准价!$B$5,IF(AND(C280=基准价!$B$2,I280=基准价!$B$1,计算表!K280=基准价!$A$7),基准价!$B$7,基准价!$C$5))</f>
        <v>8076</v>
      </c>
      <c r="Q280" s="29">
        <f>IF(AND(K280=基准价!$A$5,(50-(2016-M280))/50&gt;0.3),(50-(2016-M280))/50,IF(AND(K280=基准价!$A$5,(50-(2016-M280))/50&lt;=0.3),0.3,IF(AND(K280=基准价!$A$7,(40-(2016-M280))/40&gt;0.3),(40-(2016-M280))/40,0.3)))</f>
        <v>0.4</v>
      </c>
      <c r="R280" s="30">
        <f>IF(K280=基准价!$A$5,764*(Q280-0.3),612*(Q280-0.3))</f>
        <v>76</v>
      </c>
      <c r="S280" s="30">
        <f>IF(K280=基准价!$A$5,764*Q280*(L280-3)/0.2*3%,612*Q280*(L280-3)/0.2*3%)</f>
        <v>0</v>
      </c>
      <c r="T280" s="30">
        <f t="shared" si="13"/>
        <v>0</v>
      </c>
      <c r="U280" s="30">
        <f t="shared" si="14"/>
        <v>8152</v>
      </c>
      <c r="V280" s="30">
        <f t="shared" si="15"/>
        <v>753489</v>
      </c>
    </row>
    <row r="281" spans="1:22" ht="22.5">
      <c r="A281" s="23">
        <f>录入表!A282</f>
        <v>279</v>
      </c>
      <c r="B281" s="23" t="str">
        <f>录入表!B282</f>
        <v>熊荣耀</v>
      </c>
      <c r="C281" s="23" t="str">
        <f>录入表!D282</f>
        <v>楚湘街082号第002栋</v>
      </c>
      <c r="D281" s="23">
        <f>录入表!E282</f>
        <v>205</v>
      </c>
      <c r="E281" s="23" t="str">
        <f>录入表!G282</f>
        <v>楚湘街082号第002栋205</v>
      </c>
      <c r="F281" s="24" t="str">
        <f>录入表!H282</f>
        <v>00064776</v>
      </c>
      <c r="G281" s="23">
        <f>录入表!I282</f>
        <v>92.43</v>
      </c>
      <c r="H281" s="25" t="str">
        <f>录入表!J282</f>
        <v>住宅</v>
      </c>
      <c r="I281" s="25" t="str">
        <f>录入表!L282</f>
        <v>住宅</v>
      </c>
      <c r="J281" s="23" t="str">
        <f>录入表!O282</f>
        <v>混合</v>
      </c>
      <c r="K281" s="24" t="str">
        <f>录入表!Q282</f>
        <v>砖混</v>
      </c>
      <c r="L281" s="24">
        <f>录入表!T282</f>
        <v>3</v>
      </c>
      <c r="M281" s="26">
        <f>录入表!N282</f>
        <v>1986</v>
      </c>
      <c r="N281" s="27">
        <f>录入表!AC282</f>
        <v>2</v>
      </c>
      <c r="O281" s="27">
        <f>录入表!AD282</f>
        <v>4</v>
      </c>
      <c r="P281" s="25">
        <f>IF(AND(C281=基准价!$B$2,I281=基准价!$B$1,计算表!K281=基准价!$A$5),基准价!$B$5,IF(AND(C281=基准价!$B$2,I281=基准价!$B$1,计算表!K281=基准价!$A$7),基准价!$B$7,基准价!$C$5))</f>
        <v>8076</v>
      </c>
      <c r="Q281" s="29">
        <f>IF(AND(K281=基准价!$A$5,(50-(2016-M281))/50&gt;0.3),(50-(2016-M281))/50,IF(AND(K281=基准价!$A$5,(50-(2016-M281))/50&lt;=0.3),0.3,IF(AND(K281=基准价!$A$7,(40-(2016-M281))/40&gt;0.3),(40-(2016-M281))/40,0.3)))</f>
        <v>0.4</v>
      </c>
      <c r="R281" s="30">
        <f>IF(K281=基准价!$A$5,764*(Q281-0.3),612*(Q281-0.3))</f>
        <v>76</v>
      </c>
      <c r="S281" s="30">
        <f>IF(K281=基准价!$A$5,764*Q281*(L281-3)/0.2*3%,612*Q281*(L281-3)/0.2*3%)</f>
        <v>0</v>
      </c>
      <c r="T281" s="30">
        <f t="shared" si="13"/>
        <v>82</v>
      </c>
      <c r="U281" s="30">
        <f t="shared" si="14"/>
        <v>8234</v>
      </c>
      <c r="V281" s="30">
        <f t="shared" si="15"/>
        <v>761069</v>
      </c>
    </row>
    <row r="282" spans="1:22" ht="22.5">
      <c r="A282" s="23">
        <f>录入表!A283</f>
        <v>280</v>
      </c>
      <c r="B282" s="23" t="str">
        <f>录入表!B283</f>
        <v>胡南仲</v>
      </c>
      <c r="C282" s="23" t="str">
        <f>录入表!D283</f>
        <v>楚湘街082号第002栋</v>
      </c>
      <c r="D282" s="23">
        <f>录入表!E283</f>
        <v>305</v>
      </c>
      <c r="E282" s="23" t="str">
        <f>录入表!G283</f>
        <v>楚湘街082号第002栋305</v>
      </c>
      <c r="F282" s="24" t="str">
        <f>录入表!H283</f>
        <v>00064784</v>
      </c>
      <c r="G282" s="23">
        <f>录入表!I283</f>
        <v>92.43</v>
      </c>
      <c r="H282" s="25" t="str">
        <f>录入表!J283</f>
        <v>住宅</v>
      </c>
      <c r="I282" s="25" t="str">
        <f>录入表!L283</f>
        <v>住宅</v>
      </c>
      <c r="J282" s="23" t="str">
        <f>录入表!O283</f>
        <v>混合结构</v>
      </c>
      <c r="K282" s="24" t="str">
        <f>录入表!Q283</f>
        <v>砖混</v>
      </c>
      <c r="L282" s="24">
        <f>录入表!T283</f>
        <v>3</v>
      </c>
      <c r="M282" s="26">
        <f>录入表!N283</f>
        <v>1986</v>
      </c>
      <c r="N282" s="27">
        <f>录入表!AC283</f>
        <v>3</v>
      </c>
      <c r="O282" s="27">
        <f>录入表!AD283</f>
        <v>4</v>
      </c>
      <c r="P282" s="25">
        <f>IF(AND(C282=基准价!$B$2,I282=基准价!$B$1,计算表!K282=基准价!$A$5),基准价!$B$5,IF(AND(C282=基准价!$B$2,I282=基准价!$B$1,计算表!K282=基准价!$A$7),基准价!$B$7,基准价!$C$5))</f>
        <v>8076</v>
      </c>
      <c r="Q282" s="29">
        <f>IF(AND(K282=基准价!$A$5,(50-(2016-M282))/50&gt;0.3),(50-(2016-M282))/50,IF(AND(K282=基准价!$A$5,(50-(2016-M282))/50&lt;=0.3),0.3,IF(AND(K282=基准价!$A$7,(40-(2016-M282))/40&gt;0.3),(40-(2016-M282))/40,0.3)))</f>
        <v>0.4</v>
      </c>
      <c r="R282" s="30">
        <f>IF(K282=基准价!$A$5,764*(Q282-0.3),612*(Q282-0.3))</f>
        <v>76</v>
      </c>
      <c r="S282" s="30">
        <f>IF(K282=基准价!$A$5,764*Q282*(L282-3)/0.2*3%,612*Q282*(L282-3)/0.2*3%)</f>
        <v>0</v>
      </c>
      <c r="T282" s="30">
        <f t="shared" si="13"/>
        <v>163</v>
      </c>
      <c r="U282" s="30">
        <f t="shared" si="14"/>
        <v>8315</v>
      </c>
      <c r="V282" s="30">
        <f t="shared" si="15"/>
        <v>768555</v>
      </c>
    </row>
    <row r="283" spans="1:22" ht="22.5">
      <c r="A283" s="23">
        <f>录入表!A284</f>
        <v>281</v>
      </c>
      <c r="B283" s="23" t="str">
        <f>录入表!B284</f>
        <v>黄河、何新辉</v>
      </c>
      <c r="C283" s="23" t="str">
        <f>录入表!D284</f>
        <v>楚湘街082号第002栋</v>
      </c>
      <c r="D283" s="23">
        <f>录入表!E284</f>
        <v>405</v>
      </c>
      <c r="E283" s="23" t="str">
        <f>录入表!G284</f>
        <v>楚湘街082号001栋405</v>
      </c>
      <c r="F283" s="24" t="str">
        <f>录入表!H284</f>
        <v>00517345、00044483</v>
      </c>
      <c r="G283" s="23">
        <f>录入表!I284</f>
        <v>92.43</v>
      </c>
      <c r="H283" s="25" t="str">
        <f>录入表!J284</f>
        <v>住宅</v>
      </c>
      <c r="I283" s="25" t="str">
        <f>录入表!L284</f>
        <v>住宅</v>
      </c>
      <c r="J283" s="23" t="str">
        <f>录入表!O284</f>
        <v>混合结构</v>
      </c>
      <c r="K283" s="24" t="str">
        <f>录入表!Q284</f>
        <v>砖混</v>
      </c>
      <c r="L283" s="24">
        <f>录入表!T284</f>
        <v>3</v>
      </c>
      <c r="M283" s="26">
        <f>录入表!N284</f>
        <v>1986</v>
      </c>
      <c r="N283" s="27">
        <f>录入表!AC284</f>
        <v>4</v>
      </c>
      <c r="O283" s="27">
        <f>录入表!AD284</f>
        <v>4</v>
      </c>
      <c r="P283" s="25">
        <f>IF(AND(C283=基准价!$B$2,I283=基准价!$B$1,计算表!K283=基准价!$A$5),基准价!$B$5,IF(AND(C283=基准价!$B$2,I283=基准价!$B$1,计算表!K283=基准价!$A$7),基准价!$B$7,基准价!$C$5))</f>
        <v>8076</v>
      </c>
      <c r="Q283" s="29">
        <f>IF(AND(K283=基准价!$A$5,(50-(2016-M283))/50&gt;0.3),(50-(2016-M283))/50,IF(AND(K283=基准价!$A$5,(50-(2016-M283))/50&lt;=0.3),0.3,IF(AND(K283=基准价!$A$7,(40-(2016-M283))/40&gt;0.3),(40-(2016-M283))/40,0.3)))</f>
        <v>0.4</v>
      </c>
      <c r="R283" s="30">
        <f>IF(K283=基准价!$A$5,764*(Q283-0.3),612*(Q283-0.3))</f>
        <v>76</v>
      </c>
      <c r="S283" s="30">
        <f>IF(K283=基准价!$A$5,764*Q283*(L283-3)/0.2*3%,612*Q283*(L283-3)/0.2*3%)</f>
        <v>0</v>
      </c>
      <c r="T283" s="30">
        <f t="shared" si="13"/>
        <v>41</v>
      </c>
      <c r="U283" s="30">
        <f t="shared" si="14"/>
        <v>8193</v>
      </c>
      <c r="V283" s="30">
        <f t="shared" si="15"/>
        <v>757279</v>
      </c>
    </row>
    <row r="284" spans="1:22" ht="22.5">
      <c r="A284" s="23">
        <f>录入表!A285</f>
        <v>282</v>
      </c>
      <c r="B284" s="23" t="str">
        <f>录入表!B285</f>
        <v>欧阳平</v>
      </c>
      <c r="C284" s="23" t="str">
        <f>录入表!D285</f>
        <v>楚湘街082号第002栋</v>
      </c>
      <c r="D284" s="23">
        <f>录入表!E285</f>
        <v>106</v>
      </c>
      <c r="E284" s="23" t="str">
        <f>录入表!G285</f>
        <v>楚湘街082号第002栋106</v>
      </c>
      <c r="F284" s="24" t="str">
        <f>录入表!H285</f>
        <v>00244667</v>
      </c>
      <c r="G284" s="23">
        <f>录入表!I285</f>
        <v>75.16</v>
      </c>
      <c r="H284" s="25" t="str">
        <f>录入表!J285</f>
        <v>住宅</v>
      </c>
      <c r="I284" s="25" t="str">
        <f>录入表!L285</f>
        <v>住宅</v>
      </c>
      <c r="J284" s="23" t="str">
        <f>录入表!O285</f>
        <v>混合</v>
      </c>
      <c r="K284" s="24" t="str">
        <f>录入表!Q285</f>
        <v>砖混</v>
      </c>
      <c r="L284" s="24">
        <f>录入表!T285</f>
        <v>3</v>
      </c>
      <c r="M284" s="26">
        <f>录入表!N285</f>
        <v>1986</v>
      </c>
      <c r="N284" s="27">
        <f>录入表!AC285</f>
        <v>1</v>
      </c>
      <c r="O284" s="27">
        <f>录入表!AD285</f>
        <v>4</v>
      </c>
      <c r="P284" s="25">
        <f>IF(AND(C284=基准价!$B$2,I284=基准价!$B$1,计算表!K284=基准价!$A$5),基准价!$B$5,IF(AND(C284=基准价!$B$2,I284=基准价!$B$1,计算表!K284=基准价!$A$7),基准价!$B$7,基准价!$C$5))</f>
        <v>8076</v>
      </c>
      <c r="Q284" s="29">
        <f>IF(AND(K284=基准价!$A$5,(50-(2016-M284))/50&gt;0.3),(50-(2016-M284))/50,IF(AND(K284=基准价!$A$5,(50-(2016-M284))/50&lt;=0.3),0.3,IF(AND(K284=基准价!$A$7,(40-(2016-M284))/40&gt;0.3),(40-(2016-M284))/40,0.3)))</f>
        <v>0.4</v>
      </c>
      <c r="R284" s="30">
        <f>IF(K284=基准价!$A$5,764*(Q284-0.3),612*(Q284-0.3))</f>
        <v>76</v>
      </c>
      <c r="S284" s="30">
        <f>IF(K284=基准价!$A$5,764*Q284*(L284-3)/0.2*3%,612*Q284*(L284-3)/0.2*3%)</f>
        <v>0</v>
      </c>
      <c r="T284" s="30">
        <f t="shared" si="13"/>
        <v>0</v>
      </c>
      <c r="U284" s="30">
        <f t="shared" si="14"/>
        <v>8152</v>
      </c>
      <c r="V284" s="30">
        <f t="shared" si="15"/>
        <v>612704</v>
      </c>
    </row>
    <row r="285" spans="1:22" ht="22.5">
      <c r="A285" s="23">
        <f>录入表!A286</f>
        <v>283</v>
      </c>
      <c r="B285" s="23" t="str">
        <f>录入表!B286</f>
        <v>李菊华</v>
      </c>
      <c r="C285" s="23" t="str">
        <f>录入表!D286</f>
        <v>楚湘街082号第002栋</v>
      </c>
      <c r="D285" s="23">
        <f>录入表!E286</f>
        <v>206</v>
      </c>
      <c r="E285" s="23" t="str">
        <f>录入表!G286</f>
        <v>楚湘街082号第002栋206</v>
      </c>
      <c r="F285" s="24" t="str">
        <f>录入表!H286</f>
        <v>00064777</v>
      </c>
      <c r="G285" s="23">
        <f>录入表!I286</f>
        <v>75.16</v>
      </c>
      <c r="H285" s="25" t="str">
        <f>录入表!J286</f>
        <v>住宅</v>
      </c>
      <c r="I285" s="25" t="str">
        <f>录入表!L286</f>
        <v>住宅</v>
      </c>
      <c r="J285" s="23" t="str">
        <f>录入表!O286</f>
        <v>混合结构</v>
      </c>
      <c r="K285" s="24" t="str">
        <f>录入表!Q286</f>
        <v>砖混</v>
      </c>
      <c r="L285" s="24">
        <f>录入表!T286</f>
        <v>3</v>
      </c>
      <c r="M285" s="26">
        <f>录入表!N286</f>
        <v>1986</v>
      </c>
      <c r="N285" s="27">
        <f>录入表!AC286</f>
        <v>2</v>
      </c>
      <c r="O285" s="27">
        <f>录入表!AD286</f>
        <v>4</v>
      </c>
      <c r="P285" s="25">
        <f>IF(AND(C285=基准价!$B$2,I285=基准价!$B$1,计算表!K285=基准价!$A$5),基准价!$B$5,IF(AND(C285=基准价!$B$2,I285=基准价!$B$1,计算表!K285=基准价!$A$7),基准价!$B$7,基准价!$C$5))</f>
        <v>8076</v>
      </c>
      <c r="Q285" s="29">
        <f>IF(AND(K285=基准价!$A$5,(50-(2016-M285))/50&gt;0.3),(50-(2016-M285))/50,IF(AND(K285=基准价!$A$5,(50-(2016-M285))/50&lt;=0.3),0.3,IF(AND(K285=基准价!$A$7,(40-(2016-M285))/40&gt;0.3),(40-(2016-M285))/40,0.3)))</f>
        <v>0.4</v>
      </c>
      <c r="R285" s="30">
        <f>IF(K285=基准价!$A$5,764*(Q285-0.3),612*(Q285-0.3))</f>
        <v>76</v>
      </c>
      <c r="S285" s="30">
        <f>IF(K285=基准价!$A$5,764*Q285*(L285-3)/0.2*3%,612*Q285*(L285-3)/0.2*3%)</f>
        <v>0</v>
      </c>
      <c r="T285" s="30">
        <f t="shared" si="13"/>
        <v>82</v>
      </c>
      <c r="U285" s="30">
        <f t="shared" si="14"/>
        <v>8234</v>
      </c>
      <c r="V285" s="30">
        <f t="shared" si="15"/>
        <v>618867</v>
      </c>
    </row>
    <row r="286" spans="1:22" ht="22.5">
      <c r="A286" s="23">
        <f>录入表!A287</f>
        <v>284</v>
      </c>
      <c r="B286" s="23" t="str">
        <f>录入表!B287</f>
        <v>谢淑华</v>
      </c>
      <c r="C286" s="23" t="str">
        <f>录入表!D287</f>
        <v>楚湘街082号第002栋</v>
      </c>
      <c r="D286" s="23">
        <f>录入表!E287</f>
        <v>306</v>
      </c>
      <c r="E286" s="23" t="str">
        <f>录入表!G287</f>
        <v>楚湘街082号第002栋306</v>
      </c>
      <c r="F286" s="24" t="str">
        <f>录入表!H287</f>
        <v>00064785</v>
      </c>
      <c r="G286" s="23">
        <f>录入表!I287</f>
        <v>75.16</v>
      </c>
      <c r="H286" s="25" t="str">
        <f>录入表!J287</f>
        <v>住宅</v>
      </c>
      <c r="I286" s="25" t="str">
        <f>录入表!L287</f>
        <v>住宅</v>
      </c>
      <c r="J286" s="23" t="str">
        <f>录入表!O287</f>
        <v>混合</v>
      </c>
      <c r="K286" s="24" t="str">
        <f>录入表!Q287</f>
        <v>砖混</v>
      </c>
      <c r="L286" s="24">
        <f>录入表!T287</f>
        <v>3</v>
      </c>
      <c r="M286" s="26">
        <f>录入表!N287</f>
        <v>1986</v>
      </c>
      <c r="N286" s="27">
        <f>录入表!AC287</f>
        <v>3</v>
      </c>
      <c r="O286" s="27">
        <f>录入表!AD287</f>
        <v>4</v>
      </c>
      <c r="P286" s="25">
        <f>IF(AND(C286=基准价!$B$2,I286=基准价!$B$1,计算表!K286=基准价!$A$5),基准价!$B$5,IF(AND(C286=基准价!$B$2,I286=基准价!$B$1,计算表!K286=基准价!$A$7),基准价!$B$7,基准价!$C$5))</f>
        <v>8076</v>
      </c>
      <c r="Q286" s="29">
        <f>IF(AND(K286=基准价!$A$5,(50-(2016-M286))/50&gt;0.3),(50-(2016-M286))/50,IF(AND(K286=基准价!$A$5,(50-(2016-M286))/50&lt;=0.3),0.3,IF(AND(K286=基准价!$A$7,(40-(2016-M286))/40&gt;0.3),(40-(2016-M286))/40,0.3)))</f>
        <v>0.4</v>
      </c>
      <c r="R286" s="30">
        <f>IF(K286=基准价!$A$5,764*(Q286-0.3),612*(Q286-0.3))</f>
        <v>76</v>
      </c>
      <c r="S286" s="30">
        <f>IF(K286=基准价!$A$5,764*Q286*(L286-3)/0.2*3%,612*Q286*(L286-3)/0.2*3%)</f>
        <v>0</v>
      </c>
      <c r="T286" s="30">
        <f t="shared" ref="T286:T299" si="16">IF(N286=1,(P286+R286)*0,IF(N286=2,(P286+R286)*0.01,IF(AND(O286=3,N286=3),(P286+R286)*0.01,IF(AND(O286&gt;3,N286=3),(P286+R286)*0.02,IF(AND(O286=4,N286=4),(P286+R286)*0.005,IF(AND(O286&gt;4,N286=4),(P286+R286)*0.01,IF(AND(O286=5,N286=5),(P286+R286)*0,IF(AND(O286&gt;5,N286=5),(P286+R286)*0.005,IF(AND(O286=6,N286=6),(P286+R286)*(-0.01),IF(AND(O286&gt;6,N286=6),(P286+R286)*0,IF(AND(O286=7,N286=7),(P286+R286)*(-0.015),IF(AND(O286=8,N286=7),(P286+R286)*(-0.01),IF(AND(O286=8,N286=8),(P286+R286)*(-0.02))))))))))))))</f>
        <v>163</v>
      </c>
      <c r="U286" s="30">
        <f t="shared" si="14"/>
        <v>8315</v>
      </c>
      <c r="V286" s="30">
        <f t="shared" si="15"/>
        <v>624955</v>
      </c>
    </row>
    <row r="287" spans="1:22" ht="22.5">
      <c r="A287" s="23">
        <f>录入表!A288</f>
        <v>285</v>
      </c>
      <c r="B287" s="23" t="str">
        <f>录入表!B288</f>
        <v>李运华</v>
      </c>
      <c r="C287" s="23" t="str">
        <f>录入表!D288</f>
        <v>楚湘街082号第002栋</v>
      </c>
      <c r="D287" s="23">
        <f>录入表!E288</f>
        <v>406</v>
      </c>
      <c r="E287" s="23" t="str">
        <f>录入表!G288</f>
        <v>楚湘街082号第002栋406</v>
      </c>
      <c r="F287" s="24" t="str">
        <f>录入表!H288</f>
        <v>00064793</v>
      </c>
      <c r="G287" s="23">
        <f>录入表!I288</f>
        <v>75.16</v>
      </c>
      <c r="H287" s="25" t="str">
        <f>录入表!J288</f>
        <v>住宅</v>
      </c>
      <c r="I287" s="25" t="str">
        <f>录入表!L288</f>
        <v>住宅</v>
      </c>
      <c r="J287" s="23" t="str">
        <f>录入表!O288</f>
        <v>混合结构</v>
      </c>
      <c r="K287" s="24" t="str">
        <f>录入表!Q288</f>
        <v>砖混</v>
      </c>
      <c r="L287" s="24">
        <f>录入表!T288</f>
        <v>3</v>
      </c>
      <c r="M287" s="26">
        <f>录入表!N288</f>
        <v>1986</v>
      </c>
      <c r="N287" s="27">
        <f>录入表!AC288</f>
        <v>4</v>
      </c>
      <c r="O287" s="27">
        <f>录入表!AD288</f>
        <v>4</v>
      </c>
      <c r="P287" s="25">
        <f>IF(AND(C287=基准价!$B$2,I287=基准价!$B$1,计算表!K287=基准价!$A$5),基准价!$B$5,IF(AND(C287=基准价!$B$2,I287=基准价!$B$1,计算表!K287=基准价!$A$7),基准价!$B$7,基准价!$C$5))</f>
        <v>8076</v>
      </c>
      <c r="Q287" s="29">
        <f>IF(AND(K287=基准价!$A$5,(50-(2016-M287))/50&gt;0.3),(50-(2016-M287))/50,IF(AND(K287=基准价!$A$5,(50-(2016-M287))/50&lt;=0.3),0.3,IF(AND(K287=基准价!$A$7,(40-(2016-M287))/40&gt;0.3),(40-(2016-M287))/40,0.3)))</f>
        <v>0.4</v>
      </c>
      <c r="R287" s="30">
        <f>IF(K287=基准价!$A$5,764*(Q287-0.3),612*(Q287-0.3))</f>
        <v>76</v>
      </c>
      <c r="S287" s="30">
        <f>IF(K287=基准价!$A$5,764*Q287*(L287-3)/0.2*3%,612*Q287*(L287-3)/0.2*3%)</f>
        <v>0</v>
      </c>
      <c r="T287" s="30">
        <f t="shared" si="16"/>
        <v>41</v>
      </c>
      <c r="U287" s="30">
        <f t="shared" si="14"/>
        <v>8193</v>
      </c>
      <c r="V287" s="30">
        <f t="shared" si="15"/>
        <v>615786</v>
      </c>
    </row>
    <row r="288" spans="1:22" ht="22.5">
      <c r="A288" s="23">
        <f>录入表!A289</f>
        <v>286</v>
      </c>
      <c r="B288" s="23" t="str">
        <f>录入表!B289</f>
        <v>吴芝兰</v>
      </c>
      <c r="C288" s="23" t="str">
        <f>录入表!D289</f>
        <v>楚湘街082号第002栋</v>
      </c>
      <c r="D288" s="23">
        <f>录入表!E289</f>
        <v>107</v>
      </c>
      <c r="E288" s="23" t="str">
        <f>录入表!G289</f>
        <v>楚湘街082号第002栋107</v>
      </c>
      <c r="F288" s="24" t="str">
        <f>录入表!H289</f>
        <v>00064770</v>
      </c>
      <c r="G288" s="23">
        <f>录入表!I289</f>
        <v>74.08</v>
      </c>
      <c r="H288" s="25" t="str">
        <f>录入表!J289</f>
        <v>住宅</v>
      </c>
      <c r="I288" s="25" t="str">
        <f>录入表!L289</f>
        <v>住宅</v>
      </c>
      <c r="J288" s="23" t="str">
        <f>录入表!O289</f>
        <v>混合结构</v>
      </c>
      <c r="K288" s="24" t="str">
        <f>录入表!Q289</f>
        <v>砖混</v>
      </c>
      <c r="L288" s="24">
        <f>录入表!T289</f>
        <v>3</v>
      </c>
      <c r="M288" s="26">
        <f>录入表!N289</f>
        <v>1986</v>
      </c>
      <c r="N288" s="27">
        <f>录入表!AC289</f>
        <v>1</v>
      </c>
      <c r="O288" s="27">
        <f>录入表!AD289</f>
        <v>4</v>
      </c>
      <c r="P288" s="25">
        <f>IF(AND(C288=基准价!$B$2,I288=基准价!$B$1,计算表!K288=基准价!$A$5),基准价!$B$5,IF(AND(C288=基准价!$B$2,I288=基准价!$B$1,计算表!K288=基准价!$A$7),基准价!$B$7,基准价!$C$5))</f>
        <v>8076</v>
      </c>
      <c r="Q288" s="29">
        <f>IF(AND(K288=基准价!$A$5,(50-(2016-M288))/50&gt;0.3),(50-(2016-M288))/50,IF(AND(K288=基准价!$A$5,(50-(2016-M288))/50&lt;=0.3),0.3,IF(AND(K288=基准价!$A$7,(40-(2016-M288))/40&gt;0.3),(40-(2016-M288))/40,0.3)))</f>
        <v>0.4</v>
      </c>
      <c r="R288" s="30">
        <f>IF(K288=基准价!$A$5,764*(Q288-0.3),612*(Q288-0.3))</f>
        <v>76</v>
      </c>
      <c r="S288" s="30">
        <f>IF(K288=基准价!$A$5,764*Q288*(L288-3)/0.2*3%,612*Q288*(L288-3)/0.2*3%)</f>
        <v>0</v>
      </c>
      <c r="T288" s="30">
        <f t="shared" si="16"/>
        <v>0</v>
      </c>
      <c r="U288" s="30">
        <f t="shared" si="14"/>
        <v>8152</v>
      </c>
      <c r="V288" s="30">
        <f t="shared" si="15"/>
        <v>603900</v>
      </c>
    </row>
    <row r="289" spans="1:22" ht="22.5">
      <c r="A289" s="23">
        <f>录入表!A290</f>
        <v>287</v>
      </c>
      <c r="B289" s="23" t="str">
        <f>录入表!B290</f>
        <v>袁森明</v>
      </c>
      <c r="C289" s="23" t="str">
        <f>录入表!D290</f>
        <v>楚湘街082号第002栋</v>
      </c>
      <c r="D289" s="23">
        <f>录入表!E290</f>
        <v>207</v>
      </c>
      <c r="E289" s="23" t="str">
        <f>录入表!G290</f>
        <v>楚湘街082号第002栋207</v>
      </c>
      <c r="F289" s="24" t="str">
        <f>录入表!H290</f>
        <v>00064778</v>
      </c>
      <c r="G289" s="23">
        <f>录入表!I290</f>
        <v>74.08</v>
      </c>
      <c r="H289" s="25" t="str">
        <f>录入表!J290</f>
        <v>住宅</v>
      </c>
      <c r="I289" s="25" t="str">
        <f>录入表!L290</f>
        <v>住宅</v>
      </c>
      <c r="J289" s="23" t="str">
        <f>录入表!O290</f>
        <v>混合</v>
      </c>
      <c r="K289" s="24" t="str">
        <f>录入表!Q290</f>
        <v>砖混</v>
      </c>
      <c r="L289" s="24">
        <f>录入表!T290</f>
        <v>3</v>
      </c>
      <c r="M289" s="26">
        <f>录入表!N290</f>
        <v>1986</v>
      </c>
      <c r="N289" s="27">
        <f>录入表!AC290</f>
        <v>2</v>
      </c>
      <c r="O289" s="27">
        <f>录入表!AD290</f>
        <v>4</v>
      </c>
      <c r="P289" s="25">
        <f>IF(AND(C289=基准价!$B$2,I289=基准价!$B$1,计算表!K289=基准价!$A$5),基准价!$B$5,IF(AND(C289=基准价!$B$2,I289=基准价!$B$1,计算表!K289=基准价!$A$7),基准价!$B$7,基准价!$C$5))</f>
        <v>8076</v>
      </c>
      <c r="Q289" s="29">
        <f>IF(AND(K289=基准价!$A$5,(50-(2016-M289))/50&gt;0.3),(50-(2016-M289))/50,IF(AND(K289=基准价!$A$5,(50-(2016-M289))/50&lt;=0.3),0.3,IF(AND(K289=基准价!$A$7,(40-(2016-M289))/40&gt;0.3),(40-(2016-M289))/40,0.3)))</f>
        <v>0.4</v>
      </c>
      <c r="R289" s="30">
        <f>IF(K289=基准价!$A$5,764*(Q289-0.3),612*(Q289-0.3))</f>
        <v>76</v>
      </c>
      <c r="S289" s="30">
        <f>IF(K289=基准价!$A$5,764*Q289*(L289-3)/0.2*3%,612*Q289*(L289-3)/0.2*3%)</f>
        <v>0</v>
      </c>
      <c r="T289" s="30">
        <f t="shared" si="16"/>
        <v>82</v>
      </c>
      <c r="U289" s="30">
        <f t="shared" si="14"/>
        <v>8234</v>
      </c>
      <c r="V289" s="30">
        <f t="shared" si="15"/>
        <v>609975</v>
      </c>
    </row>
    <row r="290" spans="1:22" ht="22.5">
      <c r="A290" s="23">
        <f>录入表!A291</f>
        <v>288</v>
      </c>
      <c r="B290" s="23" t="str">
        <f>录入表!B291</f>
        <v>杨金华</v>
      </c>
      <c r="C290" s="23" t="str">
        <f>录入表!D291</f>
        <v>楚湘街082号第002栋</v>
      </c>
      <c r="D290" s="23">
        <f>录入表!E291</f>
        <v>307</v>
      </c>
      <c r="E290" s="23" t="str">
        <f>录入表!G291</f>
        <v>楚湘街082号第002栋307</v>
      </c>
      <c r="F290" s="24" t="str">
        <f>录入表!H291</f>
        <v>00064786</v>
      </c>
      <c r="G290" s="23">
        <f>录入表!I291</f>
        <v>74.08</v>
      </c>
      <c r="H290" s="25" t="str">
        <f>录入表!J291</f>
        <v>住宅</v>
      </c>
      <c r="I290" s="25" t="str">
        <f>录入表!L291</f>
        <v>住宅</v>
      </c>
      <c r="J290" s="23" t="str">
        <f>录入表!O291</f>
        <v>混合结构</v>
      </c>
      <c r="K290" s="24" t="str">
        <f>录入表!Q291</f>
        <v>砖混</v>
      </c>
      <c r="L290" s="24">
        <f>录入表!T291</f>
        <v>3</v>
      </c>
      <c r="M290" s="26">
        <f>录入表!N291</f>
        <v>1986</v>
      </c>
      <c r="N290" s="27">
        <f>录入表!AC291</f>
        <v>3</v>
      </c>
      <c r="O290" s="27">
        <f>录入表!AD291</f>
        <v>4</v>
      </c>
      <c r="P290" s="25">
        <f>IF(AND(C290=基准价!$B$2,I290=基准价!$B$1,计算表!K290=基准价!$A$5),基准价!$B$5,IF(AND(C290=基准价!$B$2,I290=基准价!$B$1,计算表!K290=基准价!$A$7),基准价!$B$7,基准价!$C$5))</f>
        <v>8076</v>
      </c>
      <c r="Q290" s="29">
        <f>IF(AND(K290=基准价!$A$5,(50-(2016-M290))/50&gt;0.3),(50-(2016-M290))/50,IF(AND(K290=基准价!$A$5,(50-(2016-M290))/50&lt;=0.3),0.3,IF(AND(K290=基准价!$A$7,(40-(2016-M290))/40&gt;0.3),(40-(2016-M290))/40,0.3)))</f>
        <v>0.4</v>
      </c>
      <c r="R290" s="30">
        <f>IF(K290=基准价!$A$5,764*(Q290-0.3),612*(Q290-0.3))</f>
        <v>76</v>
      </c>
      <c r="S290" s="30">
        <f>IF(K290=基准价!$A$5,764*Q290*(L290-3)/0.2*3%,612*Q290*(L290-3)/0.2*3%)</f>
        <v>0</v>
      </c>
      <c r="T290" s="30">
        <f t="shared" si="16"/>
        <v>163</v>
      </c>
      <c r="U290" s="30">
        <f t="shared" si="14"/>
        <v>8315</v>
      </c>
      <c r="V290" s="30">
        <f t="shared" si="15"/>
        <v>615975</v>
      </c>
    </row>
    <row r="291" spans="1:22" ht="22.5">
      <c r="A291" s="23">
        <f>录入表!A292</f>
        <v>289</v>
      </c>
      <c r="B291" s="23" t="str">
        <f>录入表!B292</f>
        <v>李思武</v>
      </c>
      <c r="C291" s="23" t="str">
        <f>录入表!D292</f>
        <v>楚湘街082号第002栋</v>
      </c>
      <c r="D291" s="23">
        <f>录入表!E292</f>
        <v>407</v>
      </c>
      <c r="E291" s="23" t="str">
        <f>录入表!G292</f>
        <v>楚湘街082号第002栋407</v>
      </c>
      <c r="F291" s="24" t="str">
        <f>录入表!H292</f>
        <v>00064794</v>
      </c>
      <c r="G291" s="23">
        <f>录入表!I292</f>
        <v>74.08</v>
      </c>
      <c r="H291" s="25" t="str">
        <f>录入表!J292</f>
        <v>住宅</v>
      </c>
      <c r="I291" s="25" t="str">
        <f>录入表!L292</f>
        <v>住宅</v>
      </c>
      <c r="J291" s="23" t="str">
        <f>录入表!O292</f>
        <v>混合结构</v>
      </c>
      <c r="K291" s="24" t="str">
        <f>录入表!Q292</f>
        <v>砖混</v>
      </c>
      <c r="L291" s="24">
        <f>录入表!T292</f>
        <v>3</v>
      </c>
      <c r="M291" s="26">
        <f>录入表!N292</f>
        <v>1986</v>
      </c>
      <c r="N291" s="27">
        <f>录入表!AC292</f>
        <v>4</v>
      </c>
      <c r="O291" s="27">
        <f>录入表!AD292</f>
        <v>4</v>
      </c>
      <c r="P291" s="25">
        <f>IF(AND(C291=基准价!$B$2,I291=基准价!$B$1,计算表!K291=基准价!$A$5),基准价!$B$5,IF(AND(C291=基准价!$B$2,I291=基准价!$B$1,计算表!K291=基准价!$A$7),基准价!$B$7,基准价!$C$5))</f>
        <v>8076</v>
      </c>
      <c r="Q291" s="29">
        <f>IF(AND(K291=基准价!$A$5,(50-(2016-M291))/50&gt;0.3),(50-(2016-M291))/50,IF(AND(K291=基准价!$A$5,(50-(2016-M291))/50&lt;=0.3),0.3,IF(AND(K291=基准价!$A$7,(40-(2016-M291))/40&gt;0.3),(40-(2016-M291))/40,0.3)))</f>
        <v>0.4</v>
      </c>
      <c r="R291" s="30">
        <f>IF(K291=基准价!$A$5,764*(Q291-0.3),612*(Q291-0.3))</f>
        <v>76</v>
      </c>
      <c r="S291" s="30">
        <f>IF(K291=基准价!$A$5,764*Q291*(L291-3)/0.2*3%,612*Q291*(L291-3)/0.2*3%)</f>
        <v>0</v>
      </c>
      <c r="T291" s="30">
        <f t="shared" si="16"/>
        <v>41</v>
      </c>
      <c r="U291" s="30">
        <f t="shared" si="14"/>
        <v>8193</v>
      </c>
      <c r="V291" s="30">
        <f t="shared" si="15"/>
        <v>606937</v>
      </c>
    </row>
    <row r="292" spans="1:22" ht="22.5">
      <c r="A292" s="23">
        <f>录入表!A293</f>
        <v>290</v>
      </c>
      <c r="B292" s="23" t="str">
        <f>录入表!B293</f>
        <v>吴立君</v>
      </c>
      <c r="C292" s="23" t="str">
        <f>录入表!D293</f>
        <v>楚湘街082号第002栋</v>
      </c>
      <c r="D292" s="23">
        <f>录入表!E293</f>
        <v>108</v>
      </c>
      <c r="E292" s="23" t="str">
        <f>录入表!G293</f>
        <v>楚湘街082号第002栋108</v>
      </c>
      <c r="F292" s="24" t="str">
        <f>录入表!H293</f>
        <v>00064771</v>
      </c>
      <c r="G292" s="23">
        <f>录入表!I293</f>
        <v>51.68</v>
      </c>
      <c r="H292" s="25" t="str">
        <f>录入表!J293</f>
        <v>住宅</v>
      </c>
      <c r="I292" s="25" t="str">
        <f>录入表!L293</f>
        <v>住宅</v>
      </c>
      <c r="J292" s="23" t="str">
        <f>录入表!O293</f>
        <v>混合结构</v>
      </c>
      <c r="K292" s="24" t="str">
        <f>录入表!Q293</f>
        <v>砖混</v>
      </c>
      <c r="L292" s="24">
        <f>录入表!T293</f>
        <v>3</v>
      </c>
      <c r="M292" s="26">
        <f>录入表!N293</f>
        <v>1986</v>
      </c>
      <c r="N292" s="27">
        <f>录入表!AC293</f>
        <v>1</v>
      </c>
      <c r="O292" s="27">
        <f>录入表!AD293</f>
        <v>4</v>
      </c>
      <c r="P292" s="25">
        <f>IF(AND(C292=基准价!$B$2,I292=基准价!$B$1,计算表!K292=基准价!$A$5),基准价!$B$5,IF(AND(C292=基准价!$B$2,I292=基准价!$B$1,计算表!K292=基准价!$A$7),基准价!$B$7,基准价!$C$5))</f>
        <v>8076</v>
      </c>
      <c r="Q292" s="29">
        <f>IF(AND(K292=基准价!$A$5,(50-(2016-M292))/50&gt;0.3),(50-(2016-M292))/50,IF(AND(K292=基准价!$A$5,(50-(2016-M292))/50&lt;=0.3),0.3,IF(AND(K292=基准价!$A$7,(40-(2016-M292))/40&gt;0.3),(40-(2016-M292))/40,0.3)))</f>
        <v>0.4</v>
      </c>
      <c r="R292" s="30">
        <f>IF(K292=基准价!$A$5,764*(Q292-0.3),612*(Q292-0.3))</f>
        <v>76</v>
      </c>
      <c r="S292" s="30">
        <f>IF(K292=基准价!$A$5,764*Q292*(L292-3)/0.2*3%,612*Q292*(L292-3)/0.2*3%)</f>
        <v>0</v>
      </c>
      <c r="T292" s="30">
        <f t="shared" si="16"/>
        <v>0</v>
      </c>
      <c r="U292" s="30">
        <f t="shared" si="14"/>
        <v>8152</v>
      </c>
      <c r="V292" s="30">
        <f t="shared" si="15"/>
        <v>421295</v>
      </c>
    </row>
    <row r="293" spans="1:22" ht="22.5">
      <c r="A293" s="23">
        <f>录入表!A294</f>
        <v>291</v>
      </c>
      <c r="B293" s="23" t="str">
        <f>录入表!B294</f>
        <v>毛国兰</v>
      </c>
      <c r="C293" s="23" t="str">
        <f>录入表!D294</f>
        <v>楚湘街082号第002栋</v>
      </c>
      <c r="D293" s="23">
        <f>录入表!E294</f>
        <v>208</v>
      </c>
      <c r="E293" s="23" t="str">
        <f>录入表!G294</f>
        <v>楚湘街082号第002栋208</v>
      </c>
      <c r="F293" s="24" t="str">
        <f>录入表!H294</f>
        <v>709136529</v>
      </c>
      <c r="G293" s="23">
        <f>录入表!I294</f>
        <v>51.68</v>
      </c>
      <c r="H293" s="25" t="str">
        <f>录入表!J294</f>
        <v>住宅</v>
      </c>
      <c r="I293" s="25" t="str">
        <f>录入表!L294</f>
        <v>住宅</v>
      </c>
      <c r="J293" s="23" t="str">
        <f>录入表!O294</f>
        <v>混合结构</v>
      </c>
      <c r="K293" s="24" t="str">
        <f>录入表!Q294</f>
        <v>砖混</v>
      </c>
      <c r="L293" s="24">
        <f>录入表!T294</f>
        <v>3</v>
      </c>
      <c r="M293" s="26">
        <f>录入表!N294</f>
        <v>1986</v>
      </c>
      <c r="N293" s="27">
        <f>录入表!AC294</f>
        <v>2</v>
      </c>
      <c r="O293" s="27">
        <f>录入表!AD294</f>
        <v>4</v>
      </c>
      <c r="P293" s="25">
        <f>IF(AND(C293=基准价!$B$2,I293=基准价!$B$1,计算表!K293=基准价!$A$5),基准价!$B$5,IF(AND(C293=基准价!$B$2,I293=基准价!$B$1,计算表!K293=基准价!$A$7),基准价!$B$7,基准价!$C$5))</f>
        <v>8076</v>
      </c>
      <c r="Q293" s="29">
        <f>IF(AND(K293=基准价!$A$5,(50-(2016-M293))/50&gt;0.3),(50-(2016-M293))/50,IF(AND(K293=基准价!$A$5,(50-(2016-M293))/50&lt;=0.3),0.3,IF(AND(K293=基准价!$A$7,(40-(2016-M293))/40&gt;0.3),(40-(2016-M293))/40,0.3)))</f>
        <v>0.4</v>
      </c>
      <c r="R293" s="30">
        <f>IF(K293=基准价!$A$5,764*(Q293-0.3),612*(Q293-0.3))</f>
        <v>76</v>
      </c>
      <c r="S293" s="30">
        <f>IF(K293=基准价!$A$5,764*Q293*(L293-3)/0.2*3%,612*Q293*(L293-3)/0.2*3%)</f>
        <v>0</v>
      </c>
      <c r="T293" s="30">
        <f t="shared" si="16"/>
        <v>82</v>
      </c>
      <c r="U293" s="30">
        <f t="shared" si="14"/>
        <v>8234</v>
      </c>
      <c r="V293" s="30">
        <f t="shared" si="15"/>
        <v>425533</v>
      </c>
    </row>
    <row r="294" spans="1:22" ht="22.5">
      <c r="A294" s="23">
        <f>录入表!A295</f>
        <v>292</v>
      </c>
      <c r="B294" s="23" t="str">
        <f>录入表!B295</f>
        <v>陈蔷</v>
      </c>
      <c r="C294" s="23" t="str">
        <f>录入表!D295</f>
        <v>楚湘街082号第002栋</v>
      </c>
      <c r="D294" s="23">
        <f>录入表!E295</f>
        <v>308</v>
      </c>
      <c r="E294" s="23" t="str">
        <f>录入表!G295</f>
        <v>楚湘街082号第002栋308</v>
      </c>
      <c r="F294" s="24" t="str">
        <f>录入表!H295</f>
        <v>00488052</v>
      </c>
      <c r="G294" s="23">
        <f>录入表!I295</f>
        <v>51.68</v>
      </c>
      <c r="H294" s="25" t="str">
        <f>录入表!J295</f>
        <v>住宅</v>
      </c>
      <c r="I294" s="25" t="str">
        <f>录入表!L295</f>
        <v>住宅</v>
      </c>
      <c r="J294" s="23" t="str">
        <f>录入表!O295</f>
        <v>混合结构</v>
      </c>
      <c r="K294" s="24" t="str">
        <f>录入表!Q295</f>
        <v>砖混</v>
      </c>
      <c r="L294" s="24">
        <f>录入表!T295</f>
        <v>3</v>
      </c>
      <c r="M294" s="26">
        <f>录入表!N295</f>
        <v>1986</v>
      </c>
      <c r="N294" s="27">
        <f>录入表!AC295</f>
        <v>3</v>
      </c>
      <c r="O294" s="27">
        <f>录入表!AD295</f>
        <v>4</v>
      </c>
      <c r="P294" s="25">
        <f>IF(AND(C294=基准价!$B$2,I294=基准价!$B$1,计算表!K294=基准价!$A$5),基准价!$B$5,IF(AND(C294=基准价!$B$2,I294=基准价!$B$1,计算表!K294=基准价!$A$7),基准价!$B$7,基准价!$C$5))</f>
        <v>8076</v>
      </c>
      <c r="Q294" s="29">
        <f>IF(AND(K294=基准价!$A$5,(50-(2016-M294))/50&gt;0.3),(50-(2016-M294))/50,IF(AND(K294=基准价!$A$5,(50-(2016-M294))/50&lt;=0.3),0.3,IF(AND(K294=基准价!$A$7,(40-(2016-M294))/40&gt;0.3),(40-(2016-M294))/40,0.3)))</f>
        <v>0.4</v>
      </c>
      <c r="R294" s="30">
        <f>IF(K294=基准价!$A$5,764*(Q294-0.3),612*(Q294-0.3))</f>
        <v>76</v>
      </c>
      <c r="S294" s="30">
        <f>IF(K294=基准价!$A$5,764*Q294*(L294-3)/0.2*3%,612*Q294*(L294-3)/0.2*3%)</f>
        <v>0</v>
      </c>
      <c r="T294" s="30">
        <f t="shared" si="16"/>
        <v>163</v>
      </c>
      <c r="U294" s="30">
        <f t="shared" si="14"/>
        <v>8315</v>
      </c>
      <c r="V294" s="30">
        <f t="shared" si="15"/>
        <v>429719</v>
      </c>
    </row>
    <row r="295" spans="1:22" ht="22.5">
      <c r="A295" s="23">
        <f>录入表!A296</f>
        <v>293</v>
      </c>
      <c r="B295" s="23" t="str">
        <f>录入表!B296</f>
        <v>章岳仪</v>
      </c>
      <c r="C295" s="23" t="str">
        <f>录入表!D296</f>
        <v>楚湘街082号第002栋</v>
      </c>
      <c r="D295" s="23">
        <f>录入表!E296</f>
        <v>408</v>
      </c>
      <c r="E295" s="23" t="str">
        <f>录入表!G296</f>
        <v>楚湘街082号第002栋408</v>
      </c>
      <c r="F295" s="24" t="str">
        <f>录入表!H296</f>
        <v>00578264</v>
      </c>
      <c r="G295" s="23">
        <f>录入表!I296</f>
        <v>51.68</v>
      </c>
      <c r="H295" s="25" t="str">
        <f>录入表!J296</f>
        <v>住宅</v>
      </c>
      <c r="I295" s="25" t="str">
        <f>录入表!L296</f>
        <v>住宅</v>
      </c>
      <c r="J295" s="23" t="str">
        <f>录入表!O296</f>
        <v>混合结构</v>
      </c>
      <c r="K295" s="24" t="str">
        <f>录入表!Q296</f>
        <v>砖混</v>
      </c>
      <c r="L295" s="24">
        <f>录入表!T296</f>
        <v>3</v>
      </c>
      <c r="M295" s="26">
        <f>录入表!N296</f>
        <v>1986</v>
      </c>
      <c r="N295" s="27">
        <f>录入表!AC296</f>
        <v>4</v>
      </c>
      <c r="O295" s="27">
        <f>录入表!AD296</f>
        <v>4</v>
      </c>
      <c r="P295" s="25">
        <f>IF(AND(C295=基准价!$B$2,I295=基准价!$B$1,计算表!K295=基准价!$A$5),基准价!$B$5,IF(AND(C295=基准价!$B$2,I295=基准价!$B$1,计算表!K295=基准价!$A$7),基准价!$B$7,基准价!$C$5))</f>
        <v>8076</v>
      </c>
      <c r="Q295" s="29">
        <f>IF(AND(K295=基准价!$A$5,(50-(2016-M295))/50&gt;0.3),(50-(2016-M295))/50,IF(AND(K295=基准价!$A$5,(50-(2016-M295))/50&lt;=0.3),0.3,IF(AND(K295=基准价!$A$7,(40-(2016-M295))/40&gt;0.3),(40-(2016-M295))/40,0.3)))</f>
        <v>0.4</v>
      </c>
      <c r="R295" s="30">
        <f>IF(K295=基准价!$A$5,764*(Q295-0.3),612*(Q295-0.3))</f>
        <v>76</v>
      </c>
      <c r="S295" s="30">
        <f>IF(K295=基准价!$A$5,764*Q295*(L295-3)/0.2*3%,612*Q295*(L295-3)/0.2*3%)</f>
        <v>0</v>
      </c>
      <c r="T295" s="30">
        <f t="shared" si="16"/>
        <v>41</v>
      </c>
      <c r="U295" s="30">
        <f t="shared" si="14"/>
        <v>8193</v>
      </c>
      <c r="V295" s="30">
        <f t="shared" si="15"/>
        <v>423414</v>
      </c>
    </row>
    <row r="296" spans="1:22">
      <c r="A296" s="23">
        <f>录入表!A297</f>
        <v>294</v>
      </c>
      <c r="B296" s="23" t="str">
        <f>录入表!B297</f>
        <v>李斌武</v>
      </c>
      <c r="C296" s="23" t="str">
        <f>录入表!D297</f>
        <v>独立栋</v>
      </c>
      <c r="D296" s="23">
        <f>录入表!E297</f>
        <v>0</v>
      </c>
      <c r="E296" s="23" t="str">
        <f>录入表!G297</f>
        <v>楚湘街53号</v>
      </c>
      <c r="F296" s="24" t="str">
        <f>录入表!H297</f>
        <v>（64南私）字第750号</v>
      </c>
      <c r="G296" s="23">
        <f>录入表!I297</f>
        <v>50.48</v>
      </c>
      <c r="H296" s="25" t="str">
        <f>录入表!J297</f>
        <v>住宅</v>
      </c>
      <c r="I296" s="25" t="str">
        <f>录入表!L297</f>
        <v>住宅</v>
      </c>
      <c r="J296" s="23" t="str">
        <f>录入表!O297</f>
        <v>竹壁</v>
      </c>
      <c r="K296" s="24" t="str">
        <f>录入表!Q297</f>
        <v>砖木</v>
      </c>
      <c r="L296" s="24">
        <f>录入表!T297</f>
        <v>3.5</v>
      </c>
      <c r="M296" s="26">
        <f>录入表!N297</f>
        <v>1953</v>
      </c>
      <c r="N296" s="27">
        <f>录入表!AC297</f>
        <v>1</v>
      </c>
      <c r="O296" s="27">
        <f>录入表!AD297</f>
        <v>1</v>
      </c>
      <c r="P296" s="25">
        <f>IF(AND(C296=基准价!$B$2,I296=基准价!$B$1,计算表!K296=基准价!$A$5),基准价!$B$5,IF(AND(C296=基准价!$B$2,I296=基准价!$B$1,计算表!K296=基准价!$A$7),基准价!$B$7,基准价!$C$5))</f>
        <v>8166</v>
      </c>
      <c r="Q296" s="29">
        <f>IF(AND(K296=基准价!$A$5,(50-(2016-M296))/50&gt;0.3),(50-(2016-M296))/50,IF(AND(K296=基准价!$A$5,(50-(2016-M296))/50&lt;=0.3),0.3,IF(AND(K296=基准价!$A$7,(40-(2016-M296))/40&gt;0.3),(40-(2016-M296))/40,0.3)))</f>
        <v>0.3</v>
      </c>
      <c r="R296" s="30">
        <f>IF(K296=基准价!$A$5,764*(Q296-0.3),612*(Q296-0.3))</f>
        <v>0</v>
      </c>
      <c r="S296" s="30">
        <f>IF(K296=基准价!$A$5,764*Q296*(L296-3)/0.2*3%,612*Q296*(L296-3)/0.2*3%)</f>
        <v>14</v>
      </c>
      <c r="T296" s="30">
        <f t="shared" si="16"/>
        <v>0</v>
      </c>
      <c r="U296" s="30">
        <f t="shared" si="14"/>
        <v>8180</v>
      </c>
      <c r="V296" s="30">
        <f t="shared" si="15"/>
        <v>412926</v>
      </c>
    </row>
    <row r="297" spans="1:22" s="19" customFormat="1" ht="33.75">
      <c r="A297" s="34">
        <f>录入表!A298</f>
        <v>295</v>
      </c>
      <c r="B297" s="34" t="str">
        <f>录入表!B298</f>
        <v>曹强</v>
      </c>
      <c r="C297" s="34" t="str">
        <f>录入表!D298</f>
        <v>独立栋</v>
      </c>
      <c r="D297" s="34">
        <f>录入表!E298</f>
        <v>0</v>
      </c>
      <c r="E297" s="34" t="str">
        <f>录入表!G298</f>
        <v>楚湘街090.092.094号第001栋全部</v>
      </c>
      <c r="F297" s="35" t="str">
        <f>录入表!H298</f>
        <v>00255912</v>
      </c>
      <c r="G297" s="34">
        <f>录入表!I298</f>
        <v>660.3</v>
      </c>
      <c r="H297" s="36" t="str">
        <f>录入表!J298</f>
        <v>工业</v>
      </c>
      <c r="I297" s="36" t="str">
        <f>录入表!L298</f>
        <v>工业</v>
      </c>
      <c r="J297" s="23" t="str">
        <f>录入表!O298</f>
        <v>混合</v>
      </c>
      <c r="K297" s="35" t="str">
        <f>录入表!Q298</f>
        <v>砖混</v>
      </c>
      <c r="L297" s="35">
        <f>录入表!T298</f>
        <v>5.5</v>
      </c>
      <c r="M297" s="26">
        <f>录入表!N298</f>
        <v>1992</v>
      </c>
      <c r="N297" s="27">
        <f>录入表!AC298</f>
        <v>1</v>
      </c>
      <c r="O297" s="27">
        <f>录入表!AD298</f>
        <v>1</v>
      </c>
      <c r="P297" s="36">
        <f>基准价!E5</f>
        <v>6291</v>
      </c>
      <c r="Q297" s="29">
        <f>IF(AND(K297=基准价!$A$5,(50-(2016-M297))/50&gt;0.3),(50-(2016-M297))/50,IF(AND(K297=基准价!$A$5,(50-(2016-M297))/50&lt;=0.3),0.3,IF(AND(K297=基准价!$A$7,(40-(2016-M297))/40&gt;0.3),(40-(2016-M297))/40,0.3)))</f>
        <v>0.52</v>
      </c>
      <c r="R297" s="30">
        <f>IF(K297=基准价!$A$5,764*(Q297-0.3),612*(Q297-0.3))</f>
        <v>168</v>
      </c>
      <c r="S297" s="30">
        <f>IF(K297=基准价!$A$5,764*Q297*(L297-4)/0.2*3%,612*Q297*(L297-4)/0.2*3%)</f>
        <v>89</v>
      </c>
      <c r="T297" s="30">
        <f t="shared" si="16"/>
        <v>0</v>
      </c>
      <c r="U297" s="30">
        <f t="shared" si="14"/>
        <v>6548</v>
      </c>
      <c r="V297" s="30">
        <f t="shared" si="15"/>
        <v>4323644</v>
      </c>
    </row>
    <row r="298" spans="1:22" ht="22.5">
      <c r="A298" s="23">
        <f>录入表!A299</f>
        <v>296</v>
      </c>
      <c r="B298" s="23" t="str">
        <f>录入表!B299</f>
        <v>李安其</v>
      </c>
      <c r="C298" s="23" t="str">
        <f>录入表!D299</f>
        <v>独立栋</v>
      </c>
      <c r="D298" s="23">
        <f>录入表!E299</f>
        <v>0</v>
      </c>
      <c r="E298" s="23" t="str">
        <f>录入表!G299</f>
        <v>楚湘街62号001栋全部</v>
      </c>
      <c r="F298" s="24" t="str">
        <f>录入表!H299</f>
        <v>私061164</v>
      </c>
      <c r="G298" s="23">
        <f>录入表!I299</f>
        <v>124.03</v>
      </c>
      <c r="H298" s="25" t="str">
        <f>录入表!J299</f>
        <v>住宅</v>
      </c>
      <c r="I298" s="25" t="str">
        <f>录入表!L299</f>
        <v>住宅</v>
      </c>
      <c r="J298" s="23" t="str">
        <f>录入表!O299</f>
        <v>混合</v>
      </c>
      <c r="K298" s="24" t="str">
        <f>录入表!Q299</f>
        <v>砖混</v>
      </c>
      <c r="L298" s="24">
        <f>录入表!T299</f>
        <v>3</v>
      </c>
      <c r="M298" s="26">
        <f>录入表!N299</f>
        <v>1994</v>
      </c>
      <c r="N298" s="27" t="str">
        <f>录入表!AC299</f>
        <v>1-2</v>
      </c>
      <c r="O298" s="27">
        <f>录入表!AD299</f>
        <v>2</v>
      </c>
      <c r="P298" s="25">
        <f>IF(AND(C298=基准价!$B$2,I298=基准价!$B$1,计算表!K298=基准价!$A$5),基准价!$B$5,IF(AND(C298=基准价!$B$2,I298=基准价!$B$1,计算表!K298=基准价!$A$7),基准价!$B$7,基准价!$C$5))</f>
        <v>8318</v>
      </c>
      <c r="Q298" s="29">
        <f>IF(AND(K298=基准价!$A$5,(50-(2016-M298))/50&gt;0.3),(50-(2016-M298))/50,IF(AND(K298=基准价!$A$5,(50-(2016-M298))/50&lt;=0.3),0.3,IF(AND(K298=基准价!$A$7,(40-(2016-M298))/40&gt;0.3),(40-(2016-M298))/40,0.3)))</f>
        <v>0.56000000000000005</v>
      </c>
      <c r="R298" s="30">
        <f>IF(K298=基准价!$A$5,764*(Q298-0.3),612*(Q298-0.3))</f>
        <v>199</v>
      </c>
      <c r="S298" s="30">
        <f>IF(K298=基准价!$A$5,764*Q298*(L298-3)/0.2*3%,612*Q298*(L298-3)/0.2*3%)</f>
        <v>0</v>
      </c>
      <c r="T298" s="30" t="b">
        <f t="shared" si="16"/>
        <v>0</v>
      </c>
      <c r="U298" s="30">
        <f t="shared" si="14"/>
        <v>8517</v>
      </c>
      <c r="V298" s="30">
        <f t="shared" si="15"/>
        <v>1056364</v>
      </c>
    </row>
    <row r="299" spans="1:22" ht="22.5">
      <c r="A299" s="23">
        <f>录入表!A300</f>
        <v>297</v>
      </c>
      <c r="B299" s="23" t="str">
        <f>录入表!B300</f>
        <v>冯誉美</v>
      </c>
      <c r="C299" s="23" t="str">
        <f>录入表!D300</f>
        <v>独立栋</v>
      </c>
      <c r="D299" s="23">
        <f>录入表!E300</f>
        <v>0</v>
      </c>
      <c r="E299" s="23" t="str">
        <f>录入表!G300</f>
        <v>楚湘街125号</v>
      </c>
      <c r="F299" s="24" t="str">
        <f>录入表!H300</f>
        <v>03841</v>
      </c>
      <c r="G299" s="23">
        <f>录入表!I300</f>
        <v>68.16</v>
      </c>
      <c r="H299" s="25">
        <f>录入表!J300</f>
        <v>0</v>
      </c>
      <c r="I299" s="25" t="str">
        <f>录入表!L300</f>
        <v>住宅</v>
      </c>
      <c r="J299" s="23" t="str">
        <f>录入表!O300</f>
        <v>砖木结构</v>
      </c>
      <c r="K299" s="24" t="str">
        <f>录入表!Q300</f>
        <v>砖木</v>
      </c>
      <c r="L299" s="24">
        <f>录入表!T300</f>
        <v>3</v>
      </c>
      <c r="M299" s="26">
        <f>录入表!N300</f>
        <v>0</v>
      </c>
      <c r="N299" s="27" t="str">
        <f>录入表!AC300</f>
        <v>1-2</v>
      </c>
      <c r="O299" s="27">
        <f>录入表!AD300</f>
        <v>2</v>
      </c>
      <c r="P299" s="25">
        <f>IF(AND(C299=基准价!$B$2,I299=基准价!$B$1,计算表!K299=基准价!$A$5),基准价!$B$5,IF(AND(C299=基准价!$B$2,I299=基准价!$B$1,计算表!K299=基准价!$A$7),基准价!$B$7,基准价!$C$5))</f>
        <v>8166</v>
      </c>
      <c r="Q299" s="29">
        <f>IF(AND(K299=基准价!$A$5,(50-(2016-M299))/50&gt;0.3),(50-(2016-M299))/50,IF(AND(K299=基准价!$A$5,(50-(2016-M299))/50&lt;=0.3),0.3,IF(AND(K299=基准价!$A$7,(40-(2016-M299))/40&gt;0.3),(40-(2016-M299))/40,0.3)))</f>
        <v>0.3</v>
      </c>
      <c r="R299" s="30">
        <f>IF(K299=基准价!$A$5,764*(Q299-0.3),612*(Q299-0.3))</f>
        <v>0</v>
      </c>
      <c r="S299" s="30">
        <f>IF(K299=基准价!$A$5,764*Q299*(L299-3)/0.2*3%,612*Q299*(L299-3)/0.2*3%)</f>
        <v>0</v>
      </c>
      <c r="T299" s="30" t="b">
        <f t="shared" si="16"/>
        <v>0</v>
      </c>
      <c r="U299" s="30">
        <f t="shared" si="14"/>
        <v>8166</v>
      </c>
      <c r="V299" s="30">
        <f t="shared" si="15"/>
        <v>556595</v>
      </c>
    </row>
    <row r="300" spans="1:22" ht="45">
      <c r="A300" s="23">
        <f>录入表!A301</f>
        <v>298</v>
      </c>
      <c r="B300" s="23" t="str">
        <f>录入表!B301</f>
        <v>王汉湘</v>
      </c>
      <c r="C300" s="23" t="str">
        <f>录入表!D301</f>
        <v>裕农街093号第033栋</v>
      </c>
      <c r="D300" s="23">
        <f>录入表!E301</f>
        <v>0</v>
      </c>
      <c r="E300" s="23" t="str">
        <f>录入表!G301</f>
        <v>裕农街093号第033栋（091,093,103号）403</v>
      </c>
      <c r="F300" s="24" t="str">
        <f>录入表!H301</f>
        <v>00113785</v>
      </c>
      <c r="G300" s="23">
        <f>录入表!I301</f>
        <v>57.77</v>
      </c>
      <c r="H300" s="25" t="str">
        <f>录入表!J301</f>
        <v>住宅</v>
      </c>
      <c r="I300" s="25" t="str">
        <f>录入表!L301</f>
        <v>住宅</v>
      </c>
      <c r="J300" s="23" t="str">
        <f>录入表!O301</f>
        <v>混合</v>
      </c>
      <c r="K300" s="24" t="str">
        <f>录入表!Q301</f>
        <v>砖混</v>
      </c>
      <c r="L300" s="24">
        <f>录入表!T301</f>
        <v>3</v>
      </c>
      <c r="M300" s="26">
        <f>录入表!N301</f>
        <v>1990</v>
      </c>
      <c r="N300" s="27">
        <f>录入表!AC301</f>
        <v>4</v>
      </c>
      <c r="O300" s="27">
        <f>录入表!AD301</f>
        <v>7</v>
      </c>
      <c r="P300" s="25">
        <f>IF(AND(C300=基准价!$B$2,I300=基准价!$B$1,计算表!K300=基准价!$A$5),基准价!$B$5,IF(AND(C300=基准价!$B$2,I300=基准价!$B$1,计算表!K300=基准价!$A$7),基准价!$B$7,基准价!$C$5))</f>
        <v>8076</v>
      </c>
      <c r="Q300" s="29">
        <f>IF(AND(K300=基准价!$A$5,(50-(2016-M300))/50&gt;0.3),(50-(2016-M300))/50,IF(AND(K300=基准价!$A$5,(50-(2016-M300))/50&lt;=0.3),0.3,IF(AND(K300=基准价!$A$7,(40-(2016-M300))/40&gt;0.3),(40-(2016-M300))/40,0.3)))</f>
        <v>0.48</v>
      </c>
      <c r="R300" s="30">
        <f>IF(K300=基准价!$A$5,764*(Q300-0.3),612*(Q300-0.3))</f>
        <v>138</v>
      </c>
      <c r="S300" s="30">
        <f>IF(K300=基准价!$A$5,764*Q300*(L300-3)/0.2*3%,612*Q300*(L300-3)/0.2*3%)</f>
        <v>0</v>
      </c>
      <c r="T300" s="30">
        <f t="shared" ref="T300:T301" si="17">IF(N300=1,(P300+R300)*0,IF(N300=2,(P300+R300)*0.01,IF(AND(O300=3,N300=3),(P300+R300)*0.01,IF(AND(O300&gt;3,N300=3),(P300+R300)*0.02,IF(AND(O300=4,N300=4),(P300+R300)*0.005,IF(AND(O300&gt;4,N300=4),(P300+R300)*0.01,IF(AND(O300=5,N300=5),(P300+R300)*0,IF(AND(O300&gt;5,N300=5),(P300+R300)*0.005,IF(AND(O300=6,N300=6),(P300+R300)*(-0.01),IF(AND(O300&gt;6,N300=6),(P300+R300)*0,IF(AND(O300=7,N300=7),(P300+R300)*(-0.015),IF(AND(O300=8,N300=7),(P300+R300)*(-0.01),IF(AND(O300=8,N300=8),(P300+R300)*(-0.02))))))))))))))</f>
        <v>82</v>
      </c>
      <c r="U300" s="30">
        <f t="shared" ref="U300:U301" si="18">P300+R300+S300+T300</f>
        <v>8296</v>
      </c>
      <c r="V300" s="30">
        <f t="shared" ref="V300:V301" si="19">U300*G300</f>
        <v>479260</v>
      </c>
    </row>
    <row r="301" spans="1:22" ht="45">
      <c r="A301" s="23">
        <f>录入表!A302</f>
        <v>299</v>
      </c>
      <c r="B301" s="23" t="str">
        <f>录入表!B302</f>
        <v>章罗英</v>
      </c>
      <c r="C301" s="23" t="str">
        <f>录入表!D302</f>
        <v>裕农街093号第033栋</v>
      </c>
      <c r="D301" s="23">
        <f>录入表!E302</f>
        <v>0</v>
      </c>
      <c r="E301" s="23" t="str">
        <f>录入表!G302</f>
        <v>裕农街093号第033栋（091,093,103号）404</v>
      </c>
      <c r="F301" s="24" t="str">
        <f>录入表!H302</f>
        <v>00113785</v>
      </c>
      <c r="G301" s="23">
        <f>录入表!I302</f>
        <v>57.77</v>
      </c>
      <c r="H301" s="25" t="str">
        <f>录入表!J302</f>
        <v>住宅</v>
      </c>
      <c r="I301" s="25" t="str">
        <f>录入表!L302</f>
        <v>住宅</v>
      </c>
      <c r="J301" s="23" t="str">
        <f>录入表!O302</f>
        <v>混合</v>
      </c>
      <c r="K301" s="24" t="str">
        <f>录入表!Q302</f>
        <v>砖混</v>
      </c>
      <c r="L301" s="24">
        <f>录入表!T302</f>
        <v>3</v>
      </c>
      <c r="M301" s="26">
        <f>录入表!N302</f>
        <v>1990</v>
      </c>
      <c r="N301" s="27">
        <f>录入表!AC302</f>
        <v>4</v>
      </c>
      <c r="O301" s="27">
        <f>录入表!AD302</f>
        <v>7</v>
      </c>
      <c r="P301" s="25">
        <f>IF(AND(C301=基准价!$B$2,I301=基准价!$B$1,计算表!K301=基准价!$A$5),基准价!$B$5,IF(AND(C301=基准价!$B$2,I301=基准价!$B$1,计算表!K301=基准价!$A$7),基准价!$B$7,基准价!$C$5))</f>
        <v>8076</v>
      </c>
      <c r="Q301" s="29">
        <f>IF(AND(K301=基准价!$A$5,(50-(2016-M301))/50&gt;0.3),(50-(2016-M301))/50,IF(AND(K301=基准价!$A$5,(50-(2016-M301))/50&lt;=0.3),0.3,IF(AND(K301=基准价!$A$7,(40-(2016-M301))/40&gt;0.3),(40-(2016-M301))/40,0.3)))</f>
        <v>0.48</v>
      </c>
      <c r="R301" s="30">
        <f>IF(K301=基准价!$A$5,764*(Q301-0.3),612*(Q301-0.3))</f>
        <v>138</v>
      </c>
      <c r="S301" s="30">
        <f>IF(K301=基准价!$A$5,764*Q301*(L301-3)/0.2*3%,612*Q301*(L301-3)/0.2*3%)</f>
        <v>0</v>
      </c>
      <c r="T301" s="30">
        <f t="shared" si="17"/>
        <v>82</v>
      </c>
      <c r="U301" s="30">
        <f t="shared" si="18"/>
        <v>8296</v>
      </c>
      <c r="V301" s="30">
        <f t="shared" si="19"/>
        <v>479260</v>
      </c>
    </row>
    <row r="302" spans="1:22" s="17" customFormat="1" ht="19.5" customHeight="1">
      <c r="A302" s="196">
        <v>187</v>
      </c>
      <c r="B302" s="196" t="s">
        <v>2959</v>
      </c>
      <c r="C302" s="196" t="s">
        <v>2961</v>
      </c>
      <c r="D302" s="25"/>
      <c r="E302" s="196" t="s">
        <v>2962</v>
      </c>
      <c r="F302" s="198" t="s">
        <v>2963</v>
      </c>
      <c r="G302" s="26">
        <v>256.85000000000002</v>
      </c>
      <c r="H302" s="25" t="s">
        <v>2964</v>
      </c>
      <c r="I302" s="25" t="s">
        <v>2964</v>
      </c>
      <c r="J302" s="25" t="s">
        <v>2966</v>
      </c>
      <c r="K302" s="25" t="s">
        <v>2966</v>
      </c>
      <c r="L302" s="17">
        <v>3</v>
      </c>
      <c r="M302" s="24" t="s">
        <v>2967</v>
      </c>
      <c r="N302" s="24" t="s">
        <v>2968</v>
      </c>
      <c r="O302" s="24" t="s">
        <v>2968</v>
      </c>
      <c r="P302" s="25">
        <v>36382</v>
      </c>
      <c r="Q302" s="29">
        <f>IF(AND(K302=基准价!$A$5,(50-(2016-M302))/50&gt;0.3),(50-(2016-M302))/50,IF(AND(K302=基准价!$A$5,(50-(2016-M302))/50&lt;=0.3),0.3,IF(AND(K302=基准价!$A$7,(40-(2016-M302))/40&gt;0.3),(40-(2016-M302))/40,0.3)))</f>
        <v>0.42</v>
      </c>
      <c r="R302" s="30">
        <f>IF(K302=基准价!$A$5,764*(Q302-0.3),612*(Q302-0.3))</f>
        <v>92</v>
      </c>
      <c r="S302" s="30">
        <f>IF(K302=基准价!$A$5,764*Q302*(L302-3)/0.2*3%,612*Q302*(L302-3)/0.2*3%)</f>
        <v>0</v>
      </c>
      <c r="T302" s="30" t="b">
        <f t="shared" ref="T302:T303" si="20">IF(N302=1,(P302+R302)*0,IF(N302=2,(P302+R302)*0.01,IF(AND(O302=3,N302=3),(P302+R302)*0.01,IF(AND(O302&gt;3,N302=3),(P302+R302)*0.02,IF(AND(O302=4,N302=4),(P302+R302)*0.005,IF(AND(O302&gt;4,N302=4),(P302+R302)*0.01,IF(AND(O302=5,N302=5),(P302+R302)*0,IF(AND(O302&gt;5,N302=5),(P302+R302)*0.005,IF(AND(O302=6,N302=6),(P302+R302)*(-0.01),IF(AND(O302&gt;6,N302=6),(P302+R302)*0,IF(AND(O302=7,N302=7),(P302+R302)*(-0.015),IF(AND(O302=8,N302=7),(P302+R302)*(-0.01),IF(AND(O302=8,N302=8),(P302+R302)*(-0.02))))))))))))))</f>
        <v>0</v>
      </c>
      <c r="U302" s="30">
        <v>36474</v>
      </c>
      <c r="V302" s="30">
        <f>U302*G302</f>
        <v>9368347</v>
      </c>
    </row>
    <row r="303" spans="1:22" ht="22.5">
      <c r="A303" s="197"/>
      <c r="B303" s="197"/>
      <c r="C303" s="197"/>
      <c r="D303" s="169"/>
      <c r="E303" s="197"/>
      <c r="F303" s="199"/>
      <c r="G303" s="26">
        <v>23</v>
      </c>
      <c r="H303" s="184" t="s">
        <v>2965</v>
      </c>
      <c r="I303" s="184" t="s">
        <v>2965</v>
      </c>
      <c r="J303" s="25" t="s">
        <v>2966</v>
      </c>
      <c r="K303" s="25" t="s">
        <v>2966</v>
      </c>
      <c r="L303" s="20">
        <v>3</v>
      </c>
      <c r="M303" s="24" t="s">
        <v>2967</v>
      </c>
      <c r="N303" s="24" t="s">
        <v>2968</v>
      </c>
      <c r="O303" s="24" t="s">
        <v>2968</v>
      </c>
      <c r="P303" s="25">
        <v>18191</v>
      </c>
      <c r="Q303" s="29">
        <f>IF(AND(K303=基准价!$A$5,(50-(2016-M303))/50&gt;0.3),(50-(2016-M303))/50,IF(AND(K303=基准价!$A$5,(50-(2016-M303))/50&lt;=0.3),0.3,IF(AND(K303=基准价!$A$7,(40-(2016-M303))/40&gt;0.3),(40-(2016-M303))/40,0.3)))</f>
        <v>0.42</v>
      </c>
      <c r="R303" s="30">
        <f>IF(K303=基准价!$A$5,764*(Q303-0.3),612*(Q303-0.3))</f>
        <v>92</v>
      </c>
      <c r="S303" s="30">
        <f>IF(K303=基准价!$A$5,764*Q303*(L303-3)/0.2*3%,612*Q303*(L303-3)/0.2*3%)</f>
        <v>0</v>
      </c>
      <c r="T303" s="30" t="b">
        <f t="shared" si="20"/>
        <v>0</v>
      </c>
      <c r="U303" s="30">
        <v>18283</v>
      </c>
      <c r="V303" s="30">
        <f>U303*G303</f>
        <v>420509</v>
      </c>
    </row>
    <row r="306" spans="16:18">
      <c r="R306" s="37"/>
    </row>
    <row r="307" spans="16:18">
      <c r="R307" s="37"/>
    </row>
    <row r="309" spans="16:18" s="20" customFormat="1">
      <c r="P309" s="37"/>
    </row>
  </sheetData>
  <autoFilter ref="A1:W1" xr:uid="{00000000-0009-0000-0000-000002000000}">
    <sortState ref="A2:W299">
      <sortCondition ref="A1"/>
    </sortState>
  </autoFilter>
  <mergeCells count="5">
    <mergeCell ref="A302:A303"/>
    <mergeCell ref="B302:B303"/>
    <mergeCell ref="C302:C303"/>
    <mergeCell ref="E302:E303"/>
    <mergeCell ref="F302:F303"/>
  </mergeCells>
  <phoneticPr fontId="2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"/>
  <sheetViews>
    <sheetView workbookViewId="0">
      <selection activeCell="L17" sqref="L17"/>
    </sheetView>
  </sheetViews>
  <sheetFormatPr defaultColWidth="9" defaultRowHeight="13.5"/>
  <cols>
    <col min="12" max="12" width="9.5" bestFit="1" customWidth="1"/>
  </cols>
  <sheetData>
    <row r="1" spans="1:20" ht="24.75" customHeight="1">
      <c r="A1" s="1"/>
      <c r="B1" s="118" t="s">
        <v>40</v>
      </c>
      <c r="C1" s="119"/>
      <c r="D1" s="118" t="s">
        <v>1122</v>
      </c>
      <c r="E1" s="118" t="s">
        <v>725</v>
      </c>
      <c r="I1" s="13" t="s">
        <v>1123</v>
      </c>
      <c r="J1" s="208"/>
      <c r="K1" s="200" t="s">
        <v>1124</v>
      </c>
      <c r="L1" s="200"/>
      <c r="M1" s="200" t="s">
        <v>1125</v>
      </c>
      <c r="N1" s="200"/>
      <c r="O1" s="200" t="s">
        <v>1126</v>
      </c>
      <c r="P1" s="200"/>
      <c r="Q1" s="200" t="s">
        <v>1127</v>
      </c>
      <c r="R1" s="200"/>
      <c r="S1" s="200" t="s">
        <v>1128</v>
      </c>
      <c r="T1" s="200"/>
    </row>
    <row r="2" spans="1:20" ht="13.5" customHeight="1">
      <c r="A2" s="2" t="s">
        <v>1129</v>
      </c>
      <c r="B2" s="204" t="s">
        <v>88</v>
      </c>
      <c r="C2" s="207" t="s">
        <v>1130</v>
      </c>
      <c r="D2" s="204" t="s">
        <v>1131</v>
      </c>
      <c r="E2" s="204" t="s">
        <v>1132</v>
      </c>
      <c r="F2" s="3"/>
      <c r="I2" s="14"/>
      <c r="J2" s="208"/>
      <c r="K2" s="15" t="s">
        <v>1133</v>
      </c>
      <c r="L2" s="15" t="s">
        <v>1134</v>
      </c>
      <c r="M2" s="15" t="s">
        <v>1133</v>
      </c>
      <c r="N2" s="15" t="s">
        <v>1134</v>
      </c>
      <c r="O2" s="15" t="s">
        <v>1133</v>
      </c>
      <c r="P2" s="15" t="s">
        <v>1134</v>
      </c>
      <c r="Q2" s="15" t="s">
        <v>1133</v>
      </c>
      <c r="R2" s="15" t="s">
        <v>1134</v>
      </c>
      <c r="S2" s="15" t="s">
        <v>1133</v>
      </c>
      <c r="T2" s="15" t="s">
        <v>1134</v>
      </c>
    </row>
    <row r="3" spans="1:20">
      <c r="A3" s="4" t="s">
        <v>1135</v>
      </c>
      <c r="B3" s="204"/>
      <c r="C3" s="207"/>
      <c r="D3" s="204"/>
      <c r="E3" s="204"/>
      <c r="F3" s="3"/>
      <c r="I3" s="209" t="s">
        <v>1136</v>
      </c>
      <c r="J3" s="16" t="s">
        <v>1137</v>
      </c>
      <c r="K3" s="16">
        <v>36756</v>
      </c>
      <c r="L3" s="16">
        <v>18378</v>
      </c>
      <c r="M3" s="16">
        <v>31360</v>
      </c>
      <c r="N3" s="16">
        <v>15680</v>
      </c>
      <c r="O3" s="16">
        <v>27151</v>
      </c>
      <c r="P3" s="16">
        <v>13576</v>
      </c>
      <c r="Q3" s="16">
        <v>23443</v>
      </c>
      <c r="R3" s="16">
        <v>11722</v>
      </c>
      <c r="S3" s="16">
        <v>21212</v>
      </c>
      <c r="T3" s="16">
        <v>10606</v>
      </c>
    </row>
    <row r="4" spans="1:20">
      <c r="A4" s="5" t="s">
        <v>1138</v>
      </c>
      <c r="B4" s="5">
        <v>8692</v>
      </c>
      <c r="C4" s="6">
        <f>C5+374</f>
        <v>8450</v>
      </c>
      <c r="D4" s="5">
        <v>7966</v>
      </c>
      <c r="E4" s="5">
        <v>6665</v>
      </c>
      <c r="F4" s="3"/>
      <c r="I4" s="210"/>
      <c r="J4" s="16" t="s">
        <v>1139</v>
      </c>
      <c r="K4" s="16">
        <v>22054</v>
      </c>
      <c r="L4" s="16">
        <v>11027</v>
      </c>
      <c r="M4" s="16">
        <v>18816</v>
      </c>
      <c r="N4" s="16">
        <v>9408</v>
      </c>
      <c r="O4" s="16">
        <v>16291</v>
      </c>
      <c r="P4" s="16">
        <v>8146</v>
      </c>
      <c r="Q4" s="16">
        <v>14066</v>
      </c>
      <c r="R4" s="16" t="s">
        <v>1140</v>
      </c>
      <c r="S4" s="16">
        <v>12727</v>
      </c>
      <c r="T4" s="16" t="s">
        <v>1140</v>
      </c>
    </row>
    <row r="5" spans="1:20">
      <c r="A5" s="5" t="s">
        <v>42</v>
      </c>
      <c r="B5" s="5">
        <v>8318</v>
      </c>
      <c r="C5" s="6">
        <v>8076</v>
      </c>
      <c r="D5" s="5">
        <v>7592</v>
      </c>
      <c r="E5" s="5">
        <v>6291</v>
      </c>
      <c r="F5" s="3"/>
      <c r="I5" s="211" t="s">
        <v>1141</v>
      </c>
      <c r="J5" s="16" t="s">
        <v>1137</v>
      </c>
      <c r="K5" s="181">
        <v>36382</v>
      </c>
      <c r="L5" s="16">
        <v>18191</v>
      </c>
      <c r="M5" s="16">
        <v>30986</v>
      </c>
      <c r="N5" s="16">
        <v>15493</v>
      </c>
      <c r="O5" s="16">
        <v>26777</v>
      </c>
      <c r="P5" s="16">
        <v>13389</v>
      </c>
      <c r="Q5" s="16">
        <v>23069</v>
      </c>
      <c r="R5" s="16">
        <v>11535</v>
      </c>
      <c r="S5" s="16">
        <v>20838</v>
      </c>
      <c r="T5" s="16">
        <v>10419</v>
      </c>
    </row>
    <row r="6" spans="1:20">
      <c r="A6" s="5" t="s">
        <v>1142</v>
      </c>
      <c r="B6" s="5">
        <v>8242</v>
      </c>
      <c r="C6" s="6">
        <f>C5-76</f>
        <v>8000</v>
      </c>
      <c r="D6" s="5">
        <v>7516</v>
      </c>
      <c r="E6" s="5">
        <v>6215</v>
      </c>
      <c r="F6" s="3"/>
      <c r="I6" s="211"/>
      <c r="J6" s="16" t="s">
        <v>1139</v>
      </c>
      <c r="K6" s="16">
        <v>21829</v>
      </c>
      <c r="L6" s="16">
        <v>10915</v>
      </c>
      <c r="M6" s="16">
        <v>18592</v>
      </c>
      <c r="N6" s="16">
        <v>9296</v>
      </c>
      <c r="O6" s="16">
        <v>16066</v>
      </c>
      <c r="P6" s="16">
        <v>8033</v>
      </c>
      <c r="Q6" s="16">
        <v>13841</v>
      </c>
      <c r="R6" s="16" t="s">
        <v>1140</v>
      </c>
      <c r="S6" s="16">
        <v>12503</v>
      </c>
      <c r="T6" s="16" t="s">
        <v>1140</v>
      </c>
    </row>
    <row r="7" spans="1:20">
      <c r="A7" s="5" t="s">
        <v>92</v>
      </c>
      <c r="B7" s="5">
        <v>8166</v>
      </c>
      <c r="C7" s="6">
        <f>C5-152</f>
        <v>7924</v>
      </c>
      <c r="D7" s="5">
        <v>7440</v>
      </c>
      <c r="E7" s="5">
        <v>6139</v>
      </c>
      <c r="F7" s="3"/>
      <c r="I7" s="211" t="s">
        <v>1142</v>
      </c>
      <c r="J7" s="16" t="s">
        <v>1137</v>
      </c>
      <c r="K7" s="16">
        <v>36306</v>
      </c>
      <c r="L7" s="16">
        <v>18153</v>
      </c>
      <c r="M7" s="16">
        <v>30910</v>
      </c>
      <c r="N7" s="16">
        <v>15455</v>
      </c>
      <c r="O7" s="16">
        <v>26701</v>
      </c>
      <c r="P7" s="16">
        <v>13351</v>
      </c>
      <c r="Q7" s="16">
        <v>22993</v>
      </c>
      <c r="R7" s="16">
        <v>11497</v>
      </c>
      <c r="S7" s="16">
        <v>20762</v>
      </c>
      <c r="T7" s="16">
        <v>10381</v>
      </c>
    </row>
    <row r="8" spans="1:20">
      <c r="I8" s="211"/>
      <c r="J8" s="16" t="s">
        <v>1139</v>
      </c>
      <c r="K8" s="16">
        <v>21784</v>
      </c>
      <c r="L8" s="16">
        <v>10892</v>
      </c>
      <c r="M8" s="16">
        <v>18546</v>
      </c>
      <c r="N8" s="16">
        <v>9273</v>
      </c>
      <c r="O8" s="16">
        <v>16021</v>
      </c>
      <c r="P8" s="16">
        <v>8011</v>
      </c>
      <c r="Q8" s="16">
        <v>13796</v>
      </c>
      <c r="R8" s="16" t="s">
        <v>1140</v>
      </c>
      <c r="S8" s="16">
        <v>12457</v>
      </c>
      <c r="T8" s="16" t="s">
        <v>1140</v>
      </c>
    </row>
    <row r="9" spans="1:20" ht="18.75">
      <c r="A9" s="201" t="s">
        <v>1143</v>
      </c>
      <c r="B9" s="201"/>
      <c r="C9" s="201"/>
      <c r="D9" s="201"/>
      <c r="E9" s="201"/>
      <c r="F9" s="201"/>
      <c r="I9" s="211" t="s">
        <v>1144</v>
      </c>
      <c r="J9" s="16" t="s">
        <v>1137</v>
      </c>
      <c r="K9" s="16">
        <v>36230</v>
      </c>
      <c r="L9" s="16">
        <v>18115</v>
      </c>
      <c r="M9" s="16">
        <v>30834</v>
      </c>
      <c r="N9" s="16">
        <v>15417</v>
      </c>
      <c r="O9" s="16">
        <v>26625</v>
      </c>
      <c r="P9" s="16">
        <v>13313</v>
      </c>
      <c r="Q9" s="16">
        <v>22917</v>
      </c>
      <c r="R9" s="16">
        <v>11459</v>
      </c>
      <c r="S9" s="16">
        <v>20686</v>
      </c>
      <c r="T9" s="16">
        <v>10343</v>
      </c>
    </row>
    <row r="10" spans="1:20">
      <c r="A10" s="7" t="s">
        <v>1145</v>
      </c>
      <c r="B10" s="7" t="s">
        <v>1146</v>
      </c>
      <c r="C10" s="7" t="s">
        <v>1141</v>
      </c>
      <c r="D10" s="7" t="s">
        <v>1142</v>
      </c>
      <c r="E10" s="7" t="s">
        <v>1144</v>
      </c>
      <c r="F10" s="7" t="s">
        <v>1147</v>
      </c>
      <c r="I10" s="211"/>
      <c r="J10" s="16" t="s">
        <v>1139</v>
      </c>
      <c r="K10" s="16">
        <v>21738</v>
      </c>
      <c r="L10" s="16">
        <v>10869</v>
      </c>
      <c r="M10" s="16">
        <v>18500</v>
      </c>
      <c r="N10" s="16">
        <v>9250</v>
      </c>
      <c r="O10" s="16">
        <v>15975</v>
      </c>
      <c r="P10" s="16">
        <v>7988</v>
      </c>
      <c r="Q10" s="16">
        <v>13750</v>
      </c>
      <c r="R10" s="16" t="s">
        <v>1140</v>
      </c>
      <c r="S10" s="16">
        <v>12412</v>
      </c>
      <c r="T10" s="16" t="s">
        <v>1140</v>
      </c>
    </row>
    <row r="11" spans="1:20">
      <c r="A11" s="7" t="s">
        <v>1148</v>
      </c>
      <c r="B11" s="7">
        <v>1138</v>
      </c>
      <c r="C11" s="7">
        <v>764</v>
      </c>
      <c r="D11" s="7">
        <v>688</v>
      </c>
      <c r="E11" s="7">
        <v>612</v>
      </c>
      <c r="F11" s="7">
        <v>544</v>
      </c>
      <c r="S11" s="3"/>
    </row>
    <row r="12" spans="1:20">
      <c r="A12" s="7" t="s">
        <v>1149</v>
      </c>
      <c r="B12" s="7">
        <v>60</v>
      </c>
      <c r="C12" s="7">
        <v>50</v>
      </c>
      <c r="D12" s="7">
        <v>50</v>
      </c>
      <c r="E12" s="7">
        <v>40</v>
      </c>
      <c r="F12" s="7">
        <v>40</v>
      </c>
      <c r="S12" s="3"/>
    </row>
    <row r="13" spans="1:20">
      <c r="M13" s="182" t="s">
        <v>2952</v>
      </c>
      <c r="N13" s="182" t="s">
        <v>2953</v>
      </c>
      <c r="O13" s="182" t="s">
        <v>2954</v>
      </c>
      <c r="P13" s="6"/>
      <c r="Q13" s="6"/>
      <c r="S13" s="3"/>
    </row>
    <row r="14" spans="1:20">
      <c r="A14" s="202" t="s">
        <v>1150</v>
      </c>
      <c r="B14" s="205" t="s">
        <v>1137</v>
      </c>
      <c r="C14" s="205" t="s">
        <v>1139</v>
      </c>
      <c r="D14" s="205" t="s">
        <v>1151</v>
      </c>
      <c r="E14" s="205" t="s">
        <v>1152</v>
      </c>
      <c r="F14" s="205" t="s">
        <v>1153</v>
      </c>
      <c r="G14" s="205" t="s">
        <v>1154</v>
      </c>
      <c r="H14" s="205" t="s">
        <v>1155</v>
      </c>
      <c r="I14" s="205" t="s">
        <v>1156</v>
      </c>
      <c r="M14" s="6">
        <v>256.85000000000002</v>
      </c>
      <c r="N14" s="6">
        <f>K5</f>
        <v>36382</v>
      </c>
      <c r="O14" s="183">
        <f>((50-(2016-1987))/50-0.3)*764</f>
        <v>92</v>
      </c>
      <c r="P14" s="183">
        <f>N14+O14</f>
        <v>36474</v>
      </c>
      <c r="Q14" s="6">
        <f>P14*M14</f>
        <v>9368346.9000000004</v>
      </c>
      <c r="S14" s="3"/>
    </row>
    <row r="15" spans="1:20">
      <c r="A15" s="203"/>
      <c r="B15" s="206"/>
      <c r="C15" s="206"/>
      <c r="D15" s="206"/>
      <c r="E15" s="206"/>
      <c r="F15" s="206"/>
      <c r="G15" s="206"/>
      <c r="H15" s="206"/>
      <c r="I15" s="206"/>
      <c r="M15" s="6">
        <v>23</v>
      </c>
      <c r="N15" s="6">
        <f>L5</f>
        <v>18191</v>
      </c>
      <c r="O15" s="183">
        <f>O14</f>
        <v>92</v>
      </c>
      <c r="P15" s="183">
        <f>N15+O15</f>
        <v>18283</v>
      </c>
      <c r="Q15" s="6">
        <f>P15*M15</f>
        <v>420509</v>
      </c>
      <c r="S15" s="3"/>
    </row>
    <row r="16" spans="1:20">
      <c r="A16" s="8" t="s">
        <v>1157</v>
      </c>
      <c r="B16" s="8">
        <v>1</v>
      </c>
      <c r="C16" s="8">
        <v>1.01</v>
      </c>
      <c r="D16" s="8">
        <v>1.01</v>
      </c>
      <c r="E16" s="8"/>
      <c r="F16" s="8"/>
      <c r="G16" s="8"/>
      <c r="H16" s="8"/>
      <c r="I16" s="8"/>
      <c r="M16" s="1"/>
      <c r="N16" s="1"/>
      <c r="O16" s="1"/>
      <c r="P16" s="1"/>
      <c r="Q16" s="1">
        <f>SUM(Q14:Q15)</f>
        <v>9788855.9000000004</v>
      </c>
      <c r="S16" s="3"/>
    </row>
    <row r="17" spans="1:19">
      <c r="A17" s="8" t="s">
        <v>1158</v>
      </c>
      <c r="B17" s="8">
        <v>1</v>
      </c>
      <c r="C17" s="8">
        <v>1.01</v>
      </c>
      <c r="D17" s="8">
        <v>1.02</v>
      </c>
      <c r="E17" s="8">
        <v>1.0049999999999999</v>
      </c>
      <c r="F17" s="8"/>
      <c r="G17" s="8"/>
      <c r="H17" s="8"/>
      <c r="I17" s="8"/>
      <c r="M17" s="1"/>
      <c r="N17" s="1"/>
      <c r="O17" s="1"/>
      <c r="P17" s="1"/>
      <c r="Q17" s="1"/>
      <c r="S17" s="3"/>
    </row>
    <row r="18" spans="1:19">
      <c r="A18" s="8" t="s">
        <v>1159</v>
      </c>
      <c r="B18" s="8">
        <v>1</v>
      </c>
      <c r="C18" s="8">
        <v>1.01</v>
      </c>
      <c r="D18" s="8">
        <v>1.02</v>
      </c>
      <c r="E18" s="8">
        <v>1.01</v>
      </c>
      <c r="F18" s="8">
        <v>1</v>
      </c>
      <c r="G18" s="8"/>
      <c r="H18" s="8"/>
      <c r="I18" s="8"/>
      <c r="M18" s="1"/>
      <c r="N18" s="1"/>
      <c r="O18" s="1"/>
      <c r="P18" s="1"/>
      <c r="Q18" s="1">
        <f>Q16*0.95</f>
        <v>9299413.1050000004</v>
      </c>
      <c r="S18" s="3"/>
    </row>
    <row r="19" spans="1:19">
      <c r="A19" s="8" t="s">
        <v>1160</v>
      </c>
      <c r="B19" s="8">
        <v>1</v>
      </c>
      <c r="C19" s="8">
        <v>1.01</v>
      </c>
      <c r="D19" s="8">
        <v>1.02</v>
      </c>
      <c r="E19" s="8">
        <v>1.01</v>
      </c>
      <c r="F19" s="8">
        <v>1.0049999999999999</v>
      </c>
      <c r="G19" s="8">
        <v>0.99</v>
      </c>
      <c r="H19" s="8"/>
      <c r="I19" s="8"/>
      <c r="S19" s="3"/>
    </row>
    <row r="20" spans="1:19">
      <c r="A20" s="8" t="s">
        <v>1161</v>
      </c>
      <c r="B20" s="8">
        <v>1</v>
      </c>
      <c r="C20" s="8">
        <v>1.01</v>
      </c>
      <c r="D20" s="8">
        <v>1.02</v>
      </c>
      <c r="E20" s="8">
        <v>1.01</v>
      </c>
      <c r="F20" s="8">
        <v>1.0049999999999999</v>
      </c>
      <c r="G20" s="8">
        <v>1</v>
      </c>
      <c r="H20" s="8">
        <v>0.98499999999999999</v>
      </c>
      <c r="I20" s="8"/>
      <c r="S20" s="3"/>
    </row>
    <row r="21" spans="1:19">
      <c r="A21" s="8" t="s">
        <v>1162</v>
      </c>
      <c r="B21" s="8">
        <v>1</v>
      </c>
      <c r="C21" s="8">
        <v>1.01</v>
      </c>
      <c r="D21" s="8">
        <v>1.02</v>
      </c>
      <c r="E21" s="8">
        <v>1.01</v>
      </c>
      <c r="F21" s="8">
        <v>1.0049999999999999</v>
      </c>
      <c r="G21" s="8">
        <v>1</v>
      </c>
      <c r="H21" s="8">
        <v>0.99</v>
      </c>
      <c r="I21" s="8">
        <v>0.98</v>
      </c>
      <c r="S21" s="3"/>
    </row>
    <row r="22" spans="1:19">
      <c r="S22" s="3"/>
    </row>
    <row r="23" spans="1:19" ht="24">
      <c r="A23" s="9" t="s">
        <v>1163</v>
      </c>
      <c r="B23" s="9" t="s">
        <v>1164</v>
      </c>
      <c r="C23" s="10" t="s">
        <v>1165</v>
      </c>
      <c r="D23" s="10" t="s">
        <v>1166</v>
      </c>
      <c r="E23" s="10" t="s">
        <v>1135</v>
      </c>
      <c r="F23" s="9" t="s">
        <v>1167</v>
      </c>
      <c r="G23" s="10" t="s">
        <v>1168</v>
      </c>
      <c r="H23" s="10" t="s">
        <v>1169</v>
      </c>
      <c r="I23" s="10" t="s">
        <v>1170</v>
      </c>
    </row>
    <row r="24" spans="1:19" ht="24">
      <c r="A24" s="11">
        <v>1</v>
      </c>
      <c r="B24" s="12" t="s">
        <v>1171</v>
      </c>
      <c r="C24" s="12" t="s">
        <v>40</v>
      </c>
      <c r="D24" s="12">
        <v>1989</v>
      </c>
      <c r="E24" s="12" t="s">
        <v>150</v>
      </c>
      <c r="F24" s="11">
        <v>4</v>
      </c>
      <c r="G24" s="12" t="s">
        <v>1172</v>
      </c>
      <c r="H24" s="12">
        <v>3</v>
      </c>
      <c r="I24" s="11">
        <v>8198</v>
      </c>
    </row>
    <row r="25" spans="1:19" ht="24">
      <c r="A25" s="11">
        <v>2</v>
      </c>
      <c r="B25" s="12" t="s">
        <v>495</v>
      </c>
      <c r="C25" s="12" t="s">
        <v>40</v>
      </c>
      <c r="D25" s="12">
        <v>1986</v>
      </c>
      <c r="E25" s="12" t="s">
        <v>150</v>
      </c>
      <c r="F25" s="11">
        <v>4</v>
      </c>
      <c r="G25" s="12" t="s">
        <v>1172</v>
      </c>
      <c r="H25" s="12">
        <v>3</v>
      </c>
      <c r="I25" s="11">
        <v>8152</v>
      </c>
    </row>
    <row r="26" spans="1:19" ht="24">
      <c r="A26" s="11">
        <v>3</v>
      </c>
      <c r="B26" s="12" t="s">
        <v>525</v>
      </c>
      <c r="C26" s="12" t="s">
        <v>40</v>
      </c>
      <c r="D26" s="12">
        <v>1986</v>
      </c>
      <c r="E26" s="12" t="s">
        <v>150</v>
      </c>
      <c r="F26" s="11">
        <v>4</v>
      </c>
      <c r="G26" s="12" t="s">
        <v>1172</v>
      </c>
      <c r="H26" s="12">
        <v>3</v>
      </c>
      <c r="I26" s="11">
        <v>8152</v>
      </c>
    </row>
    <row r="27" spans="1:19" ht="24">
      <c r="A27" s="11">
        <v>4</v>
      </c>
      <c r="B27" s="12" t="s">
        <v>539</v>
      </c>
      <c r="C27" s="12" t="s">
        <v>40</v>
      </c>
      <c r="D27" s="12">
        <v>1987</v>
      </c>
      <c r="E27" s="12" t="s">
        <v>150</v>
      </c>
      <c r="F27" s="11">
        <v>3</v>
      </c>
      <c r="G27" s="12" t="s">
        <v>1172</v>
      </c>
      <c r="H27" s="12">
        <v>3</v>
      </c>
      <c r="I27" s="11">
        <v>8168</v>
      </c>
    </row>
    <row r="28" spans="1:19" ht="24">
      <c r="A28" s="11">
        <v>5</v>
      </c>
      <c r="B28" s="12" t="s">
        <v>1173</v>
      </c>
      <c r="C28" s="12" t="s">
        <v>40</v>
      </c>
      <c r="D28" s="12">
        <v>1996</v>
      </c>
      <c r="E28" s="12" t="s">
        <v>150</v>
      </c>
      <c r="F28" s="11">
        <v>4</v>
      </c>
      <c r="G28" s="12" t="s">
        <v>1172</v>
      </c>
      <c r="H28" s="12">
        <v>3</v>
      </c>
      <c r="I28" s="11">
        <v>8305</v>
      </c>
    </row>
    <row r="29" spans="1:19" ht="24">
      <c r="A29" s="11">
        <v>6</v>
      </c>
      <c r="B29" s="12" t="s">
        <v>734</v>
      </c>
      <c r="C29" s="12" t="s">
        <v>40</v>
      </c>
      <c r="D29" s="12">
        <v>1990</v>
      </c>
      <c r="E29" s="12" t="s">
        <v>150</v>
      </c>
      <c r="F29" s="11">
        <v>7</v>
      </c>
      <c r="G29" s="12" t="s">
        <v>1172</v>
      </c>
      <c r="H29" s="12">
        <v>3</v>
      </c>
      <c r="I29" s="11">
        <v>8214</v>
      </c>
    </row>
    <row r="30" spans="1:19" ht="24">
      <c r="A30" s="11">
        <v>7</v>
      </c>
      <c r="B30" s="12" t="s">
        <v>58</v>
      </c>
      <c r="C30" s="11" t="s">
        <v>40</v>
      </c>
      <c r="D30" s="12">
        <v>1993</v>
      </c>
      <c r="E30" s="11" t="s">
        <v>150</v>
      </c>
      <c r="F30" s="11">
        <v>6</v>
      </c>
      <c r="G30" s="12" t="s">
        <v>1172</v>
      </c>
      <c r="H30" s="12">
        <v>3</v>
      </c>
      <c r="I30" s="11">
        <v>8259</v>
      </c>
    </row>
    <row r="31" spans="1:19" ht="24">
      <c r="A31" s="11">
        <v>8</v>
      </c>
      <c r="B31" s="12" t="s">
        <v>38</v>
      </c>
      <c r="C31" s="11" t="s">
        <v>40</v>
      </c>
      <c r="D31" s="12">
        <v>1993</v>
      </c>
      <c r="E31" s="11" t="s">
        <v>150</v>
      </c>
      <c r="F31" s="11">
        <v>7</v>
      </c>
      <c r="G31" s="12" t="s">
        <v>1172</v>
      </c>
      <c r="H31" s="12">
        <v>3</v>
      </c>
      <c r="I31" s="11">
        <v>8259</v>
      </c>
    </row>
    <row r="32" spans="1:19" ht="24">
      <c r="A32" s="11">
        <v>9</v>
      </c>
      <c r="B32" s="12" t="s">
        <v>1174</v>
      </c>
      <c r="C32" s="11" t="s">
        <v>40</v>
      </c>
      <c r="D32" s="12">
        <v>2004</v>
      </c>
      <c r="E32" s="11" t="s">
        <v>150</v>
      </c>
      <c r="F32" s="11">
        <v>8</v>
      </c>
      <c r="G32" s="12" t="s">
        <v>1172</v>
      </c>
      <c r="H32" s="12">
        <v>3</v>
      </c>
      <c r="I32" s="11">
        <v>8427</v>
      </c>
    </row>
    <row r="33" spans="1:9" ht="24">
      <c r="A33" s="11">
        <v>10</v>
      </c>
      <c r="B33" s="12" t="s">
        <v>1175</v>
      </c>
      <c r="C33" s="11" t="s">
        <v>40</v>
      </c>
      <c r="D33" s="12">
        <v>1982</v>
      </c>
      <c r="E33" s="11" t="s">
        <v>150</v>
      </c>
      <c r="F33" s="11">
        <v>2</v>
      </c>
      <c r="G33" s="12" t="s">
        <v>1172</v>
      </c>
      <c r="H33" s="12">
        <v>3</v>
      </c>
      <c r="I33" s="11">
        <v>8091</v>
      </c>
    </row>
    <row r="34" spans="1:9" ht="24">
      <c r="A34" s="11">
        <v>11</v>
      </c>
      <c r="B34" s="12" t="s">
        <v>1176</v>
      </c>
      <c r="C34" s="11" t="s">
        <v>40</v>
      </c>
      <c r="D34" s="12" t="s">
        <v>1177</v>
      </c>
      <c r="E34" s="11" t="s">
        <v>150</v>
      </c>
      <c r="F34" s="11">
        <v>3</v>
      </c>
      <c r="G34" s="12" t="s">
        <v>1172</v>
      </c>
      <c r="H34" s="12">
        <v>3</v>
      </c>
      <c r="I34" s="11">
        <v>8076</v>
      </c>
    </row>
    <row r="35" spans="1:9" ht="24">
      <c r="A35" s="11">
        <v>12</v>
      </c>
      <c r="B35" s="12" t="s">
        <v>1178</v>
      </c>
      <c r="C35" s="11" t="s">
        <v>40</v>
      </c>
      <c r="D35" s="12">
        <v>1954</v>
      </c>
      <c r="E35" s="11" t="s">
        <v>150</v>
      </c>
      <c r="F35" s="11">
        <v>4</v>
      </c>
      <c r="G35" s="12" t="s">
        <v>1172</v>
      </c>
      <c r="H35" s="12">
        <v>3</v>
      </c>
      <c r="I35" s="11">
        <v>8076</v>
      </c>
    </row>
  </sheetData>
  <mergeCells count="24">
    <mergeCell ref="J1:J2"/>
    <mergeCell ref="G14:G15"/>
    <mergeCell ref="H14:H15"/>
    <mergeCell ref="I3:I4"/>
    <mergeCell ref="I5:I6"/>
    <mergeCell ref="I7:I8"/>
    <mergeCell ref="I9:I10"/>
    <mergeCell ref="I14:I15"/>
    <mergeCell ref="A9:F9"/>
    <mergeCell ref="A14:A15"/>
    <mergeCell ref="B2:B3"/>
    <mergeCell ref="B14:B15"/>
    <mergeCell ref="C2:C3"/>
    <mergeCell ref="C14:C15"/>
    <mergeCell ref="D2:D3"/>
    <mergeCell ref="D14:D15"/>
    <mergeCell ref="E2:E3"/>
    <mergeCell ref="E14:E15"/>
    <mergeCell ref="F14:F15"/>
    <mergeCell ref="K1:L1"/>
    <mergeCell ref="M1:N1"/>
    <mergeCell ref="O1:P1"/>
    <mergeCell ref="Q1:R1"/>
    <mergeCell ref="S1:T1"/>
  </mergeCell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1"/>
  <sheetViews>
    <sheetView zoomScaleNormal="100" workbookViewId="0">
      <pane xSplit="1" ySplit="1" topLeftCell="D281" activePane="bottomRight" state="frozen"/>
      <selection pane="topRight" activeCell="B1" sqref="B1"/>
      <selection pane="bottomLeft" activeCell="A2" sqref="A2"/>
      <selection pane="bottomRight" activeCell="E309" sqref="E309"/>
    </sheetView>
  </sheetViews>
  <sheetFormatPr defaultColWidth="9" defaultRowHeight="11.25"/>
  <cols>
    <col min="1" max="1" width="7.625" style="20" customWidth="1"/>
    <col min="2" max="2" width="10.625" style="20" customWidth="1"/>
    <col min="3" max="3" width="9" style="20" customWidth="1"/>
    <col min="4" max="4" width="7.375" style="20" customWidth="1"/>
    <col min="5" max="5" width="14.625" style="20" customWidth="1"/>
    <col min="6" max="6" width="11.625" style="143" customWidth="1"/>
    <col min="7" max="7" width="7.5" style="142" customWidth="1"/>
    <col min="8" max="8" width="6" style="20" customWidth="1"/>
    <col min="9" max="9" width="5.25" style="20" customWidth="1"/>
    <col min="10" max="10" width="4.25" style="20" customWidth="1"/>
    <col min="11" max="11" width="7.5" style="20" customWidth="1"/>
    <col min="12" max="12" width="7.5" style="142" customWidth="1"/>
    <col min="13" max="13" width="7" style="142" customWidth="1"/>
    <col min="14" max="14" width="7.875" style="142" customWidth="1"/>
    <col min="15" max="16" width="9" style="142"/>
    <col min="17" max="17" width="22.25" style="20" bestFit="1" customWidth="1"/>
    <col min="18" max="16384" width="9" style="20"/>
  </cols>
  <sheetData>
    <row r="1" spans="1:17" s="17" customFormat="1" ht="22.5">
      <c r="A1" s="23" t="s">
        <v>0</v>
      </c>
      <c r="B1" s="23" t="s">
        <v>1</v>
      </c>
      <c r="C1" s="23" t="s">
        <v>3</v>
      </c>
      <c r="D1" s="23" t="s">
        <v>4</v>
      </c>
      <c r="E1" s="23" t="s">
        <v>6</v>
      </c>
      <c r="F1" s="27" t="s">
        <v>7</v>
      </c>
      <c r="G1" s="27" t="s">
        <v>8</v>
      </c>
      <c r="H1" s="23" t="s">
        <v>9</v>
      </c>
      <c r="I1" s="23" t="s">
        <v>11</v>
      </c>
      <c r="J1" s="23" t="s">
        <v>1839</v>
      </c>
      <c r="K1" s="24" t="s">
        <v>15</v>
      </c>
      <c r="L1" s="27" t="s">
        <v>1790</v>
      </c>
      <c r="M1" s="27" t="s">
        <v>27</v>
      </c>
      <c r="N1" s="27" t="s">
        <v>28</v>
      </c>
      <c r="O1" s="27" t="s">
        <v>1120</v>
      </c>
      <c r="P1" s="27" t="s">
        <v>1121</v>
      </c>
      <c r="Q1" s="25" t="s">
        <v>2067</v>
      </c>
    </row>
    <row r="2" spans="1:17" ht="22.5">
      <c r="A2" s="23">
        <v>1</v>
      </c>
      <c r="B2" s="23" t="s">
        <v>37</v>
      </c>
      <c r="C2" s="23" t="s">
        <v>38</v>
      </c>
      <c r="D2" s="23">
        <v>104</v>
      </c>
      <c r="E2" s="23" t="s">
        <v>1827</v>
      </c>
      <c r="F2" s="27" t="s">
        <v>39</v>
      </c>
      <c r="G2" s="27">
        <v>64.28</v>
      </c>
      <c r="H2" s="25" t="s">
        <v>40</v>
      </c>
      <c r="I2" s="25" t="s">
        <v>40</v>
      </c>
      <c r="J2" s="23" t="s">
        <v>150</v>
      </c>
      <c r="K2" s="24" t="s">
        <v>42</v>
      </c>
      <c r="L2" s="24">
        <v>1993</v>
      </c>
      <c r="M2" s="27">
        <v>1</v>
      </c>
      <c r="N2" s="27">
        <v>7</v>
      </c>
      <c r="O2" s="24">
        <v>8259</v>
      </c>
      <c r="P2" s="24">
        <v>530889</v>
      </c>
      <c r="Q2" s="140" t="s">
        <v>1857</v>
      </c>
    </row>
    <row r="3" spans="1:17" ht="22.5">
      <c r="A3" s="23">
        <v>2</v>
      </c>
      <c r="B3" s="23" t="s">
        <v>48</v>
      </c>
      <c r="C3" s="23" t="s">
        <v>38</v>
      </c>
      <c r="D3" s="23">
        <v>304</v>
      </c>
      <c r="E3" s="23" t="s">
        <v>1828</v>
      </c>
      <c r="F3" s="27" t="s">
        <v>49</v>
      </c>
      <c r="G3" s="27">
        <v>64.28</v>
      </c>
      <c r="H3" s="25" t="s">
        <v>40</v>
      </c>
      <c r="I3" s="25" t="s">
        <v>40</v>
      </c>
      <c r="J3" s="23" t="s">
        <v>150</v>
      </c>
      <c r="K3" s="24" t="s">
        <v>42</v>
      </c>
      <c r="L3" s="24">
        <v>1993</v>
      </c>
      <c r="M3" s="27">
        <v>3</v>
      </c>
      <c r="N3" s="27">
        <v>7</v>
      </c>
      <c r="O3" s="24">
        <v>8424</v>
      </c>
      <c r="P3" s="24">
        <v>541495</v>
      </c>
      <c r="Q3" s="140" t="s">
        <v>1858</v>
      </c>
    </row>
    <row r="4" spans="1:17" ht="22.5">
      <c r="A4" s="23">
        <v>3</v>
      </c>
      <c r="B4" s="23" t="s">
        <v>50</v>
      </c>
      <c r="C4" s="23" t="s">
        <v>38</v>
      </c>
      <c r="D4" s="23">
        <v>302</v>
      </c>
      <c r="E4" s="23" t="s">
        <v>1829</v>
      </c>
      <c r="F4" s="27" t="s">
        <v>51</v>
      </c>
      <c r="G4" s="27">
        <v>63.31</v>
      </c>
      <c r="H4" s="25" t="s">
        <v>40</v>
      </c>
      <c r="I4" s="25" t="s">
        <v>40</v>
      </c>
      <c r="J4" s="23" t="s">
        <v>150</v>
      </c>
      <c r="K4" s="24" t="s">
        <v>42</v>
      </c>
      <c r="L4" s="24">
        <v>1993</v>
      </c>
      <c r="M4" s="27">
        <v>3</v>
      </c>
      <c r="N4" s="27">
        <v>7</v>
      </c>
      <c r="O4" s="24">
        <v>8424</v>
      </c>
      <c r="P4" s="24">
        <v>533323</v>
      </c>
      <c r="Q4" s="140" t="s">
        <v>1859</v>
      </c>
    </row>
    <row r="5" spans="1:17" ht="22.5">
      <c r="A5" s="23">
        <v>4</v>
      </c>
      <c r="B5" s="23" t="s">
        <v>52</v>
      </c>
      <c r="C5" s="23" t="s">
        <v>38</v>
      </c>
      <c r="D5" s="23">
        <v>401</v>
      </c>
      <c r="E5" s="23" t="s">
        <v>1830</v>
      </c>
      <c r="F5" s="27" t="s">
        <v>53</v>
      </c>
      <c r="G5" s="27">
        <v>64.28</v>
      </c>
      <c r="H5" s="25" t="s">
        <v>40</v>
      </c>
      <c r="I5" s="25" t="s">
        <v>40</v>
      </c>
      <c r="J5" s="23" t="s">
        <v>150</v>
      </c>
      <c r="K5" s="24" t="s">
        <v>42</v>
      </c>
      <c r="L5" s="24">
        <v>1993</v>
      </c>
      <c r="M5" s="27">
        <v>4</v>
      </c>
      <c r="N5" s="27">
        <v>7</v>
      </c>
      <c r="O5" s="24">
        <v>8342</v>
      </c>
      <c r="P5" s="24">
        <v>536224</v>
      </c>
      <c r="Q5" s="140" t="s">
        <v>1860</v>
      </c>
    </row>
    <row r="6" spans="1:17" ht="22.5">
      <c r="A6" s="23">
        <v>5</v>
      </c>
      <c r="B6" s="23" t="s">
        <v>55</v>
      </c>
      <c r="C6" s="23" t="s">
        <v>38</v>
      </c>
      <c r="D6" s="23">
        <v>502</v>
      </c>
      <c r="E6" s="23" t="s">
        <v>1831</v>
      </c>
      <c r="F6" s="27" t="s">
        <v>56</v>
      </c>
      <c r="G6" s="27">
        <v>63.31</v>
      </c>
      <c r="H6" s="25" t="s">
        <v>40</v>
      </c>
      <c r="I6" s="25" t="s">
        <v>40</v>
      </c>
      <c r="J6" s="23" t="s">
        <v>150</v>
      </c>
      <c r="K6" s="24" t="s">
        <v>42</v>
      </c>
      <c r="L6" s="24">
        <v>1993</v>
      </c>
      <c r="M6" s="27">
        <v>5</v>
      </c>
      <c r="N6" s="27">
        <v>7</v>
      </c>
      <c r="O6" s="24">
        <v>8300</v>
      </c>
      <c r="P6" s="24">
        <v>525473</v>
      </c>
      <c r="Q6" s="140" t="s">
        <v>1861</v>
      </c>
    </row>
    <row r="7" spans="1:17" ht="22.5">
      <c r="A7" s="23">
        <v>6</v>
      </c>
      <c r="B7" s="23" t="s">
        <v>57</v>
      </c>
      <c r="C7" s="23" t="s">
        <v>58</v>
      </c>
      <c r="D7" s="23">
        <v>201</v>
      </c>
      <c r="E7" s="23" t="s">
        <v>1832</v>
      </c>
      <c r="F7" s="27" t="s">
        <v>59</v>
      </c>
      <c r="G7" s="27">
        <v>86.67</v>
      </c>
      <c r="H7" s="25" t="s">
        <v>40</v>
      </c>
      <c r="I7" s="25" t="s">
        <v>40</v>
      </c>
      <c r="J7" s="23" t="s">
        <v>150</v>
      </c>
      <c r="K7" s="24" t="s">
        <v>42</v>
      </c>
      <c r="L7" s="24">
        <v>1993</v>
      </c>
      <c r="M7" s="27">
        <v>2</v>
      </c>
      <c r="N7" s="27">
        <v>6</v>
      </c>
      <c r="O7" s="24">
        <v>8342</v>
      </c>
      <c r="P7" s="24">
        <v>723001</v>
      </c>
      <c r="Q7" s="140" t="s">
        <v>1862</v>
      </c>
    </row>
    <row r="8" spans="1:17" ht="22.5">
      <c r="A8" s="23">
        <v>7</v>
      </c>
      <c r="B8" s="23" t="s">
        <v>61</v>
      </c>
      <c r="C8" s="23" t="s">
        <v>58</v>
      </c>
      <c r="D8" s="23">
        <v>301</v>
      </c>
      <c r="E8" s="23" t="s">
        <v>1833</v>
      </c>
      <c r="F8" s="27" t="s">
        <v>62</v>
      </c>
      <c r="G8" s="27">
        <v>86.67</v>
      </c>
      <c r="H8" s="25" t="s">
        <v>40</v>
      </c>
      <c r="I8" s="25" t="s">
        <v>40</v>
      </c>
      <c r="J8" s="23" t="s">
        <v>150</v>
      </c>
      <c r="K8" s="24" t="s">
        <v>42</v>
      </c>
      <c r="L8" s="24">
        <v>1993</v>
      </c>
      <c r="M8" s="27">
        <v>3</v>
      </c>
      <c r="N8" s="27">
        <v>6</v>
      </c>
      <c r="O8" s="24">
        <v>8424</v>
      </c>
      <c r="P8" s="24">
        <v>730108</v>
      </c>
      <c r="Q8" s="140" t="s">
        <v>1863</v>
      </c>
    </row>
    <row r="9" spans="1:17" ht="22.5">
      <c r="A9" s="23">
        <v>8</v>
      </c>
      <c r="B9" s="23" t="s">
        <v>64</v>
      </c>
      <c r="C9" s="23" t="s">
        <v>58</v>
      </c>
      <c r="D9" s="23">
        <v>302</v>
      </c>
      <c r="E9" s="23" t="s">
        <v>1834</v>
      </c>
      <c r="F9" s="27" t="s">
        <v>65</v>
      </c>
      <c r="G9" s="27">
        <v>65.5</v>
      </c>
      <c r="H9" s="25" t="s">
        <v>40</v>
      </c>
      <c r="I9" s="25" t="s">
        <v>40</v>
      </c>
      <c r="J9" s="23" t="s">
        <v>150</v>
      </c>
      <c r="K9" s="24" t="s">
        <v>42</v>
      </c>
      <c r="L9" s="24">
        <v>1993</v>
      </c>
      <c r="M9" s="27">
        <v>3</v>
      </c>
      <c r="N9" s="27">
        <v>6</v>
      </c>
      <c r="O9" s="24">
        <v>8424</v>
      </c>
      <c r="P9" s="24">
        <v>551772</v>
      </c>
      <c r="Q9" s="140" t="s">
        <v>1864</v>
      </c>
    </row>
    <row r="10" spans="1:17" ht="22.5">
      <c r="A10" s="23">
        <v>9</v>
      </c>
      <c r="B10" s="23" t="s">
        <v>66</v>
      </c>
      <c r="C10" s="23" t="s">
        <v>58</v>
      </c>
      <c r="D10" s="23">
        <v>401</v>
      </c>
      <c r="E10" s="23" t="s">
        <v>1835</v>
      </c>
      <c r="F10" s="27" t="s">
        <v>67</v>
      </c>
      <c r="G10" s="27">
        <v>86.67</v>
      </c>
      <c r="H10" s="25" t="s">
        <v>40</v>
      </c>
      <c r="I10" s="25" t="s">
        <v>40</v>
      </c>
      <c r="J10" s="23" t="s">
        <v>150</v>
      </c>
      <c r="K10" s="24" t="s">
        <v>42</v>
      </c>
      <c r="L10" s="24">
        <v>1993</v>
      </c>
      <c r="M10" s="27">
        <v>4</v>
      </c>
      <c r="N10" s="27">
        <v>6</v>
      </c>
      <c r="O10" s="24">
        <v>8342</v>
      </c>
      <c r="P10" s="24">
        <v>723001</v>
      </c>
      <c r="Q10" s="140" t="s">
        <v>1862</v>
      </c>
    </row>
    <row r="11" spans="1:17" ht="22.5">
      <c r="A11" s="23">
        <v>10</v>
      </c>
      <c r="B11" s="23" t="s">
        <v>69</v>
      </c>
      <c r="C11" s="23" t="s">
        <v>58</v>
      </c>
      <c r="D11" s="23">
        <v>502</v>
      </c>
      <c r="E11" s="23" t="s">
        <v>1836</v>
      </c>
      <c r="F11" s="27" t="s">
        <v>70</v>
      </c>
      <c r="G11" s="27">
        <v>65.5</v>
      </c>
      <c r="H11" s="25" t="s">
        <v>40</v>
      </c>
      <c r="I11" s="25" t="s">
        <v>40</v>
      </c>
      <c r="J11" s="23" t="s">
        <v>150</v>
      </c>
      <c r="K11" s="24" t="s">
        <v>42</v>
      </c>
      <c r="L11" s="24">
        <v>1993</v>
      </c>
      <c r="M11" s="27">
        <v>5</v>
      </c>
      <c r="N11" s="27">
        <v>6</v>
      </c>
      <c r="O11" s="24">
        <v>8300</v>
      </c>
      <c r="P11" s="24">
        <v>543650</v>
      </c>
      <c r="Q11" s="140" t="s">
        <v>1865</v>
      </c>
    </row>
    <row r="12" spans="1:17" ht="22.5">
      <c r="A12" s="23">
        <v>11</v>
      </c>
      <c r="B12" s="23" t="s">
        <v>71</v>
      </c>
      <c r="C12" s="23" t="s">
        <v>72</v>
      </c>
      <c r="D12" s="23">
        <v>0</v>
      </c>
      <c r="E12" s="23" t="s">
        <v>1837</v>
      </c>
      <c r="F12" s="27" t="s">
        <v>74</v>
      </c>
      <c r="G12" s="27">
        <v>39.92</v>
      </c>
      <c r="H12" s="25" t="s">
        <v>40</v>
      </c>
      <c r="I12" s="25" t="s">
        <v>40</v>
      </c>
      <c r="J12" s="23" t="s">
        <v>150</v>
      </c>
      <c r="K12" s="24" t="s">
        <v>42</v>
      </c>
      <c r="L12" s="24">
        <v>1996</v>
      </c>
      <c r="M12" s="27">
        <v>1</v>
      </c>
      <c r="N12" s="27">
        <v>4</v>
      </c>
      <c r="O12" s="24">
        <v>8305</v>
      </c>
      <c r="P12" s="24">
        <v>331536</v>
      </c>
      <c r="Q12" s="140" t="s">
        <v>1866</v>
      </c>
    </row>
    <row r="13" spans="1:17" ht="22.5">
      <c r="A13" s="23">
        <v>12</v>
      </c>
      <c r="B13" s="23" t="s">
        <v>77</v>
      </c>
      <c r="C13" s="23" t="s">
        <v>72</v>
      </c>
      <c r="D13" s="23">
        <v>304</v>
      </c>
      <c r="E13" s="23" t="s">
        <v>78</v>
      </c>
      <c r="F13" s="27" t="s">
        <v>79</v>
      </c>
      <c r="G13" s="27">
        <v>45.46</v>
      </c>
      <c r="H13" s="25" t="s">
        <v>40</v>
      </c>
      <c r="I13" s="25" t="s">
        <v>40</v>
      </c>
      <c r="J13" s="23" t="s">
        <v>150</v>
      </c>
      <c r="K13" s="24" t="s">
        <v>42</v>
      </c>
      <c r="L13" s="24">
        <v>1996</v>
      </c>
      <c r="M13" s="27">
        <v>3</v>
      </c>
      <c r="N13" s="27">
        <v>4</v>
      </c>
      <c r="O13" s="24">
        <v>8471</v>
      </c>
      <c r="P13" s="24">
        <v>385092</v>
      </c>
      <c r="Q13" s="140" t="s">
        <v>1867</v>
      </c>
    </row>
    <row r="14" spans="1:17" ht="22.5">
      <c r="A14" s="23">
        <v>13</v>
      </c>
      <c r="B14" s="23" t="s">
        <v>81</v>
      </c>
      <c r="C14" s="23" t="s">
        <v>72</v>
      </c>
      <c r="D14" s="23">
        <v>301</v>
      </c>
      <c r="E14" s="23" t="s">
        <v>82</v>
      </c>
      <c r="F14" s="27" t="s">
        <v>83</v>
      </c>
      <c r="G14" s="27">
        <v>68.72</v>
      </c>
      <c r="H14" s="25" t="s">
        <v>40</v>
      </c>
      <c r="I14" s="25" t="s">
        <v>40</v>
      </c>
      <c r="J14" s="23" t="s">
        <v>150</v>
      </c>
      <c r="K14" s="24" t="s">
        <v>42</v>
      </c>
      <c r="L14" s="24">
        <v>1996</v>
      </c>
      <c r="M14" s="27">
        <v>3</v>
      </c>
      <c r="N14" s="27">
        <v>4</v>
      </c>
      <c r="O14" s="24">
        <v>8471</v>
      </c>
      <c r="P14" s="24">
        <v>582127</v>
      </c>
      <c r="Q14" s="140" t="s">
        <v>1868</v>
      </c>
    </row>
    <row r="15" spans="1:17" ht="22.5">
      <c r="A15" s="23">
        <v>14</v>
      </c>
      <c r="B15" s="23" t="s">
        <v>85</v>
      </c>
      <c r="C15" s="23" t="s">
        <v>72</v>
      </c>
      <c r="D15" s="23">
        <v>306</v>
      </c>
      <c r="E15" s="23" t="s">
        <v>1211</v>
      </c>
      <c r="F15" s="27" t="s">
        <v>86</v>
      </c>
      <c r="G15" s="27">
        <v>59.21</v>
      </c>
      <c r="H15" s="25" t="s">
        <v>40</v>
      </c>
      <c r="I15" s="25" t="s">
        <v>40</v>
      </c>
      <c r="J15" s="23" t="s">
        <v>150</v>
      </c>
      <c r="K15" s="24" t="s">
        <v>42</v>
      </c>
      <c r="L15" s="24">
        <v>1996</v>
      </c>
      <c r="M15" s="27">
        <v>3</v>
      </c>
      <c r="N15" s="27">
        <v>4</v>
      </c>
      <c r="O15" s="24">
        <v>8471</v>
      </c>
      <c r="P15" s="24">
        <v>501568</v>
      </c>
      <c r="Q15" s="140" t="s">
        <v>1869</v>
      </c>
    </row>
    <row r="16" spans="1:17">
      <c r="A16" s="23">
        <v>15</v>
      </c>
      <c r="B16" s="23" t="s">
        <v>87</v>
      </c>
      <c r="C16" s="23" t="s">
        <v>88</v>
      </c>
      <c r="D16" s="23">
        <v>0</v>
      </c>
      <c r="E16" s="23" t="s">
        <v>89</v>
      </c>
      <c r="F16" s="27" t="s">
        <v>90</v>
      </c>
      <c r="G16" s="27">
        <v>40.67</v>
      </c>
      <c r="H16" s="25" t="s">
        <v>40</v>
      </c>
      <c r="I16" s="25" t="s">
        <v>40</v>
      </c>
      <c r="J16" s="23" t="s">
        <v>92</v>
      </c>
      <c r="K16" s="24" t="s">
        <v>92</v>
      </c>
      <c r="L16" s="24">
        <v>1949</v>
      </c>
      <c r="M16" s="27">
        <v>1</v>
      </c>
      <c r="N16" s="27">
        <v>1</v>
      </c>
      <c r="O16" s="24">
        <v>8166</v>
      </c>
      <c r="P16" s="24">
        <v>332111</v>
      </c>
      <c r="Q16" s="140" t="s">
        <v>1870</v>
      </c>
    </row>
    <row r="17" spans="1:17">
      <c r="A17" s="23">
        <v>16</v>
      </c>
      <c r="B17" s="23" t="s">
        <v>94</v>
      </c>
      <c r="C17" s="23" t="s">
        <v>88</v>
      </c>
      <c r="D17" s="23">
        <v>0</v>
      </c>
      <c r="E17" s="23" t="s">
        <v>95</v>
      </c>
      <c r="F17" s="27" t="s">
        <v>96</v>
      </c>
      <c r="G17" s="27">
        <v>48.48</v>
      </c>
      <c r="H17" s="25" t="s">
        <v>40</v>
      </c>
      <c r="I17" s="25" t="s">
        <v>40</v>
      </c>
      <c r="J17" s="23" t="s">
        <v>150</v>
      </c>
      <c r="K17" s="24" t="s">
        <v>42</v>
      </c>
      <c r="L17" s="24">
        <v>1988</v>
      </c>
      <c r="M17" s="27" t="s">
        <v>97</v>
      </c>
      <c r="N17" s="27">
        <v>2</v>
      </c>
      <c r="O17" s="24">
        <v>8425</v>
      </c>
      <c r="P17" s="24">
        <v>408444</v>
      </c>
      <c r="Q17" s="140" t="s">
        <v>1871</v>
      </c>
    </row>
    <row r="18" spans="1:17">
      <c r="A18" s="23">
        <v>17</v>
      </c>
      <c r="B18" s="23" t="s">
        <v>98</v>
      </c>
      <c r="C18" s="23" t="s">
        <v>88</v>
      </c>
      <c r="D18" s="23">
        <v>0</v>
      </c>
      <c r="E18" s="23" t="s">
        <v>99</v>
      </c>
      <c r="F18" s="27" t="s">
        <v>100</v>
      </c>
      <c r="G18" s="27">
        <v>10.02</v>
      </c>
      <c r="H18" s="25" t="s">
        <v>40</v>
      </c>
      <c r="I18" s="25" t="s">
        <v>40</v>
      </c>
      <c r="J18" s="23" t="s">
        <v>92</v>
      </c>
      <c r="K18" s="24" t="s">
        <v>92</v>
      </c>
      <c r="L18" s="24">
        <v>1959</v>
      </c>
      <c r="M18" s="27">
        <v>1</v>
      </c>
      <c r="N18" s="27">
        <v>1</v>
      </c>
      <c r="O18" s="24">
        <v>8180</v>
      </c>
      <c r="P18" s="24">
        <v>81964</v>
      </c>
      <c r="Q18" s="140" t="s">
        <v>1872</v>
      </c>
    </row>
    <row r="19" spans="1:17" ht="22.5">
      <c r="A19" s="23">
        <v>18</v>
      </c>
      <c r="B19" s="23" t="s">
        <v>101</v>
      </c>
      <c r="C19" s="23" t="s">
        <v>88</v>
      </c>
      <c r="D19" s="23">
        <v>0</v>
      </c>
      <c r="E19" s="23" t="s">
        <v>102</v>
      </c>
      <c r="F19" s="27" t="s">
        <v>103</v>
      </c>
      <c r="G19" s="27">
        <v>9.86</v>
      </c>
      <c r="H19" s="25" t="s">
        <v>40</v>
      </c>
      <c r="I19" s="25" t="s">
        <v>40</v>
      </c>
      <c r="J19" s="23" t="s">
        <v>92</v>
      </c>
      <c r="K19" s="24" t="s">
        <v>92</v>
      </c>
      <c r="L19" s="24">
        <v>1944</v>
      </c>
      <c r="M19" s="27">
        <v>1</v>
      </c>
      <c r="N19" s="27">
        <v>2</v>
      </c>
      <c r="O19" s="24">
        <v>8180</v>
      </c>
      <c r="P19" s="24">
        <v>80655</v>
      </c>
      <c r="Q19" s="140" t="s">
        <v>1873</v>
      </c>
    </row>
    <row r="20" spans="1:17" ht="22.5">
      <c r="A20" s="23">
        <v>19</v>
      </c>
      <c r="B20" s="23" t="s">
        <v>104</v>
      </c>
      <c r="C20" s="23" t="s">
        <v>88</v>
      </c>
      <c r="D20" s="23">
        <v>0</v>
      </c>
      <c r="E20" s="23" t="s">
        <v>1797</v>
      </c>
      <c r="F20" s="27" t="s">
        <v>105</v>
      </c>
      <c r="G20" s="27">
        <v>9.86</v>
      </c>
      <c r="H20" s="25" t="s">
        <v>40</v>
      </c>
      <c r="I20" s="25" t="s">
        <v>40</v>
      </c>
      <c r="J20" s="23" t="s">
        <v>92</v>
      </c>
      <c r="K20" s="24" t="s">
        <v>92</v>
      </c>
      <c r="L20" s="24">
        <v>1944</v>
      </c>
      <c r="M20" s="27">
        <v>1</v>
      </c>
      <c r="N20" s="27">
        <v>2</v>
      </c>
      <c r="O20" s="24">
        <v>8180</v>
      </c>
      <c r="P20" s="24">
        <v>80655</v>
      </c>
      <c r="Q20" s="140" t="s">
        <v>1873</v>
      </c>
    </row>
    <row r="21" spans="1:17" ht="22.5">
      <c r="A21" s="23">
        <v>20</v>
      </c>
      <c r="B21" s="23" t="s">
        <v>106</v>
      </c>
      <c r="C21" s="23" t="s">
        <v>88</v>
      </c>
      <c r="D21" s="23">
        <v>0</v>
      </c>
      <c r="E21" s="23" t="s">
        <v>107</v>
      </c>
      <c r="F21" s="27" t="s">
        <v>108</v>
      </c>
      <c r="G21" s="27">
        <v>63.39</v>
      </c>
      <c r="H21" s="25" t="s">
        <v>40</v>
      </c>
      <c r="I21" s="25" t="s">
        <v>40</v>
      </c>
      <c r="J21" s="23" t="s">
        <v>150</v>
      </c>
      <c r="K21" s="24" t="s">
        <v>42</v>
      </c>
      <c r="L21" s="24">
        <v>1986</v>
      </c>
      <c r="M21" s="27" t="s">
        <v>97</v>
      </c>
      <c r="N21" s="27">
        <v>2</v>
      </c>
      <c r="O21" s="24">
        <v>8394</v>
      </c>
      <c r="P21" s="24">
        <v>532096</v>
      </c>
      <c r="Q21" s="140" t="s">
        <v>1874</v>
      </c>
    </row>
    <row r="22" spans="1:17" ht="33.75">
      <c r="A22" s="23">
        <v>21</v>
      </c>
      <c r="B22" s="23" t="s">
        <v>110</v>
      </c>
      <c r="C22" s="23" t="s">
        <v>88</v>
      </c>
      <c r="D22" s="23">
        <v>0</v>
      </c>
      <c r="E22" s="23" t="s">
        <v>111</v>
      </c>
      <c r="F22" s="27" t="s">
        <v>112</v>
      </c>
      <c r="G22" s="27">
        <v>30.81</v>
      </c>
      <c r="H22" s="25" t="s">
        <v>40</v>
      </c>
      <c r="I22" s="25" t="s">
        <v>40</v>
      </c>
      <c r="J22" s="23" t="s">
        <v>92</v>
      </c>
      <c r="K22" s="24" t="s">
        <v>92</v>
      </c>
      <c r="L22" s="24">
        <v>1949</v>
      </c>
      <c r="M22" s="27">
        <v>1</v>
      </c>
      <c r="N22" s="27">
        <v>1</v>
      </c>
      <c r="O22" s="24">
        <v>8166</v>
      </c>
      <c r="P22" s="24">
        <v>251594</v>
      </c>
      <c r="Q22" s="140" t="s">
        <v>1875</v>
      </c>
    </row>
    <row r="23" spans="1:17" ht="56.25">
      <c r="A23" s="23">
        <v>22</v>
      </c>
      <c r="B23" s="23" t="s">
        <v>113</v>
      </c>
      <c r="C23" s="23" t="s">
        <v>88</v>
      </c>
      <c r="D23" s="23">
        <v>0</v>
      </c>
      <c r="E23" s="23" t="s">
        <v>114</v>
      </c>
      <c r="F23" s="27" t="s">
        <v>115</v>
      </c>
      <c r="G23" s="27">
        <v>56.97</v>
      </c>
      <c r="H23" s="25" t="s">
        <v>40</v>
      </c>
      <c r="I23" s="25" t="s">
        <v>40</v>
      </c>
      <c r="J23" s="23" t="s">
        <v>92</v>
      </c>
      <c r="K23" s="24" t="s">
        <v>92</v>
      </c>
      <c r="L23" s="24">
        <v>1948</v>
      </c>
      <c r="M23" s="27">
        <v>1</v>
      </c>
      <c r="N23" s="27">
        <v>1</v>
      </c>
      <c r="O23" s="24">
        <v>8166</v>
      </c>
      <c r="P23" s="24">
        <v>465217</v>
      </c>
      <c r="Q23" s="140" t="s">
        <v>1876</v>
      </c>
    </row>
    <row r="24" spans="1:17" ht="45">
      <c r="A24" s="23">
        <v>23</v>
      </c>
      <c r="B24" s="23" t="s">
        <v>117</v>
      </c>
      <c r="C24" s="23" t="s">
        <v>88</v>
      </c>
      <c r="D24" s="23">
        <v>0</v>
      </c>
      <c r="E24" s="23" t="s">
        <v>118</v>
      </c>
      <c r="F24" s="27" t="s">
        <v>119</v>
      </c>
      <c r="G24" s="27">
        <v>21</v>
      </c>
      <c r="H24" s="25" t="s">
        <v>40</v>
      </c>
      <c r="I24" s="25" t="s">
        <v>40</v>
      </c>
      <c r="J24" s="23" t="s">
        <v>92</v>
      </c>
      <c r="K24" s="24" t="s">
        <v>92</v>
      </c>
      <c r="L24" s="24">
        <v>1948</v>
      </c>
      <c r="M24" s="27">
        <v>1</v>
      </c>
      <c r="N24" s="27">
        <v>1</v>
      </c>
      <c r="O24" s="24">
        <v>8166</v>
      </c>
      <c r="P24" s="24">
        <v>171486</v>
      </c>
      <c r="Q24" s="140" t="s">
        <v>1877</v>
      </c>
    </row>
    <row r="25" spans="1:17" ht="22.5">
      <c r="A25" s="23">
        <v>24</v>
      </c>
      <c r="B25" s="23" t="s">
        <v>120</v>
      </c>
      <c r="C25" s="23" t="s">
        <v>88</v>
      </c>
      <c r="D25" s="23">
        <v>0</v>
      </c>
      <c r="E25" s="23" t="s">
        <v>121</v>
      </c>
      <c r="F25" s="27" t="s">
        <v>122</v>
      </c>
      <c r="G25" s="27">
        <v>60.12</v>
      </c>
      <c r="H25" s="25" t="s">
        <v>40</v>
      </c>
      <c r="I25" s="25" t="s">
        <v>40</v>
      </c>
      <c r="J25" s="23" t="s">
        <v>92</v>
      </c>
      <c r="K25" s="24" t="s">
        <v>92</v>
      </c>
      <c r="L25" s="24">
        <v>1942</v>
      </c>
      <c r="M25" s="27" t="s">
        <v>97</v>
      </c>
      <c r="N25" s="27">
        <v>2</v>
      </c>
      <c r="O25" s="24">
        <v>8166</v>
      </c>
      <c r="P25" s="24">
        <v>490940</v>
      </c>
      <c r="Q25" s="140" t="s">
        <v>1878</v>
      </c>
    </row>
    <row r="26" spans="1:17" ht="22.5">
      <c r="A26" s="23">
        <v>25</v>
      </c>
      <c r="B26" s="23" t="s">
        <v>123</v>
      </c>
      <c r="C26" s="23" t="s">
        <v>88</v>
      </c>
      <c r="D26" s="23">
        <v>0</v>
      </c>
      <c r="E26" s="23" t="s">
        <v>124</v>
      </c>
      <c r="F26" s="27" t="s">
        <v>125</v>
      </c>
      <c r="G26" s="27">
        <v>43.07</v>
      </c>
      <c r="H26" s="25" t="s">
        <v>40</v>
      </c>
      <c r="I26" s="25" t="s">
        <v>40</v>
      </c>
      <c r="J26" s="23" t="s">
        <v>92</v>
      </c>
      <c r="K26" s="24" t="s">
        <v>92</v>
      </c>
      <c r="L26" s="24">
        <v>1944</v>
      </c>
      <c r="M26" s="27" t="s">
        <v>97</v>
      </c>
      <c r="N26" s="27">
        <v>2</v>
      </c>
      <c r="O26" s="24">
        <v>8166</v>
      </c>
      <c r="P26" s="24">
        <v>351710</v>
      </c>
      <c r="Q26" s="140" t="s">
        <v>1879</v>
      </c>
    </row>
    <row r="27" spans="1:17" ht="22.5">
      <c r="A27" s="23">
        <v>26</v>
      </c>
      <c r="B27" s="23" t="s">
        <v>128</v>
      </c>
      <c r="C27" s="23" t="s">
        <v>88</v>
      </c>
      <c r="D27" s="23">
        <v>0</v>
      </c>
      <c r="E27" s="23" t="s">
        <v>129</v>
      </c>
      <c r="F27" s="27" t="s">
        <v>130</v>
      </c>
      <c r="G27" s="27">
        <v>46.47</v>
      </c>
      <c r="H27" s="25" t="s">
        <v>40</v>
      </c>
      <c r="I27" s="25" t="s">
        <v>40</v>
      </c>
      <c r="J27" s="23" t="s">
        <v>150</v>
      </c>
      <c r="K27" s="24" t="s">
        <v>42</v>
      </c>
      <c r="L27" s="24">
        <v>1989</v>
      </c>
      <c r="M27" s="27" t="s">
        <v>97</v>
      </c>
      <c r="N27" s="27">
        <v>2</v>
      </c>
      <c r="O27" s="24">
        <v>8440</v>
      </c>
      <c r="P27" s="24">
        <v>392207</v>
      </c>
      <c r="Q27" s="140" t="s">
        <v>1880</v>
      </c>
    </row>
    <row r="28" spans="1:17" ht="22.5">
      <c r="A28" s="23">
        <v>27</v>
      </c>
      <c r="B28" s="23" t="s">
        <v>132</v>
      </c>
      <c r="C28" s="23" t="s">
        <v>88</v>
      </c>
      <c r="D28" s="23">
        <v>0</v>
      </c>
      <c r="E28" s="23" t="s">
        <v>133</v>
      </c>
      <c r="F28" s="27" t="s">
        <v>134</v>
      </c>
      <c r="G28" s="27">
        <v>17.91</v>
      </c>
      <c r="H28" s="25" t="s">
        <v>40</v>
      </c>
      <c r="I28" s="25" t="s">
        <v>40</v>
      </c>
      <c r="J28" s="23" t="s">
        <v>92</v>
      </c>
      <c r="K28" s="24" t="s">
        <v>92</v>
      </c>
      <c r="L28" s="24">
        <v>1950</v>
      </c>
      <c r="M28" s="27">
        <v>1</v>
      </c>
      <c r="N28" s="27">
        <v>1</v>
      </c>
      <c r="O28" s="24">
        <v>8172</v>
      </c>
      <c r="P28" s="24">
        <v>146361</v>
      </c>
      <c r="Q28" s="140" t="s">
        <v>1881</v>
      </c>
    </row>
    <row r="29" spans="1:17" ht="22.5">
      <c r="A29" s="23">
        <v>28</v>
      </c>
      <c r="B29" s="23" t="s">
        <v>135</v>
      </c>
      <c r="C29" s="23" t="s">
        <v>88</v>
      </c>
      <c r="D29" s="23">
        <v>0</v>
      </c>
      <c r="E29" s="23" t="s">
        <v>136</v>
      </c>
      <c r="F29" s="27" t="s">
        <v>137</v>
      </c>
      <c r="G29" s="27">
        <v>322.2</v>
      </c>
      <c r="H29" s="25" t="s">
        <v>40</v>
      </c>
      <c r="I29" s="25" t="s">
        <v>40</v>
      </c>
      <c r="J29" s="23" t="s">
        <v>150</v>
      </c>
      <c r="K29" s="24" t="s">
        <v>42</v>
      </c>
      <c r="L29" s="24">
        <v>2000</v>
      </c>
      <c r="M29" s="27" t="s">
        <v>138</v>
      </c>
      <c r="N29" s="27">
        <v>3</v>
      </c>
      <c r="O29" s="24">
        <v>8608</v>
      </c>
      <c r="P29" s="24">
        <v>2773498</v>
      </c>
      <c r="Q29" s="140" t="s">
        <v>1882</v>
      </c>
    </row>
    <row r="30" spans="1:17" ht="22.5">
      <c r="A30" s="23">
        <v>29</v>
      </c>
      <c r="B30" s="23" t="s">
        <v>139</v>
      </c>
      <c r="C30" s="23" t="s">
        <v>88</v>
      </c>
      <c r="D30" s="23">
        <v>0</v>
      </c>
      <c r="E30" s="23" t="s">
        <v>140</v>
      </c>
      <c r="F30" s="27" t="s">
        <v>141</v>
      </c>
      <c r="G30" s="27">
        <v>87</v>
      </c>
      <c r="H30" s="25" t="s">
        <v>40</v>
      </c>
      <c r="I30" s="25" t="s">
        <v>40</v>
      </c>
      <c r="J30" s="23" t="s">
        <v>150</v>
      </c>
      <c r="K30" s="24" t="s">
        <v>42</v>
      </c>
      <c r="L30" s="24">
        <v>1987</v>
      </c>
      <c r="M30" s="27" t="s">
        <v>138</v>
      </c>
      <c r="N30" s="27">
        <v>3</v>
      </c>
      <c r="O30" s="24">
        <v>8410</v>
      </c>
      <c r="P30" s="24">
        <v>731670</v>
      </c>
      <c r="Q30" s="140" t="s">
        <v>1883</v>
      </c>
    </row>
    <row r="31" spans="1:17" ht="33.75">
      <c r="A31" s="23">
        <v>30</v>
      </c>
      <c r="B31" s="23" t="s">
        <v>143</v>
      </c>
      <c r="C31" s="23" t="s">
        <v>88</v>
      </c>
      <c r="D31" s="23">
        <v>0</v>
      </c>
      <c r="E31" s="23" t="s">
        <v>1798</v>
      </c>
      <c r="F31" s="27" t="s">
        <v>144</v>
      </c>
      <c r="G31" s="27">
        <v>72.459999999999994</v>
      </c>
      <c r="H31" s="25" t="s">
        <v>419</v>
      </c>
      <c r="I31" s="25" t="s">
        <v>40</v>
      </c>
      <c r="J31" s="23" t="s">
        <v>92</v>
      </c>
      <c r="K31" s="24" t="s">
        <v>92</v>
      </c>
      <c r="L31" s="24">
        <v>1946</v>
      </c>
      <c r="M31" s="27" t="s">
        <v>97</v>
      </c>
      <c r="N31" s="27">
        <v>2</v>
      </c>
      <c r="O31" s="24">
        <v>8166</v>
      </c>
      <c r="P31" s="24">
        <v>591708</v>
      </c>
      <c r="Q31" s="140" t="s">
        <v>1884</v>
      </c>
    </row>
    <row r="32" spans="1:17" ht="22.5">
      <c r="A32" s="23">
        <v>31</v>
      </c>
      <c r="B32" s="23" t="s">
        <v>147</v>
      </c>
      <c r="C32" s="23" t="s">
        <v>38</v>
      </c>
      <c r="D32" s="23">
        <v>401</v>
      </c>
      <c r="E32" s="23" t="s">
        <v>148</v>
      </c>
      <c r="F32" s="27" t="s">
        <v>149</v>
      </c>
      <c r="G32" s="27">
        <v>64.28</v>
      </c>
      <c r="H32" s="25" t="s">
        <v>40</v>
      </c>
      <c r="I32" s="25" t="s">
        <v>40</v>
      </c>
      <c r="J32" s="23" t="s">
        <v>150</v>
      </c>
      <c r="K32" s="24" t="s">
        <v>42</v>
      </c>
      <c r="L32" s="24">
        <v>1993</v>
      </c>
      <c r="M32" s="27">
        <v>4</v>
      </c>
      <c r="N32" s="27">
        <v>7</v>
      </c>
      <c r="O32" s="24">
        <v>8342</v>
      </c>
      <c r="P32" s="24">
        <v>536224</v>
      </c>
      <c r="Q32" s="140" t="s">
        <v>1860</v>
      </c>
    </row>
    <row r="33" spans="1:17" ht="22.5">
      <c r="A33" s="23">
        <v>32</v>
      </c>
      <c r="B33" s="23" t="s">
        <v>153</v>
      </c>
      <c r="C33" s="23" t="s">
        <v>38</v>
      </c>
      <c r="D33" s="23">
        <v>403</v>
      </c>
      <c r="E33" s="23" t="s">
        <v>154</v>
      </c>
      <c r="F33" s="27" t="s">
        <v>155</v>
      </c>
      <c r="G33" s="27">
        <v>63.31</v>
      </c>
      <c r="H33" s="25" t="s">
        <v>40</v>
      </c>
      <c r="I33" s="25" t="s">
        <v>40</v>
      </c>
      <c r="J33" s="23" t="s">
        <v>150</v>
      </c>
      <c r="K33" s="24" t="s">
        <v>42</v>
      </c>
      <c r="L33" s="24">
        <v>1993</v>
      </c>
      <c r="M33" s="27">
        <v>4</v>
      </c>
      <c r="N33" s="27">
        <v>7</v>
      </c>
      <c r="O33" s="24">
        <v>8342</v>
      </c>
      <c r="P33" s="24">
        <v>528132</v>
      </c>
      <c r="Q33" s="140" t="s">
        <v>1885</v>
      </c>
    </row>
    <row r="34" spans="1:17" ht="22.5">
      <c r="A34" s="23">
        <v>33</v>
      </c>
      <c r="B34" s="23" t="s">
        <v>156</v>
      </c>
      <c r="C34" s="23" t="s">
        <v>38</v>
      </c>
      <c r="D34" s="23">
        <v>602</v>
      </c>
      <c r="E34" s="23" t="s">
        <v>157</v>
      </c>
      <c r="F34" s="27" t="s">
        <v>158</v>
      </c>
      <c r="G34" s="27">
        <v>63.31</v>
      </c>
      <c r="H34" s="25" t="s">
        <v>40</v>
      </c>
      <c r="I34" s="25" t="s">
        <v>40</v>
      </c>
      <c r="J34" s="23" t="s">
        <v>150</v>
      </c>
      <c r="K34" s="24" t="s">
        <v>42</v>
      </c>
      <c r="L34" s="24">
        <v>1993</v>
      </c>
      <c r="M34" s="27">
        <v>6</v>
      </c>
      <c r="N34" s="27">
        <v>7</v>
      </c>
      <c r="O34" s="24">
        <v>8259</v>
      </c>
      <c r="P34" s="24">
        <v>522877</v>
      </c>
      <c r="Q34" s="140" t="s">
        <v>1886</v>
      </c>
    </row>
    <row r="35" spans="1:17" ht="22.5">
      <c r="A35" s="23">
        <v>34</v>
      </c>
      <c r="B35" s="23" t="s">
        <v>159</v>
      </c>
      <c r="C35" s="23" t="s">
        <v>38</v>
      </c>
      <c r="D35" s="23">
        <v>701</v>
      </c>
      <c r="E35" s="23" t="s">
        <v>160</v>
      </c>
      <c r="F35" s="27" t="s">
        <v>161</v>
      </c>
      <c r="G35" s="27">
        <v>64.28</v>
      </c>
      <c r="H35" s="25" t="s">
        <v>40</v>
      </c>
      <c r="I35" s="25" t="s">
        <v>40</v>
      </c>
      <c r="J35" s="23" t="s">
        <v>150</v>
      </c>
      <c r="K35" s="24" t="s">
        <v>42</v>
      </c>
      <c r="L35" s="24">
        <v>1993</v>
      </c>
      <c r="M35" s="27">
        <v>7</v>
      </c>
      <c r="N35" s="27">
        <v>7</v>
      </c>
      <c r="O35" s="24">
        <v>8135</v>
      </c>
      <c r="P35" s="24">
        <v>522918</v>
      </c>
      <c r="Q35" s="140" t="s">
        <v>1887</v>
      </c>
    </row>
    <row r="36" spans="1:17" ht="22.5">
      <c r="A36" s="23">
        <v>35</v>
      </c>
      <c r="B36" s="23" t="s">
        <v>162</v>
      </c>
      <c r="C36" s="23" t="s">
        <v>38</v>
      </c>
      <c r="D36" s="23">
        <v>101</v>
      </c>
      <c r="E36" s="23" t="s">
        <v>163</v>
      </c>
      <c r="F36" s="27" t="s">
        <v>164</v>
      </c>
      <c r="G36" s="27">
        <v>64.28</v>
      </c>
      <c r="H36" s="25" t="s">
        <v>40</v>
      </c>
      <c r="I36" s="25" t="s">
        <v>40</v>
      </c>
      <c r="J36" s="23" t="s">
        <v>150</v>
      </c>
      <c r="K36" s="24" t="s">
        <v>42</v>
      </c>
      <c r="L36" s="24">
        <v>1993</v>
      </c>
      <c r="M36" s="27">
        <v>1</v>
      </c>
      <c r="N36" s="27">
        <v>7</v>
      </c>
      <c r="O36" s="24">
        <v>8259</v>
      </c>
      <c r="P36" s="24">
        <v>530889</v>
      </c>
      <c r="Q36" s="140" t="s">
        <v>1857</v>
      </c>
    </row>
    <row r="37" spans="1:17" ht="22.5">
      <c r="A37" s="23">
        <v>36</v>
      </c>
      <c r="B37" s="23" t="s">
        <v>165</v>
      </c>
      <c r="C37" s="23" t="s">
        <v>38</v>
      </c>
      <c r="D37" s="23">
        <v>601</v>
      </c>
      <c r="E37" s="23" t="s">
        <v>166</v>
      </c>
      <c r="F37" s="27" t="s">
        <v>167</v>
      </c>
      <c r="G37" s="27">
        <v>64.28</v>
      </c>
      <c r="H37" s="25" t="s">
        <v>40</v>
      </c>
      <c r="I37" s="25" t="s">
        <v>40</v>
      </c>
      <c r="J37" s="23" t="s">
        <v>150</v>
      </c>
      <c r="K37" s="24" t="s">
        <v>42</v>
      </c>
      <c r="L37" s="24">
        <v>1993</v>
      </c>
      <c r="M37" s="27">
        <v>6</v>
      </c>
      <c r="N37" s="27">
        <v>7</v>
      </c>
      <c r="O37" s="24">
        <v>8259</v>
      </c>
      <c r="P37" s="24">
        <v>530889</v>
      </c>
      <c r="Q37" s="140" t="s">
        <v>1857</v>
      </c>
    </row>
    <row r="38" spans="1:17" ht="22.5">
      <c r="A38" s="23">
        <v>37</v>
      </c>
      <c r="B38" s="23" t="s">
        <v>168</v>
      </c>
      <c r="C38" s="23" t="s">
        <v>58</v>
      </c>
      <c r="D38" s="23">
        <v>101</v>
      </c>
      <c r="E38" s="23" t="s">
        <v>169</v>
      </c>
      <c r="F38" s="27" t="s">
        <v>170</v>
      </c>
      <c r="G38" s="27">
        <v>86.67</v>
      </c>
      <c r="H38" s="25" t="s">
        <v>40</v>
      </c>
      <c r="I38" s="25" t="s">
        <v>40</v>
      </c>
      <c r="J38" s="23" t="s">
        <v>150</v>
      </c>
      <c r="K38" s="24" t="s">
        <v>42</v>
      </c>
      <c r="L38" s="24">
        <v>1993</v>
      </c>
      <c r="M38" s="27">
        <v>1</v>
      </c>
      <c r="N38" s="27">
        <v>6</v>
      </c>
      <c r="O38" s="24">
        <v>8259</v>
      </c>
      <c r="P38" s="24">
        <v>715808</v>
      </c>
      <c r="Q38" s="140" t="s">
        <v>1888</v>
      </c>
    </row>
    <row r="39" spans="1:17" ht="22.5">
      <c r="A39" s="23">
        <v>38</v>
      </c>
      <c r="B39" s="23" t="s">
        <v>171</v>
      </c>
      <c r="C39" s="23" t="s">
        <v>58</v>
      </c>
      <c r="D39" s="23">
        <v>202</v>
      </c>
      <c r="E39" s="23" t="s">
        <v>172</v>
      </c>
      <c r="F39" s="27" t="s">
        <v>173</v>
      </c>
      <c r="G39" s="27">
        <v>65.5</v>
      </c>
      <c r="H39" s="25" t="s">
        <v>40</v>
      </c>
      <c r="I39" s="25" t="s">
        <v>40</v>
      </c>
      <c r="J39" s="23" t="s">
        <v>150</v>
      </c>
      <c r="K39" s="24" t="s">
        <v>42</v>
      </c>
      <c r="L39" s="24">
        <v>1993</v>
      </c>
      <c r="M39" s="27">
        <v>2</v>
      </c>
      <c r="N39" s="27">
        <v>6</v>
      </c>
      <c r="O39" s="24">
        <v>8342</v>
      </c>
      <c r="P39" s="24">
        <v>546401</v>
      </c>
      <c r="Q39" s="140" t="s">
        <v>1889</v>
      </c>
    </row>
    <row r="40" spans="1:17" ht="22.5">
      <c r="A40" s="23">
        <v>39</v>
      </c>
      <c r="B40" s="23" t="s">
        <v>174</v>
      </c>
      <c r="C40" s="23" t="s">
        <v>58</v>
      </c>
      <c r="D40" s="23">
        <v>402</v>
      </c>
      <c r="E40" s="23" t="s">
        <v>175</v>
      </c>
      <c r="F40" s="27" t="s">
        <v>176</v>
      </c>
      <c r="G40" s="27">
        <v>65.5</v>
      </c>
      <c r="H40" s="25" t="s">
        <v>40</v>
      </c>
      <c r="I40" s="25" t="s">
        <v>40</v>
      </c>
      <c r="J40" s="23" t="s">
        <v>150</v>
      </c>
      <c r="K40" s="24" t="s">
        <v>42</v>
      </c>
      <c r="L40" s="24">
        <v>1993</v>
      </c>
      <c r="M40" s="27">
        <v>4</v>
      </c>
      <c r="N40" s="27">
        <v>6</v>
      </c>
      <c r="O40" s="24">
        <v>8342</v>
      </c>
      <c r="P40" s="24">
        <v>546401</v>
      </c>
      <c r="Q40" s="140" t="s">
        <v>1889</v>
      </c>
    </row>
    <row r="41" spans="1:17" ht="22.5">
      <c r="A41" s="23">
        <v>40</v>
      </c>
      <c r="B41" s="23" t="s">
        <v>177</v>
      </c>
      <c r="C41" s="23" t="s">
        <v>58</v>
      </c>
      <c r="D41" s="23">
        <v>602</v>
      </c>
      <c r="E41" s="23" t="s">
        <v>178</v>
      </c>
      <c r="F41" s="27" t="s">
        <v>179</v>
      </c>
      <c r="G41" s="27">
        <v>65.5</v>
      </c>
      <c r="H41" s="25" t="s">
        <v>40</v>
      </c>
      <c r="I41" s="25" t="s">
        <v>40</v>
      </c>
      <c r="J41" s="23" t="s">
        <v>150</v>
      </c>
      <c r="K41" s="24" t="s">
        <v>42</v>
      </c>
      <c r="L41" s="24">
        <v>1993</v>
      </c>
      <c r="M41" s="27">
        <v>6</v>
      </c>
      <c r="N41" s="27">
        <v>6</v>
      </c>
      <c r="O41" s="24">
        <v>8176</v>
      </c>
      <c r="P41" s="24">
        <v>535528</v>
      </c>
      <c r="Q41" s="140" t="s">
        <v>1890</v>
      </c>
    </row>
    <row r="42" spans="1:17" ht="22.5">
      <c r="A42" s="23">
        <v>41</v>
      </c>
      <c r="B42" s="23" t="s">
        <v>180</v>
      </c>
      <c r="C42" s="23" t="s">
        <v>72</v>
      </c>
      <c r="D42" s="23">
        <v>204</v>
      </c>
      <c r="E42" s="23" t="s">
        <v>181</v>
      </c>
      <c r="F42" s="27" t="s">
        <v>182</v>
      </c>
      <c r="G42" s="27">
        <v>45.56</v>
      </c>
      <c r="H42" s="25" t="s">
        <v>40</v>
      </c>
      <c r="I42" s="25" t="s">
        <v>40</v>
      </c>
      <c r="J42" s="23" t="s">
        <v>150</v>
      </c>
      <c r="K42" s="24" t="s">
        <v>42</v>
      </c>
      <c r="L42" s="24">
        <v>1996</v>
      </c>
      <c r="M42" s="27">
        <v>2</v>
      </c>
      <c r="N42" s="27">
        <v>4</v>
      </c>
      <c r="O42" s="24">
        <v>8388</v>
      </c>
      <c r="P42" s="24">
        <v>382157</v>
      </c>
      <c r="Q42" s="140" t="s">
        <v>1891</v>
      </c>
    </row>
    <row r="43" spans="1:17" ht="22.5">
      <c r="A43" s="23">
        <v>42</v>
      </c>
      <c r="B43" s="23" t="s">
        <v>183</v>
      </c>
      <c r="C43" s="23" t="s">
        <v>72</v>
      </c>
      <c r="D43" s="23">
        <v>406</v>
      </c>
      <c r="E43" s="23" t="s">
        <v>184</v>
      </c>
      <c r="F43" s="27" t="s">
        <v>185</v>
      </c>
      <c r="G43" s="27">
        <v>59.51</v>
      </c>
      <c r="H43" s="25" t="s">
        <v>40</v>
      </c>
      <c r="I43" s="25" t="s">
        <v>40</v>
      </c>
      <c r="J43" s="23" t="s">
        <v>150</v>
      </c>
      <c r="K43" s="24" t="s">
        <v>42</v>
      </c>
      <c r="L43" s="24">
        <v>1996</v>
      </c>
      <c r="M43" s="27">
        <v>4</v>
      </c>
      <c r="N43" s="27">
        <v>4</v>
      </c>
      <c r="O43" s="24">
        <v>8347</v>
      </c>
      <c r="P43" s="24">
        <v>496730</v>
      </c>
      <c r="Q43" s="140" t="s">
        <v>1892</v>
      </c>
    </row>
    <row r="44" spans="1:17" ht="22.5">
      <c r="A44" s="23">
        <v>43</v>
      </c>
      <c r="B44" s="23" t="s">
        <v>186</v>
      </c>
      <c r="C44" s="23" t="s">
        <v>72</v>
      </c>
      <c r="D44" s="23">
        <v>402</v>
      </c>
      <c r="E44" s="23" t="s">
        <v>187</v>
      </c>
      <c r="F44" s="27" t="s">
        <v>188</v>
      </c>
      <c r="G44" s="27">
        <v>68.72</v>
      </c>
      <c r="H44" s="25" t="s">
        <v>40</v>
      </c>
      <c r="I44" s="25" t="s">
        <v>40</v>
      </c>
      <c r="J44" s="23" t="s">
        <v>150</v>
      </c>
      <c r="K44" s="24" t="s">
        <v>42</v>
      </c>
      <c r="L44" s="24">
        <v>1996</v>
      </c>
      <c r="M44" s="27">
        <v>4</v>
      </c>
      <c r="N44" s="27">
        <v>4</v>
      </c>
      <c r="O44" s="24">
        <v>8347</v>
      </c>
      <c r="P44" s="24">
        <v>573606</v>
      </c>
      <c r="Q44" s="140" t="s">
        <v>1893</v>
      </c>
    </row>
    <row r="45" spans="1:17" ht="22.5">
      <c r="A45" s="23">
        <v>44</v>
      </c>
      <c r="B45" s="23" t="s">
        <v>189</v>
      </c>
      <c r="C45" s="23" t="s">
        <v>72</v>
      </c>
      <c r="D45" s="23">
        <v>0</v>
      </c>
      <c r="E45" s="23" t="s">
        <v>190</v>
      </c>
      <c r="F45" s="27" t="s">
        <v>191</v>
      </c>
      <c r="G45" s="27">
        <v>148.77000000000001</v>
      </c>
      <c r="H45" s="25" t="s">
        <v>40</v>
      </c>
      <c r="I45" s="25" t="s">
        <v>40</v>
      </c>
      <c r="J45" s="23" t="s">
        <v>150</v>
      </c>
      <c r="K45" s="24" t="s">
        <v>42</v>
      </c>
      <c r="L45" s="24">
        <v>1996</v>
      </c>
      <c r="M45" s="27">
        <v>1</v>
      </c>
      <c r="N45" s="27">
        <v>4</v>
      </c>
      <c r="O45" s="24">
        <v>8374</v>
      </c>
      <c r="P45" s="24">
        <v>1245800</v>
      </c>
      <c r="Q45" s="140" t="s">
        <v>1894</v>
      </c>
    </row>
    <row r="46" spans="1:17">
      <c r="A46" s="23">
        <v>45</v>
      </c>
      <c r="B46" s="23" t="s">
        <v>192</v>
      </c>
      <c r="C46" s="23" t="s">
        <v>88</v>
      </c>
      <c r="D46" s="23">
        <v>0</v>
      </c>
      <c r="E46" s="23" t="s">
        <v>193</v>
      </c>
      <c r="F46" s="27" t="s">
        <v>194</v>
      </c>
      <c r="G46" s="27">
        <v>24.96</v>
      </c>
      <c r="H46" s="25" t="s">
        <v>40</v>
      </c>
      <c r="I46" s="25" t="s">
        <v>40</v>
      </c>
      <c r="J46" s="23" t="s">
        <v>92</v>
      </c>
      <c r="K46" s="24" t="s">
        <v>92</v>
      </c>
      <c r="L46" s="24">
        <v>1988</v>
      </c>
      <c r="M46" s="27">
        <v>1</v>
      </c>
      <c r="N46" s="27">
        <v>1</v>
      </c>
      <c r="O46" s="24">
        <v>8166</v>
      </c>
      <c r="P46" s="24">
        <v>203823</v>
      </c>
      <c r="Q46" s="140" t="s">
        <v>1895</v>
      </c>
    </row>
    <row r="47" spans="1:17">
      <c r="A47" s="23">
        <v>46</v>
      </c>
      <c r="B47" s="23" t="s">
        <v>196</v>
      </c>
      <c r="C47" s="23" t="s">
        <v>88</v>
      </c>
      <c r="D47" s="23">
        <v>0</v>
      </c>
      <c r="E47" s="23" t="s">
        <v>197</v>
      </c>
      <c r="F47" s="27" t="s">
        <v>198</v>
      </c>
      <c r="G47" s="27">
        <v>52.36</v>
      </c>
      <c r="H47" s="25" t="s">
        <v>40</v>
      </c>
      <c r="I47" s="25" t="s">
        <v>40</v>
      </c>
      <c r="J47" s="23" t="s">
        <v>92</v>
      </c>
      <c r="K47" s="24" t="s">
        <v>92</v>
      </c>
      <c r="L47" s="24">
        <v>1954</v>
      </c>
      <c r="M47" s="27" t="s">
        <v>138</v>
      </c>
      <c r="N47" s="27">
        <v>3</v>
      </c>
      <c r="O47" s="24">
        <v>8166</v>
      </c>
      <c r="P47" s="24">
        <v>427572</v>
      </c>
      <c r="Q47" s="140" t="s">
        <v>1896</v>
      </c>
    </row>
    <row r="48" spans="1:17" ht="22.5">
      <c r="A48" s="23">
        <v>47</v>
      </c>
      <c r="B48" s="23" t="s">
        <v>200</v>
      </c>
      <c r="C48" s="23" t="s">
        <v>88</v>
      </c>
      <c r="D48" s="23">
        <v>0</v>
      </c>
      <c r="E48" s="23" t="s">
        <v>201</v>
      </c>
      <c r="F48" s="27" t="s">
        <v>202</v>
      </c>
      <c r="G48" s="27">
        <v>49.7</v>
      </c>
      <c r="H48" s="25" t="s">
        <v>40</v>
      </c>
      <c r="I48" s="25" t="s">
        <v>40</v>
      </c>
      <c r="J48" s="23" t="s">
        <v>150</v>
      </c>
      <c r="K48" s="24" t="s">
        <v>42</v>
      </c>
      <c r="L48" s="24">
        <v>1992</v>
      </c>
      <c r="M48" s="27" t="s">
        <v>97</v>
      </c>
      <c r="N48" s="27">
        <v>2</v>
      </c>
      <c r="O48" s="24">
        <v>8486</v>
      </c>
      <c r="P48" s="24">
        <v>421754</v>
      </c>
      <c r="Q48" s="140" t="s">
        <v>1897</v>
      </c>
    </row>
    <row r="49" spans="1:17" ht="22.5">
      <c r="A49" s="23">
        <v>48</v>
      </c>
      <c r="B49" s="23" t="s">
        <v>203</v>
      </c>
      <c r="C49" s="23" t="s">
        <v>88</v>
      </c>
      <c r="D49" s="23">
        <v>0</v>
      </c>
      <c r="E49" s="23" t="s">
        <v>204</v>
      </c>
      <c r="F49" s="27" t="s">
        <v>205</v>
      </c>
      <c r="G49" s="27">
        <v>85.46</v>
      </c>
      <c r="H49" s="25" t="s">
        <v>40</v>
      </c>
      <c r="I49" s="25" t="s">
        <v>40</v>
      </c>
      <c r="J49" s="23" t="s">
        <v>150</v>
      </c>
      <c r="K49" s="24" t="s">
        <v>42</v>
      </c>
      <c r="L49" s="24">
        <v>2007</v>
      </c>
      <c r="M49" s="27" t="s">
        <v>97</v>
      </c>
      <c r="N49" s="27">
        <v>2</v>
      </c>
      <c r="O49" s="24">
        <v>8715</v>
      </c>
      <c r="P49" s="24">
        <v>744784</v>
      </c>
      <c r="Q49" s="140" t="s">
        <v>1898</v>
      </c>
    </row>
    <row r="50" spans="1:17">
      <c r="A50" s="23">
        <v>49</v>
      </c>
      <c r="B50" s="23" t="s">
        <v>206</v>
      </c>
      <c r="C50" s="23" t="s">
        <v>88</v>
      </c>
      <c r="D50" s="23">
        <v>0</v>
      </c>
      <c r="E50" s="23" t="s">
        <v>207</v>
      </c>
      <c r="F50" s="27" t="s">
        <v>208</v>
      </c>
      <c r="G50" s="27">
        <v>63.71</v>
      </c>
      <c r="H50" s="25" t="s">
        <v>40</v>
      </c>
      <c r="I50" s="25" t="s">
        <v>40</v>
      </c>
      <c r="J50" s="23" t="s">
        <v>92</v>
      </c>
      <c r="K50" s="24" t="s">
        <v>92</v>
      </c>
      <c r="L50" s="24">
        <v>1949</v>
      </c>
      <c r="M50" s="27" t="s">
        <v>97</v>
      </c>
      <c r="N50" s="27">
        <v>2</v>
      </c>
      <c r="O50" s="24">
        <v>8166</v>
      </c>
      <c r="P50" s="24">
        <v>520256</v>
      </c>
      <c r="Q50" s="140" t="s">
        <v>1899</v>
      </c>
    </row>
    <row r="51" spans="1:17" ht="22.5">
      <c r="A51" s="23">
        <v>50</v>
      </c>
      <c r="B51" s="23" t="s">
        <v>210</v>
      </c>
      <c r="C51" s="23" t="s">
        <v>88</v>
      </c>
      <c r="D51" s="23">
        <v>0</v>
      </c>
      <c r="E51" s="23" t="s">
        <v>211</v>
      </c>
      <c r="F51" s="27" t="s">
        <v>212</v>
      </c>
      <c r="G51" s="27">
        <v>44</v>
      </c>
      <c r="H51" s="25" t="s">
        <v>40</v>
      </c>
      <c r="I51" s="25" t="s">
        <v>40</v>
      </c>
      <c r="J51" s="23" t="s">
        <v>92</v>
      </c>
      <c r="K51" s="24" t="s">
        <v>92</v>
      </c>
      <c r="L51" s="24">
        <v>1944</v>
      </c>
      <c r="M51" s="27" t="s">
        <v>97</v>
      </c>
      <c r="N51" s="27">
        <v>2</v>
      </c>
      <c r="O51" s="24">
        <v>8166</v>
      </c>
      <c r="P51" s="24">
        <v>359304</v>
      </c>
      <c r="Q51" s="140" t="s">
        <v>1900</v>
      </c>
    </row>
    <row r="52" spans="1:17" ht="22.5">
      <c r="A52" s="23">
        <v>51</v>
      </c>
      <c r="B52" s="23" t="s">
        <v>214</v>
      </c>
      <c r="C52" s="23" t="s">
        <v>88</v>
      </c>
      <c r="D52" s="23">
        <v>0</v>
      </c>
      <c r="E52" s="23" t="s">
        <v>215</v>
      </c>
      <c r="F52" s="27" t="s">
        <v>216</v>
      </c>
      <c r="G52" s="27">
        <v>52.19</v>
      </c>
      <c r="H52" s="25" t="s">
        <v>40</v>
      </c>
      <c r="I52" s="25" t="s">
        <v>40</v>
      </c>
      <c r="J52" s="23" t="s">
        <v>92</v>
      </c>
      <c r="K52" s="24" t="s">
        <v>92</v>
      </c>
      <c r="L52" s="24">
        <v>1950</v>
      </c>
      <c r="M52" s="27" t="s">
        <v>93</v>
      </c>
      <c r="N52" s="27">
        <v>1</v>
      </c>
      <c r="O52" s="24">
        <v>8166</v>
      </c>
      <c r="P52" s="24">
        <v>426184</v>
      </c>
      <c r="Q52" s="140" t="s">
        <v>1901</v>
      </c>
    </row>
    <row r="53" spans="1:17" ht="22.5">
      <c r="A53" s="23">
        <v>52</v>
      </c>
      <c r="B53" s="23" t="s">
        <v>218</v>
      </c>
      <c r="C53" s="23" t="s">
        <v>88</v>
      </c>
      <c r="D53" s="23">
        <v>0</v>
      </c>
      <c r="E53" s="23" t="s">
        <v>219</v>
      </c>
      <c r="F53" s="27" t="s">
        <v>220</v>
      </c>
      <c r="G53" s="27">
        <v>33.44</v>
      </c>
      <c r="H53" s="25" t="s">
        <v>40</v>
      </c>
      <c r="I53" s="25" t="s">
        <v>40</v>
      </c>
      <c r="J53" s="23" t="s">
        <v>92</v>
      </c>
      <c r="K53" s="24" t="s">
        <v>92</v>
      </c>
      <c r="L53" s="24">
        <v>1950</v>
      </c>
      <c r="M53" s="27" t="s">
        <v>97</v>
      </c>
      <c r="N53" s="27">
        <v>2</v>
      </c>
      <c r="O53" s="24">
        <v>8166</v>
      </c>
      <c r="P53" s="24">
        <v>273071</v>
      </c>
      <c r="Q53" s="140" t="s">
        <v>1902</v>
      </c>
    </row>
    <row r="54" spans="1:17" ht="22.5">
      <c r="A54" s="23">
        <v>53</v>
      </c>
      <c r="B54" s="23" t="s">
        <v>221</v>
      </c>
      <c r="C54" s="23" t="s">
        <v>88</v>
      </c>
      <c r="D54" s="23">
        <v>0</v>
      </c>
      <c r="E54" s="23" t="s">
        <v>222</v>
      </c>
      <c r="F54" s="27" t="s">
        <v>223</v>
      </c>
      <c r="G54" s="27">
        <v>133.80000000000001</v>
      </c>
      <c r="H54" s="25" t="s">
        <v>40</v>
      </c>
      <c r="I54" s="25" t="s">
        <v>40</v>
      </c>
      <c r="J54" s="23" t="s">
        <v>150</v>
      </c>
      <c r="K54" s="24" t="s">
        <v>42</v>
      </c>
      <c r="L54" s="24">
        <v>1960</v>
      </c>
      <c r="M54" s="27" t="s">
        <v>97</v>
      </c>
      <c r="N54" s="27">
        <v>2</v>
      </c>
      <c r="O54" s="24">
        <v>8318</v>
      </c>
      <c r="P54" s="24">
        <v>1112948</v>
      </c>
      <c r="Q54" s="140" t="s">
        <v>1903</v>
      </c>
    </row>
    <row r="55" spans="1:17" ht="33.75">
      <c r="A55" s="23">
        <v>54</v>
      </c>
      <c r="B55" s="23" t="s">
        <v>225</v>
      </c>
      <c r="C55" s="23" t="s">
        <v>88</v>
      </c>
      <c r="D55" s="23">
        <v>0</v>
      </c>
      <c r="E55" s="23" t="s">
        <v>226</v>
      </c>
      <c r="F55" s="27" t="s">
        <v>227</v>
      </c>
      <c r="G55" s="27">
        <v>84.26</v>
      </c>
      <c r="H55" s="25" t="s">
        <v>40</v>
      </c>
      <c r="I55" s="25" t="s">
        <v>40</v>
      </c>
      <c r="J55" s="23" t="s">
        <v>150</v>
      </c>
      <c r="K55" s="24" t="s">
        <v>42</v>
      </c>
      <c r="L55" s="24">
        <v>1994</v>
      </c>
      <c r="M55" s="27" t="s">
        <v>97</v>
      </c>
      <c r="N55" s="27">
        <v>2</v>
      </c>
      <c r="O55" s="24">
        <v>8517</v>
      </c>
      <c r="P55" s="24">
        <v>717642</v>
      </c>
      <c r="Q55" s="140" t="s">
        <v>1904</v>
      </c>
    </row>
    <row r="56" spans="1:17" ht="22.5">
      <c r="A56" s="23">
        <v>55</v>
      </c>
      <c r="B56" s="23" t="s">
        <v>230</v>
      </c>
      <c r="C56" s="23" t="s">
        <v>88</v>
      </c>
      <c r="D56" s="23">
        <v>0</v>
      </c>
      <c r="E56" s="23" t="s">
        <v>231</v>
      </c>
      <c r="F56" s="27" t="s">
        <v>232</v>
      </c>
      <c r="G56" s="27">
        <v>61.92</v>
      </c>
      <c r="H56" s="25" t="s">
        <v>40</v>
      </c>
      <c r="I56" s="25" t="s">
        <v>40</v>
      </c>
      <c r="J56" s="23" t="s">
        <v>150</v>
      </c>
      <c r="K56" s="24" t="s">
        <v>42</v>
      </c>
      <c r="L56" s="24">
        <v>1987</v>
      </c>
      <c r="M56" s="27" t="s">
        <v>138</v>
      </c>
      <c r="N56" s="27">
        <v>3</v>
      </c>
      <c r="O56" s="24">
        <v>8410</v>
      </c>
      <c r="P56" s="24">
        <v>520747</v>
      </c>
      <c r="Q56" s="140" t="s">
        <v>1905</v>
      </c>
    </row>
    <row r="57" spans="1:17">
      <c r="A57" s="23">
        <v>56</v>
      </c>
      <c r="B57" s="23" t="s">
        <v>233</v>
      </c>
      <c r="C57" s="23" t="s">
        <v>88</v>
      </c>
      <c r="D57" s="23">
        <v>0</v>
      </c>
      <c r="E57" s="23" t="s">
        <v>234</v>
      </c>
      <c r="F57" s="27" t="s">
        <v>235</v>
      </c>
      <c r="G57" s="27">
        <v>74.11</v>
      </c>
      <c r="H57" s="25" t="s">
        <v>40</v>
      </c>
      <c r="I57" s="25" t="s">
        <v>40</v>
      </c>
      <c r="J57" s="23" t="s">
        <v>150</v>
      </c>
      <c r="K57" s="24" t="s">
        <v>42</v>
      </c>
      <c r="L57" s="24">
        <v>1997</v>
      </c>
      <c r="M57" s="27" t="s">
        <v>97</v>
      </c>
      <c r="N57" s="27">
        <v>2</v>
      </c>
      <c r="O57" s="24">
        <v>8562</v>
      </c>
      <c r="P57" s="24">
        <v>634530</v>
      </c>
      <c r="Q57" s="140" t="s">
        <v>1906</v>
      </c>
    </row>
    <row r="58" spans="1:17" ht="67.5">
      <c r="A58" s="23">
        <v>59</v>
      </c>
      <c r="B58" s="23" t="s">
        <v>241</v>
      </c>
      <c r="C58" s="23" t="s">
        <v>88</v>
      </c>
      <c r="D58" s="23">
        <v>0</v>
      </c>
      <c r="E58" s="23" t="s">
        <v>242</v>
      </c>
      <c r="F58" s="27" t="s">
        <v>243</v>
      </c>
      <c r="G58" s="27">
        <v>28.85</v>
      </c>
      <c r="H58" s="25" t="s">
        <v>40</v>
      </c>
      <c r="I58" s="25" t="s">
        <v>40</v>
      </c>
      <c r="J58" s="23" t="s">
        <v>150</v>
      </c>
      <c r="K58" s="24" t="s">
        <v>42</v>
      </c>
      <c r="L58" s="24">
        <v>2002</v>
      </c>
      <c r="M58" s="27" t="s">
        <v>93</v>
      </c>
      <c r="N58" s="27">
        <v>1</v>
      </c>
      <c r="O58" s="24">
        <v>8639</v>
      </c>
      <c r="P58" s="24">
        <v>249235</v>
      </c>
      <c r="Q58" s="140" t="s">
        <v>1907</v>
      </c>
    </row>
    <row r="59" spans="1:17" ht="22.5">
      <c r="A59" s="23">
        <v>61</v>
      </c>
      <c r="B59" s="23" t="s">
        <v>245</v>
      </c>
      <c r="C59" s="23" t="s">
        <v>38</v>
      </c>
      <c r="D59" s="23">
        <v>204</v>
      </c>
      <c r="E59" s="23" t="s">
        <v>246</v>
      </c>
      <c r="F59" s="27" t="s">
        <v>247</v>
      </c>
      <c r="G59" s="27">
        <v>64.28</v>
      </c>
      <c r="H59" s="25" t="s">
        <v>40</v>
      </c>
      <c r="I59" s="25" t="s">
        <v>40</v>
      </c>
      <c r="J59" s="23" t="s">
        <v>150</v>
      </c>
      <c r="K59" s="24" t="s">
        <v>42</v>
      </c>
      <c r="L59" s="24">
        <v>1993</v>
      </c>
      <c r="M59" s="27">
        <v>2</v>
      </c>
      <c r="N59" s="27">
        <v>7</v>
      </c>
      <c r="O59" s="24">
        <v>8342</v>
      </c>
      <c r="P59" s="24">
        <v>536224</v>
      </c>
      <c r="Q59" s="140" t="s">
        <v>1860</v>
      </c>
    </row>
    <row r="60" spans="1:17" ht="22.5">
      <c r="A60" s="23">
        <v>62</v>
      </c>
      <c r="B60" s="23" t="s">
        <v>249</v>
      </c>
      <c r="C60" s="23" t="s">
        <v>38</v>
      </c>
      <c r="D60" s="23">
        <v>303</v>
      </c>
      <c r="E60" s="23" t="s">
        <v>250</v>
      </c>
      <c r="F60" s="27" t="s">
        <v>251</v>
      </c>
      <c r="G60" s="27">
        <v>63.31</v>
      </c>
      <c r="H60" s="25" t="s">
        <v>40</v>
      </c>
      <c r="I60" s="25" t="s">
        <v>40</v>
      </c>
      <c r="J60" s="23" t="s">
        <v>150</v>
      </c>
      <c r="K60" s="24" t="s">
        <v>42</v>
      </c>
      <c r="L60" s="24">
        <v>1993</v>
      </c>
      <c r="M60" s="27">
        <v>3</v>
      </c>
      <c r="N60" s="27">
        <v>7</v>
      </c>
      <c r="O60" s="24">
        <v>8424</v>
      </c>
      <c r="P60" s="24">
        <v>533323</v>
      </c>
      <c r="Q60" s="140" t="s">
        <v>1859</v>
      </c>
    </row>
    <row r="61" spans="1:17" ht="22.5">
      <c r="A61" s="23">
        <v>63</v>
      </c>
      <c r="B61" s="23" t="s">
        <v>252</v>
      </c>
      <c r="C61" s="23" t="s">
        <v>38</v>
      </c>
      <c r="D61" s="23">
        <v>503</v>
      </c>
      <c r="E61" s="23" t="s">
        <v>253</v>
      </c>
      <c r="F61" s="27" t="s">
        <v>254</v>
      </c>
      <c r="G61" s="27">
        <v>63.31</v>
      </c>
      <c r="H61" s="25" t="s">
        <v>40</v>
      </c>
      <c r="I61" s="25" t="s">
        <v>40</v>
      </c>
      <c r="J61" s="23" t="s">
        <v>150</v>
      </c>
      <c r="K61" s="24" t="s">
        <v>42</v>
      </c>
      <c r="L61" s="24">
        <v>1993</v>
      </c>
      <c r="M61" s="27">
        <v>5</v>
      </c>
      <c r="N61" s="27">
        <v>7</v>
      </c>
      <c r="O61" s="24">
        <v>8300</v>
      </c>
      <c r="P61" s="24">
        <v>525473</v>
      </c>
      <c r="Q61" s="140" t="s">
        <v>1861</v>
      </c>
    </row>
    <row r="62" spans="1:17" ht="22.5">
      <c r="A62" s="23">
        <v>64</v>
      </c>
      <c r="B62" s="23" t="s">
        <v>255</v>
      </c>
      <c r="C62" s="23" t="s">
        <v>38</v>
      </c>
      <c r="D62" s="23">
        <v>703</v>
      </c>
      <c r="E62" s="23" t="s">
        <v>256</v>
      </c>
      <c r="F62" s="27" t="s">
        <v>257</v>
      </c>
      <c r="G62" s="27">
        <v>63.31</v>
      </c>
      <c r="H62" s="25" t="s">
        <v>40</v>
      </c>
      <c r="I62" s="25" t="s">
        <v>40</v>
      </c>
      <c r="J62" s="23" t="s">
        <v>150</v>
      </c>
      <c r="K62" s="24" t="s">
        <v>42</v>
      </c>
      <c r="L62" s="24">
        <v>1993</v>
      </c>
      <c r="M62" s="27">
        <v>7</v>
      </c>
      <c r="N62" s="27">
        <v>7</v>
      </c>
      <c r="O62" s="24">
        <v>8135</v>
      </c>
      <c r="P62" s="24">
        <v>515027</v>
      </c>
      <c r="Q62" s="140" t="s">
        <v>1908</v>
      </c>
    </row>
    <row r="63" spans="1:17" ht="22.5">
      <c r="A63" s="23">
        <v>65</v>
      </c>
      <c r="B63" s="23" t="s">
        <v>258</v>
      </c>
      <c r="C63" s="23" t="s">
        <v>38</v>
      </c>
      <c r="D63" s="23">
        <v>201</v>
      </c>
      <c r="E63" s="23" t="s">
        <v>259</v>
      </c>
      <c r="F63" s="27" t="s">
        <v>260</v>
      </c>
      <c r="G63" s="27">
        <v>64.28</v>
      </c>
      <c r="H63" s="25" t="s">
        <v>40</v>
      </c>
      <c r="I63" s="25" t="s">
        <v>40</v>
      </c>
      <c r="J63" s="23" t="s">
        <v>150</v>
      </c>
      <c r="K63" s="24" t="s">
        <v>42</v>
      </c>
      <c r="L63" s="24">
        <v>1993</v>
      </c>
      <c r="M63" s="27">
        <v>2</v>
      </c>
      <c r="N63" s="27">
        <v>7</v>
      </c>
      <c r="O63" s="24">
        <v>8342</v>
      </c>
      <c r="P63" s="24">
        <v>536224</v>
      </c>
      <c r="Q63" s="140" t="s">
        <v>1860</v>
      </c>
    </row>
    <row r="64" spans="1:17" ht="22.5">
      <c r="A64" s="23">
        <v>66</v>
      </c>
      <c r="B64" s="23" t="s">
        <v>261</v>
      </c>
      <c r="C64" s="23" t="s">
        <v>38</v>
      </c>
      <c r="D64" s="23">
        <v>301</v>
      </c>
      <c r="E64" s="23" t="s">
        <v>262</v>
      </c>
      <c r="F64" s="27" t="s">
        <v>263</v>
      </c>
      <c r="G64" s="27">
        <v>64.28</v>
      </c>
      <c r="H64" s="25" t="s">
        <v>40</v>
      </c>
      <c r="I64" s="25" t="s">
        <v>40</v>
      </c>
      <c r="J64" s="23" t="s">
        <v>150</v>
      </c>
      <c r="K64" s="24" t="s">
        <v>42</v>
      </c>
      <c r="L64" s="24">
        <v>1993</v>
      </c>
      <c r="M64" s="27">
        <v>3</v>
      </c>
      <c r="N64" s="27">
        <v>7</v>
      </c>
      <c r="O64" s="24">
        <v>8424</v>
      </c>
      <c r="P64" s="24">
        <v>541495</v>
      </c>
      <c r="Q64" s="140" t="s">
        <v>1858</v>
      </c>
    </row>
    <row r="65" spans="1:17" ht="22.5">
      <c r="A65" s="23">
        <v>67</v>
      </c>
      <c r="B65" s="23" t="s">
        <v>264</v>
      </c>
      <c r="C65" s="23" t="s">
        <v>38</v>
      </c>
      <c r="D65" s="23">
        <v>402</v>
      </c>
      <c r="E65" s="23" t="s">
        <v>265</v>
      </c>
      <c r="F65" s="27" t="s">
        <v>266</v>
      </c>
      <c r="G65" s="27">
        <v>63.31</v>
      </c>
      <c r="H65" s="25" t="s">
        <v>40</v>
      </c>
      <c r="I65" s="25" t="s">
        <v>40</v>
      </c>
      <c r="J65" s="23" t="s">
        <v>150</v>
      </c>
      <c r="K65" s="24" t="s">
        <v>42</v>
      </c>
      <c r="L65" s="24">
        <v>1993</v>
      </c>
      <c r="M65" s="27">
        <v>4</v>
      </c>
      <c r="N65" s="27">
        <v>7</v>
      </c>
      <c r="O65" s="24">
        <v>8342</v>
      </c>
      <c r="P65" s="24">
        <v>528132</v>
      </c>
      <c r="Q65" s="140" t="s">
        <v>1885</v>
      </c>
    </row>
    <row r="66" spans="1:17" ht="22.5">
      <c r="A66" s="23">
        <v>68</v>
      </c>
      <c r="B66" s="23" t="s">
        <v>267</v>
      </c>
      <c r="C66" s="23" t="s">
        <v>38</v>
      </c>
      <c r="D66" s="23">
        <v>602</v>
      </c>
      <c r="E66" s="23" t="s">
        <v>268</v>
      </c>
      <c r="F66" s="27" t="s">
        <v>269</v>
      </c>
      <c r="G66" s="27">
        <v>63.31</v>
      </c>
      <c r="H66" s="25" t="s">
        <v>40</v>
      </c>
      <c r="I66" s="25" t="s">
        <v>40</v>
      </c>
      <c r="J66" s="23" t="s">
        <v>150</v>
      </c>
      <c r="K66" s="24" t="s">
        <v>42</v>
      </c>
      <c r="L66" s="24">
        <v>1993</v>
      </c>
      <c r="M66" s="27">
        <v>6</v>
      </c>
      <c r="N66" s="27">
        <v>7</v>
      </c>
      <c r="O66" s="24">
        <v>8259</v>
      </c>
      <c r="P66" s="24">
        <v>522877</v>
      </c>
      <c r="Q66" s="140" t="s">
        <v>1886</v>
      </c>
    </row>
    <row r="67" spans="1:17" ht="22.5">
      <c r="A67" s="23">
        <v>69</v>
      </c>
      <c r="B67" s="23" t="s">
        <v>270</v>
      </c>
      <c r="C67" s="23" t="s">
        <v>58</v>
      </c>
      <c r="D67" s="23">
        <v>102</v>
      </c>
      <c r="E67" s="23" t="s">
        <v>271</v>
      </c>
      <c r="F67" s="27" t="s">
        <v>272</v>
      </c>
      <c r="G67" s="27">
        <v>65.5</v>
      </c>
      <c r="H67" s="25" t="s">
        <v>40</v>
      </c>
      <c r="I67" s="25" t="s">
        <v>40</v>
      </c>
      <c r="J67" s="23" t="s">
        <v>150</v>
      </c>
      <c r="K67" s="24" t="s">
        <v>42</v>
      </c>
      <c r="L67" s="24">
        <v>1993</v>
      </c>
      <c r="M67" s="27">
        <v>1</v>
      </c>
      <c r="N67" s="27">
        <v>6</v>
      </c>
      <c r="O67" s="24">
        <v>8259</v>
      </c>
      <c r="P67" s="24">
        <v>540965</v>
      </c>
      <c r="Q67" s="140" t="s">
        <v>1909</v>
      </c>
    </row>
    <row r="68" spans="1:17" ht="22.5">
      <c r="A68" s="23">
        <v>70</v>
      </c>
      <c r="B68" s="23" t="s">
        <v>274</v>
      </c>
      <c r="C68" s="23" t="s">
        <v>58</v>
      </c>
      <c r="D68" s="23">
        <v>501</v>
      </c>
      <c r="E68" s="23" t="s">
        <v>275</v>
      </c>
      <c r="F68" s="27" t="s">
        <v>276</v>
      </c>
      <c r="G68" s="27">
        <v>86.67</v>
      </c>
      <c r="H68" s="25" t="s">
        <v>40</v>
      </c>
      <c r="I68" s="25" t="s">
        <v>40</v>
      </c>
      <c r="J68" s="23" t="s">
        <v>150</v>
      </c>
      <c r="K68" s="24" t="s">
        <v>42</v>
      </c>
      <c r="L68" s="24">
        <v>1993</v>
      </c>
      <c r="M68" s="27">
        <v>5</v>
      </c>
      <c r="N68" s="27">
        <v>6</v>
      </c>
      <c r="O68" s="24">
        <v>8300</v>
      </c>
      <c r="P68" s="24">
        <v>719361</v>
      </c>
      <c r="Q68" s="140" t="s">
        <v>1910</v>
      </c>
    </row>
    <row r="69" spans="1:17" ht="22.5">
      <c r="A69" s="23">
        <v>71</v>
      </c>
      <c r="B69" s="23" t="s">
        <v>278</v>
      </c>
      <c r="C69" s="23" t="s">
        <v>72</v>
      </c>
      <c r="D69" s="23">
        <v>203</v>
      </c>
      <c r="E69" s="23" t="s">
        <v>279</v>
      </c>
      <c r="F69" s="27" t="s">
        <v>280</v>
      </c>
      <c r="G69" s="27">
        <v>61.84</v>
      </c>
      <c r="H69" s="25" t="s">
        <v>40</v>
      </c>
      <c r="I69" s="25" t="s">
        <v>40</v>
      </c>
      <c r="J69" s="23" t="s">
        <v>150</v>
      </c>
      <c r="K69" s="24" t="s">
        <v>42</v>
      </c>
      <c r="L69" s="24">
        <v>1996</v>
      </c>
      <c r="M69" s="27">
        <v>2</v>
      </c>
      <c r="N69" s="27">
        <v>4</v>
      </c>
      <c r="O69" s="24">
        <v>8388</v>
      </c>
      <c r="P69" s="24">
        <v>518714</v>
      </c>
      <c r="Q69" s="140" t="s">
        <v>1911</v>
      </c>
    </row>
    <row r="70" spans="1:17" ht="22.5">
      <c r="A70" s="23">
        <v>72</v>
      </c>
      <c r="B70" s="23" t="s">
        <v>282</v>
      </c>
      <c r="C70" s="23" t="s">
        <v>72</v>
      </c>
      <c r="D70" s="23">
        <v>0</v>
      </c>
      <c r="E70" s="23" t="s">
        <v>283</v>
      </c>
      <c r="F70" s="27" t="s">
        <v>284</v>
      </c>
      <c r="G70" s="27">
        <v>66.12</v>
      </c>
      <c r="H70" s="25" t="s">
        <v>40</v>
      </c>
      <c r="I70" s="25" t="s">
        <v>40</v>
      </c>
      <c r="J70" s="23" t="s">
        <v>150</v>
      </c>
      <c r="K70" s="24" t="s">
        <v>42</v>
      </c>
      <c r="L70" s="24">
        <v>1996</v>
      </c>
      <c r="M70" s="27">
        <v>2</v>
      </c>
      <c r="N70" s="27">
        <v>4</v>
      </c>
      <c r="O70" s="24">
        <v>8388</v>
      </c>
      <c r="P70" s="24">
        <v>554615</v>
      </c>
      <c r="Q70" s="140" t="s">
        <v>1912</v>
      </c>
    </row>
    <row r="71" spans="1:17" ht="22.5">
      <c r="A71" s="23">
        <v>73</v>
      </c>
      <c r="B71" s="23" t="s">
        <v>285</v>
      </c>
      <c r="C71" s="23" t="s">
        <v>72</v>
      </c>
      <c r="D71" s="23">
        <v>0</v>
      </c>
      <c r="E71" s="23" t="s">
        <v>286</v>
      </c>
      <c r="F71" s="27" t="s">
        <v>287</v>
      </c>
      <c r="G71" s="27">
        <v>68.72</v>
      </c>
      <c r="H71" s="25" t="s">
        <v>40</v>
      </c>
      <c r="I71" s="25" t="s">
        <v>40</v>
      </c>
      <c r="J71" s="23" t="s">
        <v>150</v>
      </c>
      <c r="K71" s="24" t="s">
        <v>42</v>
      </c>
      <c r="L71" s="24">
        <v>1996</v>
      </c>
      <c r="M71" s="27">
        <v>3</v>
      </c>
      <c r="N71" s="27">
        <v>4</v>
      </c>
      <c r="O71" s="24">
        <v>8471</v>
      </c>
      <c r="P71" s="24">
        <v>582127</v>
      </c>
      <c r="Q71" s="140" t="s">
        <v>1868</v>
      </c>
    </row>
    <row r="72" spans="1:17">
      <c r="A72" s="23">
        <v>74</v>
      </c>
      <c r="B72" s="23" t="s">
        <v>289</v>
      </c>
      <c r="C72" s="23" t="s">
        <v>88</v>
      </c>
      <c r="D72" s="23">
        <v>0</v>
      </c>
      <c r="E72" s="23" t="s">
        <v>290</v>
      </c>
      <c r="F72" s="27">
        <v>709158482</v>
      </c>
      <c r="G72" s="27">
        <v>86.64</v>
      </c>
      <c r="H72" s="25" t="s">
        <v>40</v>
      </c>
      <c r="I72" s="25" t="s">
        <v>40</v>
      </c>
      <c r="J72" s="23" t="s">
        <v>150</v>
      </c>
      <c r="K72" s="24" t="s">
        <v>42</v>
      </c>
      <c r="L72" s="24">
        <v>1995</v>
      </c>
      <c r="M72" s="27" t="s">
        <v>138</v>
      </c>
      <c r="N72" s="27">
        <v>3</v>
      </c>
      <c r="O72" s="24">
        <v>8532</v>
      </c>
      <c r="P72" s="24">
        <v>739212</v>
      </c>
      <c r="Q72" s="140" t="s">
        <v>1913</v>
      </c>
    </row>
    <row r="73" spans="1:17">
      <c r="A73" s="23">
        <v>75</v>
      </c>
      <c r="B73" s="23" t="s">
        <v>294</v>
      </c>
      <c r="C73" s="23" t="s">
        <v>88</v>
      </c>
      <c r="D73" s="23">
        <v>0</v>
      </c>
      <c r="E73" s="23" t="s">
        <v>295</v>
      </c>
      <c r="F73" s="27" t="s">
        <v>296</v>
      </c>
      <c r="G73" s="27">
        <v>52.83</v>
      </c>
      <c r="H73" s="25" t="s">
        <v>40</v>
      </c>
      <c r="I73" s="25" t="s">
        <v>40</v>
      </c>
      <c r="J73" s="23" t="s">
        <v>150</v>
      </c>
      <c r="K73" s="24" t="s">
        <v>42</v>
      </c>
      <c r="L73" s="24">
        <v>1976</v>
      </c>
      <c r="M73" s="27" t="s">
        <v>97</v>
      </c>
      <c r="N73" s="27">
        <v>2</v>
      </c>
      <c r="O73" s="24">
        <v>8318</v>
      </c>
      <c r="P73" s="24">
        <v>439440</v>
      </c>
      <c r="Q73" s="140" t="s">
        <v>1914</v>
      </c>
    </row>
    <row r="74" spans="1:17" ht="22.5">
      <c r="A74" s="23">
        <v>76</v>
      </c>
      <c r="B74" s="23" t="s">
        <v>298</v>
      </c>
      <c r="C74" s="23" t="s">
        <v>88</v>
      </c>
      <c r="D74" s="23">
        <v>0</v>
      </c>
      <c r="E74" s="23" t="s">
        <v>299</v>
      </c>
      <c r="F74" s="27" t="s">
        <v>300</v>
      </c>
      <c r="G74" s="27">
        <v>147.49</v>
      </c>
      <c r="H74" s="25" t="s">
        <v>40</v>
      </c>
      <c r="I74" s="25" t="s">
        <v>40</v>
      </c>
      <c r="J74" s="23" t="s">
        <v>150</v>
      </c>
      <c r="K74" s="24" t="s">
        <v>42</v>
      </c>
      <c r="L74" s="24">
        <v>1987</v>
      </c>
      <c r="M74" s="27" t="s">
        <v>97</v>
      </c>
      <c r="N74" s="27">
        <v>2</v>
      </c>
      <c r="O74" s="24">
        <v>8410</v>
      </c>
      <c r="P74" s="24">
        <v>1240391</v>
      </c>
      <c r="Q74" s="140" t="s">
        <v>1915</v>
      </c>
    </row>
    <row r="75" spans="1:17" ht="45">
      <c r="A75" s="23">
        <v>77</v>
      </c>
      <c r="B75" s="23" t="s">
        <v>304</v>
      </c>
      <c r="C75" s="23" t="s">
        <v>88</v>
      </c>
      <c r="D75" s="23">
        <v>0</v>
      </c>
      <c r="E75" s="23" t="s">
        <v>305</v>
      </c>
      <c r="F75" s="27" t="s">
        <v>306</v>
      </c>
      <c r="G75" s="27">
        <v>45.37</v>
      </c>
      <c r="H75" s="25" t="s">
        <v>40</v>
      </c>
      <c r="I75" s="25" t="s">
        <v>40</v>
      </c>
      <c r="J75" s="23" t="s">
        <v>92</v>
      </c>
      <c r="K75" s="24" t="s">
        <v>92</v>
      </c>
      <c r="L75" s="24">
        <v>1944</v>
      </c>
      <c r="M75" s="27" t="s">
        <v>97</v>
      </c>
      <c r="N75" s="27">
        <v>2</v>
      </c>
      <c r="O75" s="24">
        <v>8166</v>
      </c>
      <c r="P75" s="24">
        <v>370491</v>
      </c>
      <c r="Q75" s="140" t="s">
        <v>1916</v>
      </c>
    </row>
    <row r="76" spans="1:17" ht="22.5">
      <c r="A76" s="23">
        <v>78</v>
      </c>
      <c r="B76" s="23" t="s">
        <v>308</v>
      </c>
      <c r="C76" s="23" t="s">
        <v>88</v>
      </c>
      <c r="D76" s="23">
        <v>0</v>
      </c>
      <c r="E76" s="23" t="s">
        <v>309</v>
      </c>
      <c r="F76" s="27" t="s">
        <v>310</v>
      </c>
      <c r="G76" s="27">
        <v>66.8</v>
      </c>
      <c r="H76" s="25" t="s">
        <v>40</v>
      </c>
      <c r="I76" s="25" t="s">
        <v>40</v>
      </c>
      <c r="J76" s="23" t="s">
        <v>92</v>
      </c>
      <c r="K76" s="24" t="s">
        <v>92</v>
      </c>
      <c r="L76" s="24">
        <v>1951</v>
      </c>
      <c r="M76" s="27" t="s">
        <v>97</v>
      </c>
      <c r="N76" s="27">
        <v>2</v>
      </c>
      <c r="O76" s="24">
        <v>8166</v>
      </c>
      <c r="P76" s="24">
        <v>545489</v>
      </c>
      <c r="Q76" s="140" t="s">
        <v>1917</v>
      </c>
    </row>
    <row r="77" spans="1:17" ht="22.5">
      <c r="A77" s="23">
        <v>79</v>
      </c>
      <c r="B77" s="23" t="s">
        <v>312</v>
      </c>
      <c r="C77" s="23" t="s">
        <v>88</v>
      </c>
      <c r="D77" s="23">
        <v>0</v>
      </c>
      <c r="E77" s="23" t="s">
        <v>313</v>
      </c>
      <c r="F77" s="27" t="s">
        <v>314</v>
      </c>
      <c r="G77" s="27">
        <v>67.2</v>
      </c>
      <c r="H77" s="25" t="s">
        <v>40</v>
      </c>
      <c r="I77" s="25" t="s">
        <v>40</v>
      </c>
      <c r="J77" s="23" t="s">
        <v>150</v>
      </c>
      <c r="K77" s="24" t="s">
        <v>42</v>
      </c>
      <c r="L77" s="24" t="s">
        <v>2063</v>
      </c>
      <c r="M77" s="27">
        <v>1</v>
      </c>
      <c r="N77" s="27">
        <v>1</v>
      </c>
      <c r="O77" s="24">
        <v>8318</v>
      </c>
      <c r="P77" s="24">
        <v>558970</v>
      </c>
      <c r="Q77" s="140" t="s">
        <v>1918</v>
      </c>
    </row>
    <row r="78" spans="1:17" ht="22.5">
      <c r="A78" s="23">
        <v>80</v>
      </c>
      <c r="B78" s="23" t="s">
        <v>318</v>
      </c>
      <c r="C78" s="23" t="s">
        <v>88</v>
      </c>
      <c r="D78" s="23">
        <v>0</v>
      </c>
      <c r="E78" s="23" t="s">
        <v>319</v>
      </c>
      <c r="F78" s="27" t="s">
        <v>320</v>
      </c>
      <c r="G78" s="27">
        <v>17.59</v>
      </c>
      <c r="H78" s="25" t="s">
        <v>40</v>
      </c>
      <c r="I78" s="25" t="s">
        <v>40</v>
      </c>
      <c r="J78" s="23" t="s">
        <v>92</v>
      </c>
      <c r="K78" s="24" t="s">
        <v>92</v>
      </c>
      <c r="L78" s="24">
        <v>1946</v>
      </c>
      <c r="M78" s="27">
        <v>1</v>
      </c>
      <c r="N78" s="27">
        <v>1</v>
      </c>
      <c r="O78" s="24">
        <v>8166</v>
      </c>
      <c r="P78" s="24">
        <v>143640</v>
      </c>
      <c r="Q78" s="140" t="s">
        <v>1919</v>
      </c>
    </row>
    <row r="79" spans="1:17">
      <c r="A79" s="23">
        <v>81</v>
      </c>
      <c r="B79" s="23" t="s">
        <v>325</v>
      </c>
      <c r="C79" s="23" t="s">
        <v>88</v>
      </c>
      <c r="D79" s="23">
        <v>0</v>
      </c>
      <c r="E79" s="23" t="s">
        <v>326</v>
      </c>
      <c r="F79" s="27" t="s">
        <v>327</v>
      </c>
      <c r="G79" s="27">
        <v>63.9</v>
      </c>
      <c r="H79" s="25" t="s">
        <v>419</v>
      </c>
      <c r="I79" s="25" t="s">
        <v>40</v>
      </c>
      <c r="J79" s="23" t="s">
        <v>92</v>
      </c>
      <c r="K79" s="24" t="s">
        <v>92</v>
      </c>
      <c r="L79" s="24">
        <v>1986</v>
      </c>
      <c r="M79" s="27" t="s">
        <v>97</v>
      </c>
      <c r="N79" s="27">
        <v>2</v>
      </c>
      <c r="O79" s="24">
        <v>8166</v>
      </c>
      <c r="P79" s="24">
        <v>521807</v>
      </c>
      <c r="Q79" s="140" t="s">
        <v>1920</v>
      </c>
    </row>
    <row r="80" spans="1:17" ht="22.5">
      <c r="A80" s="23">
        <v>82</v>
      </c>
      <c r="B80" s="23" t="s">
        <v>330</v>
      </c>
      <c r="C80" s="23" t="s">
        <v>88</v>
      </c>
      <c r="D80" s="23">
        <v>0</v>
      </c>
      <c r="E80" s="23" t="s">
        <v>331</v>
      </c>
      <c r="F80" s="27" t="s">
        <v>332</v>
      </c>
      <c r="G80" s="27">
        <v>27.47</v>
      </c>
      <c r="H80" s="25" t="s">
        <v>40</v>
      </c>
      <c r="I80" s="25" t="s">
        <v>40</v>
      </c>
      <c r="J80" s="23" t="s">
        <v>92</v>
      </c>
      <c r="K80" s="24" t="s">
        <v>92</v>
      </c>
      <c r="L80" s="24">
        <v>1949</v>
      </c>
      <c r="M80" s="27" t="s">
        <v>97</v>
      </c>
      <c r="N80" s="27">
        <v>2</v>
      </c>
      <c r="O80" s="24">
        <v>8166</v>
      </c>
      <c r="P80" s="24">
        <v>224320</v>
      </c>
      <c r="Q80" s="140" t="s">
        <v>1921</v>
      </c>
    </row>
    <row r="81" spans="1:17" ht="22.5">
      <c r="A81" s="23">
        <v>83</v>
      </c>
      <c r="B81" s="23" t="s">
        <v>335</v>
      </c>
      <c r="C81" s="23" t="s">
        <v>88</v>
      </c>
      <c r="D81" s="23">
        <v>0</v>
      </c>
      <c r="E81" s="23" t="s">
        <v>336</v>
      </c>
      <c r="F81" s="27" t="s">
        <v>337</v>
      </c>
      <c r="G81" s="27">
        <v>135.27000000000001</v>
      </c>
      <c r="H81" s="25" t="s">
        <v>40</v>
      </c>
      <c r="I81" s="25" t="s">
        <v>40</v>
      </c>
      <c r="J81" s="23" t="s">
        <v>92</v>
      </c>
      <c r="K81" s="24" t="s">
        <v>92</v>
      </c>
      <c r="L81" s="24">
        <v>1950</v>
      </c>
      <c r="M81" s="27">
        <v>1</v>
      </c>
      <c r="N81" s="27">
        <v>1</v>
      </c>
      <c r="O81" s="24">
        <v>8202</v>
      </c>
      <c r="P81" s="24">
        <v>1109485</v>
      </c>
      <c r="Q81" s="140" t="s">
        <v>1922</v>
      </c>
    </row>
    <row r="82" spans="1:17" ht="22.5">
      <c r="A82" s="23">
        <v>84</v>
      </c>
      <c r="B82" s="23" t="s">
        <v>340</v>
      </c>
      <c r="C82" s="23" t="s">
        <v>88</v>
      </c>
      <c r="D82" s="23">
        <v>0</v>
      </c>
      <c r="E82" s="23" t="s">
        <v>341</v>
      </c>
      <c r="F82" s="27" t="s">
        <v>342</v>
      </c>
      <c r="G82" s="27">
        <v>31.7</v>
      </c>
      <c r="H82" s="25" t="s">
        <v>40</v>
      </c>
      <c r="I82" s="25" t="s">
        <v>40</v>
      </c>
      <c r="J82" s="23" t="s">
        <v>150</v>
      </c>
      <c r="K82" s="24" t="s">
        <v>42</v>
      </c>
      <c r="L82" s="24">
        <v>1996</v>
      </c>
      <c r="M82" s="27">
        <v>1</v>
      </c>
      <c r="N82" s="27">
        <v>1</v>
      </c>
      <c r="O82" s="24">
        <v>8561</v>
      </c>
      <c r="P82" s="24">
        <v>271384</v>
      </c>
      <c r="Q82" s="140" t="s">
        <v>1923</v>
      </c>
    </row>
    <row r="83" spans="1:17">
      <c r="A83" s="23">
        <v>86</v>
      </c>
      <c r="B83" s="23" t="s">
        <v>349</v>
      </c>
      <c r="C83" s="23" t="s">
        <v>88</v>
      </c>
      <c r="D83" s="23">
        <v>0</v>
      </c>
      <c r="E83" s="23" t="s">
        <v>350</v>
      </c>
      <c r="F83" s="27" t="s">
        <v>351</v>
      </c>
      <c r="G83" s="27">
        <v>45.53</v>
      </c>
      <c r="H83" s="25" t="s">
        <v>1838</v>
      </c>
      <c r="I83" s="25" t="s">
        <v>40</v>
      </c>
      <c r="J83" s="23" t="s">
        <v>92</v>
      </c>
      <c r="K83" s="24" t="s">
        <v>92</v>
      </c>
      <c r="L83" s="24">
        <v>1946</v>
      </c>
      <c r="M83" s="27">
        <v>1</v>
      </c>
      <c r="N83" s="27">
        <v>1</v>
      </c>
      <c r="O83" s="24">
        <v>8194</v>
      </c>
      <c r="P83" s="24">
        <v>373073</v>
      </c>
      <c r="Q83" s="140" t="s">
        <v>1924</v>
      </c>
    </row>
    <row r="84" spans="1:17">
      <c r="A84" s="23">
        <v>87</v>
      </c>
      <c r="B84" s="23" t="s">
        <v>353</v>
      </c>
      <c r="C84" s="23" t="s">
        <v>88</v>
      </c>
      <c r="D84" s="23">
        <v>0</v>
      </c>
      <c r="E84" s="23" t="s">
        <v>354</v>
      </c>
      <c r="F84" s="27" t="s">
        <v>355</v>
      </c>
      <c r="G84" s="27">
        <v>34.25</v>
      </c>
      <c r="H84" s="25" t="s">
        <v>1838</v>
      </c>
      <c r="I84" s="25" t="s">
        <v>40</v>
      </c>
      <c r="J84" s="23" t="s">
        <v>92</v>
      </c>
      <c r="K84" s="24" t="s">
        <v>92</v>
      </c>
      <c r="L84" s="24">
        <v>1946</v>
      </c>
      <c r="M84" s="27" t="s">
        <v>97</v>
      </c>
      <c r="N84" s="27">
        <v>2</v>
      </c>
      <c r="O84" s="24">
        <v>8166</v>
      </c>
      <c r="P84" s="24">
        <v>279686</v>
      </c>
      <c r="Q84" s="140" t="s">
        <v>1925</v>
      </c>
    </row>
    <row r="85" spans="1:17" ht="22.5">
      <c r="A85" s="23">
        <v>90</v>
      </c>
      <c r="B85" s="23" t="s">
        <v>366</v>
      </c>
      <c r="C85" s="23" t="s">
        <v>88</v>
      </c>
      <c r="D85" s="23">
        <v>0</v>
      </c>
      <c r="E85" s="23" t="s">
        <v>367</v>
      </c>
      <c r="F85" s="27" t="s">
        <v>368</v>
      </c>
      <c r="G85" s="27" t="s">
        <v>369</v>
      </c>
      <c r="H85" s="25" t="s">
        <v>40</v>
      </c>
      <c r="I85" s="25" t="s">
        <v>40</v>
      </c>
      <c r="J85" s="23" t="s">
        <v>92</v>
      </c>
      <c r="K85" s="24" t="s">
        <v>92</v>
      </c>
      <c r="L85" s="24" t="s">
        <v>2063</v>
      </c>
      <c r="M85" s="27" t="s">
        <v>97</v>
      </c>
      <c r="N85" s="27">
        <v>2</v>
      </c>
      <c r="O85" s="24">
        <v>8166</v>
      </c>
      <c r="P85" s="24">
        <v>723916</v>
      </c>
      <c r="Q85" s="140" t="s">
        <v>1926</v>
      </c>
    </row>
    <row r="86" spans="1:17" ht="22.5">
      <c r="A86" s="23">
        <v>91</v>
      </c>
      <c r="B86" s="23" t="s">
        <v>372</v>
      </c>
      <c r="C86" s="23" t="s">
        <v>72</v>
      </c>
      <c r="D86" s="23" t="s">
        <v>373</v>
      </c>
      <c r="E86" s="23" t="s">
        <v>375</v>
      </c>
      <c r="F86" s="27" t="s">
        <v>376</v>
      </c>
      <c r="G86" s="27">
        <v>68.72</v>
      </c>
      <c r="H86" s="25" t="s">
        <v>40</v>
      </c>
      <c r="I86" s="25" t="s">
        <v>40</v>
      </c>
      <c r="J86" s="23" t="s">
        <v>150</v>
      </c>
      <c r="K86" s="24" t="s">
        <v>42</v>
      </c>
      <c r="L86" s="24">
        <v>1996</v>
      </c>
      <c r="M86" s="27">
        <v>2</v>
      </c>
      <c r="N86" s="27">
        <v>4</v>
      </c>
      <c r="O86" s="24">
        <v>8388</v>
      </c>
      <c r="P86" s="24">
        <v>576423</v>
      </c>
      <c r="Q86" s="140" t="s">
        <v>1927</v>
      </c>
    </row>
    <row r="87" spans="1:17" ht="22.5">
      <c r="A87" s="23">
        <v>92</v>
      </c>
      <c r="B87" s="23" t="s">
        <v>378</v>
      </c>
      <c r="C87" s="23" t="s">
        <v>72</v>
      </c>
      <c r="D87" s="23" t="s">
        <v>379</v>
      </c>
      <c r="E87" s="23" t="s">
        <v>380</v>
      </c>
      <c r="F87" s="27" t="s">
        <v>381</v>
      </c>
      <c r="G87" s="27">
        <v>45.46</v>
      </c>
      <c r="H87" s="25" t="s">
        <v>40</v>
      </c>
      <c r="I87" s="25" t="s">
        <v>40</v>
      </c>
      <c r="J87" s="23" t="s">
        <v>150</v>
      </c>
      <c r="K87" s="24" t="s">
        <v>42</v>
      </c>
      <c r="L87" s="24">
        <v>1996</v>
      </c>
      <c r="M87" s="27">
        <v>4</v>
      </c>
      <c r="N87" s="27">
        <v>4</v>
      </c>
      <c r="O87" s="24">
        <v>8347</v>
      </c>
      <c r="P87" s="24">
        <v>379455</v>
      </c>
      <c r="Q87" s="140" t="s">
        <v>1928</v>
      </c>
    </row>
    <row r="88" spans="1:17" ht="22.5">
      <c r="A88" s="23">
        <v>93</v>
      </c>
      <c r="B88" s="23" t="s">
        <v>382</v>
      </c>
      <c r="C88" s="23" t="s">
        <v>88</v>
      </c>
      <c r="D88" s="23">
        <v>0</v>
      </c>
      <c r="E88" s="23" t="s">
        <v>133</v>
      </c>
      <c r="F88" s="27" t="s">
        <v>383</v>
      </c>
      <c r="G88" s="27">
        <v>33.409999999999997</v>
      </c>
      <c r="H88" s="25" t="s">
        <v>40</v>
      </c>
      <c r="I88" s="25" t="s">
        <v>40</v>
      </c>
      <c r="J88" s="23" t="s">
        <v>92</v>
      </c>
      <c r="K88" s="24" t="s">
        <v>92</v>
      </c>
      <c r="L88" s="24">
        <v>1952</v>
      </c>
      <c r="M88" s="27">
        <v>1</v>
      </c>
      <c r="N88" s="27">
        <v>1</v>
      </c>
      <c r="O88" s="24">
        <v>8166</v>
      </c>
      <c r="P88" s="24">
        <v>272826</v>
      </c>
      <c r="Q88" s="140" t="s">
        <v>1929</v>
      </c>
    </row>
    <row r="89" spans="1:17" ht="22.5">
      <c r="A89" s="23">
        <v>94</v>
      </c>
      <c r="B89" s="23" t="s">
        <v>384</v>
      </c>
      <c r="C89" s="23" t="s">
        <v>72</v>
      </c>
      <c r="D89" s="23" t="s">
        <v>385</v>
      </c>
      <c r="E89" s="23" t="s">
        <v>386</v>
      </c>
      <c r="F89" s="27" t="s">
        <v>387</v>
      </c>
      <c r="G89" s="27">
        <v>28.24</v>
      </c>
      <c r="H89" s="25" t="s">
        <v>40</v>
      </c>
      <c r="I89" s="25" t="s">
        <v>40</v>
      </c>
      <c r="J89" s="23" t="s">
        <v>150</v>
      </c>
      <c r="K89" s="24" t="s">
        <v>42</v>
      </c>
      <c r="L89" s="24">
        <v>1996</v>
      </c>
      <c r="M89" s="27">
        <v>1</v>
      </c>
      <c r="N89" s="27">
        <v>4</v>
      </c>
      <c r="O89" s="24">
        <v>8305</v>
      </c>
      <c r="P89" s="24">
        <v>234533</v>
      </c>
      <c r="Q89" s="140" t="s">
        <v>1930</v>
      </c>
    </row>
    <row r="90" spans="1:17" ht="22.5">
      <c r="A90" s="23">
        <v>95</v>
      </c>
      <c r="B90" s="23" t="s">
        <v>388</v>
      </c>
      <c r="C90" s="23" t="s">
        <v>38</v>
      </c>
      <c r="D90" s="23" t="s">
        <v>389</v>
      </c>
      <c r="E90" s="23" t="s">
        <v>391</v>
      </c>
      <c r="F90" s="27" t="s">
        <v>392</v>
      </c>
      <c r="G90" s="27">
        <v>64.28</v>
      </c>
      <c r="H90" s="25" t="s">
        <v>40</v>
      </c>
      <c r="I90" s="25" t="s">
        <v>40</v>
      </c>
      <c r="J90" s="23" t="s">
        <v>150</v>
      </c>
      <c r="K90" s="24" t="s">
        <v>42</v>
      </c>
      <c r="L90" s="24">
        <v>1993</v>
      </c>
      <c r="M90" s="27">
        <v>7</v>
      </c>
      <c r="N90" s="27">
        <v>7</v>
      </c>
      <c r="O90" s="24">
        <v>8135</v>
      </c>
      <c r="P90" s="24">
        <v>522918</v>
      </c>
      <c r="Q90" s="140" t="s">
        <v>1887</v>
      </c>
    </row>
    <row r="91" spans="1:17" ht="22.5">
      <c r="A91" s="23">
        <v>96</v>
      </c>
      <c r="B91" s="23" t="s">
        <v>393</v>
      </c>
      <c r="C91" s="23" t="s">
        <v>38</v>
      </c>
      <c r="D91" s="23" t="s">
        <v>394</v>
      </c>
      <c r="E91" s="23" t="s">
        <v>395</v>
      </c>
      <c r="F91" s="27" t="s">
        <v>396</v>
      </c>
      <c r="G91" s="27">
        <v>63.31</v>
      </c>
      <c r="H91" s="25" t="s">
        <v>40</v>
      </c>
      <c r="I91" s="25" t="s">
        <v>40</v>
      </c>
      <c r="J91" s="23" t="s">
        <v>150</v>
      </c>
      <c r="K91" s="24" t="s">
        <v>42</v>
      </c>
      <c r="L91" s="24">
        <v>1993</v>
      </c>
      <c r="M91" s="27">
        <v>1</v>
      </c>
      <c r="N91" s="27">
        <v>7</v>
      </c>
      <c r="O91" s="24">
        <v>8259</v>
      </c>
      <c r="P91" s="24">
        <v>522877</v>
      </c>
      <c r="Q91" s="140" t="s">
        <v>1886</v>
      </c>
    </row>
    <row r="92" spans="1:17" ht="22.5">
      <c r="A92" s="23">
        <v>97</v>
      </c>
      <c r="B92" s="23" t="s">
        <v>397</v>
      </c>
      <c r="C92" s="23" t="s">
        <v>38</v>
      </c>
      <c r="D92" s="23" t="s">
        <v>398</v>
      </c>
      <c r="E92" s="23" t="s">
        <v>399</v>
      </c>
      <c r="F92" s="27" t="s">
        <v>400</v>
      </c>
      <c r="G92" s="27">
        <v>64.28</v>
      </c>
      <c r="H92" s="25" t="s">
        <v>40</v>
      </c>
      <c r="I92" s="25" t="s">
        <v>40</v>
      </c>
      <c r="J92" s="23" t="s">
        <v>150</v>
      </c>
      <c r="K92" s="24" t="s">
        <v>42</v>
      </c>
      <c r="L92" s="24">
        <v>1993</v>
      </c>
      <c r="M92" s="27">
        <v>5</v>
      </c>
      <c r="N92" s="27">
        <v>7</v>
      </c>
      <c r="O92" s="24">
        <v>8300</v>
      </c>
      <c r="P92" s="24">
        <v>533524</v>
      </c>
      <c r="Q92" s="140" t="s">
        <v>1931</v>
      </c>
    </row>
    <row r="93" spans="1:17" ht="22.5">
      <c r="A93" s="23">
        <v>98</v>
      </c>
      <c r="B93" s="23" t="s">
        <v>401</v>
      </c>
      <c r="C93" s="23" t="s">
        <v>38</v>
      </c>
      <c r="D93" s="23" t="s">
        <v>402</v>
      </c>
      <c r="E93" s="23" t="s">
        <v>403</v>
      </c>
      <c r="F93" s="27" t="s">
        <v>404</v>
      </c>
      <c r="G93" s="27">
        <v>63.31</v>
      </c>
      <c r="H93" s="25" t="s">
        <v>40</v>
      </c>
      <c r="I93" s="25" t="s">
        <v>40</v>
      </c>
      <c r="J93" s="23" t="s">
        <v>150</v>
      </c>
      <c r="K93" s="24" t="s">
        <v>42</v>
      </c>
      <c r="L93" s="24">
        <v>1993</v>
      </c>
      <c r="M93" s="27">
        <v>7</v>
      </c>
      <c r="N93" s="27">
        <v>7</v>
      </c>
      <c r="O93" s="24">
        <v>8135</v>
      </c>
      <c r="P93" s="24">
        <v>515027</v>
      </c>
      <c r="Q93" s="140" t="s">
        <v>1908</v>
      </c>
    </row>
    <row r="94" spans="1:17" ht="22.5">
      <c r="A94" s="23">
        <v>99</v>
      </c>
      <c r="B94" s="23" t="s">
        <v>405</v>
      </c>
      <c r="C94" s="23" t="s">
        <v>58</v>
      </c>
      <c r="D94" s="23" t="s">
        <v>406</v>
      </c>
      <c r="E94" s="23" t="s">
        <v>407</v>
      </c>
      <c r="F94" s="27" t="s">
        <v>408</v>
      </c>
      <c r="G94" s="27">
        <v>86.67</v>
      </c>
      <c r="H94" s="25" t="s">
        <v>40</v>
      </c>
      <c r="I94" s="25" t="s">
        <v>40</v>
      </c>
      <c r="J94" s="23" t="s">
        <v>150</v>
      </c>
      <c r="K94" s="24" t="s">
        <v>42</v>
      </c>
      <c r="L94" s="24">
        <v>1993</v>
      </c>
      <c r="M94" s="27">
        <v>6</v>
      </c>
      <c r="N94" s="27">
        <v>6</v>
      </c>
      <c r="O94" s="24">
        <v>8176</v>
      </c>
      <c r="P94" s="24">
        <v>708614</v>
      </c>
      <c r="Q94" s="140" t="s">
        <v>1932</v>
      </c>
    </row>
    <row r="95" spans="1:17" ht="22.5">
      <c r="A95" s="23">
        <v>100</v>
      </c>
      <c r="B95" s="23" t="s">
        <v>410</v>
      </c>
      <c r="C95" s="23" t="s">
        <v>88</v>
      </c>
      <c r="D95" s="23">
        <v>0</v>
      </c>
      <c r="E95" s="23" t="s">
        <v>411</v>
      </c>
      <c r="F95" s="27">
        <v>714043537</v>
      </c>
      <c r="G95" s="27">
        <v>42.88</v>
      </c>
      <c r="H95" s="25" t="s">
        <v>40</v>
      </c>
      <c r="I95" s="25" t="s">
        <v>40</v>
      </c>
      <c r="J95" s="23" t="s">
        <v>92</v>
      </c>
      <c r="K95" s="24" t="s">
        <v>92</v>
      </c>
      <c r="L95" s="24">
        <v>1948</v>
      </c>
      <c r="M95" s="27" t="s">
        <v>97</v>
      </c>
      <c r="N95" s="27">
        <v>2</v>
      </c>
      <c r="O95" s="24">
        <v>8166</v>
      </c>
      <c r="P95" s="24">
        <v>350158</v>
      </c>
      <c r="Q95" s="140" t="s">
        <v>1933</v>
      </c>
    </row>
    <row r="96" spans="1:17" ht="22.5">
      <c r="A96" s="23">
        <v>101</v>
      </c>
      <c r="B96" s="23" t="s">
        <v>415</v>
      </c>
      <c r="C96" s="23" t="s">
        <v>88</v>
      </c>
      <c r="D96" s="23">
        <v>0</v>
      </c>
      <c r="E96" s="23" t="s">
        <v>417</v>
      </c>
      <c r="F96" s="27" t="s">
        <v>418</v>
      </c>
      <c r="G96" s="27">
        <v>28.18</v>
      </c>
      <c r="H96" s="25" t="s">
        <v>419</v>
      </c>
      <c r="I96" s="25" t="s">
        <v>40</v>
      </c>
      <c r="J96" s="23" t="s">
        <v>92</v>
      </c>
      <c r="K96" s="24" t="s">
        <v>92</v>
      </c>
      <c r="L96" s="24">
        <v>1946</v>
      </c>
      <c r="M96" s="27">
        <v>1</v>
      </c>
      <c r="N96" s="27">
        <v>1</v>
      </c>
      <c r="O96" s="24">
        <v>8166</v>
      </c>
      <c r="P96" s="24">
        <v>230118</v>
      </c>
      <c r="Q96" s="140" t="s">
        <v>1934</v>
      </c>
    </row>
    <row r="97" spans="1:17" ht="22.5">
      <c r="A97" s="23">
        <v>102</v>
      </c>
      <c r="B97" s="23" t="s">
        <v>421</v>
      </c>
      <c r="C97" s="23" t="s">
        <v>38</v>
      </c>
      <c r="D97" s="23" t="s">
        <v>422</v>
      </c>
      <c r="E97" s="23" t="s">
        <v>423</v>
      </c>
      <c r="F97" s="27" t="s">
        <v>424</v>
      </c>
      <c r="G97" s="27">
        <v>64.28</v>
      </c>
      <c r="H97" s="25" t="s">
        <v>40</v>
      </c>
      <c r="I97" s="25" t="s">
        <v>40</v>
      </c>
      <c r="J97" s="23" t="s">
        <v>150</v>
      </c>
      <c r="K97" s="24" t="s">
        <v>42</v>
      </c>
      <c r="L97" s="24">
        <v>1993</v>
      </c>
      <c r="M97" s="27">
        <v>6</v>
      </c>
      <c r="N97" s="27">
        <v>7</v>
      </c>
      <c r="O97" s="24">
        <v>8259</v>
      </c>
      <c r="P97" s="24">
        <v>530889</v>
      </c>
      <c r="Q97" s="140" t="s">
        <v>1857</v>
      </c>
    </row>
    <row r="98" spans="1:17" ht="22.5">
      <c r="A98" s="23">
        <v>103</v>
      </c>
      <c r="B98" s="23" t="s">
        <v>425</v>
      </c>
      <c r="C98" s="23" t="s">
        <v>38</v>
      </c>
      <c r="D98" s="23" t="s">
        <v>426</v>
      </c>
      <c r="E98" s="23" t="s">
        <v>427</v>
      </c>
      <c r="F98" s="27" t="s">
        <v>428</v>
      </c>
      <c r="G98" s="27">
        <v>63.31</v>
      </c>
      <c r="H98" s="25" t="s">
        <v>40</v>
      </c>
      <c r="I98" s="25" t="s">
        <v>40</v>
      </c>
      <c r="J98" s="23" t="s">
        <v>150</v>
      </c>
      <c r="K98" s="24" t="s">
        <v>42</v>
      </c>
      <c r="L98" s="24">
        <v>1993</v>
      </c>
      <c r="M98" s="27">
        <v>2</v>
      </c>
      <c r="N98" s="27">
        <v>7</v>
      </c>
      <c r="O98" s="24">
        <v>8342</v>
      </c>
      <c r="P98" s="24">
        <v>528132</v>
      </c>
      <c r="Q98" s="140" t="s">
        <v>1885</v>
      </c>
    </row>
    <row r="99" spans="1:17" ht="22.5">
      <c r="A99" s="23">
        <v>104</v>
      </c>
      <c r="B99" s="23" t="s">
        <v>429</v>
      </c>
      <c r="C99" s="23" t="s">
        <v>38</v>
      </c>
      <c r="D99" s="23" t="s">
        <v>430</v>
      </c>
      <c r="E99" s="23" t="s">
        <v>431</v>
      </c>
      <c r="F99" s="27" t="s">
        <v>432</v>
      </c>
      <c r="G99" s="27">
        <v>64.28</v>
      </c>
      <c r="H99" s="25" t="s">
        <v>40</v>
      </c>
      <c r="I99" s="25" t="s">
        <v>40</v>
      </c>
      <c r="J99" s="23" t="s">
        <v>150</v>
      </c>
      <c r="K99" s="24" t="s">
        <v>42</v>
      </c>
      <c r="L99" s="24">
        <v>1993</v>
      </c>
      <c r="M99" s="27">
        <v>5</v>
      </c>
      <c r="N99" s="27">
        <v>7</v>
      </c>
      <c r="O99" s="24">
        <v>8300</v>
      </c>
      <c r="P99" s="24">
        <v>533524</v>
      </c>
      <c r="Q99" s="140" t="s">
        <v>1931</v>
      </c>
    </row>
    <row r="100" spans="1:17" ht="22.5">
      <c r="A100" s="23">
        <v>105</v>
      </c>
      <c r="B100" s="23" t="s">
        <v>433</v>
      </c>
      <c r="C100" s="23" t="s">
        <v>38</v>
      </c>
      <c r="D100" s="23" t="s">
        <v>385</v>
      </c>
      <c r="E100" s="23" t="s">
        <v>434</v>
      </c>
      <c r="F100" s="27" t="s">
        <v>435</v>
      </c>
      <c r="G100" s="27">
        <v>63.31</v>
      </c>
      <c r="H100" s="25" t="s">
        <v>40</v>
      </c>
      <c r="I100" s="25" t="s">
        <v>40</v>
      </c>
      <c r="J100" s="23" t="s">
        <v>150</v>
      </c>
      <c r="K100" s="24" t="s">
        <v>42</v>
      </c>
      <c r="L100" s="24">
        <v>1993</v>
      </c>
      <c r="M100" s="27">
        <v>1</v>
      </c>
      <c r="N100" s="27">
        <v>7</v>
      </c>
      <c r="O100" s="24">
        <v>8259</v>
      </c>
      <c r="P100" s="24">
        <v>522877</v>
      </c>
      <c r="Q100" s="140" t="s">
        <v>1886</v>
      </c>
    </row>
    <row r="101" spans="1:17" ht="22.5">
      <c r="A101" s="23">
        <v>106</v>
      </c>
      <c r="B101" s="23" t="s">
        <v>436</v>
      </c>
      <c r="C101" s="23" t="s">
        <v>38</v>
      </c>
      <c r="D101" s="23" t="s">
        <v>373</v>
      </c>
      <c r="E101" s="23" t="s">
        <v>437</v>
      </c>
      <c r="F101" s="27" t="s">
        <v>438</v>
      </c>
      <c r="G101" s="27">
        <v>63.31</v>
      </c>
      <c r="H101" s="25" t="s">
        <v>40</v>
      </c>
      <c r="I101" s="25" t="s">
        <v>40</v>
      </c>
      <c r="J101" s="23" t="s">
        <v>150</v>
      </c>
      <c r="K101" s="24" t="s">
        <v>42</v>
      </c>
      <c r="L101" s="24">
        <v>1993</v>
      </c>
      <c r="M101" s="27">
        <v>2</v>
      </c>
      <c r="N101" s="27">
        <v>7</v>
      </c>
      <c r="O101" s="24">
        <v>8342</v>
      </c>
      <c r="P101" s="24">
        <v>528132</v>
      </c>
      <c r="Q101" s="140" t="s">
        <v>1885</v>
      </c>
    </row>
    <row r="102" spans="1:17" ht="22.5">
      <c r="A102" s="23">
        <v>107</v>
      </c>
      <c r="B102" s="23" t="s">
        <v>439</v>
      </c>
      <c r="C102" s="23" t="s">
        <v>88</v>
      </c>
      <c r="D102" s="23">
        <v>0</v>
      </c>
      <c r="E102" s="23" t="s">
        <v>440</v>
      </c>
      <c r="F102" s="27" t="s">
        <v>441</v>
      </c>
      <c r="G102" s="27">
        <v>117.85</v>
      </c>
      <c r="H102" s="25" t="s">
        <v>40</v>
      </c>
      <c r="I102" s="25" t="s">
        <v>40</v>
      </c>
      <c r="J102" s="23" t="s">
        <v>92</v>
      </c>
      <c r="K102" s="24" t="s">
        <v>92</v>
      </c>
      <c r="L102" s="24">
        <v>1948</v>
      </c>
      <c r="M102" s="27">
        <v>1</v>
      </c>
      <c r="N102" s="27">
        <v>1</v>
      </c>
      <c r="O102" s="24">
        <v>8166</v>
      </c>
      <c r="P102" s="24">
        <v>962363</v>
      </c>
      <c r="Q102" s="140" t="s">
        <v>1935</v>
      </c>
    </row>
    <row r="103" spans="1:17" ht="78.75">
      <c r="A103" s="23">
        <v>108</v>
      </c>
      <c r="B103" s="23" t="s">
        <v>1788</v>
      </c>
      <c r="C103" s="23" t="s">
        <v>88</v>
      </c>
      <c r="D103" s="23">
        <v>0</v>
      </c>
      <c r="E103" s="23" t="s">
        <v>442</v>
      </c>
      <c r="F103" s="27" t="s">
        <v>443</v>
      </c>
      <c r="G103" s="27">
        <v>31.87</v>
      </c>
      <c r="H103" s="25" t="s">
        <v>40</v>
      </c>
      <c r="I103" s="25" t="s">
        <v>40</v>
      </c>
      <c r="J103" s="23" t="s">
        <v>92</v>
      </c>
      <c r="K103" s="24" t="s">
        <v>92</v>
      </c>
      <c r="L103" s="24">
        <v>1949</v>
      </c>
      <c r="M103" s="27" t="s">
        <v>97</v>
      </c>
      <c r="N103" s="27">
        <v>2</v>
      </c>
      <c r="O103" s="24">
        <v>8166</v>
      </c>
      <c r="P103" s="24">
        <v>260250</v>
      </c>
      <c r="Q103" s="140" t="s">
        <v>1936</v>
      </c>
    </row>
    <row r="104" spans="1:17" ht="22.5">
      <c r="A104" s="23">
        <v>109</v>
      </c>
      <c r="B104" s="23" t="s">
        <v>2061</v>
      </c>
      <c r="C104" s="23" t="s">
        <v>88</v>
      </c>
      <c r="D104" s="23">
        <v>0</v>
      </c>
      <c r="E104" s="23" t="s">
        <v>446</v>
      </c>
      <c r="F104" s="27" t="s">
        <v>447</v>
      </c>
      <c r="G104" s="27">
        <v>54.5</v>
      </c>
      <c r="H104" s="25" t="s">
        <v>40</v>
      </c>
      <c r="I104" s="25" t="s">
        <v>40</v>
      </c>
      <c r="J104" s="23" t="s">
        <v>92</v>
      </c>
      <c r="K104" s="24" t="s">
        <v>92</v>
      </c>
      <c r="L104" s="24">
        <v>1946</v>
      </c>
      <c r="M104" s="27">
        <v>1</v>
      </c>
      <c r="N104" s="27" t="s">
        <v>2062</v>
      </c>
      <c r="O104" s="24">
        <v>8166</v>
      </c>
      <c r="P104" s="24">
        <v>445047</v>
      </c>
      <c r="Q104" s="140" t="s">
        <v>1937</v>
      </c>
    </row>
    <row r="105" spans="1:17" ht="22.5">
      <c r="A105" s="23">
        <v>110</v>
      </c>
      <c r="B105" s="23" t="s">
        <v>449</v>
      </c>
      <c r="C105" s="23" t="s">
        <v>88</v>
      </c>
      <c r="D105" s="23">
        <v>0</v>
      </c>
      <c r="E105" s="23" t="s">
        <v>450</v>
      </c>
      <c r="F105" s="27" t="s">
        <v>451</v>
      </c>
      <c r="G105" s="27">
        <v>40</v>
      </c>
      <c r="H105" s="25" t="s">
        <v>40</v>
      </c>
      <c r="I105" s="25" t="s">
        <v>40</v>
      </c>
      <c r="J105" s="23" t="s">
        <v>150</v>
      </c>
      <c r="K105" s="24" t="s">
        <v>42</v>
      </c>
      <c r="L105" s="24">
        <v>1988</v>
      </c>
      <c r="M105" s="27" t="s">
        <v>97</v>
      </c>
      <c r="N105" s="27">
        <v>2</v>
      </c>
      <c r="O105" s="24">
        <v>8425</v>
      </c>
      <c r="P105" s="24">
        <v>337000</v>
      </c>
      <c r="Q105" s="140" t="s">
        <v>1938</v>
      </c>
    </row>
    <row r="106" spans="1:17">
      <c r="A106" s="23">
        <v>112</v>
      </c>
      <c r="B106" s="23" t="s">
        <v>456</v>
      </c>
      <c r="C106" s="23" t="s">
        <v>88</v>
      </c>
      <c r="D106" s="23">
        <v>0</v>
      </c>
      <c r="E106" s="23" t="s">
        <v>457</v>
      </c>
      <c r="F106" s="27" t="s">
        <v>458</v>
      </c>
      <c r="G106" s="27">
        <v>38.03</v>
      </c>
      <c r="H106" s="25" t="s">
        <v>40</v>
      </c>
      <c r="I106" s="25" t="s">
        <v>40</v>
      </c>
      <c r="J106" s="23" t="s">
        <v>92</v>
      </c>
      <c r="K106" s="24" t="s">
        <v>92</v>
      </c>
      <c r="L106" s="24">
        <v>1944</v>
      </c>
      <c r="M106" s="27" t="s">
        <v>97</v>
      </c>
      <c r="N106" s="27">
        <v>2</v>
      </c>
      <c r="O106" s="24">
        <v>8166</v>
      </c>
      <c r="P106" s="24">
        <v>310553</v>
      </c>
      <c r="Q106" s="140" t="s">
        <v>1939</v>
      </c>
    </row>
    <row r="107" spans="1:17">
      <c r="A107" s="23">
        <v>113</v>
      </c>
      <c r="B107" s="23" t="s">
        <v>461</v>
      </c>
      <c r="C107" s="23" t="s">
        <v>88</v>
      </c>
      <c r="D107" s="23">
        <v>0</v>
      </c>
      <c r="E107" s="23" t="s">
        <v>99</v>
      </c>
      <c r="F107" s="27" t="s">
        <v>462</v>
      </c>
      <c r="G107" s="27">
        <v>11.87</v>
      </c>
      <c r="H107" s="25" t="s">
        <v>40</v>
      </c>
      <c r="I107" s="25" t="s">
        <v>40</v>
      </c>
      <c r="J107" s="23" t="s">
        <v>92</v>
      </c>
      <c r="K107" s="24" t="s">
        <v>92</v>
      </c>
      <c r="L107" s="24">
        <v>1959</v>
      </c>
      <c r="M107" s="27">
        <v>1</v>
      </c>
      <c r="N107" s="27">
        <v>1</v>
      </c>
      <c r="O107" s="24">
        <v>8194</v>
      </c>
      <c r="P107" s="24">
        <v>97263</v>
      </c>
      <c r="Q107" s="140" t="s">
        <v>1940</v>
      </c>
    </row>
    <row r="108" spans="1:17" ht="22.5">
      <c r="A108" s="23">
        <v>114</v>
      </c>
      <c r="B108" s="23" t="s">
        <v>464</v>
      </c>
      <c r="C108" s="23" t="s">
        <v>88</v>
      </c>
      <c r="D108" s="23">
        <v>0</v>
      </c>
      <c r="E108" s="23" t="s">
        <v>465</v>
      </c>
      <c r="F108" s="27" t="s">
        <v>466</v>
      </c>
      <c r="G108" s="27">
        <v>10.16</v>
      </c>
      <c r="H108" s="25" t="s">
        <v>40</v>
      </c>
      <c r="I108" s="25" t="s">
        <v>40</v>
      </c>
      <c r="J108" s="23" t="s">
        <v>92</v>
      </c>
      <c r="K108" s="24" t="s">
        <v>92</v>
      </c>
      <c r="L108" s="24">
        <v>1978</v>
      </c>
      <c r="M108" s="27">
        <v>1</v>
      </c>
      <c r="N108" s="27">
        <v>1</v>
      </c>
      <c r="O108" s="24">
        <v>8166</v>
      </c>
      <c r="P108" s="24">
        <v>82967</v>
      </c>
      <c r="Q108" s="140" t="s">
        <v>1941</v>
      </c>
    </row>
    <row r="109" spans="1:17">
      <c r="A109" s="23">
        <v>115</v>
      </c>
      <c r="B109" s="23" t="s">
        <v>467</v>
      </c>
      <c r="C109" s="23" t="s">
        <v>88</v>
      </c>
      <c r="D109" s="23">
        <v>0</v>
      </c>
      <c r="E109" s="23" t="s">
        <v>1799</v>
      </c>
      <c r="F109" s="27" t="s">
        <v>468</v>
      </c>
      <c r="G109" s="27">
        <v>99.46</v>
      </c>
      <c r="H109" s="25" t="s">
        <v>419</v>
      </c>
      <c r="I109" s="25" t="s">
        <v>40</v>
      </c>
      <c r="J109" s="23" t="s">
        <v>42</v>
      </c>
      <c r="K109" s="24" t="s">
        <v>42</v>
      </c>
      <c r="L109" s="24">
        <v>1988</v>
      </c>
      <c r="M109" s="27" t="s">
        <v>97</v>
      </c>
      <c r="N109" s="27">
        <v>2</v>
      </c>
      <c r="O109" s="24">
        <v>8425</v>
      </c>
      <c r="P109" s="24">
        <v>837951</v>
      </c>
      <c r="Q109" s="140" t="s">
        <v>1942</v>
      </c>
    </row>
    <row r="110" spans="1:17">
      <c r="A110" s="23">
        <v>116</v>
      </c>
      <c r="B110" s="23" t="s">
        <v>471</v>
      </c>
      <c r="C110" s="23" t="s">
        <v>88</v>
      </c>
      <c r="D110" s="23">
        <v>0</v>
      </c>
      <c r="E110" s="23" t="s">
        <v>472</v>
      </c>
      <c r="F110" s="27" t="s">
        <v>473</v>
      </c>
      <c r="G110" s="27">
        <v>54.55</v>
      </c>
      <c r="H110" s="25" t="s">
        <v>40</v>
      </c>
      <c r="I110" s="25" t="s">
        <v>40</v>
      </c>
      <c r="J110" s="23" t="s">
        <v>474</v>
      </c>
      <c r="K110" s="24" t="s">
        <v>92</v>
      </c>
      <c r="L110" s="24">
        <v>1948</v>
      </c>
      <c r="M110" s="27" t="s">
        <v>97</v>
      </c>
      <c r="N110" s="27">
        <v>2</v>
      </c>
      <c r="O110" s="24">
        <v>8166</v>
      </c>
      <c r="P110" s="24">
        <v>445455</v>
      </c>
      <c r="Q110" s="140" t="s">
        <v>1943</v>
      </c>
    </row>
    <row r="111" spans="1:17" ht="22.5">
      <c r="A111" s="23">
        <v>117</v>
      </c>
      <c r="B111" s="23" t="s">
        <v>477</v>
      </c>
      <c r="C111" s="23" t="s">
        <v>88</v>
      </c>
      <c r="D111" s="23">
        <v>0</v>
      </c>
      <c r="E111" s="23" t="s">
        <v>478</v>
      </c>
      <c r="F111" s="27" t="s">
        <v>479</v>
      </c>
      <c r="G111" s="27" t="s">
        <v>480</v>
      </c>
      <c r="H111" s="25" t="s">
        <v>40</v>
      </c>
      <c r="I111" s="25" t="s">
        <v>40</v>
      </c>
      <c r="J111" s="23" t="s">
        <v>92</v>
      </c>
      <c r="K111" s="24" t="s">
        <v>92</v>
      </c>
      <c r="L111" s="24">
        <v>1946</v>
      </c>
      <c r="M111" s="27" t="s">
        <v>97</v>
      </c>
      <c r="N111" s="27">
        <v>2</v>
      </c>
      <c r="O111" s="24">
        <v>8166</v>
      </c>
      <c r="P111" s="24">
        <v>839710</v>
      </c>
      <c r="Q111" s="140" t="s">
        <v>1944</v>
      </c>
    </row>
    <row r="112" spans="1:17" ht="22.5">
      <c r="A112" s="23">
        <v>118</v>
      </c>
      <c r="B112" s="23" t="s">
        <v>484</v>
      </c>
      <c r="C112" s="23" t="s">
        <v>88</v>
      </c>
      <c r="D112" s="23">
        <v>0</v>
      </c>
      <c r="E112" s="23" t="s">
        <v>446</v>
      </c>
      <c r="F112" s="27" t="s">
        <v>485</v>
      </c>
      <c r="G112" s="27">
        <v>12.72</v>
      </c>
      <c r="H112" s="25" t="s">
        <v>40</v>
      </c>
      <c r="I112" s="25" t="s">
        <v>40</v>
      </c>
      <c r="J112" s="23" t="s">
        <v>92</v>
      </c>
      <c r="K112" s="24" t="s">
        <v>92</v>
      </c>
      <c r="L112" s="24">
        <v>1946</v>
      </c>
      <c r="M112" s="27">
        <v>1</v>
      </c>
      <c r="N112" s="27">
        <v>1</v>
      </c>
      <c r="O112" s="24">
        <v>8166</v>
      </c>
      <c r="P112" s="24">
        <v>103872</v>
      </c>
      <c r="Q112" s="140" t="s">
        <v>1945</v>
      </c>
    </row>
    <row r="113" spans="1:17" ht="22.5">
      <c r="A113" s="23">
        <v>119</v>
      </c>
      <c r="B113" s="23" t="s">
        <v>486</v>
      </c>
      <c r="C113" s="23" t="s">
        <v>88</v>
      </c>
      <c r="D113" s="23">
        <v>0</v>
      </c>
      <c r="E113" s="23" t="s">
        <v>487</v>
      </c>
      <c r="F113" s="27" t="s">
        <v>488</v>
      </c>
      <c r="G113" s="27">
        <v>97.44</v>
      </c>
      <c r="H113" s="25" t="s">
        <v>40</v>
      </c>
      <c r="I113" s="25" t="s">
        <v>40</v>
      </c>
      <c r="J113" s="23" t="s">
        <v>42</v>
      </c>
      <c r="K113" s="24" t="s">
        <v>42</v>
      </c>
      <c r="L113" s="24">
        <v>1988</v>
      </c>
      <c r="M113" s="27" t="s">
        <v>138</v>
      </c>
      <c r="N113" s="27">
        <v>3</v>
      </c>
      <c r="O113" s="24">
        <v>8440</v>
      </c>
      <c r="P113" s="24">
        <v>822394</v>
      </c>
      <c r="Q113" s="140" t="s">
        <v>1946</v>
      </c>
    </row>
    <row r="114" spans="1:17" ht="22.5">
      <c r="A114" s="23">
        <v>121</v>
      </c>
      <c r="B114" s="23" t="s">
        <v>494</v>
      </c>
      <c r="C114" s="23" t="s">
        <v>495</v>
      </c>
      <c r="D114" s="23">
        <v>107</v>
      </c>
      <c r="E114" s="23" t="s">
        <v>496</v>
      </c>
      <c r="F114" s="27" t="s">
        <v>497</v>
      </c>
      <c r="G114" s="27">
        <v>74.08</v>
      </c>
      <c r="H114" s="25" t="s">
        <v>40</v>
      </c>
      <c r="I114" s="25" t="s">
        <v>40</v>
      </c>
      <c r="J114" s="23" t="s">
        <v>150</v>
      </c>
      <c r="K114" s="24" t="s">
        <v>42</v>
      </c>
      <c r="L114" s="24">
        <v>1986</v>
      </c>
      <c r="M114" s="27">
        <v>1</v>
      </c>
      <c r="N114" s="27">
        <v>4</v>
      </c>
      <c r="O114" s="24">
        <v>8152</v>
      </c>
      <c r="P114" s="24">
        <v>603900</v>
      </c>
      <c r="Q114" s="140" t="s">
        <v>1947</v>
      </c>
    </row>
    <row r="115" spans="1:17" ht="22.5">
      <c r="A115" s="23">
        <v>122</v>
      </c>
      <c r="B115" s="23" t="s">
        <v>500</v>
      </c>
      <c r="C115" s="23" t="s">
        <v>495</v>
      </c>
      <c r="D115" s="23">
        <v>207</v>
      </c>
      <c r="E115" s="23" t="s">
        <v>501</v>
      </c>
      <c r="F115" s="27" t="s">
        <v>502</v>
      </c>
      <c r="G115" s="27">
        <v>74.08</v>
      </c>
      <c r="H115" s="25" t="s">
        <v>40</v>
      </c>
      <c r="I115" s="25" t="s">
        <v>40</v>
      </c>
      <c r="J115" s="23" t="s">
        <v>150</v>
      </c>
      <c r="K115" s="24" t="s">
        <v>42</v>
      </c>
      <c r="L115" s="24">
        <v>1986</v>
      </c>
      <c r="M115" s="27">
        <v>2</v>
      </c>
      <c r="N115" s="27">
        <v>4</v>
      </c>
      <c r="O115" s="24">
        <v>8234</v>
      </c>
      <c r="P115" s="24">
        <v>609975</v>
      </c>
      <c r="Q115" s="140" t="s">
        <v>1948</v>
      </c>
    </row>
    <row r="116" spans="1:17" ht="22.5">
      <c r="A116" s="23">
        <v>123</v>
      </c>
      <c r="B116" s="23" t="s">
        <v>503</v>
      </c>
      <c r="C116" s="23" t="s">
        <v>495</v>
      </c>
      <c r="D116" s="23">
        <v>307</v>
      </c>
      <c r="E116" s="23" t="s">
        <v>504</v>
      </c>
      <c r="F116" s="27" t="s">
        <v>505</v>
      </c>
      <c r="G116" s="27">
        <v>74.08</v>
      </c>
      <c r="H116" s="25" t="s">
        <v>40</v>
      </c>
      <c r="I116" s="25" t="s">
        <v>40</v>
      </c>
      <c r="J116" s="23" t="s">
        <v>150</v>
      </c>
      <c r="K116" s="24" t="s">
        <v>42</v>
      </c>
      <c r="L116" s="24">
        <v>1986</v>
      </c>
      <c r="M116" s="27">
        <v>3</v>
      </c>
      <c r="N116" s="27">
        <v>4</v>
      </c>
      <c r="O116" s="24">
        <v>8315</v>
      </c>
      <c r="P116" s="24">
        <v>615975</v>
      </c>
      <c r="Q116" s="140" t="s">
        <v>1949</v>
      </c>
    </row>
    <row r="117" spans="1:17" ht="22.5">
      <c r="A117" s="23">
        <v>124</v>
      </c>
      <c r="B117" s="23" t="s">
        <v>506</v>
      </c>
      <c r="C117" s="23" t="s">
        <v>495</v>
      </c>
      <c r="D117" s="23">
        <v>407</v>
      </c>
      <c r="E117" s="23" t="s">
        <v>507</v>
      </c>
      <c r="F117" s="27" t="s">
        <v>508</v>
      </c>
      <c r="G117" s="27" t="s">
        <v>509</v>
      </c>
      <c r="H117" s="25" t="s">
        <v>40</v>
      </c>
      <c r="I117" s="25" t="s">
        <v>40</v>
      </c>
      <c r="J117" s="23" t="s">
        <v>150</v>
      </c>
      <c r="K117" s="24" t="s">
        <v>42</v>
      </c>
      <c r="L117" s="24">
        <v>1986</v>
      </c>
      <c r="M117" s="27">
        <v>4</v>
      </c>
      <c r="N117" s="27">
        <v>4</v>
      </c>
      <c r="O117" s="24">
        <v>8193</v>
      </c>
      <c r="P117" s="24">
        <v>606937</v>
      </c>
      <c r="Q117" s="140" t="s">
        <v>1950</v>
      </c>
    </row>
    <row r="118" spans="1:17" ht="22.5">
      <c r="A118" s="23">
        <v>125</v>
      </c>
      <c r="B118" s="23" t="s">
        <v>512</v>
      </c>
      <c r="C118" s="23" t="s">
        <v>495</v>
      </c>
      <c r="D118" s="23">
        <v>108</v>
      </c>
      <c r="E118" s="23" t="s">
        <v>513</v>
      </c>
      <c r="F118" s="27" t="s">
        <v>514</v>
      </c>
      <c r="G118" s="27">
        <v>51.68</v>
      </c>
      <c r="H118" s="25" t="s">
        <v>40</v>
      </c>
      <c r="I118" s="25" t="s">
        <v>40</v>
      </c>
      <c r="J118" s="23" t="s">
        <v>150</v>
      </c>
      <c r="K118" s="24" t="s">
        <v>42</v>
      </c>
      <c r="L118" s="24">
        <v>1986</v>
      </c>
      <c r="M118" s="27">
        <v>1</v>
      </c>
      <c r="N118" s="27">
        <v>4</v>
      </c>
      <c r="O118" s="24">
        <v>8152</v>
      </c>
      <c r="P118" s="24">
        <v>421295</v>
      </c>
      <c r="Q118" s="140" t="s">
        <v>1951</v>
      </c>
    </row>
    <row r="119" spans="1:17" ht="22.5">
      <c r="A119" s="23">
        <v>126</v>
      </c>
      <c r="B119" s="23" t="s">
        <v>515</v>
      </c>
      <c r="C119" s="23" t="s">
        <v>495</v>
      </c>
      <c r="D119" s="23">
        <v>208</v>
      </c>
      <c r="E119" s="23" t="s">
        <v>516</v>
      </c>
      <c r="F119" s="27" t="s">
        <v>517</v>
      </c>
      <c r="G119" s="27">
        <v>51.68</v>
      </c>
      <c r="H119" s="25" t="s">
        <v>40</v>
      </c>
      <c r="I119" s="25" t="s">
        <v>40</v>
      </c>
      <c r="J119" s="23" t="s">
        <v>150</v>
      </c>
      <c r="K119" s="24" t="s">
        <v>42</v>
      </c>
      <c r="L119" s="24">
        <v>1986</v>
      </c>
      <c r="M119" s="27">
        <v>2</v>
      </c>
      <c r="N119" s="27">
        <v>4</v>
      </c>
      <c r="O119" s="24">
        <v>8234</v>
      </c>
      <c r="P119" s="24">
        <v>425533</v>
      </c>
      <c r="Q119" s="140" t="s">
        <v>1952</v>
      </c>
    </row>
    <row r="120" spans="1:17" ht="22.5">
      <c r="A120" s="23">
        <v>127</v>
      </c>
      <c r="B120" s="23" t="s">
        <v>518</v>
      </c>
      <c r="C120" s="23" t="s">
        <v>495</v>
      </c>
      <c r="D120" s="23">
        <v>308</v>
      </c>
      <c r="E120" s="23" t="s">
        <v>519</v>
      </c>
      <c r="F120" s="27" t="s">
        <v>520</v>
      </c>
      <c r="G120" s="27">
        <v>51.68</v>
      </c>
      <c r="H120" s="25" t="s">
        <v>40</v>
      </c>
      <c r="I120" s="25" t="s">
        <v>40</v>
      </c>
      <c r="J120" s="23" t="s">
        <v>150</v>
      </c>
      <c r="K120" s="24" t="s">
        <v>42</v>
      </c>
      <c r="L120" s="24">
        <v>1986</v>
      </c>
      <c r="M120" s="27">
        <v>3</v>
      </c>
      <c r="N120" s="27">
        <v>4</v>
      </c>
      <c r="O120" s="24">
        <v>8315</v>
      </c>
      <c r="P120" s="24">
        <v>429719</v>
      </c>
      <c r="Q120" s="140" t="s">
        <v>1953</v>
      </c>
    </row>
    <row r="121" spans="1:17" ht="22.5">
      <c r="A121" s="23">
        <v>128</v>
      </c>
      <c r="B121" s="23" t="s">
        <v>522</v>
      </c>
      <c r="C121" s="23" t="s">
        <v>495</v>
      </c>
      <c r="D121" s="23">
        <v>408</v>
      </c>
      <c r="E121" s="23" t="s">
        <v>523</v>
      </c>
      <c r="F121" s="27" t="s">
        <v>1216</v>
      </c>
      <c r="G121" s="27">
        <v>51.68</v>
      </c>
      <c r="H121" s="25" t="s">
        <v>40</v>
      </c>
      <c r="I121" s="25" t="s">
        <v>40</v>
      </c>
      <c r="J121" s="23" t="s">
        <v>150</v>
      </c>
      <c r="K121" s="24" t="s">
        <v>42</v>
      </c>
      <c r="L121" s="24">
        <v>1986</v>
      </c>
      <c r="M121" s="27">
        <v>4</v>
      </c>
      <c r="N121" s="27">
        <v>4</v>
      </c>
      <c r="O121" s="24">
        <v>8193</v>
      </c>
      <c r="P121" s="24">
        <v>423414</v>
      </c>
      <c r="Q121" s="140" t="s">
        <v>1954</v>
      </c>
    </row>
    <row r="122" spans="1:17" ht="22.5">
      <c r="A122" s="23">
        <v>129</v>
      </c>
      <c r="B122" s="23" t="s">
        <v>524</v>
      </c>
      <c r="C122" s="23" t="s">
        <v>525</v>
      </c>
      <c r="D122" s="23">
        <v>101</v>
      </c>
      <c r="E122" s="23" t="s">
        <v>526</v>
      </c>
      <c r="F122" s="27" t="s">
        <v>527</v>
      </c>
      <c r="G122" s="27">
        <v>81.59</v>
      </c>
      <c r="H122" s="25" t="s">
        <v>40</v>
      </c>
      <c r="I122" s="25" t="s">
        <v>40</v>
      </c>
      <c r="J122" s="23" t="s">
        <v>150</v>
      </c>
      <c r="K122" s="24" t="s">
        <v>42</v>
      </c>
      <c r="L122" s="24">
        <v>1986</v>
      </c>
      <c r="M122" s="27">
        <v>1</v>
      </c>
      <c r="N122" s="27">
        <v>4</v>
      </c>
      <c r="O122" s="24">
        <v>8152</v>
      </c>
      <c r="P122" s="24">
        <v>665122</v>
      </c>
      <c r="Q122" s="140" t="s">
        <v>1955</v>
      </c>
    </row>
    <row r="123" spans="1:17" ht="22.5">
      <c r="A123" s="23">
        <v>130</v>
      </c>
      <c r="B123" s="23" t="s">
        <v>528</v>
      </c>
      <c r="C123" s="23" t="s">
        <v>525</v>
      </c>
      <c r="D123" s="23">
        <v>201</v>
      </c>
      <c r="E123" s="23" t="s">
        <v>529</v>
      </c>
      <c r="F123" s="27" t="s">
        <v>530</v>
      </c>
      <c r="G123" s="27">
        <v>81.59</v>
      </c>
      <c r="H123" s="25" t="s">
        <v>40</v>
      </c>
      <c r="I123" s="25" t="s">
        <v>40</v>
      </c>
      <c r="J123" s="23" t="s">
        <v>150</v>
      </c>
      <c r="K123" s="24" t="s">
        <v>42</v>
      </c>
      <c r="L123" s="24">
        <v>1986</v>
      </c>
      <c r="M123" s="27">
        <v>2</v>
      </c>
      <c r="N123" s="27">
        <v>4</v>
      </c>
      <c r="O123" s="24">
        <v>8234</v>
      </c>
      <c r="P123" s="24">
        <v>671812</v>
      </c>
      <c r="Q123" s="140" t="s">
        <v>1956</v>
      </c>
    </row>
    <row r="124" spans="1:17" ht="22.5">
      <c r="A124" s="23">
        <v>131</v>
      </c>
      <c r="B124" s="23" t="s">
        <v>532</v>
      </c>
      <c r="C124" s="23" t="s">
        <v>525</v>
      </c>
      <c r="D124" s="23">
        <v>301</v>
      </c>
      <c r="E124" s="23" t="s">
        <v>533</v>
      </c>
      <c r="F124" s="27" t="s">
        <v>534</v>
      </c>
      <c r="G124" s="27">
        <v>81.59</v>
      </c>
      <c r="H124" s="25" t="s">
        <v>40</v>
      </c>
      <c r="I124" s="25" t="s">
        <v>40</v>
      </c>
      <c r="J124" s="23" t="s">
        <v>150</v>
      </c>
      <c r="K124" s="24" t="s">
        <v>42</v>
      </c>
      <c r="L124" s="24">
        <v>1986</v>
      </c>
      <c r="M124" s="27">
        <v>3</v>
      </c>
      <c r="N124" s="27">
        <v>4</v>
      </c>
      <c r="O124" s="24">
        <v>8315</v>
      </c>
      <c r="P124" s="24">
        <v>678421</v>
      </c>
      <c r="Q124" s="140" t="s">
        <v>1957</v>
      </c>
    </row>
    <row r="125" spans="1:17" ht="22.5">
      <c r="A125" s="23">
        <v>132</v>
      </c>
      <c r="B125" s="23" t="s">
        <v>535</v>
      </c>
      <c r="C125" s="23" t="s">
        <v>525</v>
      </c>
      <c r="D125" s="23">
        <v>401</v>
      </c>
      <c r="E125" s="23" t="s">
        <v>536</v>
      </c>
      <c r="F125" s="27" t="s">
        <v>537</v>
      </c>
      <c r="G125" s="27">
        <v>81.59</v>
      </c>
      <c r="H125" s="25" t="s">
        <v>40</v>
      </c>
      <c r="I125" s="25" t="s">
        <v>40</v>
      </c>
      <c r="J125" s="23" t="s">
        <v>150</v>
      </c>
      <c r="K125" s="24" t="s">
        <v>42</v>
      </c>
      <c r="L125" s="24">
        <v>1986</v>
      </c>
      <c r="M125" s="27">
        <v>4</v>
      </c>
      <c r="N125" s="27">
        <v>4</v>
      </c>
      <c r="O125" s="24">
        <v>8193</v>
      </c>
      <c r="P125" s="24">
        <v>668467</v>
      </c>
      <c r="Q125" s="140" t="s">
        <v>1958</v>
      </c>
    </row>
    <row r="126" spans="1:17" ht="22.5">
      <c r="A126" s="23">
        <v>133</v>
      </c>
      <c r="B126" s="23" t="s">
        <v>538</v>
      </c>
      <c r="C126" s="23" t="s">
        <v>539</v>
      </c>
      <c r="D126" s="23">
        <v>101</v>
      </c>
      <c r="E126" s="23" t="s">
        <v>540</v>
      </c>
      <c r="F126" s="27" t="s">
        <v>541</v>
      </c>
      <c r="G126" s="27">
        <v>76.59</v>
      </c>
      <c r="H126" s="25" t="s">
        <v>40</v>
      </c>
      <c r="I126" s="25" t="s">
        <v>40</v>
      </c>
      <c r="J126" s="23" t="s">
        <v>150</v>
      </c>
      <c r="K126" s="24" t="s">
        <v>42</v>
      </c>
      <c r="L126" s="24">
        <v>1987</v>
      </c>
      <c r="M126" s="27">
        <v>1</v>
      </c>
      <c r="N126" s="27">
        <v>3</v>
      </c>
      <c r="O126" s="24">
        <v>8168</v>
      </c>
      <c r="P126" s="24">
        <v>625587</v>
      </c>
      <c r="Q126" s="140" t="s">
        <v>1959</v>
      </c>
    </row>
    <row r="127" spans="1:17" ht="22.5">
      <c r="A127" s="23">
        <v>134</v>
      </c>
      <c r="B127" s="23" t="s">
        <v>542</v>
      </c>
      <c r="C127" s="23" t="s">
        <v>539</v>
      </c>
      <c r="D127" s="23">
        <v>201</v>
      </c>
      <c r="E127" s="23" t="s">
        <v>543</v>
      </c>
      <c r="F127" s="27" t="s">
        <v>544</v>
      </c>
      <c r="G127" s="27">
        <v>76.59</v>
      </c>
      <c r="H127" s="25" t="s">
        <v>40</v>
      </c>
      <c r="I127" s="25" t="s">
        <v>40</v>
      </c>
      <c r="J127" s="23" t="s">
        <v>150</v>
      </c>
      <c r="K127" s="24" t="s">
        <v>42</v>
      </c>
      <c r="L127" s="24">
        <v>1987</v>
      </c>
      <c r="M127" s="27">
        <v>2</v>
      </c>
      <c r="N127" s="27">
        <v>3</v>
      </c>
      <c r="O127" s="24">
        <v>8250</v>
      </c>
      <c r="P127" s="24">
        <v>631868</v>
      </c>
      <c r="Q127" s="140" t="s">
        <v>1960</v>
      </c>
    </row>
    <row r="128" spans="1:17" ht="22.5">
      <c r="A128" s="23">
        <v>135</v>
      </c>
      <c r="B128" s="23" t="s">
        <v>1789</v>
      </c>
      <c r="C128" s="23" t="s">
        <v>539</v>
      </c>
      <c r="D128" s="23">
        <v>301</v>
      </c>
      <c r="E128" s="23" t="s">
        <v>545</v>
      </c>
      <c r="F128" s="27" t="s">
        <v>546</v>
      </c>
      <c r="G128" s="27">
        <v>76.59</v>
      </c>
      <c r="H128" s="25" t="s">
        <v>40</v>
      </c>
      <c r="I128" s="25" t="s">
        <v>40</v>
      </c>
      <c r="J128" s="23" t="s">
        <v>150</v>
      </c>
      <c r="K128" s="24" t="s">
        <v>42</v>
      </c>
      <c r="L128" s="24">
        <v>1987</v>
      </c>
      <c r="M128" s="27">
        <v>3</v>
      </c>
      <c r="N128" s="27">
        <v>3</v>
      </c>
      <c r="O128" s="24">
        <v>8250</v>
      </c>
      <c r="P128" s="24">
        <v>631868</v>
      </c>
      <c r="Q128" s="140" t="s">
        <v>1960</v>
      </c>
    </row>
    <row r="129" spans="1:17" ht="22.5">
      <c r="A129" s="23">
        <v>136</v>
      </c>
      <c r="B129" s="23" t="s">
        <v>547</v>
      </c>
      <c r="C129" s="23" t="s">
        <v>539</v>
      </c>
      <c r="D129" s="23">
        <v>102</v>
      </c>
      <c r="E129" s="23" t="s">
        <v>548</v>
      </c>
      <c r="F129" s="27">
        <v>710164544</v>
      </c>
      <c r="G129" s="27">
        <v>75.010000000000005</v>
      </c>
      <c r="H129" s="25" t="s">
        <v>40</v>
      </c>
      <c r="I129" s="25" t="s">
        <v>40</v>
      </c>
      <c r="J129" s="23" t="s">
        <v>150</v>
      </c>
      <c r="K129" s="24" t="s">
        <v>42</v>
      </c>
      <c r="L129" s="24">
        <v>1987</v>
      </c>
      <c r="M129" s="27">
        <v>1</v>
      </c>
      <c r="N129" s="27">
        <v>3</v>
      </c>
      <c r="O129" s="24">
        <v>8168</v>
      </c>
      <c r="P129" s="24">
        <v>612682</v>
      </c>
      <c r="Q129" s="140" t="s">
        <v>1961</v>
      </c>
    </row>
    <row r="130" spans="1:17" ht="22.5">
      <c r="A130" s="23">
        <v>137</v>
      </c>
      <c r="B130" s="23" t="s">
        <v>549</v>
      </c>
      <c r="C130" s="23" t="s">
        <v>539</v>
      </c>
      <c r="D130" s="23">
        <v>202</v>
      </c>
      <c r="E130" s="23" t="s">
        <v>550</v>
      </c>
      <c r="F130" s="27" t="s">
        <v>551</v>
      </c>
      <c r="G130" s="27">
        <v>75.010000000000005</v>
      </c>
      <c r="H130" s="25" t="s">
        <v>40</v>
      </c>
      <c r="I130" s="25" t="s">
        <v>40</v>
      </c>
      <c r="J130" s="23" t="s">
        <v>150</v>
      </c>
      <c r="K130" s="24" t="s">
        <v>42</v>
      </c>
      <c r="L130" s="24">
        <v>1987</v>
      </c>
      <c r="M130" s="27">
        <v>2</v>
      </c>
      <c r="N130" s="27">
        <v>3</v>
      </c>
      <c r="O130" s="24">
        <v>8250</v>
      </c>
      <c r="P130" s="24">
        <v>618833</v>
      </c>
      <c r="Q130" s="140" t="s">
        <v>1962</v>
      </c>
    </row>
    <row r="131" spans="1:17" ht="22.5">
      <c r="A131" s="23">
        <v>138</v>
      </c>
      <c r="B131" s="23" t="s">
        <v>552</v>
      </c>
      <c r="C131" s="23" t="s">
        <v>539</v>
      </c>
      <c r="D131" s="23">
        <v>302</v>
      </c>
      <c r="E131" s="23" t="s">
        <v>553</v>
      </c>
      <c r="F131" s="27" t="s">
        <v>554</v>
      </c>
      <c r="G131" s="27">
        <v>75.010000000000005</v>
      </c>
      <c r="H131" s="25" t="s">
        <v>40</v>
      </c>
      <c r="I131" s="25" t="s">
        <v>40</v>
      </c>
      <c r="J131" s="23" t="s">
        <v>150</v>
      </c>
      <c r="K131" s="24" t="s">
        <v>42</v>
      </c>
      <c r="L131" s="24">
        <v>1987</v>
      </c>
      <c r="M131" s="27">
        <v>3</v>
      </c>
      <c r="N131" s="27">
        <v>3</v>
      </c>
      <c r="O131" s="24">
        <v>8250</v>
      </c>
      <c r="P131" s="24">
        <v>618833</v>
      </c>
      <c r="Q131" s="140" t="s">
        <v>1962</v>
      </c>
    </row>
    <row r="132" spans="1:17" ht="22.5">
      <c r="A132" s="23">
        <v>139</v>
      </c>
      <c r="B132" s="23" t="s">
        <v>555</v>
      </c>
      <c r="C132" s="23" t="s">
        <v>539</v>
      </c>
      <c r="D132" s="23">
        <v>103</v>
      </c>
      <c r="E132" s="23" t="s">
        <v>556</v>
      </c>
      <c r="F132" s="27" t="s">
        <v>557</v>
      </c>
      <c r="G132" s="27">
        <v>75.010000000000005</v>
      </c>
      <c r="H132" s="25" t="s">
        <v>40</v>
      </c>
      <c r="I132" s="25" t="s">
        <v>40</v>
      </c>
      <c r="J132" s="23" t="s">
        <v>150</v>
      </c>
      <c r="K132" s="24" t="s">
        <v>42</v>
      </c>
      <c r="L132" s="24">
        <v>1987</v>
      </c>
      <c r="M132" s="27">
        <v>1</v>
      </c>
      <c r="N132" s="27">
        <v>3</v>
      </c>
      <c r="O132" s="24">
        <v>8168</v>
      </c>
      <c r="P132" s="24">
        <v>612682</v>
      </c>
      <c r="Q132" s="140" t="s">
        <v>1961</v>
      </c>
    </row>
    <row r="133" spans="1:17" ht="22.5">
      <c r="A133" s="23">
        <v>140</v>
      </c>
      <c r="B133" s="23" t="s">
        <v>558</v>
      </c>
      <c r="C133" s="23" t="s">
        <v>539</v>
      </c>
      <c r="D133" s="23">
        <v>203</v>
      </c>
      <c r="E133" s="23" t="s">
        <v>559</v>
      </c>
      <c r="F133" s="27" t="s">
        <v>560</v>
      </c>
      <c r="G133" s="27">
        <v>75.010000000000005</v>
      </c>
      <c r="H133" s="25" t="s">
        <v>40</v>
      </c>
      <c r="I133" s="25" t="s">
        <v>40</v>
      </c>
      <c r="J133" s="23" t="s">
        <v>150</v>
      </c>
      <c r="K133" s="24" t="s">
        <v>42</v>
      </c>
      <c r="L133" s="24">
        <v>1987</v>
      </c>
      <c r="M133" s="27">
        <v>2</v>
      </c>
      <c r="N133" s="27">
        <v>3</v>
      </c>
      <c r="O133" s="24">
        <v>8250</v>
      </c>
      <c r="P133" s="24">
        <v>618833</v>
      </c>
      <c r="Q133" s="140" t="s">
        <v>1962</v>
      </c>
    </row>
    <row r="134" spans="1:17" ht="22.5">
      <c r="A134" s="23">
        <v>141</v>
      </c>
      <c r="B134" s="23" t="s">
        <v>561</v>
      </c>
      <c r="C134" s="23" t="s">
        <v>539</v>
      </c>
      <c r="D134" s="23">
        <v>303</v>
      </c>
      <c r="E134" s="23" t="s">
        <v>562</v>
      </c>
      <c r="F134" s="27" t="s">
        <v>563</v>
      </c>
      <c r="G134" s="27">
        <v>75.010000000000005</v>
      </c>
      <c r="H134" s="25" t="s">
        <v>40</v>
      </c>
      <c r="I134" s="25" t="s">
        <v>40</v>
      </c>
      <c r="J134" s="23" t="s">
        <v>150</v>
      </c>
      <c r="K134" s="24" t="s">
        <v>42</v>
      </c>
      <c r="L134" s="24">
        <v>1987</v>
      </c>
      <c r="M134" s="27">
        <v>3</v>
      </c>
      <c r="N134" s="27">
        <v>3</v>
      </c>
      <c r="O134" s="24">
        <v>8250</v>
      </c>
      <c r="P134" s="24">
        <v>618833</v>
      </c>
      <c r="Q134" s="140" t="s">
        <v>1962</v>
      </c>
    </row>
    <row r="135" spans="1:17" ht="22.5">
      <c r="A135" s="23">
        <v>142</v>
      </c>
      <c r="B135" s="23" t="s">
        <v>564</v>
      </c>
      <c r="C135" s="23" t="s">
        <v>539</v>
      </c>
      <c r="D135" s="23">
        <v>104</v>
      </c>
      <c r="E135" s="23" t="s">
        <v>565</v>
      </c>
      <c r="F135" s="27" t="s">
        <v>566</v>
      </c>
      <c r="G135" s="27">
        <v>76.59</v>
      </c>
      <c r="H135" s="25" t="s">
        <v>40</v>
      </c>
      <c r="I135" s="25" t="s">
        <v>40</v>
      </c>
      <c r="J135" s="23" t="s">
        <v>150</v>
      </c>
      <c r="K135" s="24" t="s">
        <v>42</v>
      </c>
      <c r="L135" s="24">
        <v>1987</v>
      </c>
      <c r="M135" s="27">
        <v>1</v>
      </c>
      <c r="N135" s="27">
        <v>3</v>
      </c>
      <c r="O135" s="24">
        <v>8168</v>
      </c>
      <c r="P135" s="24">
        <v>625587</v>
      </c>
      <c r="Q135" s="140" t="s">
        <v>1959</v>
      </c>
    </row>
    <row r="136" spans="1:17" ht="22.5">
      <c r="A136" s="23">
        <v>143</v>
      </c>
      <c r="B136" s="23" t="s">
        <v>567</v>
      </c>
      <c r="C136" s="23" t="s">
        <v>539</v>
      </c>
      <c r="D136" s="23">
        <v>204</v>
      </c>
      <c r="E136" s="23" t="s">
        <v>568</v>
      </c>
      <c r="F136" s="27" t="s">
        <v>569</v>
      </c>
      <c r="G136" s="27">
        <v>76.59</v>
      </c>
      <c r="H136" s="25" t="s">
        <v>40</v>
      </c>
      <c r="I136" s="25" t="s">
        <v>40</v>
      </c>
      <c r="J136" s="23" t="s">
        <v>150</v>
      </c>
      <c r="K136" s="24" t="s">
        <v>42</v>
      </c>
      <c r="L136" s="24">
        <v>1987</v>
      </c>
      <c r="M136" s="27">
        <v>2</v>
      </c>
      <c r="N136" s="27">
        <v>3</v>
      </c>
      <c r="O136" s="24">
        <v>8250</v>
      </c>
      <c r="P136" s="24">
        <v>631868</v>
      </c>
      <c r="Q136" s="140" t="s">
        <v>1960</v>
      </c>
    </row>
    <row r="137" spans="1:17" ht="22.5">
      <c r="A137" s="23">
        <v>144</v>
      </c>
      <c r="B137" s="23" t="s">
        <v>570</v>
      </c>
      <c r="C137" s="23" t="s">
        <v>539</v>
      </c>
      <c r="D137" s="23">
        <v>304</v>
      </c>
      <c r="E137" s="23" t="s">
        <v>571</v>
      </c>
      <c r="F137" s="27" t="s">
        <v>572</v>
      </c>
      <c r="G137" s="27">
        <v>76.59</v>
      </c>
      <c r="H137" s="25" t="s">
        <v>40</v>
      </c>
      <c r="I137" s="25" t="s">
        <v>40</v>
      </c>
      <c r="J137" s="23" t="s">
        <v>150</v>
      </c>
      <c r="K137" s="24" t="s">
        <v>42</v>
      </c>
      <c r="L137" s="24">
        <v>1987</v>
      </c>
      <c r="M137" s="27">
        <v>3</v>
      </c>
      <c r="N137" s="27">
        <v>3</v>
      </c>
      <c r="O137" s="24">
        <v>8250</v>
      </c>
      <c r="P137" s="24">
        <v>631868</v>
      </c>
      <c r="Q137" s="140" t="s">
        <v>1960</v>
      </c>
    </row>
    <row r="138" spans="1:17" ht="45">
      <c r="A138" s="23">
        <v>145</v>
      </c>
      <c r="B138" s="23" t="s">
        <v>573</v>
      </c>
      <c r="C138" s="23" t="s">
        <v>88</v>
      </c>
      <c r="D138" s="23">
        <v>0</v>
      </c>
      <c r="E138" s="23" t="s">
        <v>575</v>
      </c>
      <c r="F138" s="27" t="s">
        <v>1791</v>
      </c>
      <c r="G138" s="27">
        <v>110.3</v>
      </c>
      <c r="H138" s="25" t="s">
        <v>40</v>
      </c>
      <c r="I138" s="25" t="s">
        <v>40</v>
      </c>
      <c r="J138" s="23" t="s">
        <v>150</v>
      </c>
      <c r="K138" s="24" t="s">
        <v>42</v>
      </c>
      <c r="L138" s="24">
        <v>1993</v>
      </c>
      <c r="M138" s="27" t="s">
        <v>97</v>
      </c>
      <c r="N138" s="27">
        <v>2</v>
      </c>
      <c r="O138" s="24">
        <v>8501</v>
      </c>
      <c r="P138" s="24">
        <v>937660</v>
      </c>
      <c r="Q138" s="140" t="s">
        <v>1963</v>
      </c>
    </row>
    <row r="139" spans="1:17">
      <c r="A139" s="23">
        <v>146</v>
      </c>
      <c r="B139" s="23" t="s">
        <v>577</v>
      </c>
      <c r="C139" s="23" t="s">
        <v>88</v>
      </c>
      <c r="D139" s="23">
        <v>0</v>
      </c>
      <c r="E139" s="23" t="s">
        <v>578</v>
      </c>
      <c r="F139" s="27" t="s">
        <v>579</v>
      </c>
      <c r="G139" s="27">
        <v>69.239999999999995</v>
      </c>
      <c r="H139" s="25" t="s">
        <v>1838</v>
      </c>
      <c r="I139" s="25" t="s">
        <v>40</v>
      </c>
      <c r="J139" s="23" t="s">
        <v>150</v>
      </c>
      <c r="K139" s="24" t="s">
        <v>42</v>
      </c>
      <c r="L139" s="24">
        <v>1993</v>
      </c>
      <c r="M139" s="27" t="s">
        <v>97</v>
      </c>
      <c r="N139" s="27">
        <v>2</v>
      </c>
      <c r="O139" s="24">
        <v>8501</v>
      </c>
      <c r="P139" s="24">
        <v>588609</v>
      </c>
      <c r="Q139" s="140" t="s">
        <v>1964</v>
      </c>
    </row>
    <row r="140" spans="1:17">
      <c r="A140" s="23">
        <v>147</v>
      </c>
      <c r="B140" s="23" t="s">
        <v>583</v>
      </c>
      <c r="C140" s="23" t="s">
        <v>88</v>
      </c>
      <c r="D140" s="23">
        <v>0</v>
      </c>
      <c r="E140" s="23" t="s">
        <v>584</v>
      </c>
      <c r="F140" s="27" t="s">
        <v>585</v>
      </c>
      <c r="G140" s="27">
        <v>163.11000000000001</v>
      </c>
      <c r="H140" s="25" t="s">
        <v>1838</v>
      </c>
      <c r="I140" s="25" t="s">
        <v>40</v>
      </c>
      <c r="J140" s="24" t="s">
        <v>92</v>
      </c>
      <c r="K140" s="24" t="s">
        <v>92</v>
      </c>
      <c r="L140" s="24">
        <v>1945</v>
      </c>
      <c r="M140" s="73" t="s">
        <v>97</v>
      </c>
      <c r="N140" s="73">
        <v>2</v>
      </c>
      <c r="O140" s="24">
        <v>8177</v>
      </c>
      <c r="P140" s="24">
        <v>1333750</v>
      </c>
      <c r="Q140" s="140" t="s">
        <v>1965</v>
      </c>
    </row>
    <row r="141" spans="1:17">
      <c r="A141" s="23">
        <v>148</v>
      </c>
      <c r="B141" s="23" t="s">
        <v>2064</v>
      </c>
      <c r="C141" s="23" t="s">
        <v>88</v>
      </c>
      <c r="D141" s="23">
        <v>0</v>
      </c>
      <c r="E141" s="23" t="s">
        <v>589</v>
      </c>
      <c r="F141" s="27" t="s">
        <v>590</v>
      </c>
      <c r="G141" s="27">
        <v>39.159999999999997</v>
      </c>
      <c r="H141" s="25" t="s">
        <v>1838</v>
      </c>
      <c r="I141" s="25" t="s">
        <v>40</v>
      </c>
      <c r="J141" s="23" t="s">
        <v>92</v>
      </c>
      <c r="K141" s="24" t="s">
        <v>92</v>
      </c>
      <c r="L141" s="24" t="s">
        <v>2066</v>
      </c>
      <c r="M141" s="27">
        <v>1</v>
      </c>
      <c r="N141" s="27">
        <v>1</v>
      </c>
      <c r="O141" s="24">
        <v>8166</v>
      </c>
      <c r="P141" s="24">
        <v>319781</v>
      </c>
      <c r="Q141" s="140" t="s">
        <v>1966</v>
      </c>
    </row>
    <row r="142" spans="1:17">
      <c r="A142" s="23">
        <v>149</v>
      </c>
      <c r="B142" s="23" t="s">
        <v>592</v>
      </c>
      <c r="C142" s="23" t="s">
        <v>88</v>
      </c>
      <c r="D142" s="23">
        <v>0</v>
      </c>
      <c r="E142" s="23" t="s">
        <v>594</v>
      </c>
      <c r="F142" s="27" t="s">
        <v>595</v>
      </c>
      <c r="G142" s="27">
        <v>57.6</v>
      </c>
      <c r="H142" s="25" t="s">
        <v>40</v>
      </c>
      <c r="I142" s="25" t="s">
        <v>40</v>
      </c>
      <c r="J142" s="23" t="s">
        <v>92</v>
      </c>
      <c r="K142" s="24" t="s">
        <v>92</v>
      </c>
      <c r="L142" s="24">
        <v>1949</v>
      </c>
      <c r="M142" s="27" t="s">
        <v>97</v>
      </c>
      <c r="N142" s="27">
        <v>2</v>
      </c>
      <c r="O142" s="24">
        <v>8166</v>
      </c>
      <c r="P142" s="24">
        <v>470362</v>
      </c>
      <c r="Q142" s="167" t="s">
        <v>1967</v>
      </c>
    </row>
    <row r="143" spans="1:17">
      <c r="A143" s="23">
        <v>151</v>
      </c>
      <c r="B143" s="23" t="s">
        <v>600</v>
      </c>
      <c r="C143" s="23" t="s">
        <v>88</v>
      </c>
      <c r="D143" s="23">
        <v>0</v>
      </c>
      <c r="E143" s="23" t="s">
        <v>601</v>
      </c>
      <c r="F143" s="27" t="s">
        <v>602</v>
      </c>
      <c r="G143" s="27">
        <v>74.88</v>
      </c>
      <c r="H143" s="25" t="s">
        <v>40</v>
      </c>
      <c r="I143" s="25" t="s">
        <v>40</v>
      </c>
      <c r="J143" s="23" t="s">
        <v>150</v>
      </c>
      <c r="K143" s="24" t="s">
        <v>42</v>
      </c>
      <c r="L143" s="24">
        <v>1985</v>
      </c>
      <c r="M143" s="27" t="s">
        <v>138</v>
      </c>
      <c r="N143" s="27">
        <v>3</v>
      </c>
      <c r="O143" s="24">
        <v>8383</v>
      </c>
      <c r="P143" s="24">
        <v>627719</v>
      </c>
      <c r="Q143" s="140" t="s">
        <v>1968</v>
      </c>
    </row>
    <row r="144" spans="1:17">
      <c r="A144" s="23">
        <v>152</v>
      </c>
      <c r="B144" s="23" t="s">
        <v>604</v>
      </c>
      <c r="C144" s="23" t="s">
        <v>88</v>
      </c>
      <c r="D144" s="23">
        <v>0</v>
      </c>
      <c r="E144" s="23" t="s">
        <v>606</v>
      </c>
      <c r="F144" s="27">
        <v>713263165</v>
      </c>
      <c r="G144" s="27">
        <v>25.31</v>
      </c>
      <c r="H144" s="25" t="s">
        <v>40</v>
      </c>
      <c r="I144" s="25" t="s">
        <v>40</v>
      </c>
      <c r="J144" s="23" t="s">
        <v>92</v>
      </c>
      <c r="K144" s="24" t="s">
        <v>92</v>
      </c>
      <c r="L144" s="24">
        <v>1951</v>
      </c>
      <c r="M144" s="27">
        <v>1</v>
      </c>
      <c r="N144" s="27">
        <v>1</v>
      </c>
      <c r="O144" s="24">
        <v>8169</v>
      </c>
      <c r="P144" s="24">
        <v>206757</v>
      </c>
      <c r="Q144" s="140" t="s">
        <v>1969</v>
      </c>
    </row>
    <row r="145" spans="1:17">
      <c r="A145" s="23">
        <v>153</v>
      </c>
      <c r="B145" s="23" t="s">
        <v>608</v>
      </c>
      <c r="C145" s="23" t="s">
        <v>88</v>
      </c>
      <c r="D145" s="23">
        <v>0</v>
      </c>
      <c r="E145" s="23" t="s">
        <v>609</v>
      </c>
      <c r="F145" s="27" t="s">
        <v>610</v>
      </c>
      <c r="G145" s="27">
        <v>38.33</v>
      </c>
      <c r="H145" s="25" t="s">
        <v>40</v>
      </c>
      <c r="I145" s="25" t="s">
        <v>40</v>
      </c>
      <c r="J145" s="23" t="s">
        <v>92</v>
      </c>
      <c r="K145" s="24" t="s">
        <v>92</v>
      </c>
      <c r="L145" s="24">
        <v>1951</v>
      </c>
      <c r="M145" s="27">
        <v>1</v>
      </c>
      <c r="N145" s="27" t="s">
        <v>2062</v>
      </c>
      <c r="O145" s="24">
        <v>8166</v>
      </c>
      <c r="P145" s="24">
        <v>313003</v>
      </c>
      <c r="Q145" s="140" t="s">
        <v>1970</v>
      </c>
    </row>
    <row r="146" spans="1:17" ht="22.5">
      <c r="A146" s="23">
        <v>154</v>
      </c>
      <c r="B146" s="23" t="s">
        <v>612</v>
      </c>
      <c r="C146" s="23" t="s">
        <v>495</v>
      </c>
      <c r="D146" s="23">
        <v>101</v>
      </c>
      <c r="E146" s="23" t="s">
        <v>613</v>
      </c>
      <c r="F146" s="27" t="s">
        <v>614</v>
      </c>
      <c r="G146" s="27">
        <v>81.59</v>
      </c>
      <c r="H146" s="25" t="s">
        <v>40</v>
      </c>
      <c r="I146" s="25" t="s">
        <v>40</v>
      </c>
      <c r="J146" s="23" t="s">
        <v>150</v>
      </c>
      <c r="K146" s="24" t="s">
        <v>42</v>
      </c>
      <c r="L146" s="24">
        <v>1986</v>
      </c>
      <c r="M146" s="27">
        <v>1</v>
      </c>
      <c r="N146" s="27">
        <v>4</v>
      </c>
      <c r="O146" s="24">
        <v>8152</v>
      </c>
      <c r="P146" s="24">
        <v>665122</v>
      </c>
      <c r="Q146" s="140" t="s">
        <v>1955</v>
      </c>
    </row>
    <row r="147" spans="1:17" ht="22.5">
      <c r="A147" s="23">
        <v>155</v>
      </c>
      <c r="B147" s="23" t="s">
        <v>617</v>
      </c>
      <c r="C147" s="23" t="s">
        <v>495</v>
      </c>
      <c r="D147" s="23">
        <v>201</v>
      </c>
      <c r="E147" s="23" t="s">
        <v>618</v>
      </c>
      <c r="F147" s="27" t="s">
        <v>619</v>
      </c>
      <c r="G147" s="27">
        <v>81.59</v>
      </c>
      <c r="H147" s="25" t="s">
        <v>40</v>
      </c>
      <c r="I147" s="25" t="s">
        <v>40</v>
      </c>
      <c r="J147" s="23" t="s">
        <v>150</v>
      </c>
      <c r="K147" s="24" t="s">
        <v>42</v>
      </c>
      <c r="L147" s="24">
        <v>1986</v>
      </c>
      <c r="M147" s="27">
        <v>2</v>
      </c>
      <c r="N147" s="27">
        <v>4</v>
      </c>
      <c r="O147" s="24">
        <v>8234</v>
      </c>
      <c r="P147" s="24">
        <v>671812</v>
      </c>
      <c r="Q147" s="140" t="s">
        <v>1956</v>
      </c>
    </row>
    <row r="148" spans="1:17" ht="22.5">
      <c r="A148" s="23">
        <v>156</v>
      </c>
      <c r="B148" s="23" t="s">
        <v>622</v>
      </c>
      <c r="C148" s="23" t="s">
        <v>495</v>
      </c>
      <c r="D148" s="23">
        <v>301</v>
      </c>
      <c r="E148" s="23" t="s">
        <v>623</v>
      </c>
      <c r="F148" s="27" t="s">
        <v>624</v>
      </c>
      <c r="G148" s="27">
        <v>81.59</v>
      </c>
      <c r="H148" s="25" t="s">
        <v>40</v>
      </c>
      <c r="I148" s="25" t="s">
        <v>40</v>
      </c>
      <c r="J148" s="23" t="s">
        <v>150</v>
      </c>
      <c r="K148" s="24" t="s">
        <v>42</v>
      </c>
      <c r="L148" s="24">
        <v>1986</v>
      </c>
      <c r="M148" s="27">
        <v>3</v>
      </c>
      <c r="N148" s="27">
        <v>4</v>
      </c>
      <c r="O148" s="24">
        <v>8315</v>
      </c>
      <c r="P148" s="24">
        <v>678421</v>
      </c>
      <c r="Q148" s="140" t="s">
        <v>1957</v>
      </c>
    </row>
    <row r="149" spans="1:17" ht="22.5">
      <c r="A149" s="23">
        <v>157</v>
      </c>
      <c r="B149" s="23" t="s">
        <v>626</v>
      </c>
      <c r="C149" s="23" t="s">
        <v>495</v>
      </c>
      <c r="D149" s="23">
        <v>401</v>
      </c>
      <c r="E149" s="23" t="s">
        <v>627</v>
      </c>
      <c r="F149" s="27" t="s">
        <v>628</v>
      </c>
      <c r="G149" s="27">
        <v>81.59</v>
      </c>
      <c r="H149" s="25" t="s">
        <v>40</v>
      </c>
      <c r="I149" s="25" t="s">
        <v>40</v>
      </c>
      <c r="J149" s="23" t="s">
        <v>150</v>
      </c>
      <c r="K149" s="24" t="s">
        <v>42</v>
      </c>
      <c r="L149" s="24">
        <v>1986</v>
      </c>
      <c r="M149" s="27">
        <v>4</v>
      </c>
      <c r="N149" s="27">
        <v>4</v>
      </c>
      <c r="O149" s="24">
        <v>8193</v>
      </c>
      <c r="P149" s="24">
        <v>668467</v>
      </c>
      <c r="Q149" s="140" t="s">
        <v>1958</v>
      </c>
    </row>
    <row r="150" spans="1:17" ht="22.5">
      <c r="A150" s="23">
        <v>158</v>
      </c>
      <c r="B150" s="23" t="s">
        <v>631</v>
      </c>
      <c r="C150" s="23" t="s">
        <v>495</v>
      </c>
      <c r="D150" s="23">
        <v>102</v>
      </c>
      <c r="E150" s="23" t="s">
        <v>632</v>
      </c>
      <c r="F150" s="27" t="s">
        <v>633</v>
      </c>
      <c r="G150" s="27">
        <v>92.43</v>
      </c>
      <c r="H150" s="25" t="s">
        <v>40</v>
      </c>
      <c r="I150" s="25" t="s">
        <v>40</v>
      </c>
      <c r="J150" s="23" t="s">
        <v>150</v>
      </c>
      <c r="K150" s="24" t="s">
        <v>42</v>
      </c>
      <c r="L150" s="24">
        <v>1986</v>
      </c>
      <c r="M150" s="27">
        <v>1</v>
      </c>
      <c r="N150" s="27">
        <v>4</v>
      </c>
      <c r="O150" s="24">
        <v>8152</v>
      </c>
      <c r="P150" s="24">
        <v>753489</v>
      </c>
      <c r="Q150" s="140" t="s">
        <v>1971</v>
      </c>
    </row>
    <row r="151" spans="1:17" ht="22.5">
      <c r="A151" s="23">
        <v>159</v>
      </c>
      <c r="B151" s="23" t="s">
        <v>635</v>
      </c>
      <c r="C151" s="23" t="s">
        <v>495</v>
      </c>
      <c r="D151" s="23">
        <v>202</v>
      </c>
      <c r="E151" s="23" t="s">
        <v>636</v>
      </c>
      <c r="F151" s="27" t="s">
        <v>637</v>
      </c>
      <c r="G151" s="27">
        <v>92.43</v>
      </c>
      <c r="H151" s="25" t="s">
        <v>40</v>
      </c>
      <c r="I151" s="25" t="s">
        <v>40</v>
      </c>
      <c r="J151" s="23" t="s">
        <v>150</v>
      </c>
      <c r="K151" s="24" t="s">
        <v>42</v>
      </c>
      <c r="L151" s="24">
        <v>1986</v>
      </c>
      <c r="M151" s="27">
        <v>2</v>
      </c>
      <c r="N151" s="27">
        <v>4</v>
      </c>
      <c r="O151" s="24">
        <v>8234</v>
      </c>
      <c r="P151" s="24">
        <v>761069</v>
      </c>
      <c r="Q151" s="140" t="s">
        <v>1972</v>
      </c>
    </row>
    <row r="152" spans="1:17" ht="22.5">
      <c r="A152" s="23">
        <v>160</v>
      </c>
      <c r="B152" s="23" t="s">
        <v>639</v>
      </c>
      <c r="C152" s="23" t="s">
        <v>495</v>
      </c>
      <c r="D152" s="23">
        <v>302</v>
      </c>
      <c r="E152" s="23" t="s">
        <v>640</v>
      </c>
      <c r="F152" s="27" t="s">
        <v>641</v>
      </c>
      <c r="G152" s="27">
        <v>92.43</v>
      </c>
      <c r="H152" s="25" t="s">
        <v>40</v>
      </c>
      <c r="I152" s="25" t="s">
        <v>40</v>
      </c>
      <c r="J152" s="23" t="s">
        <v>150</v>
      </c>
      <c r="K152" s="24" t="s">
        <v>42</v>
      </c>
      <c r="L152" s="24">
        <v>1986</v>
      </c>
      <c r="M152" s="27">
        <v>3</v>
      </c>
      <c r="N152" s="27">
        <v>4</v>
      </c>
      <c r="O152" s="24">
        <v>8315</v>
      </c>
      <c r="P152" s="24">
        <v>768555</v>
      </c>
      <c r="Q152" s="140" t="s">
        <v>1973</v>
      </c>
    </row>
    <row r="153" spans="1:17" ht="22.5">
      <c r="A153" s="23">
        <v>161</v>
      </c>
      <c r="B153" s="23" t="s">
        <v>642</v>
      </c>
      <c r="C153" s="23" t="s">
        <v>495</v>
      </c>
      <c r="D153" s="23">
        <v>402</v>
      </c>
      <c r="E153" s="23" t="s">
        <v>643</v>
      </c>
      <c r="F153" s="27" t="s">
        <v>644</v>
      </c>
      <c r="G153" s="27">
        <v>92.43</v>
      </c>
      <c r="H153" s="25" t="s">
        <v>40</v>
      </c>
      <c r="I153" s="25" t="s">
        <v>40</v>
      </c>
      <c r="J153" s="23" t="s">
        <v>150</v>
      </c>
      <c r="K153" s="24" t="s">
        <v>42</v>
      </c>
      <c r="L153" s="24">
        <v>1986</v>
      </c>
      <c r="M153" s="27">
        <v>4</v>
      </c>
      <c r="N153" s="27">
        <v>4</v>
      </c>
      <c r="O153" s="24">
        <v>8193</v>
      </c>
      <c r="P153" s="24">
        <v>757279</v>
      </c>
      <c r="Q153" s="140" t="s">
        <v>1974</v>
      </c>
    </row>
    <row r="154" spans="1:17" ht="22.5">
      <c r="A154" s="23">
        <v>162</v>
      </c>
      <c r="B154" s="23" t="s">
        <v>645</v>
      </c>
      <c r="C154" s="23" t="s">
        <v>495</v>
      </c>
      <c r="D154" s="23">
        <v>103</v>
      </c>
      <c r="E154" s="23" t="s">
        <v>646</v>
      </c>
      <c r="F154" s="27" t="s">
        <v>647</v>
      </c>
      <c r="G154" s="27">
        <v>75.16</v>
      </c>
      <c r="H154" s="25" t="s">
        <v>40</v>
      </c>
      <c r="I154" s="25" t="s">
        <v>40</v>
      </c>
      <c r="J154" s="23" t="s">
        <v>150</v>
      </c>
      <c r="K154" s="24" t="s">
        <v>42</v>
      </c>
      <c r="L154" s="24">
        <v>1986</v>
      </c>
      <c r="M154" s="27">
        <v>1</v>
      </c>
      <c r="N154" s="27">
        <v>4</v>
      </c>
      <c r="O154" s="24">
        <v>8152</v>
      </c>
      <c r="P154" s="24">
        <v>612704</v>
      </c>
      <c r="Q154" s="140" t="s">
        <v>1975</v>
      </c>
    </row>
    <row r="155" spans="1:17" ht="22.5">
      <c r="A155" s="23">
        <v>163</v>
      </c>
      <c r="B155" s="23" t="s">
        <v>648</v>
      </c>
      <c r="C155" s="23" t="s">
        <v>495</v>
      </c>
      <c r="D155" s="23">
        <v>203</v>
      </c>
      <c r="E155" s="23" t="s">
        <v>649</v>
      </c>
      <c r="F155" s="27" t="s">
        <v>650</v>
      </c>
      <c r="G155" s="27">
        <v>75.16</v>
      </c>
      <c r="H155" s="25" t="s">
        <v>40</v>
      </c>
      <c r="I155" s="25" t="s">
        <v>40</v>
      </c>
      <c r="J155" s="23" t="s">
        <v>150</v>
      </c>
      <c r="K155" s="24" t="s">
        <v>42</v>
      </c>
      <c r="L155" s="24">
        <v>1986</v>
      </c>
      <c r="M155" s="27">
        <v>2</v>
      </c>
      <c r="N155" s="27">
        <v>4</v>
      </c>
      <c r="O155" s="24">
        <v>8234</v>
      </c>
      <c r="P155" s="24">
        <v>618867</v>
      </c>
      <c r="Q155" s="140" t="s">
        <v>1976</v>
      </c>
    </row>
    <row r="156" spans="1:17" ht="22.5">
      <c r="A156" s="23">
        <v>164</v>
      </c>
      <c r="B156" s="23" t="s">
        <v>651</v>
      </c>
      <c r="C156" s="23" t="s">
        <v>495</v>
      </c>
      <c r="D156" s="23">
        <v>303</v>
      </c>
      <c r="E156" s="23" t="s">
        <v>652</v>
      </c>
      <c r="F156" s="27">
        <v>709087252</v>
      </c>
      <c r="G156" s="27">
        <v>75.16</v>
      </c>
      <c r="H156" s="25" t="s">
        <v>40</v>
      </c>
      <c r="I156" s="25" t="s">
        <v>40</v>
      </c>
      <c r="J156" s="23" t="s">
        <v>150</v>
      </c>
      <c r="K156" s="24" t="s">
        <v>42</v>
      </c>
      <c r="L156" s="24">
        <v>1986</v>
      </c>
      <c r="M156" s="27">
        <v>3</v>
      </c>
      <c r="N156" s="27">
        <v>4</v>
      </c>
      <c r="O156" s="24">
        <v>8315</v>
      </c>
      <c r="P156" s="24">
        <v>624955</v>
      </c>
      <c r="Q156" s="140" t="s">
        <v>1977</v>
      </c>
    </row>
    <row r="157" spans="1:17" ht="22.5">
      <c r="A157" s="23">
        <v>165</v>
      </c>
      <c r="B157" s="23" t="s">
        <v>653</v>
      </c>
      <c r="C157" s="23" t="s">
        <v>495</v>
      </c>
      <c r="D157" s="23">
        <v>403</v>
      </c>
      <c r="E157" s="23" t="s">
        <v>654</v>
      </c>
      <c r="F157" s="27" t="s">
        <v>655</v>
      </c>
      <c r="G157" s="27">
        <v>75.16</v>
      </c>
      <c r="H157" s="25" t="s">
        <v>40</v>
      </c>
      <c r="I157" s="25" t="s">
        <v>40</v>
      </c>
      <c r="J157" s="23" t="s">
        <v>150</v>
      </c>
      <c r="K157" s="24" t="s">
        <v>42</v>
      </c>
      <c r="L157" s="24">
        <v>1986</v>
      </c>
      <c r="M157" s="27">
        <v>4</v>
      </c>
      <c r="N157" s="27">
        <v>4</v>
      </c>
      <c r="O157" s="24">
        <v>8193</v>
      </c>
      <c r="P157" s="24">
        <v>615786</v>
      </c>
      <c r="Q157" s="140" t="s">
        <v>1978</v>
      </c>
    </row>
    <row r="158" spans="1:17" ht="22.5">
      <c r="A158" s="23">
        <v>166</v>
      </c>
      <c r="B158" s="23" t="s">
        <v>657</v>
      </c>
      <c r="C158" s="23" t="s">
        <v>495</v>
      </c>
      <c r="D158" s="23">
        <v>104</v>
      </c>
      <c r="E158" s="23" t="s">
        <v>658</v>
      </c>
      <c r="F158" s="27" t="s">
        <v>659</v>
      </c>
      <c r="G158" s="27">
        <v>81.06</v>
      </c>
      <c r="H158" s="25" t="s">
        <v>40</v>
      </c>
      <c r="I158" s="25" t="s">
        <v>40</v>
      </c>
      <c r="J158" s="23" t="s">
        <v>150</v>
      </c>
      <c r="K158" s="24" t="s">
        <v>42</v>
      </c>
      <c r="L158" s="24">
        <v>1986</v>
      </c>
      <c r="M158" s="27">
        <v>1</v>
      </c>
      <c r="N158" s="27">
        <v>4</v>
      </c>
      <c r="O158" s="24">
        <v>8152</v>
      </c>
      <c r="P158" s="24">
        <v>660801</v>
      </c>
      <c r="Q158" s="140" t="s">
        <v>1979</v>
      </c>
    </row>
    <row r="159" spans="1:17" ht="22.5">
      <c r="A159" s="23">
        <v>167</v>
      </c>
      <c r="B159" s="23" t="s">
        <v>661</v>
      </c>
      <c r="C159" s="23" t="s">
        <v>495</v>
      </c>
      <c r="D159" s="23">
        <v>204</v>
      </c>
      <c r="E159" s="23" t="s">
        <v>662</v>
      </c>
      <c r="F159" s="27" t="s">
        <v>663</v>
      </c>
      <c r="G159" s="27">
        <v>81.06</v>
      </c>
      <c r="H159" s="25" t="s">
        <v>40</v>
      </c>
      <c r="I159" s="25" t="s">
        <v>40</v>
      </c>
      <c r="J159" s="23" t="s">
        <v>150</v>
      </c>
      <c r="K159" s="24" t="s">
        <v>42</v>
      </c>
      <c r="L159" s="24">
        <v>1986</v>
      </c>
      <c r="M159" s="27">
        <v>2</v>
      </c>
      <c r="N159" s="27">
        <v>4</v>
      </c>
      <c r="O159" s="24">
        <v>8234</v>
      </c>
      <c r="P159" s="24">
        <v>667448</v>
      </c>
      <c r="Q159" s="140" t="s">
        <v>1980</v>
      </c>
    </row>
    <row r="160" spans="1:17" ht="22.5">
      <c r="A160" s="23">
        <v>168</v>
      </c>
      <c r="B160" s="23" t="s">
        <v>664</v>
      </c>
      <c r="C160" s="23" t="s">
        <v>495</v>
      </c>
      <c r="D160" s="23">
        <v>304</v>
      </c>
      <c r="E160" s="23" t="s">
        <v>665</v>
      </c>
      <c r="F160" s="27" t="s">
        <v>666</v>
      </c>
      <c r="G160" s="27">
        <v>81.06</v>
      </c>
      <c r="H160" s="25" t="s">
        <v>40</v>
      </c>
      <c r="I160" s="25" t="s">
        <v>40</v>
      </c>
      <c r="J160" s="23" t="s">
        <v>150</v>
      </c>
      <c r="K160" s="24" t="s">
        <v>42</v>
      </c>
      <c r="L160" s="24">
        <v>1986</v>
      </c>
      <c r="M160" s="27">
        <v>3</v>
      </c>
      <c r="N160" s="27">
        <v>4</v>
      </c>
      <c r="O160" s="24">
        <v>8315</v>
      </c>
      <c r="P160" s="24">
        <v>674014</v>
      </c>
      <c r="Q160" s="140" t="s">
        <v>1981</v>
      </c>
    </row>
    <row r="161" spans="1:17" ht="22.5">
      <c r="A161" s="23">
        <v>169</v>
      </c>
      <c r="B161" s="23" t="s">
        <v>667</v>
      </c>
      <c r="C161" s="23" t="s">
        <v>495</v>
      </c>
      <c r="D161" s="23">
        <v>404</v>
      </c>
      <c r="E161" s="23" t="s">
        <v>668</v>
      </c>
      <c r="F161" s="27" t="s">
        <v>669</v>
      </c>
      <c r="G161" s="27">
        <v>81.06</v>
      </c>
      <c r="H161" s="25" t="s">
        <v>40</v>
      </c>
      <c r="I161" s="25" t="s">
        <v>40</v>
      </c>
      <c r="J161" s="23" t="s">
        <v>150</v>
      </c>
      <c r="K161" s="24" t="s">
        <v>42</v>
      </c>
      <c r="L161" s="24">
        <v>1986</v>
      </c>
      <c r="M161" s="27">
        <v>4</v>
      </c>
      <c r="N161" s="27">
        <v>4</v>
      </c>
      <c r="O161" s="24">
        <v>8193</v>
      </c>
      <c r="P161" s="24">
        <v>664125</v>
      </c>
      <c r="Q161" s="140" t="s">
        <v>1982</v>
      </c>
    </row>
    <row r="162" spans="1:17" ht="22.5">
      <c r="A162" s="23">
        <v>170</v>
      </c>
      <c r="B162" s="23" t="s">
        <v>670</v>
      </c>
      <c r="C162" s="23" t="s">
        <v>495</v>
      </c>
      <c r="D162" s="23">
        <v>105</v>
      </c>
      <c r="E162" s="23" t="s">
        <v>671</v>
      </c>
      <c r="F162" s="27" t="s">
        <v>672</v>
      </c>
      <c r="G162" s="27">
        <v>92.43</v>
      </c>
      <c r="H162" s="25" t="s">
        <v>40</v>
      </c>
      <c r="I162" s="25" t="s">
        <v>40</v>
      </c>
      <c r="J162" s="23" t="s">
        <v>150</v>
      </c>
      <c r="K162" s="24" t="s">
        <v>42</v>
      </c>
      <c r="L162" s="24">
        <v>1986</v>
      </c>
      <c r="M162" s="27">
        <v>1</v>
      </c>
      <c r="N162" s="27">
        <v>4</v>
      </c>
      <c r="O162" s="24">
        <v>8152</v>
      </c>
      <c r="P162" s="24">
        <v>753489</v>
      </c>
      <c r="Q162" s="140" t="s">
        <v>1971</v>
      </c>
    </row>
    <row r="163" spans="1:17" ht="33.75">
      <c r="A163" s="23">
        <v>171</v>
      </c>
      <c r="B163" s="23" t="s">
        <v>2885</v>
      </c>
      <c r="C163" s="23" t="s">
        <v>495</v>
      </c>
      <c r="D163" s="23">
        <v>205</v>
      </c>
      <c r="E163" s="23" t="s">
        <v>673</v>
      </c>
      <c r="F163" s="27" t="s">
        <v>1217</v>
      </c>
      <c r="G163" s="27">
        <v>92.43</v>
      </c>
      <c r="H163" s="25" t="s">
        <v>40</v>
      </c>
      <c r="I163" s="25" t="s">
        <v>40</v>
      </c>
      <c r="J163" s="23" t="s">
        <v>150</v>
      </c>
      <c r="K163" s="24" t="s">
        <v>42</v>
      </c>
      <c r="L163" s="24">
        <v>1986</v>
      </c>
      <c r="M163" s="27">
        <v>2</v>
      </c>
      <c r="N163" s="27">
        <v>4</v>
      </c>
      <c r="O163" s="24">
        <v>8234</v>
      </c>
      <c r="P163" s="24">
        <v>761069</v>
      </c>
      <c r="Q163" s="167" t="s">
        <v>1972</v>
      </c>
    </row>
    <row r="164" spans="1:17" ht="22.5">
      <c r="A164" s="23">
        <v>172</v>
      </c>
      <c r="B164" s="23" t="s">
        <v>674</v>
      </c>
      <c r="C164" s="23" t="s">
        <v>495</v>
      </c>
      <c r="D164" s="23">
        <v>305</v>
      </c>
      <c r="E164" s="23" t="s">
        <v>675</v>
      </c>
      <c r="F164" s="27" t="s">
        <v>676</v>
      </c>
      <c r="G164" s="27">
        <v>92.43</v>
      </c>
      <c r="H164" s="25" t="s">
        <v>40</v>
      </c>
      <c r="I164" s="25" t="s">
        <v>40</v>
      </c>
      <c r="J164" s="23" t="s">
        <v>150</v>
      </c>
      <c r="K164" s="24" t="s">
        <v>42</v>
      </c>
      <c r="L164" s="24">
        <v>1986</v>
      </c>
      <c r="M164" s="27">
        <v>3</v>
      </c>
      <c r="N164" s="27">
        <v>4</v>
      </c>
      <c r="O164" s="24">
        <v>8315</v>
      </c>
      <c r="P164" s="24">
        <v>768555</v>
      </c>
      <c r="Q164" s="140" t="s">
        <v>1973</v>
      </c>
    </row>
    <row r="165" spans="1:17" ht="22.5">
      <c r="A165" s="23">
        <v>173</v>
      </c>
      <c r="B165" s="23" t="s">
        <v>677</v>
      </c>
      <c r="C165" s="23" t="s">
        <v>495</v>
      </c>
      <c r="D165" s="23">
        <v>405</v>
      </c>
      <c r="E165" s="23" t="s">
        <v>678</v>
      </c>
      <c r="F165" s="27" t="s">
        <v>679</v>
      </c>
      <c r="G165" s="27">
        <v>92.43</v>
      </c>
      <c r="H165" s="25" t="s">
        <v>40</v>
      </c>
      <c r="I165" s="25" t="s">
        <v>40</v>
      </c>
      <c r="J165" s="23" t="s">
        <v>150</v>
      </c>
      <c r="K165" s="24" t="s">
        <v>42</v>
      </c>
      <c r="L165" s="24">
        <v>1986</v>
      </c>
      <c r="M165" s="27">
        <v>4</v>
      </c>
      <c r="N165" s="27">
        <v>4</v>
      </c>
      <c r="O165" s="24">
        <v>8193</v>
      </c>
      <c r="P165" s="24">
        <v>757279</v>
      </c>
      <c r="Q165" s="140" t="s">
        <v>1974</v>
      </c>
    </row>
    <row r="166" spans="1:17" ht="22.5">
      <c r="A166" s="23">
        <v>174</v>
      </c>
      <c r="B166" s="23" t="s">
        <v>680</v>
      </c>
      <c r="C166" s="23" t="s">
        <v>495</v>
      </c>
      <c r="D166" s="23">
        <v>106</v>
      </c>
      <c r="E166" s="23" t="s">
        <v>681</v>
      </c>
      <c r="F166" s="27" t="s">
        <v>682</v>
      </c>
      <c r="G166" s="27">
        <v>75.16</v>
      </c>
      <c r="H166" s="25" t="s">
        <v>40</v>
      </c>
      <c r="I166" s="25" t="s">
        <v>40</v>
      </c>
      <c r="J166" s="23" t="s">
        <v>150</v>
      </c>
      <c r="K166" s="24" t="s">
        <v>42</v>
      </c>
      <c r="L166" s="24">
        <v>1986</v>
      </c>
      <c r="M166" s="27">
        <v>1</v>
      </c>
      <c r="N166" s="27">
        <v>4</v>
      </c>
      <c r="O166" s="24">
        <v>8152</v>
      </c>
      <c r="P166" s="24">
        <v>612704</v>
      </c>
      <c r="Q166" s="140" t="s">
        <v>1975</v>
      </c>
    </row>
    <row r="167" spans="1:17" ht="22.5">
      <c r="A167" s="23">
        <v>175</v>
      </c>
      <c r="B167" s="23" t="s">
        <v>683</v>
      </c>
      <c r="C167" s="23" t="s">
        <v>495</v>
      </c>
      <c r="D167" s="23">
        <v>206</v>
      </c>
      <c r="E167" s="23" t="s">
        <v>684</v>
      </c>
      <c r="F167" s="27" t="s">
        <v>685</v>
      </c>
      <c r="G167" s="27">
        <v>75.16</v>
      </c>
      <c r="H167" s="25" t="s">
        <v>40</v>
      </c>
      <c r="I167" s="25" t="s">
        <v>40</v>
      </c>
      <c r="J167" s="23" t="s">
        <v>150</v>
      </c>
      <c r="K167" s="24" t="s">
        <v>42</v>
      </c>
      <c r="L167" s="24">
        <v>1986</v>
      </c>
      <c r="M167" s="27">
        <v>2</v>
      </c>
      <c r="N167" s="27">
        <v>4</v>
      </c>
      <c r="O167" s="24">
        <v>8234</v>
      </c>
      <c r="P167" s="24">
        <v>618867</v>
      </c>
      <c r="Q167" s="140" t="s">
        <v>1976</v>
      </c>
    </row>
    <row r="168" spans="1:17" ht="22.5">
      <c r="A168" s="23">
        <v>176</v>
      </c>
      <c r="B168" s="23" t="s">
        <v>686</v>
      </c>
      <c r="C168" s="23" t="s">
        <v>495</v>
      </c>
      <c r="D168" s="23">
        <v>306</v>
      </c>
      <c r="E168" s="23" t="s">
        <v>687</v>
      </c>
      <c r="F168" s="27" t="s">
        <v>688</v>
      </c>
      <c r="G168" s="27">
        <v>75.16</v>
      </c>
      <c r="H168" s="25" t="s">
        <v>40</v>
      </c>
      <c r="I168" s="25" t="s">
        <v>40</v>
      </c>
      <c r="J168" s="23" t="s">
        <v>150</v>
      </c>
      <c r="K168" s="24" t="s">
        <v>42</v>
      </c>
      <c r="L168" s="24">
        <v>1986</v>
      </c>
      <c r="M168" s="27">
        <v>3</v>
      </c>
      <c r="N168" s="27">
        <v>4</v>
      </c>
      <c r="O168" s="24">
        <v>8315</v>
      </c>
      <c r="P168" s="24">
        <v>624955</v>
      </c>
      <c r="Q168" s="140" t="s">
        <v>1977</v>
      </c>
    </row>
    <row r="169" spans="1:17" ht="22.5">
      <c r="A169" s="23">
        <v>177</v>
      </c>
      <c r="B169" s="23" t="s">
        <v>689</v>
      </c>
      <c r="C169" s="23" t="s">
        <v>495</v>
      </c>
      <c r="D169" s="23">
        <v>406</v>
      </c>
      <c r="E169" s="23" t="s">
        <v>690</v>
      </c>
      <c r="F169" s="27" t="s">
        <v>691</v>
      </c>
      <c r="G169" s="27">
        <v>75.16</v>
      </c>
      <c r="H169" s="25" t="s">
        <v>40</v>
      </c>
      <c r="I169" s="25" t="s">
        <v>40</v>
      </c>
      <c r="J169" s="23" t="s">
        <v>150</v>
      </c>
      <c r="K169" s="24" t="s">
        <v>42</v>
      </c>
      <c r="L169" s="24">
        <v>1986</v>
      </c>
      <c r="M169" s="27">
        <v>4</v>
      </c>
      <c r="N169" s="27">
        <v>4</v>
      </c>
      <c r="O169" s="24">
        <v>8193</v>
      </c>
      <c r="P169" s="24">
        <v>615786</v>
      </c>
      <c r="Q169" s="140" t="s">
        <v>1978</v>
      </c>
    </row>
    <row r="170" spans="1:17" ht="22.5">
      <c r="A170" s="23">
        <v>178</v>
      </c>
      <c r="B170" s="23" t="s">
        <v>692</v>
      </c>
      <c r="C170" s="23" t="s">
        <v>88</v>
      </c>
      <c r="D170" s="23" t="s">
        <v>693</v>
      </c>
      <c r="E170" s="23" t="s">
        <v>694</v>
      </c>
      <c r="F170" s="27" t="s">
        <v>695</v>
      </c>
      <c r="G170" s="27">
        <v>32.950000000000003</v>
      </c>
      <c r="H170" s="25" t="s">
        <v>40</v>
      </c>
      <c r="I170" s="25" t="s">
        <v>40</v>
      </c>
      <c r="J170" s="23" t="s">
        <v>92</v>
      </c>
      <c r="K170" s="24" t="s">
        <v>92</v>
      </c>
      <c r="L170" s="24">
        <v>1946</v>
      </c>
      <c r="M170" s="27">
        <v>1</v>
      </c>
      <c r="N170" s="27">
        <v>1</v>
      </c>
      <c r="O170" s="24">
        <v>8166</v>
      </c>
      <c r="P170" s="24">
        <v>269070</v>
      </c>
      <c r="Q170" s="140" t="s">
        <v>1983</v>
      </c>
    </row>
    <row r="171" spans="1:17" ht="33.75">
      <c r="A171" s="23">
        <v>179</v>
      </c>
      <c r="B171" s="23" t="s">
        <v>697</v>
      </c>
      <c r="C171" s="23" t="s">
        <v>88</v>
      </c>
      <c r="D171" s="23" t="s">
        <v>698</v>
      </c>
      <c r="E171" s="23" t="s">
        <v>699</v>
      </c>
      <c r="F171" s="27" t="s">
        <v>700</v>
      </c>
      <c r="G171" s="27">
        <v>58.47</v>
      </c>
      <c r="H171" s="25" t="s">
        <v>40</v>
      </c>
      <c r="I171" s="25" t="s">
        <v>40</v>
      </c>
      <c r="J171" s="23" t="s">
        <v>150</v>
      </c>
      <c r="K171" s="24" t="s">
        <v>42</v>
      </c>
      <c r="L171" s="24">
        <v>1982</v>
      </c>
      <c r="M171" s="27" t="s">
        <v>97</v>
      </c>
      <c r="N171" s="27">
        <v>2</v>
      </c>
      <c r="O171" s="24">
        <v>8333</v>
      </c>
      <c r="P171" s="24">
        <v>487231</v>
      </c>
      <c r="Q171" s="140" t="s">
        <v>1984</v>
      </c>
    </row>
    <row r="172" spans="1:17" ht="22.5">
      <c r="A172" s="23">
        <v>180</v>
      </c>
      <c r="B172" s="23" t="s">
        <v>702</v>
      </c>
      <c r="C172" s="23" t="s">
        <v>88</v>
      </c>
      <c r="D172" s="23" t="s">
        <v>703</v>
      </c>
      <c r="E172" s="23" t="s">
        <v>704</v>
      </c>
      <c r="F172" s="27" t="s">
        <v>705</v>
      </c>
      <c r="G172" s="27">
        <v>70.959999999999994</v>
      </c>
      <c r="H172" s="25" t="s">
        <v>40</v>
      </c>
      <c r="I172" s="25" t="s">
        <v>40</v>
      </c>
      <c r="J172" s="23" t="s">
        <v>92</v>
      </c>
      <c r="K172" s="24" t="s">
        <v>92</v>
      </c>
      <c r="L172" s="24" t="s">
        <v>2063</v>
      </c>
      <c r="M172" s="27" t="s">
        <v>97</v>
      </c>
      <c r="N172" s="27">
        <v>2</v>
      </c>
      <c r="O172" s="24">
        <v>8166</v>
      </c>
      <c r="P172" s="24">
        <v>579459</v>
      </c>
      <c r="Q172" s="140" t="s">
        <v>1985</v>
      </c>
    </row>
    <row r="173" spans="1:17">
      <c r="A173" s="23">
        <v>181</v>
      </c>
      <c r="B173" s="23" t="s">
        <v>708</v>
      </c>
      <c r="C173" s="23" t="s">
        <v>88</v>
      </c>
      <c r="D173" s="23" t="s">
        <v>709</v>
      </c>
      <c r="E173" s="23" t="s">
        <v>710</v>
      </c>
      <c r="F173" s="27" t="s">
        <v>711</v>
      </c>
      <c r="G173" s="27" t="s">
        <v>712</v>
      </c>
      <c r="H173" s="25" t="s">
        <v>1838</v>
      </c>
      <c r="I173" s="25" t="s">
        <v>40</v>
      </c>
      <c r="J173" s="23" t="s">
        <v>92</v>
      </c>
      <c r="K173" s="24" t="s">
        <v>92</v>
      </c>
      <c r="L173" s="24">
        <v>1954</v>
      </c>
      <c r="M173" s="27" t="s">
        <v>97</v>
      </c>
      <c r="N173" s="27">
        <v>2</v>
      </c>
      <c r="O173" s="24">
        <v>8166</v>
      </c>
      <c r="P173" s="24">
        <v>402176</v>
      </c>
      <c r="Q173" s="140" t="s">
        <v>1986</v>
      </c>
    </row>
    <row r="174" spans="1:17">
      <c r="A174" s="23">
        <v>182</v>
      </c>
      <c r="B174" s="23" t="s">
        <v>716</v>
      </c>
      <c r="C174" s="23" t="s">
        <v>88</v>
      </c>
      <c r="D174" s="23" t="s">
        <v>717</v>
      </c>
      <c r="E174" s="23" t="s">
        <v>718</v>
      </c>
      <c r="F174" s="27" t="s">
        <v>719</v>
      </c>
      <c r="G174" s="27">
        <v>107.16</v>
      </c>
      <c r="H174" s="25" t="s">
        <v>1838</v>
      </c>
      <c r="I174" s="25" t="s">
        <v>40</v>
      </c>
      <c r="J174" s="23" t="s">
        <v>92</v>
      </c>
      <c r="K174" s="24" t="s">
        <v>92</v>
      </c>
      <c r="L174" s="24">
        <v>1956</v>
      </c>
      <c r="M174" s="27" t="s">
        <v>97</v>
      </c>
      <c r="N174" s="27">
        <v>2</v>
      </c>
      <c r="O174" s="24">
        <v>8166</v>
      </c>
      <c r="P174" s="24">
        <v>875069</v>
      </c>
      <c r="Q174" s="140" t="s">
        <v>1987</v>
      </c>
    </row>
    <row r="175" spans="1:17" ht="22.5">
      <c r="A175" s="23">
        <v>183</v>
      </c>
      <c r="B175" s="23" t="s">
        <v>720</v>
      </c>
      <c r="C175" s="23" t="s">
        <v>88</v>
      </c>
      <c r="D175" s="23">
        <v>0</v>
      </c>
      <c r="E175" s="23" t="s">
        <v>721</v>
      </c>
      <c r="F175" s="27" t="s">
        <v>1792</v>
      </c>
      <c r="G175" s="27">
        <v>176.7</v>
      </c>
      <c r="H175" s="25" t="s">
        <v>40</v>
      </c>
      <c r="I175" s="25" t="s">
        <v>40</v>
      </c>
      <c r="J175" s="23" t="s">
        <v>92</v>
      </c>
      <c r="K175" s="24" t="s">
        <v>92</v>
      </c>
      <c r="L175" s="24">
        <v>1954</v>
      </c>
      <c r="M175" s="27" t="s">
        <v>97</v>
      </c>
      <c r="N175" s="27">
        <v>2</v>
      </c>
      <c r="O175" s="24">
        <v>8180</v>
      </c>
      <c r="P175" s="24">
        <v>1445406</v>
      </c>
      <c r="Q175" s="140" t="s">
        <v>1988</v>
      </c>
    </row>
    <row r="176" spans="1:17" s="19" customFormat="1" ht="22.5">
      <c r="A176" s="34">
        <v>184</v>
      </c>
      <c r="B176" s="34" t="s">
        <v>2068</v>
      </c>
      <c r="C176" s="34" t="s">
        <v>88</v>
      </c>
      <c r="D176" s="34">
        <v>0</v>
      </c>
      <c r="E176" s="34" t="s">
        <v>724</v>
      </c>
      <c r="F176" s="141" t="s">
        <v>1793</v>
      </c>
      <c r="G176" s="141">
        <v>54.29</v>
      </c>
      <c r="H176" s="36" t="s">
        <v>725</v>
      </c>
      <c r="I176" s="36" t="s">
        <v>725</v>
      </c>
      <c r="J176" s="23" t="s">
        <v>92</v>
      </c>
      <c r="K176" s="35" t="s">
        <v>92</v>
      </c>
      <c r="L176" s="24">
        <v>1954</v>
      </c>
      <c r="M176" s="27" t="s">
        <v>97</v>
      </c>
      <c r="N176" s="27">
        <v>2</v>
      </c>
      <c r="O176" s="24">
        <v>6153</v>
      </c>
      <c r="P176" s="24">
        <v>334046</v>
      </c>
      <c r="Q176" s="140" t="s">
        <v>1989</v>
      </c>
    </row>
    <row r="177" spans="1:17" s="19" customFormat="1" ht="22.5">
      <c r="A177" s="34">
        <v>185</v>
      </c>
      <c r="B177" s="34" t="s">
        <v>720</v>
      </c>
      <c r="C177" s="34" t="s">
        <v>88</v>
      </c>
      <c r="D177" s="34">
        <v>0</v>
      </c>
      <c r="E177" s="34" t="s">
        <v>726</v>
      </c>
      <c r="F177" s="141" t="s">
        <v>1794</v>
      </c>
      <c r="G177" s="141">
        <v>160.58000000000001</v>
      </c>
      <c r="H177" s="36" t="s">
        <v>725</v>
      </c>
      <c r="I177" s="36" t="s">
        <v>725</v>
      </c>
      <c r="J177" s="23" t="s">
        <v>92</v>
      </c>
      <c r="K177" s="35" t="s">
        <v>92</v>
      </c>
      <c r="L177" s="24" t="s">
        <v>2063</v>
      </c>
      <c r="M177" s="27" t="s">
        <v>97</v>
      </c>
      <c r="N177" s="27">
        <v>2</v>
      </c>
      <c r="O177" s="24">
        <v>6153</v>
      </c>
      <c r="P177" s="24">
        <v>988049</v>
      </c>
      <c r="Q177" s="140" t="s">
        <v>1990</v>
      </c>
    </row>
    <row r="178" spans="1:17" s="19" customFormat="1" ht="22.5">
      <c r="A178" s="34">
        <v>186</v>
      </c>
      <c r="B178" s="34" t="s">
        <v>720</v>
      </c>
      <c r="C178" s="34" t="s">
        <v>88</v>
      </c>
      <c r="D178" s="34">
        <v>0</v>
      </c>
      <c r="E178" s="34" t="s">
        <v>727</v>
      </c>
      <c r="F178" s="141" t="s">
        <v>728</v>
      </c>
      <c r="G178" s="141">
        <v>249.45</v>
      </c>
      <c r="H178" s="36" t="s">
        <v>725</v>
      </c>
      <c r="I178" s="36" t="s">
        <v>725</v>
      </c>
      <c r="J178" s="23" t="s">
        <v>92</v>
      </c>
      <c r="K178" s="35" t="s">
        <v>92</v>
      </c>
      <c r="L178" s="24">
        <v>1954</v>
      </c>
      <c r="M178" s="27" t="s">
        <v>97</v>
      </c>
      <c r="N178" s="27">
        <v>2</v>
      </c>
      <c r="O178" s="24">
        <v>6153</v>
      </c>
      <c r="P178" s="24">
        <v>1534866</v>
      </c>
      <c r="Q178" s="140" t="s">
        <v>1991</v>
      </c>
    </row>
    <row r="179" spans="1:17" ht="33.75">
      <c r="A179" s="23">
        <v>190</v>
      </c>
      <c r="B179" s="23" t="s">
        <v>733</v>
      </c>
      <c r="C179" s="23" t="s">
        <v>734</v>
      </c>
      <c r="D179" s="23">
        <v>103</v>
      </c>
      <c r="E179" s="23" t="s">
        <v>735</v>
      </c>
      <c r="F179" s="27" t="s">
        <v>736</v>
      </c>
      <c r="G179" s="27">
        <v>57.77</v>
      </c>
      <c r="H179" s="25" t="s">
        <v>40</v>
      </c>
      <c r="I179" s="25" t="s">
        <v>40</v>
      </c>
      <c r="J179" s="23" t="s">
        <v>150</v>
      </c>
      <c r="K179" s="24" t="s">
        <v>42</v>
      </c>
      <c r="L179" s="24">
        <v>1990</v>
      </c>
      <c r="M179" s="27">
        <v>1</v>
      </c>
      <c r="N179" s="27">
        <v>7</v>
      </c>
      <c r="O179" s="24">
        <v>8214</v>
      </c>
      <c r="P179" s="24">
        <v>474523</v>
      </c>
      <c r="Q179" s="140" t="s">
        <v>1992</v>
      </c>
    </row>
    <row r="180" spans="1:17" ht="33.75">
      <c r="A180" s="23">
        <v>191</v>
      </c>
      <c r="B180" s="23" t="s">
        <v>738</v>
      </c>
      <c r="C180" s="23" t="s">
        <v>734</v>
      </c>
      <c r="D180" s="23">
        <v>0</v>
      </c>
      <c r="E180" s="23" t="s">
        <v>739</v>
      </c>
      <c r="F180" s="27" t="s">
        <v>740</v>
      </c>
      <c r="G180" s="27">
        <v>57.77</v>
      </c>
      <c r="H180" s="25" t="s">
        <v>40</v>
      </c>
      <c r="I180" s="25" t="s">
        <v>40</v>
      </c>
      <c r="J180" s="23" t="s">
        <v>150</v>
      </c>
      <c r="K180" s="24" t="s">
        <v>42</v>
      </c>
      <c r="L180" s="24">
        <v>1990</v>
      </c>
      <c r="M180" s="27">
        <v>2</v>
      </c>
      <c r="N180" s="27">
        <v>7</v>
      </c>
      <c r="O180" s="24">
        <v>8296</v>
      </c>
      <c r="P180" s="24">
        <v>479260</v>
      </c>
      <c r="Q180" s="140" t="s">
        <v>1993</v>
      </c>
    </row>
    <row r="181" spans="1:17" ht="33.75">
      <c r="A181" s="23">
        <v>192</v>
      </c>
      <c r="B181" s="23" t="s">
        <v>742</v>
      </c>
      <c r="C181" s="23" t="s">
        <v>734</v>
      </c>
      <c r="D181" s="23">
        <v>303</v>
      </c>
      <c r="E181" s="23" t="s">
        <v>743</v>
      </c>
      <c r="F181" s="27" t="s">
        <v>744</v>
      </c>
      <c r="G181" s="27">
        <v>57.77</v>
      </c>
      <c r="H181" s="25" t="s">
        <v>40</v>
      </c>
      <c r="I181" s="25" t="s">
        <v>40</v>
      </c>
      <c r="J181" s="23" t="s">
        <v>150</v>
      </c>
      <c r="K181" s="24" t="s">
        <v>42</v>
      </c>
      <c r="L181" s="24">
        <v>1990</v>
      </c>
      <c r="M181" s="27">
        <v>3</v>
      </c>
      <c r="N181" s="27">
        <v>7</v>
      </c>
      <c r="O181" s="24">
        <v>8378</v>
      </c>
      <c r="P181" s="24">
        <v>483997</v>
      </c>
      <c r="Q181" s="140" t="s">
        <v>1994</v>
      </c>
    </row>
    <row r="182" spans="1:17" ht="33.75">
      <c r="A182" s="23">
        <v>193</v>
      </c>
      <c r="B182" s="23" t="s">
        <v>742</v>
      </c>
      <c r="C182" s="23" t="s">
        <v>734</v>
      </c>
      <c r="D182" s="23">
        <v>603</v>
      </c>
      <c r="E182" s="23" t="s">
        <v>745</v>
      </c>
      <c r="F182" s="27" t="s">
        <v>746</v>
      </c>
      <c r="G182" s="27">
        <v>57.77</v>
      </c>
      <c r="H182" s="25" t="s">
        <v>40</v>
      </c>
      <c r="I182" s="25" t="s">
        <v>40</v>
      </c>
      <c r="J182" s="23" t="s">
        <v>150</v>
      </c>
      <c r="K182" s="24" t="s">
        <v>42</v>
      </c>
      <c r="L182" s="24">
        <v>1990</v>
      </c>
      <c r="M182" s="27">
        <v>6</v>
      </c>
      <c r="N182" s="27">
        <v>7</v>
      </c>
      <c r="O182" s="24">
        <v>8214</v>
      </c>
      <c r="P182" s="24">
        <v>474523</v>
      </c>
      <c r="Q182" s="140" t="s">
        <v>1992</v>
      </c>
    </row>
    <row r="183" spans="1:17" ht="33.75">
      <c r="A183" s="23">
        <v>194</v>
      </c>
      <c r="B183" s="23" t="s">
        <v>748</v>
      </c>
      <c r="C183" s="23" t="s">
        <v>734</v>
      </c>
      <c r="D183" s="23">
        <v>0</v>
      </c>
      <c r="E183" s="23" t="s">
        <v>749</v>
      </c>
      <c r="F183" s="27" t="s">
        <v>750</v>
      </c>
      <c r="G183" s="27">
        <v>57.77</v>
      </c>
      <c r="H183" s="25" t="s">
        <v>40</v>
      </c>
      <c r="I183" s="25" t="s">
        <v>40</v>
      </c>
      <c r="J183" s="23" t="s">
        <v>150</v>
      </c>
      <c r="K183" s="24" t="s">
        <v>42</v>
      </c>
      <c r="L183" s="24">
        <v>1990</v>
      </c>
      <c r="M183" s="27">
        <v>5</v>
      </c>
      <c r="N183" s="27">
        <v>7</v>
      </c>
      <c r="O183" s="24">
        <v>8255</v>
      </c>
      <c r="P183" s="24">
        <v>476891</v>
      </c>
      <c r="Q183" s="140" t="s">
        <v>1995</v>
      </c>
    </row>
    <row r="184" spans="1:17" ht="33.75">
      <c r="A184" s="23">
        <v>195</v>
      </c>
      <c r="B184" s="23" t="s">
        <v>753</v>
      </c>
      <c r="C184" s="23" t="s">
        <v>734</v>
      </c>
      <c r="D184" s="23">
        <v>703</v>
      </c>
      <c r="E184" s="23" t="s">
        <v>754</v>
      </c>
      <c r="F184" s="27" t="s">
        <v>755</v>
      </c>
      <c r="G184" s="27">
        <v>57.77</v>
      </c>
      <c r="H184" s="25" t="s">
        <v>40</v>
      </c>
      <c r="I184" s="25" t="s">
        <v>40</v>
      </c>
      <c r="J184" s="23" t="s">
        <v>150</v>
      </c>
      <c r="K184" s="24" t="s">
        <v>42</v>
      </c>
      <c r="L184" s="24">
        <v>1990</v>
      </c>
      <c r="M184" s="27">
        <v>7</v>
      </c>
      <c r="N184" s="27">
        <v>7</v>
      </c>
      <c r="O184" s="24">
        <v>8108</v>
      </c>
      <c r="P184" s="24">
        <v>468399</v>
      </c>
      <c r="Q184" s="140" t="s">
        <v>1996</v>
      </c>
    </row>
    <row r="185" spans="1:17" ht="33.75">
      <c r="A185" s="23">
        <v>196</v>
      </c>
      <c r="B185" s="23" t="s">
        <v>757</v>
      </c>
      <c r="C185" s="23" t="s">
        <v>734</v>
      </c>
      <c r="D185" s="23">
        <v>104</v>
      </c>
      <c r="E185" s="23" t="s">
        <v>758</v>
      </c>
      <c r="F185" s="27">
        <v>715089570</v>
      </c>
      <c r="G185" s="27">
        <v>57.77</v>
      </c>
      <c r="H185" s="25" t="s">
        <v>40</v>
      </c>
      <c r="I185" s="25" t="s">
        <v>40</v>
      </c>
      <c r="J185" s="23" t="s">
        <v>150</v>
      </c>
      <c r="K185" s="24" t="s">
        <v>42</v>
      </c>
      <c r="L185" s="24">
        <v>1990</v>
      </c>
      <c r="M185" s="27">
        <v>1</v>
      </c>
      <c r="N185" s="27">
        <v>7</v>
      </c>
      <c r="O185" s="24">
        <v>8214</v>
      </c>
      <c r="P185" s="24">
        <v>474523</v>
      </c>
      <c r="Q185" s="140" t="s">
        <v>1992</v>
      </c>
    </row>
    <row r="186" spans="1:17" ht="33.75">
      <c r="A186" s="23">
        <v>197</v>
      </c>
      <c r="B186" s="23" t="s">
        <v>759</v>
      </c>
      <c r="C186" s="23" t="s">
        <v>734</v>
      </c>
      <c r="D186" s="23">
        <v>0</v>
      </c>
      <c r="E186" s="23" t="s">
        <v>739</v>
      </c>
      <c r="F186" s="27" t="s">
        <v>760</v>
      </c>
      <c r="G186" s="27">
        <v>57.77</v>
      </c>
      <c r="H186" s="25" t="s">
        <v>40</v>
      </c>
      <c r="I186" s="25" t="s">
        <v>40</v>
      </c>
      <c r="J186" s="23" t="s">
        <v>150</v>
      </c>
      <c r="K186" s="24" t="s">
        <v>42</v>
      </c>
      <c r="L186" s="24">
        <v>1990</v>
      </c>
      <c r="M186" s="27">
        <v>2</v>
      </c>
      <c r="N186" s="27">
        <v>7</v>
      </c>
      <c r="O186" s="24">
        <v>8296</v>
      </c>
      <c r="P186" s="24">
        <v>479260</v>
      </c>
      <c r="Q186" s="140" t="s">
        <v>1993</v>
      </c>
    </row>
    <row r="187" spans="1:17" ht="33.75">
      <c r="A187" s="23">
        <v>198</v>
      </c>
      <c r="B187" s="23" t="s">
        <v>761</v>
      </c>
      <c r="C187" s="23" t="s">
        <v>734</v>
      </c>
      <c r="D187" s="23">
        <v>304</v>
      </c>
      <c r="E187" s="23" t="s">
        <v>762</v>
      </c>
      <c r="F187" s="27" t="s">
        <v>763</v>
      </c>
      <c r="G187" s="27">
        <v>57.77</v>
      </c>
      <c r="H187" s="25" t="s">
        <v>40</v>
      </c>
      <c r="I187" s="25" t="s">
        <v>40</v>
      </c>
      <c r="J187" s="23" t="s">
        <v>150</v>
      </c>
      <c r="K187" s="24" t="s">
        <v>42</v>
      </c>
      <c r="L187" s="24">
        <v>1990</v>
      </c>
      <c r="M187" s="27">
        <v>3</v>
      </c>
      <c r="N187" s="27">
        <v>7</v>
      </c>
      <c r="O187" s="24">
        <v>8378</v>
      </c>
      <c r="P187" s="24">
        <v>483997</v>
      </c>
      <c r="Q187" s="140" t="s">
        <v>1994</v>
      </c>
    </row>
    <row r="188" spans="1:17" ht="33.75">
      <c r="A188" s="23">
        <v>199</v>
      </c>
      <c r="B188" s="23" t="s">
        <v>764</v>
      </c>
      <c r="C188" s="23" t="s">
        <v>734</v>
      </c>
      <c r="D188" s="23">
        <v>0</v>
      </c>
      <c r="E188" s="23" t="s">
        <v>765</v>
      </c>
      <c r="F188" s="27" t="s">
        <v>766</v>
      </c>
      <c r="G188" s="27">
        <v>57.77</v>
      </c>
      <c r="H188" s="25" t="s">
        <v>40</v>
      </c>
      <c r="I188" s="25" t="s">
        <v>40</v>
      </c>
      <c r="J188" s="23" t="s">
        <v>150</v>
      </c>
      <c r="K188" s="24" t="s">
        <v>42</v>
      </c>
      <c r="L188" s="24">
        <v>1990</v>
      </c>
      <c r="M188" s="27">
        <v>5</v>
      </c>
      <c r="N188" s="27">
        <v>7</v>
      </c>
      <c r="O188" s="24">
        <v>8255</v>
      </c>
      <c r="P188" s="24">
        <v>476891</v>
      </c>
      <c r="Q188" s="140" t="s">
        <v>1995</v>
      </c>
    </row>
    <row r="189" spans="1:17" ht="33.75">
      <c r="A189" s="23">
        <v>200</v>
      </c>
      <c r="B189" s="23" t="s">
        <v>767</v>
      </c>
      <c r="C189" s="23" t="s">
        <v>734</v>
      </c>
      <c r="D189" s="23">
        <v>604</v>
      </c>
      <c r="E189" s="23" t="s">
        <v>768</v>
      </c>
      <c r="F189" s="27" t="s">
        <v>769</v>
      </c>
      <c r="G189" s="27">
        <v>57.77</v>
      </c>
      <c r="H189" s="25" t="s">
        <v>40</v>
      </c>
      <c r="I189" s="25" t="s">
        <v>40</v>
      </c>
      <c r="J189" s="23" t="s">
        <v>150</v>
      </c>
      <c r="K189" s="24" t="s">
        <v>42</v>
      </c>
      <c r="L189" s="24">
        <v>1990</v>
      </c>
      <c r="M189" s="27">
        <v>6</v>
      </c>
      <c r="N189" s="27">
        <v>7</v>
      </c>
      <c r="O189" s="24">
        <v>8214</v>
      </c>
      <c r="P189" s="24">
        <v>474523</v>
      </c>
      <c r="Q189" s="140" t="s">
        <v>1992</v>
      </c>
    </row>
    <row r="190" spans="1:17" ht="33.75">
      <c r="A190" s="23">
        <v>201</v>
      </c>
      <c r="B190" s="23" t="s">
        <v>770</v>
      </c>
      <c r="C190" s="23" t="s">
        <v>734</v>
      </c>
      <c r="D190" s="23">
        <v>0</v>
      </c>
      <c r="E190" s="23" t="s">
        <v>771</v>
      </c>
      <c r="F190" s="27" t="s">
        <v>772</v>
      </c>
      <c r="G190" s="27">
        <v>57.27</v>
      </c>
      <c r="H190" s="25" t="s">
        <v>40</v>
      </c>
      <c r="I190" s="25" t="s">
        <v>40</v>
      </c>
      <c r="J190" s="23" t="s">
        <v>150</v>
      </c>
      <c r="K190" s="24" t="s">
        <v>42</v>
      </c>
      <c r="L190" s="24">
        <v>1990</v>
      </c>
      <c r="M190" s="27">
        <v>7</v>
      </c>
      <c r="N190" s="27">
        <v>7</v>
      </c>
      <c r="O190" s="24">
        <v>8108</v>
      </c>
      <c r="P190" s="24">
        <v>464345</v>
      </c>
      <c r="Q190" s="140" t="s">
        <v>1997</v>
      </c>
    </row>
    <row r="191" spans="1:17" ht="22.5">
      <c r="A191" s="23">
        <v>202</v>
      </c>
      <c r="B191" s="23" t="s">
        <v>1213</v>
      </c>
      <c r="C191" s="23" t="s">
        <v>773</v>
      </c>
      <c r="D191" s="23">
        <v>101</v>
      </c>
      <c r="E191" s="23" t="s">
        <v>774</v>
      </c>
      <c r="F191" s="27" t="s">
        <v>775</v>
      </c>
      <c r="G191" s="27">
        <v>59.75</v>
      </c>
      <c r="H191" s="25" t="s">
        <v>40</v>
      </c>
      <c r="I191" s="25" t="s">
        <v>40</v>
      </c>
      <c r="J191" s="23" t="s">
        <v>150</v>
      </c>
      <c r="K191" s="24" t="s">
        <v>42</v>
      </c>
      <c r="L191" s="24">
        <v>1989</v>
      </c>
      <c r="M191" s="27">
        <v>1</v>
      </c>
      <c r="N191" s="27">
        <v>4</v>
      </c>
      <c r="O191" s="24">
        <v>8198</v>
      </c>
      <c r="P191" s="24">
        <v>489831</v>
      </c>
      <c r="Q191" s="140" t="s">
        <v>1998</v>
      </c>
    </row>
    <row r="192" spans="1:17" ht="22.5">
      <c r="A192" s="23">
        <v>203</v>
      </c>
      <c r="B192" s="23" t="s">
        <v>777</v>
      </c>
      <c r="C192" s="23" t="s">
        <v>773</v>
      </c>
      <c r="D192" s="23">
        <v>201</v>
      </c>
      <c r="E192" s="23" t="s">
        <v>778</v>
      </c>
      <c r="F192" s="27" t="s">
        <v>779</v>
      </c>
      <c r="G192" s="27">
        <v>63.04</v>
      </c>
      <c r="H192" s="25" t="s">
        <v>40</v>
      </c>
      <c r="I192" s="25" t="s">
        <v>40</v>
      </c>
      <c r="J192" s="23" t="s">
        <v>150</v>
      </c>
      <c r="K192" s="24" t="s">
        <v>42</v>
      </c>
      <c r="L192" s="24">
        <v>1989</v>
      </c>
      <c r="M192" s="27">
        <v>2</v>
      </c>
      <c r="N192" s="27">
        <v>4</v>
      </c>
      <c r="O192" s="24">
        <v>8280</v>
      </c>
      <c r="P192" s="24">
        <v>521971</v>
      </c>
      <c r="Q192" s="140" t="s">
        <v>1999</v>
      </c>
    </row>
    <row r="193" spans="1:17" ht="22.5">
      <c r="A193" s="23">
        <v>204</v>
      </c>
      <c r="B193" s="23" t="s">
        <v>780</v>
      </c>
      <c r="C193" s="23" t="s">
        <v>773</v>
      </c>
      <c r="D193" s="23">
        <v>301</v>
      </c>
      <c r="E193" s="23" t="s">
        <v>781</v>
      </c>
      <c r="F193" s="27" t="s">
        <v>782</v>
      </c>
      <c r="G193" s="27">
        <v>47.6</v>
      </c>
      <c r="H193" s="25" t="s">
        <v>40</v>
      </c>
      <c r="I193" s="25" t="s">
        <v>40</v>
      </c>
      <c r="J193" s="23" t="s">
        <v>150</v>
      </c>
      <c r="K193" s="24" t="s">
        <v>42</v>
      </c>
      <c r="L193" s="24">
        <v>1989</v>
      </c>
      <c r="M193" s="27">
        <v>3</v>
      </c>
      <c r="N193" s="27">
        <v>4</v>
      </c>
      <c r="O193" s="24">
        <v>8362</v>
      </c>
      <c r="P193" s="24">
        <v>398031</v>
      </c>
      <c r="Q193" s="140" t="s">
        <v>2000</v>
      </c>
    </row>
    <row r="194" spans="1:17" ht="22.5">
      <c r="A194" s="23">
        <v>205</v>
      </c>
      <c r="B194" s="23" t="s">
        <v>784</v>
      </c>
      <c r="C194" s="23" t="s">
        <v>773</v>
      </c>
      <c r="D194" s="23">
        <v>401</v>
      </c>
      <c r="E194" s="23" t="s">
        <v>785</v>
      </c>
      <c r="F194" s="27">
        <v>712009912</v>
      </c>
      <c r="G194" s="27">
        <v>63.04</v>
      </c>
      <c r="H194" s="25" t="s">
        <v>40</v>
      </c>
      <c r="I194" s="25" t="s">
        <v>40</v>
      </c>
      <c r="J194" s="23" t="s">
        <v>150</v>
      </c>
      <c r="K194" s="24" t="s">
        <v>42</v>
      </c>
      <c r="L194" s="24">
        <v>1989</v>
      </c>
      <c r="M194" s="27">
        <v>4</v>
      </c>
      <c r="N194" s="27">
        <v>4</v>
      </c>
      <c r="O194" s="24">
        <v>8244</v>
      </c>
      <c r="P194" s="24">
        <v>519702</v>
      </c>
      <c r="Q194" s="140" t="s">
        <v>2001</v>
      </c>
    </row>
    <row r="195" spans="1:17" ht="22.5">
      <c r="A195" s="23">
        <v>206</v>
      </c>
      <c r="B195" s="23" t="s">
        <v>786</v>
      </c>
      <c r="C195" s="23" t="s">
        <v>773</v>
      </c>
      <c r="D195" s="23">
        <v>202</v>
      </c>
      <c r="E195" s="23" t="s">
        <v>787</v>
      </c>
      <c r="F195" s="27" t="s">
        <v>788</v>
      </c>
      <c r="G195" s="27">
        <v>31.81</v>
      </c>
      <c r="H195" s="25" t="s">
        <v>40</v>
      </c>
      <c r="I195" s="25" t="s">
        <v>40</v>
      </c>
      <c r="J195" s="23" t="s">
        <v>150</v>
      </c>
      <c r="K195" s="24" t="s">
        <v>42</v>
      </c>
      <c r="L195" s="24">
        <v>1989</v>
      </c>
      <c r="M195" s="27">
        <v>2</v>
      </c>
      <c r="N195" s="27">
        <v>4</v>
      </c>
      <c r="O195" s="24">
        <v>8280</v>
      </c>
      <c r="P195" s="24">
        <v>263387</v>
      </c>
      <c r="Q195" s="140" t="s">
        <v>2002</v>
      </c>
    </row>
    <row r="196" spans="1:17" ht="22.5">
      <c r="A196" s="23">
        <v>207</v>
      </c>
      <c r="B196" s="23" t="s">
        <v>790</v>
      </c>
      <c r="C196" s="23" t="s">
        <v>773</v>
      </c>
      <c r="D196" s="23">
        <v>302</v>
      </c>
      <c r="E196" s="23" t="s">
        <v>791</v>
      </c>
      <c r="F196" s="27" t="s">
        <v>792</v>
      </c>
      <c r="G196" s="27">
        <v>47.06</v>
      </c>
      <c r="H196" s="25" t="s">
        <v>40</v>
      </c>
      <c r="I196" s="25" t="s">
        <v>40</v>
      </c>
      <c r="J196" s="23" t="s">
        <v>150</v>
      </c>
      <c r="K196" s="24" t="s">
        <v>42</v>
      </c>
      <c r="L196" s="24">
        <v>1989</v>
      </c>
      <c r="M196" s="27">
        <v>3</v>
      </c>
      <c r="N196" s="27">
        <v>4</v>
      </c>
      <c r="O196" s="24">
        <v>8362</v>
      </c>
      <c r="P196" s="24">
        <v>393516</v>
      </c>
      <c r="Q196" s="140" t="s">
        <v>2003</v>
      </c>
    </row>
    <row r="197" spans="1:17" ht="22.5">
      <c r="A197" s="23">
        <v>208</v>
      </c>
      <c r="B197" s="23" t="s">
        <v>793</v>
      </c>
      <c r="C197" s="23" t="s">
        <v>773</v>
      </c>
      <c r="D197" s="23">
        <v>303</v>
      </c>
      <c r="E197" s="23" t="s">
        <v>794</v>
      </c>
      <c r="F197" s="27" t="s">
        <v>795</v>
      </c>
      <c r="G197" s="27">
        <v>41.93</v>
      </c>
      <c r="H197" s="25" t="s">
        <v>40</v>
      </c>
      <c r="I197" s="25" t="s">
        <v>40</v>
      </c>
      <c r="J197" s="23" t="s">
        <v>150</v>
      </c>
      <c r="K197" s="24" t="s">
        <v>42</v>
      </c>
      <c r="L197" s="24">
        <v>1989</v>
      </c>
      <c r="M197" s="27">
        <v>3</v>
      </c>
      <c r="N197" s="27">
        <v>4</v>
      </c>
      <c r="O197" s="24">
        <v>8362</v>
      </c>
      <c r="P197" s="24">
        <v>350619</v>
      </c>
      <c r="Q197" s="140" t="s">
        <v>2004</v>
      </c>
    </row>
    <row r="198" spans="1:17" ht="22.5">
      <c r="A198" s="23">
        <v>209</v>
      </c>
      <c r="B198" s="23" t="s">
        <v>796</v>
      </c>
      <c r="C198" s="23" t="s">
        <v>773</v>
      </c>
      <c r="D198" s="23">
        <v>204</v>
      </c>
      <c r="E198" s="23" t="s">
        <v>797</v>
      </c>
      <c r="F198" s="27" t="s">
        <v>798</v>
      </c>
      <c r="G198" s="27">
        <v>42.02</v>
      </c>
      <c r="H198" s="25" t="s">
        <v>40</v>
      </c>
      <c r="I198" s="25" t="s">
        <v>40</v>
      </c>
      <c r="J198" s="23" t="s">
        <v>150</v>
      </c>
      <c r="K198" s="24" t="s">
        <v>42</v>
      </c>
      <c r="L198" s="24">
        <v>1989</v>
      </c>
      <c r="M198" s="27">
        <v>2</v>
      </c>
      <c r="N198" s="27">
        <v>4</v>
      </c>
      <c r="O198" s="24">
        <v>8280</v>
      </c>
      <c r="P198" s="24">
        <v>347926</v>
      </c>
      <c r="Q198" s="140" t="s">
        <v>2005</v>
      </c>
    </row>
    <row r="199" spans="1:17" ht="22.5">
      <c r="A199" s="23">
        <v>210</v>
      </c>
      <c r="B199" s="23" t="s">
        <v>799</v>
      </c>
      <c r="C199" s="23" t="s">
        <v>773</v>
      </c>
      <c r="D199" s="23">
        <v>304</v>
      </c>
      <c r="E199" s="23" t="s">
        <v>800</v>
      </c>
      <c r="F199" s="27">
        <v>710173672</v>
      </c>
      <c r="G199" s="27">
        <v>42.02</v>
      </c>
      <c r="H199" s="25" t="s">
        <v>40</v>
      </c>
      <c r="I199" s="25" t="s">
        <v>40</v>
      </c>
      <c r="J199" s="23" t="s">
        <v>150</v>
      </c>
      <c r="K199" s="24" t="s">
        <v>42</v>
      </c>
      <c r="L199" s="24">
        <v>1989</v>
      </c>
      <c r="M199" s="27">
        <v>3</v>
      </c>
      <c r="N199" s="27">
        <v>4</v>
      </c>
      <c r="O199" s="24">
        <v>8362</v>
      </c>
      <c r="P199" s="24">
        <v>351371</v>
      </c>
      <c r="Q199" s="140" t="s">
        <v>2006</v>
      </c>
    </row>
    <row r="200" spans="1:17" ht="22.5">
      <c r="A200" s="23">
        <v>211</v>
      </c>
      <c r="B200" s="23" t="s">
        <v>801</v>
      </c>
      <c r="C200" s="23" t="s">
        <v>773</v>
      </c>
      <c r="D200" s="23">
        <v>404</v>
      </c>
      <c r="E200" s="23" t="s">
        <v>802</v>
      </c>
      <c r="F200" s="27" t="s">
        <v>803</v>
      </c>
      <c r="G200" s="27">
        <v>42.02</v>
      </c>
      <c r="H200" s="25" t="s">
        <v>40</v>
      </c>
      <c r="I200" s="25" t="s">
        <v>40</v>
      </c>
      <c r="J200" s="23" t="s">
        <v>150</v>
      </c>
      <c r="K200" s="24" t="s">
        <v>42</v>
      </c>
      <c r="L200" s="24">
        <v>1989</v>
      </c>
      <c r="M200" s="27">
        <v>4</v>
      </c>
      <c r="N200" s="27">
        <v>4</v>
      </c>
      <c r="O200" s="24">
        <v>8244</v>
      </c>
      <c r="P200" s="24">
        <v>346413</v>
      </c>
      <c r="Q200" s="140" t="s">
        <v>2007</v>
      </c>
    </row>
    <row r="201" spans="1:17" ht="22.5">
      <c r="A201" s="23">
        <v>212</v>
      </c>
      <c r="B201" s="23" t="s">
        <v>804</v>
      </c>
      <c r="C201" s="23" t="s">
        <v>773</v>
      </c>
      <c r="D201" s="23">
        <v>205</v>
      </c>
      <c r="E201" s="23" t="s">
        <v>1214</v>
      </c>
      <c r="F201" s="27">
        <v>710065657</v>
      </c>
      <c r="G201" s="27">
        <v>47.06</v>
      </c>
      <c r="H201" s="25" t="s">
        <v>40</v>
      </c>
      <c r="I201" s="25" t="s">
        <v>40</v>
      </c>
      <c r="J201" s="23" t="s">
        <v>150</v>
      </c>
      <c r="K201" s="24" t="s">
        <v>42</v>
      </c>
      <c r="L201" s="24">
        <v>1989</v>
      </c>
      <c r="M201" s="27">
        <v>2</v>
      </c>
      <c r="N201" s="27">
        <v>4</v>
      </c>
      <c r="O201" s="24">
        <v>8280</v>
      </c>
      <c r="P201" s="24">
        <v>389657</v>
      </c>
      <c r="Q201" s="140" t="s">
        <v>2008</v>
      </c>
    </row>
    <row r="202" spans="1:17" ht="22.5">
      <c r="A202" s="23">
        <v>213</v>
      </c>
      <c r="B202" s="23" t="s">
        <v>805</v>
      </c>
      <c r="C202" s="23" t="s">
        <v>773</v>
      </c>
      <c r="D202" s="23">
        <v>405</v>
      </c>
      <c r="E202" s="23" t="s">
        <v>806</v>
      </c>
      <c r="F202" s="27" t="s">
        <v>807</v>
      </c>
      <c r="G202" s="27">
        <v>47.06</v>
      </c>
      <c r="H202" s="25" t="s">
        <v>40</v>
      </c>
      <c r="I202" s="25" t="s">
        <v>40</v>
      </c>
      <c r="J202" s="23" t="s">
        <v>150</v>
      </c>
      <c r="K202" s="24" t="s">
        <v>42</v>
      </c>
      <c r="L202" s="24">
        <v>1989</v>
      </c>
      <c r="M202" s="27">
        <v>4</v>
      </c>
      <c r="N202" s="27">
        <v>4</v>
      </c>
      <c r="O202" s="24">
        <v>8244</v>
      </c>
      <c r="P202" s="24">
        <v>387963</v>
      </c>
      <c r="Q202" s="140" t="s">
        <v>2009</v>
      </c>
    </row>
    <row r="203" spans="1:17" ht="22.5">
      <c r="A203" s="23">
        <v>214</v>
      </c>
      <c r="B203" s="23" t="s">
        <v>808</v>
      </c>
      <c r="C203" s="23" t="s">
        <v>773</v>
      </c>
      <c r="D203" s="23">
        <v>106</v>
      </c>
      <c r="E203" s="23" t="s">
        <v>809</v>
      </c>
      <c r="F203" s="27" t="s">
        <v>810</v>
      </c>
      <c r="G203" s="27">
        <v>61.55</v>
      </c>
      <c r="H203" s="25" t="s">
        <v>40</v>
      </c>
      <c r="I203" s="25" t="s">
        <v>40</v>
      </c>
      <c r="J203" s="23" t="s">
        <v>150</v>
      </c>
      <c r="K203" s="24" t="s">
        <v>42</v>
      </c>
      <c r="L203" s="24">
        <v>1989</v>
      </c>
      <c r="M203" s="27">
        <v>1</v>
      </c>
      <c r="N203" s="27">
        <v>4</v>
      </c>
      <c r="O203" s="24">
        <v>8198</v>
      </c>
      <c r="P203" s="24">
        <v>504587</v>
      </c>
      <c r="Q203" s="140" t="s">
        <v>2010</v>
      </c>
    </row>
    <row r="204" spans="1:17" ht="22.5">
      <c r="A204" s="23">
        <v>215</v>
      </c>
      <c r="B204" s="23" t="s">
        <v>812</v>
      </c>
      <c r="C204" s="23" t="s">
        <v>773</v>
      </c>
      <c r="D204" s="23">
        <v>206</v>
      </c>
      <c r="E204" s="23" t="s">
        <v>813</v>
      </c>
      <c r="F204" s="27" t="s">
        <v>814</v>
      </c>
      <c r="G204" s="27">
        <v>47.8</v>
      </c>
      <c r="H204" s="25" t="s">
        <v>40</v>
      </c>
      <c r="I204" s="25" t="s">
        <v>40</v>
      </c>
      <c r="J204" s="23" t="s">
        <v>150</v>
      </c>
      <c r="K204" s="24" t="s">
        <v>42</v>
      </c>
      <c r="L204" s="24">
        <v>1989</v>
      </c>
      <c r="M204" s="27">
        <v>2</v>
      </c>
      <c r="N204" s="27">
        <v>4</v>
      </c>
      <c r="O204" s="24">
        <v>8280</v>
      </c>
      <c r="P204" s="24">
        <v>395784</v>
      </c>
      <c r="Q204" s="140" t="s">
        <v>2011</v>
      </c>
    </row>
    <row r="205" spans="1:17" ht="22.5">
      <c r="A205" s="23">
        <v>216</v>
      </c>
      <c r="B205" s="23" t="s">
        <v>815</v>
      </c>
      <c r="C205" s="23" t="s">
        <v>773</v>
      </c>
      <c r="D205" s="23">
        <v>306</v>
      </c>
      <c r="E205" s="23" t="s">
        <v>816</v>
      </c>
      <c r="F205" s="27" t="s">
        <v>817</v>
      </c>
      <c r="G205" s="27">
        <v>63.04</v>
      </c>
      <c r="H205" s="25" t="s">
        <v>40</v>
      </c>
      <c r="I205" s="25" t="s">
        <v>40</v>
      </c>
      <c r="J205" s="23" t="s">
        <v>150</v>
      </c>
      <c r="K205" s="24" t="s">
        <v>42</v>
      </c>
      <c r="L205" s="24">
        <v>1989</v>
      </c>
      <c r="M205" s="27">
        <v>3</v>
      </c>
      <c r="N205" s="27">
        <v>4</v>
      </c>
      <c r="O205" s="24">
        <v>8362</v>
      </c>
      <c r="P205" s="24">
        <v>527140</v>
      </c>
      <c r="Q205" s="140" t="s">
        <v>2012</v>
      </c>
    </row>
    <row r="206" spans="1:17" ht="22.5">
      <c r="A206" s="23">
        <v>217</v>
      </c>
      <c r="B206" s="23" t="s">
        <v>818</v>
      </c>
      <c r="C206" s="23" t="s">
        <v>773</v>
      </c>
      <c r="D206" s="23">
        <v>406</v>
      </c>
      <c r="E206" s="23" t="s">
        <v>819</v>
      </c>
      <c r="F206" s="27" t="s">
        <v>820</v>
      </c>
      <c r="G206" s="27">
        <v>47.6</v>
      </c>
      <c r="H206" s="25" t="s">
        <v>40</v>
      </c>
      <c r="I206" s="25" t="s">
        <v>40</v>
      </c>
      <c r="J206" s="23" t="s">
        <v>150</v>
      </c>
      <c r="K206" s="24" t="s">
        <v>42</v>
      </c>
      <c r="L206" s="24">
        <v>1989</v>
      </c>
      <c r="M206" s="27">
        <v>4</v>
      </c>
      <c r="N206" s="27">
        <v>4</v>
      </c>
      <c r="O206" s="24">
        <v>8244</v>
      </c>
      <c r="P206" s="24">
        <v>392414</v>
      </c>
      <c r="Q206" s="140" t="s">
        <v>2013</v>
      </c>
    </row>
    <row r="207" spans="1:17" ht="56.25">
      <c r="A207" s="23">
        <v>218</v>
      </c>
      <c r="B207" s="23" t="s">
        <v>821</v>
      </c>
      <c r="C207" s="23" t="s">
        <v>88</v>
      </c>
      <c r="D207" s="23">
        <v>0</v>
      </c>
      <c r="E207" s="23" t="s">
        <v>823</v>
      </c>
      <c r="F207" s="27" t="s">
        <v>1795</v>
      </c>
      <c r="G207" s="27">
        <v>285.31</v>
      </c>
      <c r="H207" s="25" t="s">
        <v>40</v>
      </c>
      <c r="I207" s="25" t="s">
        <v>40</v>
      </c>
      <c r="J207" s="23" t="s">
        <v>92</v>
      </c>
      <c r="K207" s="24" t="s">
        <v>92</v>
      </c>
      <c r="L207" s="24">
        <v>1947</v>
      </c>
      <c r="M207" s="27" t="s">
        <v>97</v>
      </c>
      <c r="N207" s="27">
        <v>2</v>
      </c>
      <c r="O207" s="24">
        <v>8174</v>
      </c>
      <c r="P207" s="24">
        <v>2332124</v>
      </c>
      <c r="Q207" s="140" t="s">
        <v>2014</v>
      </c>
    </row>
    <row r="208" spans="1:17" ht="22.5">
      <c r="A208" s="23">
        <v>219</v>
      </c>
      <c r="B208" s="23" t="s">
        <v>826</v>
      </c>
      <c r="C208" s="23" t="s">
        <v>88</v>
      </c>
      <c r="D208" s="23" t="s">
        <v>827</v>
      </c>
      <c r="E208" s="23" t="s">
        <v>829</v>
      </c>
      <c r="F208" s="27" t="s">
        <v>830</v>
      </c>
      <c r="G208" s="27">
        <v>35.82</v>
      </c>
      <c r="H208" s="25" t="s">
        <v>40</v>
      </c>
      <c r="I208" s="25" t="s">
        <v>40</v>
      </c>
      <c r="J208" s="23" t="s">
        <v>92</v>
      </c>
      <c r="K208" s="24" t="s">
        <v>92</v>
      </c>
      <c r="L208" s="24" t="s">
        <v>2063</v>
      </c>
      <c r="M208" s="27">
        <v>2</v>
      </c>
      <c r="N208" s="27">
        <v>2</v>
      </c>
      <c r="O208" s="24">
        <v>8166</v>
      </c>
      <c r="P208" s="24">
        <v>292506</v>
      </c>
      <c r="Q208" s="140" t="s">
        <v>2015</v>
      </c>
    </row>
    <row r="209" spans="1:17" ht="22.5">
      <c r="A209" s="23">
        <v>220</v>
      </c>
      <c r="B209" s="23" t="s">
        <v>833</v>
      </c>
      <c r="C209" s="23" t="s">
        <v>88</v>
      </c>
      <c r="D209" s="23">
        <v>0</v>
      </c>
      <c r="E209" s="23" t="s">
        <v>834</v>
      </c>
      <c r="F209" s="27" t="s">
        <v>835</v>
      </c>
      <c r="G209" s="27">
        <v>81.55</v>
      </c>
      <c r="H209" s="25" t="s">
        <v>40</v>
      </c>
      <c r="I209" s="25" t="s">
        <v>40</v>
      </c>
      <c r="J209" s="23" t="s">
        <v>150</v>
      </c>
      <c r="K209" s="24" t="s">
        <v>42</v>
      </c>
      <c r="L209" s="24">
        <v>1992</v>
      </c>
      <c r="M209" s="27" t="s">
        <v>97</v>
      </c>
      <c r="N209" s="27">
        <v>2</v>
      </c>
      <c r="O209" s="24">
        <v>8486</v>
      </c>
      <c r="P209" s="24">
        <v>692033</v>
      </c>
      <c r="Q209" s="140" t="s">
        <v>2016</v>
      </c>
    </row>
    <row r="210" spans="1:17" ht="22.5">
      <c r="A210" s="23">
        <v>221</v>
      </c>
      <c r="B210" s="23" t="s">
        <v>838</v>
      </c>
      <c r="C210" s="23" t="s">
        <v>88</v>
      </c>
      <c r="D210" s="23">
        <v>0</v>
      </c>
      <c r="E210" s="23" t="s">
        <v>839</v>
      </c>
      <c r="F210" s="27" t="s">
        <v>840</v>
      </c>
      <c r="G210" s="27">
        <v>84.76</v>
      </c>
      <c r="H210" s="25" t="s">
        <v>40</v>
      </c>
      <c r="I210" s="25" t="s">
        <v>40</v>
      </c>
      <c r="J210" s="23" t="s">
        <v>92</v>
      </c>
      <c r="K210" s="24" t="s">
        <v>92</v>
      </c>
      <c r="L210" s="24">
        <v>1998</v>
      </c>
      <c r="M210" s="27" t="s">
        <v>138</v>
      </c>
      <c r="N210" s="27">
        <v>3</v>
      </c>
      <c r="O210" s="24">
        <v>8319</v>
      </c>
      <c r="P210" s="24">
        <v>705118</v>
      </c>
      <c r="Q210" s="140" t="s">
        <v>2017</v>
      </c>
    </row>
    <row r="211" spans="1:17" ht="22.5">
      <c r="A211" s="23">
        <v>222</v>
      </c>
      <c r="B211" s="23" t="s">
        <v>842</v>
      </c>
      <c r="C211" s="23" t="s">
        <v>88</v>
      </c>
      <c r="D211" s="23">
        <v>0</v>
      </c>
      <c r="E211" s="23" t="s">
        <v>843</v>
      </c>
      <c r="F211" s="27" t="s">
        <v>844</v>
      </c>
      <c r="G211" s="27">
        <v>27.49</v>
      </c>
      <c r="H211" s="25" t="s">
        <v>40</v>
      </c>
      <c r="I211" s="25" t="s">
        <v>40</v>
      </c>
      <c r="J211" s="23" t="s">
        <v>92</v>
      </c>
      <c r="K211" s="24" t="s">
        <v>92</v>
      </c>
      <c r="L211" s="24">
        <v>1949</v>
      </c>
      <c r="M211" s="27">
        <v>1</v>
      </c>
      <c r="N211" s="27">
        <v>1</v>
      </c>
      <c r="O211" s="24">
        <v>8166</v>
      </c>
      <c r="P211" s="24">
        <v>224483</v>
      </c>
      <c r="Q211" s="140" t="s">
        <v>2018</v>
      </c>
    </row>
    <row r="212" spans="1:17" ht="22.5">
      <c r="A212" s="23">
        <v>223</v>
      </c>
      <c r="B212" s="23" t="s">
        <v>845</v>
      </c>
      <c r="C212" s="23" t="s">
        <v>88</v>
      </c>
      <c r="D212" s="23">
        <v>0</v>
      </c>
      <c r="E212" s="23" t="s">
        <v>846</v>
      </c>
      <c r="F212" s="27" t="s">
        <v>847</v>
      </c>
      <c r="G212" s="27">
        <v>17.5</v>
      </c>
      <c r="H212" s="25" t="s">
        <v>40</v>
      </c>
      <c r="I212" s="25" t="s">
        <v>40</v>
      </c>
      <c r="J212" s="23" t="s">
        <v>92</v>
      </c>
      <c r="K212" s="24" t="s">
        <v>92</v>
      </c>
      <c r="L212" s="24">
        <v>1949</v>
      </c>
      <c r="M212" s="27">
        <v>1</v>
      </c>
      <c r="N212" s="27">
        <v>1</v>
      </c>
      <c r="O212" s="24">
        <v>8166</v>
      </c>
      <c r="P212" s="24">
        <v>142905</v>
      </c>
      <c r="Q212" s="140" t="s">
        <v>2019</v>
      </c>
    </row>
    <row r="213" spans="1:17" ht="45">
      <c r="A213" s="23">
        <v>224</v>
      </c>
      <c r="B213" s="23" t="s">
        <v>849</v>
      </c>
      <c r="C213" s="23" t="s">
        <v>88</v>
      </c>
      <c r="D213" s="23">
        <v>0</v>
      </c>
      <c r="E213" s="23" t="s">
        <v>1800</v>
      </c>
      <c r="F213" s="27" t="s">
        <v>1796</v>
      </c>
      <c r="G213" s="27">
        <v>40.32</v>
      </c>
      <c r="H213" s="25" t="s">
        <v>419</v>
      </c>
      <c r="I213" s="25" t="s">
        <v>40</v>
      </c>
      <c r="J213" s="23" t="s">
        <v>474</v>
      </c>
      <c r="K213" s="24" t="s">
        <v>92</v>
      </c>
      <c r="L213" s="24">
        <v>1949</v>
      </c>
      <c r="M213" s="27">
        <v>1</v>
      </c>
      <c r="N213" s="27">
        <v>1</v>
      </c>
      <c r="O213" s="24">
        <v>8166</v>
      </c>
      <c r="P213" s="24">
        <v>329253</v>
      </c>
      <c r="Q213" s="140" t="s">
        <v>2020</v>
      </c>
    </row>
    <row r="214" spans="1:17" ht="22.5">
      <c r="A214" s="23">
        <v>225</v>
      </c>
      <c r="B214" s="23" t="s">
        <v>854</v>
      </c>
      <c r="C214" s="23" t="s">
        <v>88</v>
      </c>
      <c r="D214" s="23">
        <v>0</v>
      </c>
      <c r="E214" s="23" t="s">
        <v>855</v>
      </c>
      <c r="F214" s="27" t="s">
        <v>856</v>
      </c>
      <c r="G214" s="27">
        <v>85.27</v>
      </c>
      <c r="H214" s="25" t="s">
        <v>40</v>
      </c>
      <c r="I214" s="25" t="s">
        <v>40</v>
      </c>
      <c r="J214" s="23" t="s">
        <v>150</v>
      </c>
      <c r="K214" s="24" t="s">
        <v>42</v>
      </c>
      <c r="L214" s="24">
        <v>1983</v>
      </c>
      <c r="M214" s="27" t="s">
        <v>97</v>
      </c>
      <c r="N214" s="27">
        <v>2</v>
      </c>
      <c r="O214" s="24">
        <v>8349</v>
      </c>
      <c r="P214" s="24">
        <v>711919</v>
      </c>
      <c r="Q214" s="140" t="s">
        <v>2021</v>
      </c>
    </row>
    <row r="215" spans="1:17" ht="22.5">
      <c r="A215" s="23">
        <v>226</v>
      </c>
      <c r="B215" s="23" t="s">
        <v>858</v>
      </c>
      <c r="C215" s="23" t="s">
        <v>88</v>
      </c>
      <c r="D215" s="23">
        <v>0</v>
      </c>
      <c r="E215" s="23" t="s">
        <v>694</v>
      </c>
      <c r="F215" s="27" t="s">
        <v>859</v>
      </c>
      <c r="G215" s="27">
        <v>31.91</v>
      </c>
      <c r="H215" s="25" t="s">
        <v>40</v>
      </c>
      <c r="I215" s="25" t="s">
        <v>40</v>
      </c>
      <c r="J215" s="23" t="s">
        <v>92</v>
      </c>
      <c r="K215" s="24" t="s">
        <v>92</v>
      </c>
      <c r="L215" s="24">
        <v>1946</v>
      </c>
      <c r="M215" s="27">
        <v>1</v>
      </c>
      <c r="N215" s="27">
        <v>1</v>
      </c>
      <c r="O215" s="24">
        <v>8166</v>
      </c>
      <c r="P215" s="24">
        <v>260577</v>
      </c>
      <c r="Q215" s="140" t="s">
        <v>2022</v>
      </c>
    </row>
    <row r="216" spans="1:17">
      <c r="A216" s="23">
        <v>227</v>
      </c>
      <c r="B216" s="23" t="s">
        <v>860</v>
      </c>
      <c r="C216" s="23" t="s">
        <v>88</v>
      </c>
      <c r="D216" s="23">
        <v>0</v>
      </c>
      <c r="E216" s="23" t="s">
        <v>861</v>
      </c>
      <c r="F216" s="27" t="s">
        <v>862</v>
      </c>
      <c r="G216" s="27">
        <v>55.18</v>
      </c>
      <c r="H216" s="25" t="s">
        <v>1838</v>
      </c>
      <c r="I216" s="25" t="s">
        <v>40</v>
      </c>
      <c r="J216" s="23" t="s">
        <v>92</v>
      </c>
      <c r="K216" s="24" t="s">
        <v>92</v>
      </c>
      <c r="L216" s="24" t="s">
        <v>2063</v>
      </c>
      <c r="M216" s="27">
        <v>1</v>
      </c>
      <c r="N216" s="27">
        <v>1</v>
      </c>
      <c r="O216" s="24">
        <v>8166</v>
      </c>
      <c r="P216" s="24">
        <v>450600</v>
      </c>
      <c r="Q216" s="140" t="s">
        <v>2023</v>
      </c>
    </row>
    <row r="217" spans="1:17" ht="22.5">
      <c r="A217" s="23">
        <v>228</v>
      </c>
      <c r="B217" s="23" t="s">
        <v>865</v>
      </c>
      <c r="C217" s="23" t="s">
        <v>88</v>
      </c>
      <c r="D217" s="23">
        <v>0</v>
      </c>
      <c r="E217" s="23" t="s">
        <v>866</v>
      </c>
      <c r="F217" s="27" t="s">
        <v>867</v>
      </c>
      <c r="G217" s="27">
        <v>68.099999999999994</v>
      </c>
      <c r="H217" s="25" t="s">
        <v>40</v>
      </c>
      <c r="I217" s="25" t="s">
        <v>40</v>
      </c>
      <c r="J217" s="23" t="s">
        <v>150</v>
      </c>
      <c r="K217" s="24" t="s">
        <v>42</v>
      </c>
      <c r="L217" s="24">
        <v>1981</v>
      </c>
      <c r="M217" s="27" t="s">
        <v>97</v>
      </c>
      <c r="N217" s="27">
        <v>2</v>
      </c>
      <c r="O217" s="24">
        <v>8318</v>
      </c>
      <c r="P217" s="24">
        <v>566456</v>
      </c>
      <c r="Q217" s="140" t="s">
        <v>2024</v>
      </c>
    </row>
    <row r="218" spans="1:17" ht="22.5">
      <c r="A218" s="23">
        <v>229</v>
      </c>
      <c r="B218" s="23" t="s">
        <v>871</v>
      </c>
      <c r="C218" s="23" t="s">
        <v>88</v>
      </c>
      <c r="D218" s="23" t="s">
        <v>872</v>
      </c>
      <c r="E218" s="23" t="s">
        <v>873</v>
      </c>
      <c r="F218" s="27" t="s">
        <v>874</v>
      </c>
      <c r="G218" s="27">
        <v>32.08</v>
      </c>
      <c r="H218" s="25" t="s">
        <v>40</v>
      </c>
      <c r="I218" s="25" t="s">
        <v>40</v>
      </c>
      <c r="J218" s="23" t="s">
        <v>92</v>
      </c>
      <c r="K218" s="24" t="s">
        <v>92</v>
      </c>
      <c r="L218" s="24" t="s">
        <v>2063</v>
      </c>
      <c r="M218" s="27">
        <v>1</v>
      </c>
      <c r="N218" s="27">
        <v>2</v>
      </c>
      <c r="O218" s="24">
        <v>8166</v>
      </c>
      <c r="P218" s="24">
        <v>261965</v>
      </c>
      <c r="Q218" s="140" t="s">
        <v>2025</v>
      </c>
    </row>
    <row r="219" spans="1:17" ht="33.75">
      <c r="A219" s="23">
        <v>230</v>
      </c>
      <c r="B219" s="23" t="s">
        <v>875</v>
      </c>
      <c r="C219" s="23" t="s">
        <v>734</v>
      </c>
      <c r="D219" s="23">
        <v>0</v>
      </c>
      <c r="E219" s="23" t="s">
        <v>876</v>
      </c>
      <c r="F219" s="27" t="s">
        <v>877</v>
      </c>
      <c r="G219" s="27">
        <v>79.790000000000006</v>
      </c>
      <c r="H219" s="25" t="s">
        <v>40</v>
      </c>
      <c r="I219" s="25" t="s">
        <v>40</v>
      </c>
      <c r="J219" s="23" t="s">
        <v>150</v>
      </c>
      <c r="K219" s="24" t="s">
        <v>42</v>
      </c>
      <c r="L219" s="24">
        <v>1990</v>
      </c>
      <c r="M219" s="27">
        <v>1</v>
      </c>
      <c r="N219" s="27">
        <v>7</v>
      </c>
      <c r="O219" s="24">
        <v>8214</v>
      </c>
      <c r="P219" s="24">
        <v>655395</v>
      </c>
      <c r="Q219" s="140" t="s">
        <v>2026</v>
      </c>
    </row>
    <row r="220" spans="1:17" ht="33.75">
      <c r="A220" s="23">
        <v>231</v>
      </c>
      <c r="B220" s="23" t="s">
        <v>880</v>
      </c>
      <c r="C220" s="23" t="s">
        <v>734</v>
      </c>
      <c r="D220" s="23">
        <v>0</v>
      </c>
      <c r="E220" s="23" t="s">
        <v>876</v>
      </c>
      <c r="F220" s="27" t="s">
        <v>881</v>
      </c>
      <c r="G220" s="27">
        <v>58.93</v>
      </c>
      <c r="H220" s="25" t="s">
        <v>40</v>
      </c>
      <c r="I220" s="25" t="s">
        <v>40</v>
      </c>
      <c r="J220" s="23" t="s">
        <v>150</v>
      </c>
      <c r="K220" s="24" t="s">
        <v>42</v>
      </c>
      <c r="L220" s="24">
        <v>1990</v>
      </c>
      <c r="M220" s="27">
        <v>1</v>
      </c>
      <c r="N220" s="27">
        <v>7</v>
      </c>
      <c r="O220" s="24">
        <v>8214</v>
      </c>
      <c r="P220" s="24">
        <v>484051</v>
      </c>
      <c r="Q220" s="140" t="s">
        <v>2027</v>
      </c>
    </row>
    <row r="221" spans="1:17" ht="33.75">
      <c r="A221" s="23">
        <v>232</v>
      </c>
      <c r="B221" s="23" t="s">
        <v>882</v>
      </c>
      <c r="C221" s="23" t="s">
        <v>734</v>
      </c>
      <c r="D221" s="23">
        <v>0</v>
      </c>
      <c r="E221" s="23" t="s">
        <v>883</v>
      </c>
      <c r="F221" s="27" t="s">
        <v>884</v>
      </c>
      <c r="G221" s="27">
        <v>79.86</v>
      </c>
      <c r="H221" s="25" t="s">
        <v>40</v>
      </c>
      <c r="I221" s="25" t="s">
        <v>40</v>
      </c>
      <c r="J221" s="23" t="s">
        <v>150</v>
      </c>
      <c r="K221" s="24" t="s">
        <v>42</v>
      </c>
      <c r="L221" s="24">
        <v>1990</v>
      </c>
      <c r="M221" s="27">
        <v>2</v>
      </c>
      <c r="N221" s="27">
        <v>7</v>
      </c>
      <c r="O221" s="24">
        <v>8296</v>
      </c>
      <c r="P221" s="24">
        <v>662519</v>
      </c>
      <c r="Q221" s="140" t="s">
        <v>2028</v>
      </c>
    </row>
    <row r="222" spans="1:17" ht="33.75">
      <c r="A222" s="23">
        <v>233</v>
      </c>
      <c r="B222" s="23" t="s">
        <v>885</v>
      </c>
      <c r="C222" s="23" t="s">
        <v>734</v>
      </c>
      <c r="D222" s="23">
        <v>0</v>
      </c>
      <c r="E222" s="23" t="s">
        <v>886</v>
      </c>
      <c r="F222" s="27" t="s">
        <v>887</v>
      </c>
      <c r="G222" s="27" t="s">
        <v>888</v>
      </c>
      <c r="H222" s="25" t="s">
        <v>40</v>
      </c>
      <c r="I222" s="25" t="s">
        <v>40</v>
      </c>
      <c r="J222" s="23" t="s">
        <v>150</v>
      </c>
      <c r="K222" s="24" t="s">
        <v>42</v>
      </c>
      <c r="L222" s="24">
        <v>1990</v>
      </c>
      <c r="M222" s="27">
        <v>3</v>
      </c>
      <c r="N222" s="27">
        <v>7</v>
      </c>
      <c r="O222" s="24">
        <v>8378</v>
      </c>
      <c r="P222" s="24">
        <v>668648</v>
      </c>
      <c r="Q222" s="140" t="s">
        <v>2029</v>
      </c>
    </row>
    <row r="223" spans="1:17" ht="33.75">
      <c r="A223" s="23">
        <v>234</v>
      </c>
      <c r="B223" s="23" t="s">
        <v>889</v>
      </c>
      <c r="C223" s="23" t="s">
        <v>734</v>
      </c>
      <c r="D223" s="23">
        <v>0</v>
      </c>
      <c r="E223" s="23" t="s">
        <v>890</v>
      </c>
      <c r="F223" s="27" t="s">
        <v>891</v>
      </c>
      <c r="G223" s="27">
        <v>79.81</v>
      </c>
      <c r="H223" s="25" t="s">
        <v>40</v>
      </c>
      <c r="I223" s="25" t="s">
        <v>40</v>
      </c>
      <c r="J223" s="23" t="s">
        <v>150</v>
      </c>
      <c r="K223" s="24" t="s">
        <v>42</v>
      </c>
      <c r="L223" s="24">
        <v>1990</v>
      </c>
      <c r="M223" s="27">
        <v>4</v>
      </c>
      <c r="N223" s="27">
        <v>7</v>
      </c>
      <c r="O223" s="24">
        <v>8296</v>
      </c>
      <c r="P223" s="24">
        <v>662104</v>
      </c>
      <c r="Q223" s="140" t="s">
        <v>2030</v>
      </c>
    </row>
    <row r="224" spans="1:17" ht="33.75">
      <c r="A224" s="23">
        <v>235</v>
      </c>
      <c r="B224" s="23" t="s">
        <v>892</v>
      </c>
      <c r="C224" s="23" t="s">
        <v>734</v>
      </c>
      <c r="D224" s="23">
        <v>0</v>
      </c>
      <c r="E224" s="23" t="s">
        <v>893</v>
      </c>
      <c r="F224" s="27" t="s">
        <v>894</v>
      </c>
      <c r="G224" s="27">
        <v>79.8</v>
      </c>
      <c r="H224" s="25" t="s">
        <v>40</v>
      </c>
      <c r="I224" s="25" t="s">
        <v>40</v>
      </c>
      <c r="J224" s="23" t="s">
        <v>150</v>
      </c>
      <c r="K224" s="24" t="s">
        <v>42</v>
      </c>
      <c r="L224" s="24">
        <v>1990</v>
      </c>
      <c r="M224" s="27">
        <v>5</v>
      </c>
      <c r="N224" s="27">
        <v>7</v>
      </c>
      <c r="O224" s="24">
        <v>8255</v>
      </c>
      <c r="P224" s="24">
        <v>658749</v>
      </c>
      <c r="Q224" s="140" t="s">
        <v>2031</v>
      </c>
    </row>
    <row r="225" spans="1:17" ht="33.75">
      <c r="A225" s="23">
        <v>236</v>
      </c>
      <c r="B225" s="23" t="s">
        <v>895</v>
      </c>
      <c r="C225" s="23" t="s">
        <v>734</v>
      </c>
      <c r="D225" s="23">
        <v>0</v>
      </c>
      <c r="E225" s="23" t="s">
        <v>896</v>
      </c>
      <c r="F225" s="27" t="s">
        <v>897</v>
      </c>
      <c r="G225" s="27">
        <v>79.81</v>
      </c>
      <c r="H225" s="25" t="s">
        <v>40</v>
      </c>
      <c r="I225" s="25" t="s">
        <v>40</v>
      </c>
      <c r="J225" s="23" t="s">
        <v>150</v>
      </c>
      <c r="K225" s="24" t="s">
        <v>42</v>
      </c>
      <c r="L225" s="24">
        <v>1990</v>
      </c>
      <c r="M225" s="27">
        <v>7</v>
      </c>
      <c r="N225" s="27">
        <v>7</v>
      </c>
      <c r="O225" s="24">
        <v>8108</v>
      </c>
      <c r="P225" s="24">
        <v>647099</v>
      </c>
      <c r="Q225" s="140" t="s">
        <v>2032</v>
      </c>
    </row>
    <row r="226" spans="1:17" ht="33.75">
      <c r="A226" s="23">
        <v>237</v>
      </c>
      <c r="B226" s="23" t="s">
        <v>767</v>
      </c>
      <c r="C226" s="23" t="s">
        <v>734</v>
      </c>
      <c r="D226" s="23">
        <v>0</v>
      </c>
      <c r="E226" s="23" t="s">
        <v>898</v>
      </c>
      <c r="F226" s="27" t="s">
        <v>899</v>
      </c>
      <c r="G226" s="27">
        <v>78.67</v>
      </c>
      <c r="H226" s="25" t="s">
        <v>40</v>
      </c>
      <c r="I226" s="25" t="s">
        <v>40</v>
      </c>
      <c r="J226" s="23" t="s">
        <v>150</v>
      </c>
      <c r="K226" s="24" t="s">
        <v>42</v>
      </c>
      <c r="L226" s="24">
        <v>1990</v>
      </c>
      <c r="M226" s="27">
        <v>1</v>
      </c>
      <c r="N226" s="27">
        <v>7</v>
      </c>
      <c r="O226" s="24">
        <v>8214</v>
      </c>
      <c r="P226" s="24">
        <v>646195</v>
      </c>
      <c r="Q226" s="140" t="s">
        <v>2033</v>
      </c>
    </row>
    <row r="227" spans="1:17" ht="33.75">
      <c r="A227" s="23">
        <v>238</v>
      </c>
      <c r="B227" s="23" t="s">
        <v>900</v>
      </c>
      <c r="C227" s="23" t="s">
        <v>734</v>
      </c>
      <c r="D227" s="23">
        <v>0</v>
      </c>
      <c r="E227" s="23" t="s">
        <v>901</v>
      </c>
      <c r="F227" s="27" t="s">
        <v>902</v>
      </c>
      <c r="G227" s="27">
        <v>78.81</v>
      </c>
      <c r="H227" s="25" t="s">
        <v>40</v>
      </c>
      <c r="I227" s="25" t="s">
        <v>40</v>
      </c>
      <c r="J227" s="23" t="s">
        <v>150</v>
      </c>
      <c r="K227" s="24" t="s">
        <v>42</v>
      </c>
      <c r="L227" s="24">
        <v>1990</v>
      </c>
      <c r="M227" s="27">
        <v>2</v>
      </c>
      <c r="N227" s="27">
        <v>7</v>
      </c>
      <c r="O227" s="24">
        <v>8296</v>
      </c>
      <c r="P227" s="24">
        <v>653808</v>
      </c>
      <c r="Q227" s="140" t="s">
        <v>2034</v>
      </c>
    </row>
    <row r="228" spans="1:17" ht="33.75">
      <c r="A228" s="23">
        <v>239</v>
      </c>
      <c r="B228" s="23" t="s">
        <v>903</v>
      </c>
      <c r="C228" s="23" t="s">
        <v>734</v>
      </c>
      <c r="D228" s="23">
        <v>0</v>
      </c>
      <c r="E228" s="23" t="s">
        <v>904</v>
      </c>
      <c r="F228" s="27" t="s">
        <v>905</v>
      </c>
      <c r="G228" s="27">
        <v>78.67</v>
      </c>
      <c r="H228" s="25" t="s">
        <v>40</v>
      </c>
      <c r="I228" s="25" t="s">
        <v>40</v>
      </c>
      <c r="J228" s="23" t="s">
        <v>150</v>
      </c>
      <c r="K228" s="24" t="s">
        <v>42</v>
      </c>
      <c r="L228" s="24">
        <v>1990</v>
      </c>
      <c r="M228" s="27">
        <v>3</v>
      </c>
      <c r="N228" s="27">
        <v>7</v>
      </c>
      <c r="O228" s="24">
        <v>8378</v>
      </c>
      <c r="P228" s="24">
        <v>659097</v>
      </c>
      <c r="Q228" s="140" t="s">
        <v>2035</v>
      </c>
    </row>
    <row r="229" spans="1:17" ht="33.75">
      <c r="A229" s="23">
        <v>240</v>
      </c>
      <c r="B229" s="23" t="s">
        <v>906</v>
      </c>
      <c r="C229" s="23" t="s">
        <v>734</v>
      </c>
      <c r="D229" s="23">
        <v>0</v>
      </c>
      <c r="E229" s="23" t="s">
        <v>907</v>
      </c>
      <c r="F229" s="27" t="s">
        <v>908</v>
      </c>
      <c r="G229" s="27">
        <v>78.67</v>
      </c>
      <c r="H229" s="25" t="s">
        <v>40</v>
      </c>
      <c r="I229" s="25" t="s">
        <v>40</v>
      </c>
      <c r="J229" s="23" t="s">
        <v>150</v>
      </c>
      <c r="K229" s="24" t="s">
        <v>42</v>
      </c>
      <c r="L229" s="24">
        <v>1990</v>
      </c>
      <c r="M229" s="27">
        <v>4</v>
      </c>
      <c r="N229" s="27">
        <v>7</v>
      </c>
      <c r="O229" s="24">
        <v>8296</v>
      </c>
      <c r="P229" s="24">
        <v>652646</v>
      </c>
      <c r="Q229" s="140" t="s">
        <v>2036</v>
      </c>
    </row>
    <row r="230" spans="1:17" ht="33.75">
      <c r="A230" s="23">
        <v>241</v>
      </c>
      <c r="B230" s="23" t="s">
        <v>1212</v>
      </c>
      <c r="C230" s="23" t="s">
        <v>734</v>
      </c>
      <c r="D230" s="23">
        <v>0</v>
      </c>
      <c r="E230" s="23" t="s">
        <v>909</v>
      </c>
      <c r="F230" s="27" t="s">
        <v>910</v>
      </c>
      <c r="G230" s="27">
        <v>78.66</v>
      </c>
      <c r="H230" s="25" t="s">
        <v>40</v>
      </c>
      <c r="I230" s="25" t="s">
        <v>40</v>
      </c>
      <c r="J230" s="23" t="s">
        <v>150</v>
      </c>
      <c r="K230" s="24" t="s">
        <v>42</v>
      </c>
      <c r="L230" s="24">
        <v>1990</v>
      </c>
      <c r="M230" s="27">
        <v>5</v>
      </c>
      <c r="N230" s="27">
        <v>7</v>
      </c>
      <c r="O230" s="24">
        <v>8255</v>
      </c>
      <c r="P230" s="24">
        <v>649338</v>
      </c>
      <c r="Q230" s="140" t="s">
        <v>2037</v>
      </c>
    </row>
    <row r="231" spans="1:17" ht="33.75">
      <c r="A231" s="23">
        <v>242</v>
      </c>
      <c r="B231" s="23" t="s">
        <v>911</v>
      </c>
      <c r="C231" s="23" t="s">
        <v>734</v>
      </c>
      <c r="D231" s="23">
        <v>0</v>
      </c>
      <c r="E231" s="23" t="s">
        <v>912</v>
      </c>
      <c r="F231" s="27" t="s">
        <v>913</v>
      </c>
      <c r="G231" s="27">
        <v>78.66</v>
      </c>
      <c r="H231" s="25" t="s">
        <v>40</v>
      </c>
      <c r="I231" s="25" t="s">
        <v>40</v>
      </c>
      <c r="J231" s="23" t="s">
        <v>150</v>
      </c>
      <c r="K231" s="24" t="s">
        <v>42</v>
      </c>
      <c r="L231" s="24">
        <v>1990</v>
      </c>
      <c r="M231" s="27">
        <v>6</v>
      </c>
      <c r="N231" s="27">
        <v>7</v>
      </c>
      <c r="O231" s="24">
        <v>8214</v>
      </c>
      <c r="P231" s="24">
        <v>646113</v>
      </c>
      <c r="Q231" s="140" t="s">
        <v>2038</v>
      </c>
    </row>
    <row r="232" spans="1:17" ht="33.75">
      <c r="A232" s="23">
        <v>243</v>
      </c>
      <c r="B232" s="23" t="s">
        <v>915</v>
      </c>
      <c r="C232" s="23" t="s">
        <v>734</v>
      </c>
      <c r="D232" s="23">
        <v>0</v>
      </c>
      <c r="E232" s="23" t="s">
        <v>916</v>
      </c>
      <c r="F232" s="27" t="s">
        <v>917</v>
      </c>
      <c r="G232" s="27">
        <v>78.66</v>
      </c>
      <c r="H232" s="25" t="s">
        <v>40</v>
      </c>
      <c r="I232" s="25" t="s">
        <v>40</v>
      </c>
      <c r="J232" s="23" t="s">
        <v>150</v>
      </c>
      <c r="K232" s="24" t="s">
        <v>42</v>
      </c>
      <c r="L232" s="24">
        <v>1990</v>
      </c>
      <c r="M232" s="27">
        <v>7</v>
      </c>
      <c r="N232" s="27">
        <v>7</v>
      </c>
      <c r="O232" s="24">
        <v>8108</v>
      </c>
      <c r="P232" s="24">
        <v>637775</v>
      </c>
      <c r="Q232" s="140" t="s">
        <v>2039</v>
      </c>
    </row>
    <row r="233" spans="1:17" ht="33.75">
      <c r="A233" s="23">
        <v>244</v>
      </c>
      <c r="B233" s="23" t="s">
        <v>918</v>
      </c>
      <c r="C233" s="23" t="s">
        <v>734</v>
      </c>
      <c r="D233" s="23">
        <v>0</v>
      </c>
      <c r="E233" s="23" t="s">
        <v>898</v>
      </c>
      <c r="F233" s="27" t="s">
        <v>919</v>
      </c>
      <c r="G233" s="27">
        <v>57.93</v>
      </c>
      <c r="H233" s="25" t="s">
        <v>40</v>
      </c>
      <c r="I233" s="25" t="s">
        <v>40</v>
      </c>
      <c r="J233" s="23" t="s">
        <v>150</v>
      </c>
      <c r="K233" s="24" t="s">
        <v>42</v>
      </c>
      <c r="L233" s="24">
        <v>1990</v>
      </c>
      <c r="M233" s="27">
        <v>1</v>
      </c>
      <c r="N233" s="27">
        <v>7</v>
      </c>
      <c r="O233" s="24">
        <v>8214</v>
      </c>
      <c r="P233" s="24">
        <v>475837</v>
      </c>
      <c r="Q233" s="140" t="s">
        <v>2040</v>
      </c>
    </row>
    <row r="234" spans="1:17" ht="33.75">
      <c r="A234" s="23">
        <v>245</v>
      </c>
      <c r="B234" s="23" t="s">
        <v>920</v>
      </c>
      <c r="C234" s="23" t="s">
        <v>734</v>
      </c>
      <c r="D234" s="23">
        <v>0</v>
      </c>
      <c r="E234" s="23" t="s">
        <v>921</v>
      </c>
      <c r="F234" s="27" t="s">
        <v>922</v>
      </c>
      <c r="G234" s="27">
        <v>57.93</v>
      </c>
      <c r="H234" s="25" t="s">
        <v>40</v>
      </c>
      <c r="I234" s="25" t="s">
        <v>40</v>
      </c>
      <c r="J234" s="23" t="s">
        <v>150</v>
      </c>
      <c r="K234" s="24" t="s">
        <v>42</v>
      </c>
      <c r="L234" s="24">
        <v>1990</v>
      </c>
      <c r="M234" s="27">
        <v>2</v>
      </c>
      <c r="N234" s="27">
        <v>7</v>
      </c>
      <c r="O234" s="24">
        <v>8296</v>
      </c>
      <c r="P234" s="24">
        <v>480587</v>
      </c>
      <c r="Q234" s="140" t="s">
        <v>2041</v>
      </c>
    </row>
    <row r="235" spans="1:17" ht="33.75">
      <c r="A235" s="23">
        <v>246</v>
      </c>
      <c r="B235" s="23" t="s">
        <v>923</v>
      </c>
      <c r="C235" s="23" t="s">
        <v>734</v>
      </c>
      <c r="D235" s="23">
        <v>0</v>
      </c>
      <c r="E235" s="23" t="s">
        <v>904</v>
      </c>
      <c r="F235" s="27" t="s">
        <v>924</v>
      </c>
      <c r="G235" s="27">
        <v>57.93</v>
      </c>
      <c r="H235" s="25" t="s">
        <v>40</v>
      </c>
      <c r="I235" s="25" t="s">
        <v>40</v>
      </c>
      <c r="J235" s="23" t="s">
        <v>150</v>
      </c>
      <c r="K235" s="24" t="s">
        <v>42</v>
      </c>
      <c r="L235" s="24">
        <v>1990</v>
      </c>
      <c r="M235" s="27">
        <v>3</v>
      </c>
      <c r="N235" s="27">
        <v>7</v>
      </c>
      <c r="O235" s="24">
        <v>8378</v>
      </c>
      <c r="P235" s="24">
        <v>485338</v>
      </c>
      <c r="Q235" s="140" t="s">
        <v>2042</v>
      </c>
    </row>
    <row r="236" spans="1:17" ht="33.75">
      <c r="A236" s="23">
        <v>247</v>
      </c>
      <c r="B236" s="23" t="s">
        <v>925</v>
      </c>
      <c r="C236" s="23" t="s">
        <v>734</v>
      </c>
      <c r="D236" s="23">
        <v>0</v>
      </c>
      <c r="E236" s="23" t="s">
        <v>907</v>
      </c>
      <c r="F236" s="27" t="s">
        <v>926</v>
      </c>
      <c r="G236" s="27">
        <v>57.93</v>
      </c>
      <c r="H236" s="25" t="s">
        <v>40</v>
      </c>
      <c r="I236" s="25" t="s">
        <v>40</v>
      </c>
      <c r="J236" s="23" t="s">
        <v>150</v>
      </c>
      <c r="K236" s="24" t="s">
        <v>42</v>
      </c>
      <c r="L236" s="24">
        <v>1990</v>
      </c>
      <c r="M236" s="27">
        <v>4</v>
      </c>
      <c r="N236" s="27">
        <v>7</v>
      </c>
      <c r="O236" s="24">
        <v>8296</v>
      </c>
      <c r="P236" s="24">
        <v>480587</v>
      </c>
      <c r="Q236" s="140" t="s">
        <v>2041</v>
      </c>
    </row>
    <row r="237" spans="1:17" ht="33.75">
      <c r="A237" s="23">
        <v>248</v>
      </c>
      <c r="B237" s="23" t="s">
        <v>927</v>
      </c>
      <c r="C237" s="23" t="s">
        <v>734</v>
      </c>
      <c r="D237" s="23">
        <v>0</v>
      </c>
      <c r="E237" s="23" t="s">
        <v>893</v>
      </c>
      <c r="F237" s="27" t="s">
        <v>928</v>
      </c>
      <c r="G237" s="27">
        <v>58.93</v>
      </c>
      <c r="H237" s="25" t="s">
        <v>40</v>
      </c>
      <c r="I237" s="25" t="s">
        <v>40</v>
      </c>
      <c r="J237" s="23" t="s">
        <v>150</v>
      </c>
      <c r="K237" s="24" t="s">
        <v>42</v>
      </c>
      <c r="L237" s="24">
        <v>1990</v>
      </c>
      <c r="M237" s="27">
        <v>5</v>
      </c>
      <c r="N237" s="27">
        <v>7</v>
      </c>
      <c r="O237" s="24">
        <v>8255</v>
      </c>
      <c r="P237" s="24">
        <v>486467</v>
      </c>
      <c r="Q237" s="140" t="s">
        <v>2043</v>
      </c>
    </row>
    <row r="238" spans="1:17" ht="22.5">
      <c r="A238" s="23">
        <v>249</v>
      </c>
      <c r="B238" s="23" t="s">
        <v>929</v>
      </c>
      <c r="C238" s="23" t="s">
        <v>734</v>
      </c>
      <c r="D238" s="23">
        <v>0</v>
      </c>
      <c r="E238" s="23" t="s">
        <v>930</v>
      </c>
      <c r="F238" s="27" t="s">
        <v>931</v>
      </c>
      <c r="G238" s="27">
        <v>79.790000000000006</v>
      </c>
      <c r="H238" s="25" t="s">
        <v>40</v>
      </c>
      <c r="I238" s="25" t="s">
        <v>40</v>
      </c>
      <c r="J238" s="23" t="s">
        <v>42</v>
      </c>
      <c r="K238" s="24" t="s">
        <v>42</v>
      </c>
      <c r="L238" s="24">
        <v>1990</v>
      </c>
      <c r="M238" s="27">
        <v>6</v>
      </c>
      <c r="N238" s="27">
        <v>7</v>
      </c>
      <c r="O238" s="24">
        <v>8214</v>
      </c>
      <c r="P238" s="24">
        <v>655395</v>
      </c>
      <c r="Q238" s="140" t="s">
        <v>2026</v>
      </c>
    </row>
    <row r="239" spans="1:17" ht="33.75">
      <c r="A239" s="23">
        <v>250</v>
      </c>
      <c r="B239" s="23" t="s">
        <v>932</v>
      </c>
      <c r="C239" s="23" t="s">
        <v>734</v>
      </c>
      <c r="D239" s="23">
        <v>0</v>
      </c>
      <c r="E239" s="23" t="s">
        <v>933</v>
      </c>
      <c r="F239" s="27" t="s">
        <v>934</v>
      </c>
      <c r="G239" s="27">
        <v>57.93</v>
      </c>
      <c r="H239" s="25" t="s">
        <v>40</v>
      </c>
      <c r="I239" s="25" t="s">
        <v>40</v>
      </c>
      <c r="J239" s="23" t="s">
        <v>150</v>
      </c>
      <c r="K239" s="24" t="s">
        <v>42</v>
      </c>
      <c r="L239" s="24">
        <v>1990</v>
      </c>
      <c r="M239" s="27">
        <v>6</v>
      </c>
      <c r="N239" s="27">
        <v>7</v>
      </c>
      <c r="O239" s="24">
        <v>8214</v>
      </c>
      <c r="P239" s="24">
        <v>475837</v>
      </c>
      <c r="Q239" s="140" t="s">
        <v>2040</v>
      </c>
    </row>
    <row r="240" spans="1:17" ht="33.75">
      <c r="A240" s="23">
        <v>251</v>
      </c>
      <c r="B240" s="23" t="s">
        <v>935</v>
      </c>
      <c r="C240" s="23" t="s">
        <v>734</v>
      </c>
      <c r="D240" s="23">
        <v>0</v>
      </c>
      <c r="E240" s="23" t="s">
        <v>916</v>
      </c>
      <c r="F240" s="27" t="s">
        <v>936</v>
      </c>
      <c r="G240" s="27">
        <v>57.93</v>
      </c>
      <c r="H240" s="25" t="s">
        <v>40</v>
      </c>
      <c r="I240" s="25" t="s">
        <v>40</v>
      </c>
      <c r="J240" s="23" t="s">
        <v>150</v>
      </c>
      <c r="K240" s="24" t="s">
        <v>42</v>
      </c>
      <c r="L240" s="24">
        <v>1990</v>
      </c>
      <c r="M240" s="27">
        <v>7</v>
      </c>
      <c r="N240" s="27">
        <v>7</v>
      </c>
      <c r="O240" s="24">
        <v>8108</v>
      </c>
      <c r="P240" s="24">
        <v>469696</v>
      </c>
      <c r="Q240" s="140" t="s">
        <v>2044</v>
      </c>
    </row>
    <row r="241" spans="1:17" ht="33.75">
      <c r="A241" s="23">
        <v>252</v>
      </c>
      <c r="B241" s="23" t="s">
        <v>937</v>
      </c>
      <c r="C241" s="23" t="s">
        <v>734</v>
      </c>
      <c r="D241" s="23">
        <v>0</v>
      </c>
      <c r="E241" s="23" t="s">
        <v>938</v>
      </c>
      <c r="F241" s="27" t="s">
        <v>939</v>
      </c>
      <c r="G241" s="27">
        <v>58.93</v>
      </c>
      <c r="H241" s="25" t="s">
        <v>40</v>
      </c>
      <c r="I241" s="25" t="s">
        <v>40</v>
      </c>
      <c r="J241" s="23" t="s">
        <v>150</v>
      </c>
      <c r="K241" s="24" t="s">
        <v>42</v>
      </c>
      <c r="L241" s="24">
        <v>1990</v>
      </c>
      <c r="M241" s="27">
        <v>2</v>
      </c>
      <c r="N241" s="27">
        <v>7</v>
      </c>
      <c r="O241" s="24">
        <v>8296</v>
      </c>
      <c r="P241" s="24">
        <v>488883</v>
      </c>
      <c r="Q241" s="140" t="s">
        <v>2045</v>
      </c>
    </row>
    <row r="242" spans="1:17" ht="33.75">
      <c r="A242" s="23">
        <v>253</v>
      </c>
      <c r="B242" s="23" t="s">
        <v>940</v>
      </c>
      <c r="C242" s="23" t="s">
        <v>734</v>
      </c>
      <c r="D242" s="23">
        <v>0</v>
      </c>
      <c r="E242" s="23" t="s">
        <v>886</v>
      </c>
      <c r="F242" s="27" t="s">
        <v>941</v>
      </c>
      <c r="G242" s="27">
        <v>58.93</v>
      </c>
      <c r="H242" s="25" t="s">
        <v>40</v>
      </c>
      <c r="I242" s="25" t="s">
        <v>40</v>
      </c>
      <c r="J242" s="23" t="s">
        <v>150</v>
      </c>
      <c r="K242" s="24" t="s">
        <v>42</v>
      </c>
      <c r="L242" s="24">
        <v>1990</v>
      </c>
      <c r="M242" s="27">
        <v>3</v>
      </c>
      <c r="N242" s="27">
        <v>7</v>
      </c>
      <c r="O242" s="24">
        <v>8378</v>
      </c>
      <c r="P242" s="24">
        <v>493716</v>
      </c>
      <c r="Q242" s="140" t="s">
        <v>2046</v>
      </c>
    </row>
    <row r="243" spans="1:17" ht="33.75">
      <c r="A243" s="23">
        <v>254</v>
      </c>
      <c r="B243" s="23" t="s">
        <v>942</v>
      </c>
      <c r="C243" s="23" t="s">
        <v>734</v>
      </c>
      <c r="D243" s="23">
        <v>0</v>
      </c>
      <c r="E243" s="23" t="s">
        <v>890</v>
      </c>
      <c r="F243" s="27" t="s">
        <v>943</v>
      </c>
      <c r="G243" s="27">
        <v>58.93</v>
      </c>
      <c r="H243" s="25" t="s">
        <v>40</v>
      </c>
      <c r="I243" s="25" t="s">
        <v>40</v>
      </c>
      <c r="J243" s="23" t="s">
        <v>150</v>
      </c>
      <c r="K243" s="24" t="s">
        <v>42</v>
      </c>
      <c r="L243" s="24">
        <v>1990</v>
      </c>
      <c r="M243" s="27">
        <v>4</v>
      </c>
      <c r="N243" s="27">
        <v>7</v>
      </c>
      <c r="O243" s="24">
        <v>8296</v>
      </c>
      <c r="P243" s="24">
        <v>488883</v>
      </c>
      <c r="Q243" s="140" t="s">
        <v>2045</v>
      </c>
    </row>
    <row r="244" spans="1:17" ht="33.75">
      <c r="A244" s="23">
        <v>255</v>
      </c>
      <c r="B244" s="23" t="s">
        <v>944</v>
      </c>
      <c r="C244" s="23" t="s">
        <v>734</v>
      </c>
      <c r="D244" s="23">
        <v>0</v>
      </c>
      <c r="E244" s="23" t="s">
        <v>909</v>
      </c>
      <c r="F244" s="27" t="s">
        <v>945</v>
      </c>
      <c r="G244" s="27">
        <v>57.93</v>
      </c>
      <c r="H244" s="25" t="s">
        <v>40</v>
      </c>
      <c r="I244" s="25" t="s">
        <v>40</v>
      </c>
      <c r="J244" s="23" t="s">
        <v>150</v>
      </c>
      <c r="K244" s="24" t="s">
        <v>42</v>
      </c>
      <c r="L244" s="24">
        <v>1990</v>
      </c>
      <c r="M244" s="27">
        <v>5</v>
      </c>
      <c r="N244" s="27">
        <v>7</v>
      </c>
      <c r="O244" s="24">
        <v>8255</v>
      </c>
      <c r="P244" s="24">
        <v>478212</v>
      </c>
      <c r="Q244" s="140" t="s">
        <v>2047</v>
      </c>
    </row>
    <row r="245" spans="1:17" ht="33.75">
      <c r="A245" s="23">
        <v>256</v>
      </c>
      <c r="B245" s="23" t="s">
        <v>946</v>
      </c>
      <c r="C245" s="23" t="s">
        <v>734</v>
      </c>
      <c r="D245" s="23">
        <v>0</v>
      </c>
      <c r="E245" s="23" t="s">
        <v>947</v>
      </c>
      <c r="F245" s="27" t="s">
        <v>948</v>
      </c>
      <c r="G245" s="27">
        <v>58.93</v>
      </c>
      <c r="H245" s="25" t="s">
        <v>40</v>
      </c>
      <c r="I245" s="25" t="s">
        <v>40</v>
      </c>
      <c r="J245" s="23" t="s">
        <v>150</v>
      </c>
      <c r="K245" s="24" t="s">
        <v>42</v>
      </c>
      <c r="L245" s="24">
        <v>1990</v>
      </c>
      <c r="M245" s="27">
        <v>6</v>
      </c>
      <c r="N245" s="27">
        <v>7</v>
      </c>
      <c r="O245" s="24">
        <v>8214</v>
      </c>
      <c r="P245" s="24">
        <v>484051</v>
      </c>
      <c r="Q245" s="140" t="s">
        <v>2027</v>
      </c>
    </row>
    <row r="246" spans="1:17" ht="33.75">
      <c r="A246" s="23">
        <v>257</v>
      </c>
      <c r="B246" s="23" t="s">
        <v>949</v>
      </c>
      <c r="C246" s="23" t="s">
        <v>734</v>
      </c>
      <c r="D246" s="23">
        <v>0</v>
      </c>
      <c r="E246" s="23" t="s">
        <v>896</v>
      </c>
      <c r="F246" s="27" t="s">
        <v>950</v>
      </c>
      <c r="G246" s="27">
        <v>58.93</v>
      </c>
      <c r="H246" s="25" t="s">
        <v>40</v>
      </c>
      <c r="I246" s="25" t="s">
        <v>40</v>
      </c>
      <c r="J246" s="23" t="s">
        <v>150</v>
      </c>
      <c r="K246" s="24" t="s">
        <v>42</v>
      </c>
      <c r="L246" s="24">
        <v>1990</v>
      </c>
      <c r="M246" s="27">
        <v>7</v>
      </c>
      <c r="N246" s="27">
        <v>7</v>
      </c>
      <c r="O246" s="24">
        <v>8108</v>
      </c>
      <c r="P246" s="24">
        <v>477804</v>
      </c>
      <c r="Q246" s="140" t="s">
        <v>2048</v>
      </c>
    </row>
    <row r="247" spans="1:17" ht="22.5">
      <c r="A247" s="23">
        <v>258</v>
      </c>
      <c r="B247" s="23" t="s">
        <v>951</v>
      </c>
      <c r="C247" s="23" t="s">
        <v>88</v>
      </c>
      <c r="D247" s="23">
        <v>0</v>
      </c>
      <c r="E247" s="23" t="s">
        <v>952</v>
      </c>
      <c r="F247" s="27" t="s">
        <v>953</v>
      </c>
      <c r="G247" s="27">
        <v>121.76</v>
      </c>
      <c r="H247" s="25" t="s">
        <v>40</v>
      </c>
      <c r="I247" s="25" t="s">
        <v>40</v>
      </c>
      <c r="J247" s="23" t="s">
        <v>150</v>
      </c>
      <c r="K247" s="24" t="s">
        <v>42</v>
      </c>
      <c r="L247" s="24">
        <v>1995</v>
      </c>
      <c r="M247" s="27" t="s">
        <v>138</v>
      </c>
      <c r="N247" s="27">
        <v>3</v>
      </c>
      <c r="O247" s="24">
        <v>8539</v>
      </c>
      <c r="P247" s="24">
        <v>1039709</v>
      </c>
      <c r="Q247" s="140" t="s">
        <v>2049</v>
      </c>
    </row>
    <row r="248" spans="1:17" ht="22.5">
      <c r="A248" s="23">
        <v>259</v>
      </c>
      <c r="B248" s="23" t="s">
        <v>956</v>
      </c>
      <c r="C248" s="23" t="s">
        <v>88</v>
      </c>
      <c r="D248" s="23">
        <v>0</v>
      </c>
      <c r="E248" s="23" t="s">
        <v>957</v>
      </c>
      <c r="F248" s="27">
        <v>712200925</v>
      </c>
      <c r="G248" s="27">
        <v>82.56</v>
      </c>
      <c r="H248" s="25" t="s">
        <v>40</v>
      </c>
      <c r="I248" s="25" t="s">
        <v>40</v>
      </c>
      <c r="J248" s="23" t="s">
        <v>150</v>
      </c>
      <c r="K248" s="24" t="s">
        <v>42</v>
      </c>
      <c r="L248" s="24">
        <v>1986</v>
      </c>
      <c r="M248" s="27" t="s">
        <v>97</v>
      </c>
      <c r="N248" s="27">
        <v>2</v>
      </c>
      <c r="O248" s="24">
        <v>8394</v>
      </c>
      <c r="P248" s="24">
        <v>693009</v>
      </c>
      <c r="Q248" s="140" t="s">
        <v>2050</v>
      </c>
    </row>
    <row r="249" spans="1:17" ht="22.5">
      <c r="A249" s="23">
        <v>260</v>
      </c>
      <c r="B249" s="23" t="s">
        <v>959</v>
      </c>
      <c r="C249" s="23" t="s">
        <v>88</v>
      </c>
      <c r="D249" s="23">
        <v>0</v>
      </c>
      <c r="E249" s="23" t="s">
        <v>1801</v>
      </c>
      <c r="F249" s="27" t="s">
        <v>960</v>
      </c>
      <c r="G249" s="27">
        <v>16.93</v>
      </c>
      <c r="H249" s="25" t="s">
        <v>40</v>
      </c>
      <c r="I249" s="25" t="s">
        <v>40</v>
      </c>
      <c r="J249" s="23" t="s">
        <v>92</v>
      </c>
      <c r="K249" s="24" t="s">
        <v>92</v>
      </c>
      <c r="L249" s="24" t="s">
        <v>2063</v>
      </c>
      <c r="M249" s="27">
        <v>1</v>
      </c>
      <c r="N249" s="27">
        <v>1</v>
      </c>
      <c r="O249" s="24">
        <v>8166</v>
      </c>
      <c r="P249" s="24">
        <v>138250</v>
      </c>
      <c r="Q249" s="140" t="s">
        <v>2051</v>
      </c>
    </row>
    <row r="250" spans="1:17" ht="22.5">
      <c r="A250" s="23">
        <v>261</v>
      </c>
      <c r="B250" s="23" t="s">
        <v>962</v>
      </c>
      <c r="C250" s="23" t="s">
        <v>88</v>
      </c>
      <c r="D250" s="23">
        <v>0</v>
      </c>
      <c r="E250" s="23" t="s">
        <v>963</v>
      </c>
      <c r="F250" s="27" t="s">
        <v>964</v>
      </c>
      <c r="G250" s="27">
        <v>19.420000000000002</v>
      </c>
      <c r="H250" s="25" t="s">
        <v>1838</v>
      </c>
      <c r="I250" s="25" t="s">
        <v>40</v>
      </c>
      <c r="J250" s="23" t="s">
        <v>92</v>
      </c>
      <c r="K250" s="24" t="s">
        <v>92</v>
      </c>
      <c r="L250" s="24" t="s">
        <v>2063</v>
      </c>
      <c r="M250" s="27">
        <v>1</v>
      </c>
      <c r="N250" s="27">
        <v>1</v>
      </c>
      <c r="O250" s="24">
        <v>8166</v>
      </c>
      <c r="P250" s="24">
        <v>158584</v>
      </c>
      <c r="Q250" s="140" t="s">
        <v>2052</v>
      </c>
    </row>
    <row r="251" spans="1:17" ht="22.5">
      <c r="A251" s="23">
        <v>262</v>
      </c>
      <c r="B251" s="23" t="s">
        <v>962</v>
      </c>
      <c r="C251" s="23" t="s">
        <v>88</v>
      </c>
      <c r="D251" s="23">
        <v>0</v>
      </c>
      <c r="E251" s="23" t="s">
        <v>1802</v>
      </c>
      <c r="F251" s="27" t="s">
        <v>967</v>
      </c>
      <c r="G251" s="27">
        <v>17.5</v>
      </c>
      <c r="H251" s="25" t="s">
        <v>419</v>
      </c>
      <c r="I251" s="25" t="s">
        <v>40</v>
      </c>
      <c r="J251" s="23" t="s">
        <v>92</v>
      </c>
      <c r="K251" s="24" t="s">
        <v>92</v>
      </c>
      <c r="L251" s="24">
        <v>1947</v>
      </c>
      <c r="M251" s="27" t="s">
        <v>93</v>
      </c>
      <c r="N251" s="27">
        <v>1</v>
      </c>
      <c r="O251" s="24">
        <v>8177</v>
      </c>
      <c r="P251" s="24">
        <v>143098</v>
      </c>
      <c r="Q251" s="140" t="s">
        <v>2053</v>
      </c>
    </row>
    <row r="252" spans="1:17" ht="22.5">
      <c r="A252" s="23">
        <v>263</v>
      </c>
      <c r="B252" s="23" t="s">
        <v>969</v>
      </c>
      <c r="C252" s="23" t="s">
        <v>88</v>
      </c>
      <c r="D252" s="23">
        <v>0</v>
      </c>
      <c r="E252" s="23" t="s">
        <v>970</v>
      </c>
      <c r="F252" s="27" t="s">
        <v>971</v>
      </c>
      <c r="G252" s="27">
        <v>63.08</v>
      </c>
      <c r="H252" s="25" t="s">
        <v>40</v>
      </c>
      <c r="I252" s="25" t="s">
        <v>40</v>
      </c>
      <c r="J252" s="23" t="s">
        <v>92</v>
      </c>
      <c r="K252" s="24" t="s">
        <v>92</v>
      </c>
      <c r="L252" s="24" t="s">
        <v>2063</v>
      </c>
      <c r="M252" s="27" t="s">
        <v>97</v>
      </c>
      <c r="N252" s="27">
        <v>2</v>
      </c>
      <c r="O252" s="24">
        <v>8166</v>
      </c>
      <c r="P252" s="24">
        <v>515111</v>
      </c>
      <c r="Q252" s="140" t="s">
        <v>2054</v>
      </c>
    </row>
    <row r="253" spans="1:17" ht="22.5">
      <c r="A253" s="23">
        <v>264</v>
      </c>
      <c r="B253" s="23" t="s">
        <v>974</v>
      </c>
      <c r="C253" s="23" t="s">
        <v>88</v>
      </c>
      <c r="D253" s="23">
        <v>0</v>
      </c>
      <c r="E253" s="23" t="s">
        <v>975</v>
      </c>
      <c r="F253" s="27" t="s">
        <v>976</v>
      </c>
      <c r="G253" s="27">
        <v>70.510000000000005</v>
      </c>
      <c r="H253" s="25" t="s">
        <v>40</v>
      </c>
      <c r="I253" s="25" t="s">
        <v>40</v>
      </c>
      <c r="J253" s="23" t="s">
        <v>92</v>
      </c>
      <c r="K253" s="24" t="s">
        <v>92</v>
      </c>
      <c r="L253" s="24">
        <v>1949</v>
      </c>
      <c r="M253" s="27" t="s">
        <v>97</v>
      </c>
      <c r="N253" s="27">
        <v>2</v>
      </c>
      <c r="O253" s="24">
        <v>8166</v>
      </c>
      <c r="P253" s="24">
        <v>575785</v>
      </c>
      <c r="Q253" s="140" t="s">
        <v>2055</v>
      </c>
    </row>
    <row r="254" spans="1:17" ht="56.25">
      <c r="A254" s="23">
        <v>265</v>
      </c>
      <c r="B254" s="23" t="s">
        <v>978</v>
      </c>
      <c r="C254" s="23" t="s">
        <v>88</v>
      </c>
      <c r="D254" s="23">
        <v>0</v>
      </c>
      <c r="E254" s="23" t="s">
        <v>979</v>
      </c>
      <c r="F254" s="27" t="s">
        <v>980</v>
      </c>
      <c r="G254" s="27">
        <v>76.599999999999994</v>
      </c>
      <c r="H254" s="25" t="s">
        <v>40</v>
      </c>
      <c r="I254" s="25" t="s">
        <v>40</v>
      </c>
      <c r="J254" s="23" t="s">
        <v>150</v>
      </c>
      <c r="K254" s="24" t="s">
        <v>42</v>
      </c>
      <c r="L254" s="24">
        <v>1984</v>
      </c>
      <c r="M254" s="27" t="s">
        <v>97</v>
      </c>
      <c r="N254" s="27">
        <v>2</v>
      </c>
      <c r="O254" s="24">
        <v>8372</v>
      </c>
      <c r="P254" s="24">
        <v>641295</v>
      </c>
      <c r="Q254" s="140" t="s">
        <v>2056</v>
      </c>
    </row>
    <row r="255" spans="1:17" ht="22.5">
      <c r="A255" s="23">
        <v>266</v>
      </c>
      <c r="B255" s="23" t="s">
        <v>984</v>
      </c>
      <c r="C255" s="23" t="s">
        <v>525</v>
      </c>
      <c r="D255" s="23">
        <v>102</v>
      </c>
      <c r="E255" s="23" t="s">
        <v>985</v>
      </c>
      <c r="F255" s="27">
        <v>715285911</v>
      </c>
      <c r="G255" s="27">
        <v>92.43</v>
      </c>
      <c r="H255" s="25" t="s">
        <v>40</v>
      </c>
      <c r="I255" s="25" t="s">
        <v>40</v>
      </c>
      <c r="J255" s="23" t="s">
        <v>150</v>
      </c>
      <c r="K255" s="24" t="s">
        <v>42</v>
      </c>
      <c r="L255" s="24">
        <v>1986</v>
      </c>
      <c r="M255" s="27">
        <v>1</v>
      </c>
      <c r="N255" s="27">
        <v>4</v>
      </c>
      <c r="O255" s="24">
        <v>8152</v>
      </c>
      <c r="P255" s="24">
        <v>753489</v>
      </c>
      <c r="Q255" s="140" t="s">
        <v>1971</v>
      </c>
    </row>
    <row r="256" spans="1:17" ht="22.5">
      <c r="A256" s="23">
        <v>267</v>
      </c>
      <c r="B256" s="23" t="s">
        <v>988</v>
      </c>
      <c r="C256" s="23" t="s">
        <v>525</v>
      </c>
      <c r="D256" s="23">
        <v>202</v>
      </c>
      <c r="E256" s="23" t="s">
        <v>989</v>
      </c>
      <c r="F256" s="27" t="s">
        <v>990</v>
      </c>
      <c r="G256" s="27">
        <v>92.43</v>
      </c>
      <c r="H256" s="25" t="s">
        <v>40</v>
      </c>
      <c r="I256" s="25" t="s">
        <v>40</v>
      </c>
      <c r="J256" s="23" t="s">
        <v>150</v>
      </c>
      <c r="K256" s="24" t="s">
        <v>42</v>
      </c>
      <c r="L256" s="24">
        <v>1986</v>
      </c>
      <c r="M256" s="27">
        <v>2</v>
      </c>
      <c r="N256" s="27">
        <v>4</v>
      </c>
      <c r="O256" s="24">
        <v>8234</v>
      </c>
      <c r="P256" s="24">
        <v>761069</v>
      </c>
      <c r="Q256" s="140" t="s">
        <v>1972</v>
      </c>
    </row>
    <row r="257" spans="1:17" ht="22.5">
      <c r="A257" s="23">
        <v>268</v>
      </c>
      <c r="B257" s="23" t="s">
        <v>991</v>
      </c>
      <c r="C257" s="23" t="s">
        <v>525</v>
      </c>
      <c r="D257" s="23">
        <v>302</v>
      </c>
      <c r="E257" s="23" t="s">
        <v>992</v>
      </c>
      <c r="F257" s="27" t="s">
        <v>993</v>
      </c>
      <c r="G257" s="27">
        <v>92.43</v>
      </c>
      <c r="H257" s="25" t="s">
        <v>40</v>
      </c>
      <c r="I257" s="25" t="s">
        <v>40</v>
      </c>
      <c r="J257" s="23" t="s">
        <v>150</v>
      </c>
      <c r="K257" s="24" t="s">
        <v>42</v>
      </c>
      <c r="L257" s="24">
        <v>1986</v>
      </c>
      <c r="M257" s="27">
        <v>3</v>
      </c>
      <c r="N257" s="27">
        <v>4</v>
      </c>
      <c r="O257" s="24">
        <v>8315</v>
      </c>
      <c r="P257" s="24">
        <v>768555</v>
      </c>
      <c r="Q257" s="140" t="s">
        <v>1973</v>
      </c>
    </row>
    <row r="258" spans="1:17" ht="22.5">
      <c r="A258" s="23">
        <v>269</v>
      </c>
      <c r="B258" s="23" t="s">
        <v>995</v>
      </c>
      <c r="C258" s="23" t="s">
        <v>525</v>
      </c>
      <c r="D258" s="23">
        <v>402</v>
      </c>
      <c r="E258" s="23" t="s">
        <v>996</v>
      </c>
      <c r="F258" s="27" t="s">
        <v>997</v>
      </c>
      <c r="G258" s="27" t="s">
        <v>998</v>
      </c>
      <c r="H258" s="25" t="s">
        <v>40</v>
      </c>
      <c r="I258" s="25" t="s">
        <v>40</v>
      </c>
      <c r="J258" s="23" t="s">
        <v>150</v>
      </c>
      <c r="K258" s="24" t="s">
        <v>42</v>
      </c>
      <c r="L258" s="24">
        <v>1986</v>
      </c>
      <c r="M258" s="27">
        <v>4</v>
      </c>
      <c r="N258" s="27">
        <v>4</v>
      </c>
      <c r="O258" s="24">
        <v>8193</v>
      </c>
      <c r="P258" s="24">
        <v>757279</v>
      </c>
      <c r="Q258" s="140" t="s">
        <v>1974</v>
      </c>
    </row>
    <row r="259" spans="1:17" ht="22.5">
      <c r="A259" s="23">
        <v>270</v>
      </c>
      <c r="B259" s="23" t="s">
        <v>999</v>
      </c>
      <c r="C259" s="23" t="s">
        <v>525</v>
      </c>
      <c r="D259" s="23">
        <v>103</v>
      </c>
      <c r="E259" s="23" t="s">
        <v>1000</v>
      </c>
      <c r="F259" s="27" t="s">
        <v>1001</v>
      </c>
      <c r="G259" s="27">
        <v>75.16</v>
      </c>
      <c r="H259" s="25" t="s">
        <v>40</v>
      </c>
      <c r="I259" s="25" t="s">
        <v>40</v>
      </c>
      <c r="J259" s="23" t="s">
        <v>150</v>
      </c>
      <c r="K259" s="24" t="s">
        <v>42</v>
      </c>
      <c r="L259" s="24">
        <v>1986</v>
      </c>
      <c r="M259" s="27">
        <v>1</v>
      </c>
      <c r="N259" s="27">
        <v>4</v>
      </c>
      <c r="O259" s="24">
        <v>8152</v>
      </c>
      <c r="P259" s="24">
        <v>612704</v>
      </c>
      <c r="Q259" s="140" t="s">
        <v>1975</v>
      </c>
    </row>
    <row r="260" spans="1:17" ht="22.5">
      <c r="A260" s="23">
        <v>271</v>
      </c>
      <c r="B260" s="23" t="s">
        <v>1002</v>
      </c>
      <c r="C260" s="23" t="s">
        <v>525</v>
      </c>
      <c r="D260" s="23">
        <v>203</v>
      </c>
      <c r="E260" s="23" t="s">
        <v>1003</v>
      </c>
      <c r="F260" s="27" t="s">
        <v>1004</v>
      </c>
      <c r="G260" s="27">
        <v>75.16</v>
      </c>
      <c r="H260" s="25" t="s">
        <v>40</v>
      </c>
      <c r="I260" s="25" t="s">
        <v>40</v>
      </c>
      <c r="J260" s="23" t="s">
        <v>150</v>
      </c>
      <c r="K260" s="24" t="s">
        <v>42</v>
      </c>
      <c r="L260" s="24">
        <v>1986</v>
      </c>
      <c r="M260" s="27">
        <v>2</v>
      </c>
      <c r="N260" s="27">
        <v>4</v>
      </c>
      <c r="O260" s="24">
        <v>8234</v>
      </c>
      <c r="P260" s="24">
        <v>618867</v>
      </c>
      <c r="Q260" s="140" t="s">
        <v>1976</v>
      </c>
    </row>
    <row r="261" spans="1:17" ht="22.5">
      <c r="A261" s="23">
        <v>272</v>
      </c>
      <c r="B261" s="23" t="s">
        <v>1006</v>
      </c>
      <c r="C261" s="23" t="s">
        <v>525</v>
      </c>
      <c r="D261" s="23">
        <v>303</v>
      </c>
      <c r="E261" s="23" t="s">
        <v>1007</v>
      </c>
      <c r="F261" s="27" t="s">
        <v>1008</v>
      </c>
      <c r="G261" s="27">
        <v>75.16</v>
      </c>
      <c r="H261" s="25" t="s">
        <v>40</v>
      </c>
      <c r="I261" s="25" t="s">
        <v>40</v>
      </c>
      <c r="J261" s="23" t="s">
        <v>150</v>
      </c>
      <c r="K261" s="24" t="s">
        <v>42</v>
      </c>
      <c r="L261" s="24">
        <v>1986</v>
      </c>
      <c r="M261" s="27">
        <v>3</v>
      </c>
      <c r="N261" s="27">
        <v>4</v>
      </c>
      <c r="O261" s="24">
        <v>8315</v>
      </c>
      <c r="P261" s="24">
        <v>624955</v>
      </c>
      <c r="Q261" s="140" t="s">
        <v>1977</v>
      </c>
    </row>
    <row r="262" spans="1:17" ht="22.5">
      <c r="A262" s="23">
        <v>273</v>
      </c>
      <c r="B262" s="23" t="s">
        <v>1009</v>
      </c>
      <c r="C262" s="23" t="s">
        <v>525</v>
      </c>
      <c r="D262" s="23">
        <v>403</v>
      </c>
      <c r="E262" s="23" t="s">
        <v>1010</v>
      </c>
      <c r="F262" s="27" t="s">
        <v>1011</v>
      </c>
      <c r="G262" s="27">
        <v>75.16</v>
      </c>
      <c r="H262" s="25" t="s">
        <v>40</v>
      </c>
      <c r="I262" s="25" t="s">
        <v>40</v>
      </c>
      <c r="J262" s="23" t="s">
        <v>150</v>
      </c>
      <c r="K262" s="24" t="s">
        <v>42</v>
      </c>
      <c r="L262" s="24">
        <v>1986</v>
      </c>
      <c r="M262" s="27">
        <v>4</v>
      </c>
      <c r="N262" s="27">
        <v>4</v>
      </c>
      <c r="O262" s="24">
        <v>8193</v>
      </c>
      <c r="P262" s="24">
        <v>615786</v>
      </c>
      <c r="Q262" s="140" t="s">
        <v>1978</v>
      </c>
    </row>
    <row r="263" spans="1:17" ht="22.5">
      <c r="A263" s="23">
        <v>274</v>
      </c>
      <c r="B263" s="23" t="s">
        <v>1013</v>
      </c>
      <c r="C263" s="23" t="s">
        <v>525</v>
      </c>
      <c r="D263" s="23">
        <v>104</v>
      </c>
      <c r="E263" s="23" t="s">
        <v>1014</v>
      </c>
      <c r="F263" s="27" t="s">
        <v>1015</v>
      </c>
      <c r="G263" s="27">
        <v>81.06</v>
      </c>
      <c r="H263" s="25" t="s">
        <v>40</v>
      </c>
      <c r="I263" s="25" t="s">
        <v>40</v>
      </c>
      <c r="J263" s="23" t="s">
        <v>150</v>
      </c>
      <c r="K263" s="24" t="s">
        <v>42</v>
      </c>
      <c r="L263" s="24">
        <v>1986</v>
      </c>
      <c r="M263" s="27">
        <v>1</v>
      </c>
      <c r="N263" s="27">
        <v>4</v>
      </c>
      <c r="O263" s="24">
        <v>8152</v>
      </c>
      <c r="P263" s="24">
        <v>660801</v>
      </c>
      <c r="Q263" s="140" t="s">
        <v>1979</v>
      </c>
    </row>
    <row r="264" spans="1:17" ht="22.5">
      <c r="A264" s="23">
        <v>275</v>
      </c>
      <c r="B264" s="23" t="s">
        <v>1017</v>
      </c>
      <c r="C264" s="23" t="s">
        <v>525</v>
      </c>
      <c r="D264" s="23">
        <v>204</v>
      </c>
      <c r="E264" s="23" t="s">
        <v>1018</v>
      </c>
      <c r="F264" s="27" t="s">
        <v>1019</v>
      </c>
      <c r="G264" s="27">
        <v>81.06</v>
      </c>
      <c r="H264" s="25" t="s">
        <v>40</v>
      </c>
      <c r="I264" s="25" t="s">
        <v>40</v>
      </c>
      <c r="J264" s="23" t="s">
        <v>150</v>
      </c>
      <c r="K264" s="24" t="s">
        <v>42</v>
      </c>
      <c r="L264" s="24">
        <v>1986</v>
      </c>
      <c r="M264" s="27">
        <v>2</v>
      </c>
      <c r="N264" s="27">
        <v>4</v>
      </c>
      <c r="O264" s="24">
        <v>8234</v>
      </c>
      <c r="P264" s="24">
        <v>667448</v>
      </c>
      <c r="Q264" s="140" t="s">
        <v>1980</v>
      </c>
    </row>
    <row r="265" spans="1:17" ht="22.5">
      <c r="A265" s="23">
        <v>276</v>
      </c>
      <c r="B265" s="23" t="s">
        <v>1020</v>
      </c>
      <c r="C265" s="23" t="s">
        <v>525</v>
      </c>
      <c r="D265" s="23">
        <v>304</v>
      </c>
      <c r="E265" s="23" t="s">
        <v>1021</v>
      </c>
      <c r="F265" s="27" t="s">
        <v>1022</v>
      </c>
      <c r="G265" s="27">
        <v>81.06</v>
      </c>
      <c r="H265" s="25" t="s">
        <v>40</v>
      </c>
      <c r="I265" s="25" t="s">
        <v>40</v>
      </c>
      <c r="J265" s="23" t="s">
        <v>150</v>
      </c>
      <c r="K265" s="24" t="s">
        <v>42</v>
      </c>
      <c r="L265" s="24">
        <v>1986</v>
      </c>
      <c r="M265" s="27">
        <v>3</v>
      </c>
      <c r="N265" s="27">
        <v>4</v>
      </c>
      <c r="O265" s="24">
        <v>8315</v>
      </c>
      <c r="P265" s="24">
        <v>674014</v>
      </c>
      <c r="Q265" s="140" t="s">
        <v>1981</v>
      </c>
    </row>
    <row r="266" spans="1:17" ht="22.5">
      <c r="A266" s="23">
        <v>277</v>
      </c>
      <c r="B266" s="23" t="s">
        <v>1023</v>
      </c>
      <c r="C266" s="23" t="s">
        <v>525</v>
      </c>
      <c r="D266" s="23">
        <v>404</v>
      </c>
      <c r="E266" s="23" t="s">
        <v>1024</v>
      </c>
      <c r="F266" s="27" t="s">
        <v>1025</v>
      </c>
      <c r="G266" s="27">
        <v>81.06</v>
      </c>
      <c r="H266" s="25" t="s">
        <v>40</v>
      </c>
      <c r="I266" s="25" t="s">
        <v>40</v>
      </c>
      <c r="J266" s="23" t="s">
        <v>150</v>
      </c>
      <c r="K266" s="24" t="s">
        <v>42</v>
      </c>
      <c r="L266" s="24">
        <v>1986</v>
      </c>
      <c r="M266" s="27">
        <v>4</v>
      </c>
      <c r="N266" s="27">
        <v>4</v>
      </c>
      <c r="O266" s="24">
        <v>8193</v>
      </c>
      <c r="P266" s="24">
        <v>664125</v>
      </c>
      <c r="Q266" s="140" t="s">
        <v>1982</v>
      </c>
    </row>
    <row r="267" spans="1:17" ht="22.5">
      <c r="A267" s="23">
        <v>278</v>
      </c>
      <c r="B267" s="23" t="s">
        <v>1026</v>
      </c>
      <c r="C267" s="23" t="s">
        <v>525</v>
      </c>
      <c r="D267" s="23">
        <v>105</v>
      </c>
      <c r="E267" s="23" t="s">
        <v>1027</v>
      </c>
      <c r="F267" s="27" t="s">
        <v>1028</v>
      </c>
      <c r="G267" s="27">
        <v>92.43</v>
      </c>
      <c r="H267" s="25" t="s">
        <v>40</v>
      </c>
      <c r="I267" s="25" t="s">
        <v>40</v>
      </c>
      <c r="J267" s="23" t="s">
        <v>150</v>
      </c>
      <c r="K267" s="24" t="s">
        <v>42</v>
      </c>
      <c r="L267" s="24">
        <v>1986</v>
      </c>
      <c r="M267" s="27">
        <v>1</v>
      </c>
      <c r="N267" s="27">
        <v>4</v>
      </c>
      <c r="O267" s="24">
        <v>8152</v>
      </c>
      <c r="P267" s="24">
        <v>753489</v>
      </c>
      <c r="Q267" s="140" t="s">
        <v>1971</v>
      </c>
    </row>
    <row r="268" spans="1:17" ht="22.5">
      <c r="A268" s="23">
        <v>279</v>
      </c>
      <c r="B268" s="23" t="s">
        <v>1029</v>
      </c>
      <c r="C268" s="23" t="s">
        <v>525</v>
      </c>
      <c r="D268" s="23">
        <v>205</v>
      </c>
      <c r="E268" s="23" t="s">
        <v>1030</v>
      </c>
      <c r="F268" s="27" t="s">
        <v>1031</v>
      </c>
      <c r="G268" s="27">
        <v>92.43</v>
      </c>
      <c r="H268" s="25" t="s">
        <v>40</v>
      </c>
      <c r="I268" s="25" t="s">
        <v>40</v>
      </c>
      <c r="J268" s="23" t="s">
        <v>150</v>
      </c>
      <c r="K268" s="24" t="s">
        <v>42</v>
      </c>
      <c r="L268" s="24">
        <v>1986</v>
      </c>
      <c r="M268" s="27">
        <v>2</v>
      </c>
      <c r="N268" s="27">
        <v>4</v>
      </c>
      <c r="O268" s="24">
        <v>8234</v>
      </c>
      <c r="P268" s="24">
        <v>761069</v>
      </c>
      <c r="Q268" s="140" t="s">
        <v>1972</v>
      </c>
    </row>
    <row r="269" spans="1:17" ht="22.5">
      <c r="A269" s="23">
        <v>280</v>
      </c>
      <c r="B269" s="23" t="s">
        <v>1032</v>
      </c>
      <c r="C269" s="23" t="s">
        <v>525</v>
      </c>
      <c r="D269" s="23">
        <v>305</v>
      </c>
      <c r="E269" s="23" t="s">
        <v>1033</v>
      </c>
      <c r="F269" s="27" t="s">
        <v>1034</v>
      </c>
      <c r="G269" s="27">
        <v>92.43</v>
      </c>
      <c r="H269" s="25" t="s">
        <v>40</v>
      </c>
      <c r="I269" s="25" t="s">
        <v>40</v>
      </c>
      <c r="J269" s="23" t="s">
        <v>150</v>
      </c>
      <c r="K269" s="24" t="s">
        <v>42</v>
      </c>
      <c r="L269" s="24">
        <v>1986</v>
      </c>
      <c r="M269" s="27">
        <v>3</v>
      </c>
      <c r="N269" s="27">
        <v>4</v>
      </c>
      <c r="O269" s="24">
        <v>8315</v>
      </c>
      <c r="P269" s="24">
        <v>768555</v>
      </c>
      <c r="Q269" s="140" t="s">
        <v>1973</v>
      </c>
    </row>
    <row r="270" spans="1:17" ht="22.5">
      <c r="A270" s="23">
        <v>281</v>
      </c>
      <c r="B270" s="23" t="s">
        <v>1036</v>
      </c>
      <c r="C270" s="23" t="s">
        <v>525</v>
      </c>
      <c r="D270" s="23">
        <v>405</v>
      </c>
      <c r="E270" s="23" t="s">
        <v>678</v>
      </c>
      <c r="F270" s="27" t="s">
        <v>1037</v>
      </c>
      <c r="G270" s="27">
        <v>92.43</v>
      </c>
      <c r="H270" s="25" t="s">
        <v>40</v>
      </c>
      <c r="I270" s="25" t="s">
        <v>40</v>
      </c>
      <c r="J270" s="23" t="s">
        <v>150</v>
      </c>
      <c r="K270" s="24" t="s">
        <v>42</v>
      </c>
      <c r="L270" s="24">
        <v>1986</v>
      </c>
      <c r="M270" s="27">
        <v>4</v>
      </c>
      <c r="N270" s="27">
        <v>4</v>
      </c>
      <c r="O270" s="24">
        <v>8193</v>
      </c>
      <c r="P270" s="24">
        <v>757279</v>
      </c>
      <c r="Q270" s="140" t="s">
        <v>1974</v>
      </c>
    </row>
    <row r="271" spans="1:17" ht="22.5">
      <c r="A271" s="23">
        <v>282</v>
      </c>
      <c r="B271" s="23" t="s">
        <v>1038</v>
      </c>
      <c r="C271" s="23" t="s">
        <v>525</v>
      </c>
      <c r="D271" s="23">
        <v>106</v>
      </c>
      <c r="E271" s="23" t="s">
        <v>1039</v>
      </c>
      <c r="F271" s="27" t="s">
        <v>1040</v>
      </c>
      <c r="G271" s="27">
        <v>75.16</v>
      </c>
      <c r="H271" s="25" t="s">
        <v>40</v>
      </c>
      <c r="I271" s="25" t="s">
        <v>40</v>
      </c>
      <c r="J271" s="23" t="s">
        <v>150</v>
      </c>
      <c r="K271" s="24" t="s">
        <v>42</v>
      </c>
      <c r="L271" s="24">
        <v>1986</v>
      </c>
      <c r="M271" s="27">
        <v>1</v>
      </c>
      <c r="N271" s="27">
        <v>4</v>
      </c>
      <c r="O271" s="24">
        <v>8152</v>
      </c>
      <c r="P271" s="24">
        <v>612704</v>
      </c>
      <c r="Q271" s="140" t="s">
        <v>1975</v>
      </c>
    </row>
    <row r="272" spans="1:17" ht="22.5">
      <c r="A272" s="23">
        <v>283</v>
      </c>
      <c r="B272" s="23" t="s">
        <v>1042</v>
      </c>
      <c r="C272" s="23" t="s">
        <v>525</v>
      </c>
      <c r="D272" s="23">
        <v>206</v>
      </c>
      <c r="E272" s="23" t="s">
        <v>1043</v>
      </c>
      <c r="F272" s="27" t="s">
        <v>1044</v>
      </c>
      <c r="G272" s="27">
        <v>75.16</v>
      </c>
      <c r="H272" s="25" t="s">
        <v>40</v>
      </c>
      <c r="I272" s="25" t="s">
        <v>40</v>
      </c>
      <c r="J272" s="23" t="s">
        <v>150</v>
      </c>
      <c r="K272" s="24" t="s">
        <v>42</v>
      </c>
      <c r="L272" s="24">
        <v>1986</v>
      </c>
      <c r="M272" s="27">
        <v>2</v>
      </c>
      <c r="N272" s="27">
        <v>4</v>
      </c>
      <c r="O272" s="24">
        <v>8234</v>
      </c>
      <c r="P272" s="24">
        <v>618867</v>
      </c>
      <c r="Q272" s="140" t="s">
        <v>1976</v>
      </c>
    </row>
    <row r="273" spans="1:17" ht="22.5">
      <c r="A273" s="23">
        <v>284</v>
      </c>
      <c r="B273" s="23" t="s">
        <v>1046</v>
      </c>
      <c r="C273" s="23" t="s">
        <v>525</v>
      </c>
      <c r="D273" s="23">
        <v>306</v>
      </c>
      <c r="E273" s="23" t="s">
        <v>1047</v>
      </c>
      <c r="F273" s="27" t="s">
        <v>1048</v>
      </c>
      <c r="G273" s="27">
        <v>75.16</v>
      </c>
      <c r="H273" s="25" t="s">
        <v>40</v>
      </c>
      <c r="I273" s="25" t="s">
        <v>40</v>
      </c>
      <c r="J273" s="23" t="s">
        <v>150</v>
      </c>
      <c r="K273" s="24" t="s">
        <v>42</v>
      </c>
      <c r="L273" s="24">
        <v>1986</v>
      </c>
      <c r="M273" s="27">
        <v>3</v>
      </c>
      <c r="N273" s="27">
        <v>4</v>
      </c>
      <c r="O273" s="24">
        <v>8315</v>
      </c>
      <c r="P273" s="24">
        <v>624955</v>
      </c>
      <c r="Q273" s="140" t="s">
        <v>1977</v>
      </c>
    </row>
    <row r="274" spans="1:17" ht="22.5">
      <c r="A274" s="23">
        <v>285</v>
      </c>
      <c r="B274" s="23" t="s">
        <v>1049</v>
      </c>
      <c r="C274" s="23" t="s">
        <v>525</v>
      </c>
      <c r="D274" s="23">
        <v>406</v>
      </c>
      <c r="E274" s="23" t="s">
        <v>1050</v>
      </c>
      <c r="F274" s="27" t="s">
        <v>1051</v>
      </c>
      <c r="G274" s="27">
        <v>75.16</v>
      </c>
      <c r="H274" s="25" t="s">
        <v>40</v>
      </c>
      <c r="I274" s="25" t="s">
        <v>40</v>
      </c>
      <c r="J274" s="23" t="s">
        <v>150</v>
      </c>
      <c r="K274" s="24" t="s">
        <v>42</v>
      </c>
      <c r="L274" s="24">
        <v>1986</v>
      </c>
      <c r="M274" s="27">
        <v>4</v>
      </c>
      <c r="N274" s="27">
        <v>4</v>
      </c>
      <c r="O274" s="24">
        <v>8193</v>
      </c>
      <c r="P274" s="24">
        <v>615786</v>
      </c>
      <c r="Q274" s="140" t="s">
        <v>1978</v>
      </c>
    </row>
    <row r="275" spans="1:17" ht="22.5">
      <c r="A275" s="23">
        <v>286</v>
      </c>
      <c r="B275" s="23" t="s">
        <v>1052</v>
      </c>
      <c r="C275" s="23" t="s">
        <v>525</v>
      </c>
      <c r="D275" s="23">
        <v>107</v>
      </c>
      <c r="E275" s="23" t="s">
        <v>1053</v>
      </c>
      <c r="F275" s="27" t="s">
        <v>1054</v>
      </c>
      <c r="G275" s="27">
        <v>74.08</v>
      </c>
      <c r="H275" s="25" t="s">
        <v>40</v>
      </c>
      <c r="I275" s="25" t="s">
        <v>40</v>
      </c>
      <c r="J275" s="23" t="s">
        <v>150</v>
      </c>
      <c r="K275" s="24" t="s">
        <v>42</v>
      </c>
      <c r="L275" s="24">
        <v>1986</v>
      </c>
      <c r="M275" s="27">
        <v>1</v>
      </c>
      <c r="N275" s="27">
        <v>4</v>
      </c>
      <c r="O275" s="24">
        <v>8152</v>
      </c>
      <c r="P275" s="24">
        <v>603900</v>
      </c>
      <c r="Q275" s="140" t="s">
        <v>1947</v>
      </c>
    </row>
    <row r="276" spans="1:17" ht="22.5">
      <c r="A276" s="23">
        <v>287</v>
      </c>
      <c r="B276" s="23" t="s">
        <v>1056</v>
      </c>
      <c r="C276" s="23" t="s">
        <v>525</v>
      </c>
      <c r="D276" s="23">
        <v>207</v>
      </c>
      <c r="E276" s="23" t="s">
        <v>1057</v>
      </c>
      <c r="F276" s="27" t="s">
        <v>1058</v>
      </c>
      <c r="G276" s="27">
        <v>74.08</v>
      </c>
      <c r="H276" s="25" t="s">
        <v>40</v>
      </c>
      <c r="I276" s="25" t="s">
        <v>40</v>
      </c>
      <c r="J276" s="23" t="s">
        <v>150</v>
      </c>
      <c r="K276" s="24" t="s">
        <v>42</v>
      </c>
      <c r="L276" s="24">
        <v>1986</v>
      </c>
      <c r="M276" s="27">
        <v>2</v>
      </c>
      <c r="N276" s="27">
        <v>4</v>
      </c>
      <c r="O276" s="24">
        <v>8234</v>
      </c>
      <c r="P276" s="24">
        <v>609975</v>
      </c>
      <c r="Q276" s="140" t="s">
        <v>1948</v>
      </c>
    </row>
    <row r="277" spans="1:17" ht="22.5">
      <c r="A277" s="23">
        <v>288</v>
      </c>
      <c r="B277" s="23" t="s">
        <v>1059</v>
      </c>
      <c r="C277" s="23" t="s">
        <v>525</v>
      </c>
      <c r="D277" s="23">
        <v>307</v>
      </c>
      <c r="E277" s="23" t="s">
        <v>1060</v>
      </c>
      <c r="F277" s="27" t="s">
        <v>1061</v>
      </c>
      <c r="G277" s="27">
        <v>74.08</v>
      </c>
      <c r="H277" s="25" t="s">
        <v>40</v>
      </c>
      <c r="I277" s="25" t="s">
        <v>40</v>
      </c>
      <c r="J277" s="23" t="s">
        <v>150</v>
      </c>
      <c r="K277" s="24" t="s">
        <v>42</v>
      </c>
      <c r="L277" s="24">
        <v>1986</v>
      </c>
      <c r="M277" s="27">
        <v>3</v>
      </c>
      <c r="N277" s="27">
        <v>4</v>
      </c>
      <c r="O277" s="24">
        <v>8315</v>
      </c>
      <c r="P277" s="24">
        <v>615975</v>
      </c>
      <c r="Q277" s="140" t="s">
        <v>1949</v>
      </c>
    </row>
    <row r="278" spans="1:17" ht="22.5">
      <c r="A278" s="23">
        <v>289</v>
      </c>
      <c r="B278" s="23" t="s">
        <v>1062</v>
      </c>
      <c r="C278" s="23" t="s">
        <v>525</v>
      </c>
      <c r="D278" s="23">
        <v>407</v>
      </c>
      <c r="E278" s="23" t="s">
        <v>1063</v>
      </c>
      <c r="F278" s="27" t="s">
        <v>1064</v>
      </c>
      <c r="G278" s="27">
        <v>74.08</v>
      </c>
      <c r="H278" s="25" t="s">
        <v>40</v>
      </c>
      <c r="I278" s="25" t="s">
        <v>40</v>
      </c>
      <c r="J278" s="23" t="s">
        <v>150</v>
      </c>
      <c r="K278" s="24" t="s">
        <v>42</v>
      </c>
      <c r="L278" s="24">
        <v>1986</v>
      </c>
      <c r="M278" s="27">
        <v>4</v>
      </c>
      <c r="N278" s="27">
        <v>4</v>
      </c>
      <c r="O278" s="24">
        <v>8193</v>
      </c>
      <c r="P278" s="24">
        <v>606937</v>
      </c>
      <c r="Q278" s="140" t="s">
        <v>1950</v>
      </c>
    </row>
    <row r="279" spans="1:17" ht="22.5">
      <c r="A279" s="23">
        <v>290</v>
      </c>
      <c r="B279" s="23" t="s">
        <v>1065</v>
      </c>
      <c r="C279" s="23" t="s">
        <v>525</v>
      </c>
      <c r="D279" s="23">
        <v>108</v>
      </c>
      <c r="E279" s="23" t="s">
        <v>1066</v>
      </c>
      <c r="F279" s="27" t="s">
        <v>1067</v>
      </c>
      <c r="G279" s="27">
        <v>51.68</v>
      </c>
      <c r="H279" s="25" t="s">
        <v>40</v>
      </c>
      <c r="I279" s="25" t="s">
        <v>40</v>
      </c>
      <c r="J279" s="23" t="s">
        <v>150</v>
      </c>
      <c r="K279" s="24" t="s">
        <v>42</v>
      </c>
      <c r="L279" s="24">
        <v>1986</v>
      </c>
      <c r="M279" s="27">
        <v>1</v>
      </c>
      <c r="N279" s="27">
        <v>4</v>
      </c>
      <c r="O279" s="24">
        <v>8152</v>
      </c>
      <c r="P279" s="24">
        <v>421295</v>
      </c>
      <c r="Q279" s="140" t="s">
        <v>1951</v>
      </c>
    </row>
    <row r="280" spans="1:17" ht="22.5">
      <c r="A280" s="23">
        <v>291</v>
      </c>
      <c r="B280" s="23" t="s">
        <v>2069</v>
      </c>
      <c r="C280" s="23" t="s">
        <v>525</v>
      </c>
      <c r="D280" s="23">
        <v>208</v>
      </c>
      <c r="E280" s="23" t="s">
        <v>1069</v>
      </c>
      <c r="F280" s="27" t="s">
        <v>1070</v>
      </c>
      <c r="G280" s="27">
        <v>51.68</v>
      </c>
      <c r="H280" s="25" t="s">
        <v>40</v>
      </c>
      <c r="I280" s="25" t="s">
        <v>40</v>
      </c>
      <c r="J280" s="23" t="s">
        <v>150</v>
      </c>
      <c r="K280" s="24" t="s">
        <v>42</v>
      </c>
      <c r="L280" s="24">
        <v>1986</v>
      </c>
      <c r="M280" s="27">
        <v>2</v>
      </c>
      <c r="N280" s="27">
        <v>4</v>
      </c>
      <c r="O280" s="24">
        <v>8234</v>
      </c>
      <c r="P280" s="24">
        <v>425533</v>
      </c>
      <c r="Q280" s="140" t="s">
        <v>1952</v>
      </c>
    </row>
    <row r="281" spans="1:17" ht="22.5">
      <c r="A281" s="23">
        <v>292</v>
      </c>
      <c r="B281" s="23" t="s">
        <v>1072</v>
      </c>
      <c r="C281" s="23" t="s">
        <v>525</v>
      </c>
      <c r="D281" s="23">
        <v>308</v>
      </c>
      <c r="E281" s="23" t="s">
        <v>1073</v>
      </c>
      <c r="F281" s="27" t="s">
        <v>1074</v>
      </c>
      <c r="G281" s="27">
        <v>51.68</v>
      </c>
      <c r="H281" s="25" t="s">
        <v>40</v>
      </c>
      <c r="I281" s="25" t="s">
        <v>40</v>
      </c>
      <c r="J281" s="23" t="s">
        <v>150</v>
      </c>
      <c r="K281" s="24" t="s">
        <v>42</v>
      </c>
      <c r="L281" s="24">
        <v>1986</v>
      </c>
      <c r="M281" s="27">
        <v>3</v>
      </c>
      <c r="N281" s="27">
        <v>4</v>
      </c>
      <c r="O281" s="24">
        <v>8315</v>
      </c>
      <c r="P281" s="24">
        <v>429719</v>
      </c>
      <c r="Q281" s="140" t="s">
        <v>1953</v>
      </c>
    </row>
    <row r="282" spans="1:17" ht="22.5">
      <c r="A282" s="23">
        <v>293</v>
      </c>
      <c r="B282" s="23" t="s">
        <v>1075</v>
      </c>
      <c r="C282" s="23" t="s">
        <v>525</v>
      </c>
      <c r="D282" s="23">
        <v>408</v>
      </c>
      <c r="E282" s="23" t="s">
        <v>1076</v>
      </c>
      <c r="F282" s="27" t="s">
        <v>1077</v>
      </c>
      <c r="G282" s="27">
        <v>51.68</v>
      </c>
      <c r="H282" s="25" t="s">
        <v>40</v>
      </c>
      <c r="I282" s="25" t="s">
        <v>40</v>
      </c>
      <c r="J282" s="23" t="s">
        <v>150</v>
      </c>
      <c r="K282" s="24" t="s">
        <v>42</v>
      </c>
      <c r="L282" s="24">
        <v>1986</v>
      </c>
      <c r="M282" s="27">
        <v>4</v>
      </c>
      <c r="N282" s="27">
        <v>4</v>
      </c>
      <c r="O282" s="24">
        <v>8193</v>
      </c>
      <c r="P282" s="24">
        <v>423414</v>
      </c>
      <c r="Q282" s="140" t="s">
        <v>1954</v>
      </c>
    </row>
    <row r="283" spans="1:17" ht="22.5">
      <c r="A283" s="23">
        <v>294</v>
      </c>
      <c r="B283" s="23" t="s">
        <v>1078</v>
      </c>
      <c r="C283" s="23" t="s">
        <v>88</v>
      </c>
      <c r="D283" s="23">
        <v>0</v>
      </c>
      <c r="E283" s="23" t="s">
        <v>1079</v>
      </c>
      <c r="F283" s="27" t="s">
        <v>1080</v>
      </c>
      <c r="G283" s="27">
        <v>50.48</v>
      </c>
      <c r="H283" s="25" t="s">
        <v>40</v>
      </c>
      <c r="I283" s="25" t="s">
        <v>40</v>
      </c>
      <c r="J283" s="23" t="s">
        <v>1081</v>
      </c>
      <c r="K283" s="24" t="s">
        <v>92</v>
      </c>
      <c r="L283" s="24">
        <v>1953</v>
      </c>
      <c r="M283" s="27">
        <v>1</v>
      </c>
      <c r="N283" s="27">
        <v>1</v>
      </c>
      <c r="O283" s="24">
        <v>8180</v>
      </c>
      <c r="P283" s="24">
        <v>412926</v>
      </c>
      <c r="Q283" s="140" t="s">
        <v>2057</v>
      </c>
    </row>
    <row r="284" spans="1:17" s="19" customFormat="1" ht="22.5">
      <c r="A284" s="34">
        <v>295</v>
      </c>
      <c r="B284" s="34" t="s">
        <v>1082</v>
      </c>
      <c r="C284" s="34" t="s">
        <v>88</v>
      </c>
      <c r="D284" s="34">
        <v>0</v>
      </c>
      <c r="E284" s="34" t="s">
        <v>1083</v>
      </c>
      <c r="F284" s="141" t="s">
        <v>1084</v>
      </c>
      <c r="G284" s="141">
        <v>660.3</v>
      </c>
      <c r="H284" s="36" t="s">
        <v>725</v>
      </c>
      <c r="I284" s="36" t="s">
        <v>725</v>
      </c>
      <c r="J284" s="23" t="s">
        <v>150</v>
      </c>
      <c r="K284" s="35" t="s">
        <v>42</v>
      </c>
      <c r="L284" s="24">
        <v>1992</v>
      </c>
      <c r="M284" s="27">
        <v>1</v>
      </c>
      <c r="N284" s="27">
        <v>1</v>
      </c>
      <c r="O284" s="24">
        <v>6548</v>
      </c>
      <c r="P284" s="24">
        <v>4323644</v>
      </c>
      <c r="Q284" s="140" t="s">
        <v>2058</v>
      </c>
    </row>
    <row r="285" spans="1:17" ht="22.5">
      <c r="A285" s="23">
        <v>296</v>
      </c>
      <c r="B285" s="23" t="s">
        <v>1085</v>
      </c>
      <c r="C285" s="23" t="s">
        <v>88</v>
      </c>
      <c r="D285" s="23">
        <v>0</v>
      </c>
      <c r="E285" s="23" t="s">
        <v>1086</v>
      </c>
      <c r="F285" s="27" t="s">
        <v>1087</v>
      </c>
      <c r="G285" s="27">
        <v>124.03</v>
      </c>
      <c r="H285" s="25" t="s">
        <v>40</v>
      </c>
      <c r="I285" s="25" t="s">
        <v>40</v>
      </c>
      <c r="J285" s="23" t="s">
        <v>150</v>
      </c>
      <c r="K285" s="24" t="s">
        <v>42</v>
      </c>
      <c r="L285" s="24">
        <v>1994</v>
      </c>
      <c r="M285" s="27" t="s">
        <v>97</v>
      </c>
      <c r="N285" s="27">
        <v>2</v>
      </c>
      <c r="O285" s="24">
        <v>8517</v>
      </c>
      <c r="P285" s="24">
        <v>1056364</v>
      </c>
      <c r="Q285" s="140" t="s">
        <v>2059</v>
      </c>
    </row>
    <row r="286" spans="1:17">
      <c r="A286" s="23">
        <v>297</v>
      </c>
      <c r="B286" s="23" t="s">
        <v>1088</v>
      </c>
      <c r="C286" s="23" t="s">
        <v>2960</v>
      </c>
      <c r="D286" s="23">
        <v>0</v>
      </c>
      <c r="E286" s="23" t="s">
        <v>1090</v>
      </c>
      <c r="F286" s="27" t="s">
        <v>1091</v>
      </c>
      <c r="G286" s="27">
        <v>68.16</v>
      </c>
      <c r="H286" s="25" t="s">
        <v>1838</v>
      </c>
      <c r="I286" s="25" t="s">
        <v>40</v>
      </c>
      <c r="J286" s="23" t="s">
        <v>92</v>
      </c>
      <c r="K286" s="24" t="s">
        <v>92</v>
      </c>
      <c r="L286" s="24" t="s">
        <v>2063</v>
      </c>
      <c r="M286" s="27" t="s">
        <v>97</v>
      </c>
      <c r="N286" s="27">
        <v>2</v>
      </c>
      <c r="O286" s="24">
        <v>8166</v>
      </c>
      <c r="P286" s="24">
        <v>556595</v>
      </c>
      <c r="Q286" s="140" t="s">
        <v>2060</v>
      </c>
    </row>
    <row r="287" spans="1:17" ht="33.75">
      <c r="A287" s="23">
        <v>298</v>
      </c>
      <c r="B287" s="23" t="s">
        <v>2911</v>
      </c>
      <c r="C287" s="23" t="s">
        <v>2905</v>
      </c>
      <c r="D287" s="169"/>
      <c r="E287" s="23" t="s">
        <v>2901</v>
      </c>
      <c r="F287" s="24" t="s">
        <v>2899</v>
      </c>
      <c r="G287" s="23">
        <v>57.77</v>
      </c>
      <c r="H287" s="25" t="s">
        <v>1838</v>
      </c>
      <c r="I287" s="25" t="s">
        <v>40</v>
      </c>
      <c r="J287" s="23" t="s">
        <v>150</v>
      </c>
      <c r="K287" s="23" t="s">
        <v>150</v>
      </c>
      <c r="L287" s="26">
        <v>1990</v>
      </c>
      <c r="M287" s="27">
        <v>4</v>
      </c>
      <c r="N287" s="27" t="s">
        <v>2909</v>
      </c>
      <c r="O287" s="30">
        <v>8296</v>
      </c>
      <c r="P287" s="30">
        <v>479260</v>
      </c>
      <c r="Q287" s="140" t="s">
        <v>2910</v>
      </c>
    </row>
    <row r="288" spans="1:17" ht="33.75">
      <c r="A288" s="23">
        <v>299</v>
      </c>
      <c r="B288" s="23" t="s">
        <v>2912</v>
      </c>
      <c r="C288" s="23" t="s">
        <v>2905</v>
      </c>
      <c r="D288" s="169"/>
      <c r="E288" s="23" t="s">
        <v>2902</v>
      </c>
      <c r="F288" s="24" t="s">
        <v>2899</v>
      </c>
      <c r="G288" s="23">
        <v>57.77</v>
      </c>
      <c r="H288" s="25" t="s">
        <v>1838</v>
      </c>
      <c r="I288" s="25" t="s">
        <v>40</v>
      </c>
      <c r="J288" s="23" t="s">
        <v>150</v>
      </c>
      <c r="K288" s="23" t="s">
        <v>150</v>
      </c>
      <c r="L288" s="26">
        <v>1990</v>
      </c>
      <c r="M288" s="27">
        <v>4</v>
      </c>
      <c r="N288" s="27" t="s">
        <v>2909</v>
      </c>
      <c r="O288" s="30">
        <v>8296</v>
      </c>
      <c r="P288" s="30">
        <v>479260</v>
      </c>
      <c r="Q288" s="25" t="s">
        <v>2910</v>
      </c>
    </row>
    <row r="289" spans="1:20" s="17" customFormat="1" ht="19.5" customHeight="1">
      <c r="A289" s="196">
        <v>187</v>
      </c>
      <c r="B289" s="196" t="s">
        <v>2959</v>
      </c>
      <c r="C289" s="196" t="s">
        <v>2961</v>
      </c>
      <c r="D289" s="25"/>
      <c r="E289" s="196" t="s">
        <v>2962</v>
      </c>
      <c r="F289" s="198" t="s">
        <v>2963</v>
      </c>
      <c r="G289" s="26">
        <v>256.85000000000002</v>
      </c>
      <c r="H289" s="25" t="s">
        <v>2964</v>
      </c>
      <c r="I289" s="25" t="s">
        <v>2964</v>
      </c>
      <c r="J289" s="25" t="s">
        <v>2966</v>
      </c>
      <c r="K289" s="25" t="s">
        <v>2966</v>
      </c>
      <c r="L289" s="24" t="s">
        <v>2967</v>
      </c>
      <c r="M289" s="24" t="s">
        <v>2968</v>
      </c>
      <c r="N289" s="24" t="s">
        <v>2968</v>
      </c>
      <c r="O289" s="30">
        <v>36474</v>
      </c>
      <c r="P289" s="30">
        <f>O289*G289</f>
        <v>9368347</v>
      </c>
      <c r="Q289" s="186">
        <v>9299340</v>
      </c>
      <c r="R289" s="30">
        <f>O289*0.95</f>
        <v>34650</v>
      </c>
      <c r="S289" s="17" t="s">
        <v>2969</v>
      </c>
      <c r="T289" s="185">
        <f>R289*G289</f>
        <v>8899853</v>
      </c>
    </row>
    <row r="290" spans="1:20" ht="22.5">
      <c r="A290" s="197"/>
      <c r="B290" s="197"/>
      <c r="C290" s="197"/>
      <c r="D290" s="169"/>
      <c r="E290" s="197"/>
      <c r="F290" s="199"/>
      <c r="G290" s="26">
        <v>23</v>
      </c>
      <c r="H290" s="184" t="s">
        <v>2965</v>
      </c>
      <c r="I290" s="184" t="s">
        <v>2965</v>
      </c>
      <c r="J290" s="25" t="s">
        <v>2966</v>
      </c>
      <c r="K290" s="25" t="s">
        <v>2966</v>
      </c>
      <c r="L290" s="24" t="s">
        <v>2967</v>
      </c>
      <c r="M290" s="24" t="s">
        <v>2968</v>
      </c>
      <c r="N290" s="24" t="s">
        <v>2968</v>
      </c>
      <c r="O290" s="30">
        <v>18283</v>
      </c>
      <c r="P290" s="30">
        <f>O290*G290</f>
        <v>420509</v>
      </c>
      <c r="Q290" s="169"/>
      <c r="R290" s="30">
        <f>O290*0.95</f>
        <v>17369</v>
      </c>
      <c r="S290" s="17" t="s">
        <v>2969</v>
      </c>
      <c r="T290" s="185">
        <f>R290*G290</f>
        <v>399487</v>
      </c>
    </row>
    <row r="291" spans="1:20">
      <c r="T291" s="37">
        <f>SUM(T289:T290)</f>
        <v>9299340</v>
      </c>
    </row>
  </sheetData>
  <sortState ref="A2:W309">
    <sortCondition ref="D1"/>
  </sortState>
  <mergeCells count="5">
    <mergeCell ref="A289:A290"/>
    <mergeCell ref="B289:B290"/>
    <mergeCell ref="C289:C290"/>
    <mergeCell ref="E289:E290"/>
    <mergeCell ref="F289:F290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6"/>
  <sheetViews>
    <sheetView workbookViewId="0">
      <pane xSplit="3" ySplit="1" topLeftCell="D97" activePane="bottomRight" state="frozen"/>
      <selection pane="topRight" activeCell="C1" sqref="C1"/>
      <selection pane="bottomLeft" activeCell="A2" sqref="A2"/>
      <selection pane="bottomRight" activeCell="A103" sqref="A103"/>
    </sheetView>
  </sheetViews>
  <sheetFormatPr defaultRowHeight="13.5"/>
  <cols>
    <col min="2" max="4" width="9" style="20"/>
    <col min="5" max="5" width="9" style="21"/>
    <col min="6" max="6" width="9" style="20"/>
    <col min="7" max="7" width="4.5" style="20" bestFit="1" customWidth="1"/>
    <col min="8" max="8" width="4.75" style="20" customWidth="1"/>
    <col min="9" max="11" width="9" style="20"/>
    <col min="12" max="12" width="9" style="135"/>
  </cols>
  <sheetData>
    <row r="1" spans="1:11" ht="22.5">
      <c r="A1" s="137" t="s">
        <v>1163</v>
      </c>
      <c r="B1" s="137" t="s">
        <v>1840</v>
      </c>
      <c r="C1" s="137" t="s">
        <v>1841</v>
      </c>
      <c r="D1" s="137" t="s">
        <v>12</v>
      </c>
      <c r="E1" s="137" t="s">
        <v>1842</v>
      </c>
      <c r="F1" s="137" t="s">
        <v>1843</v>
      </c>
      <c r="G1" s="137" t="s">
        <v>1276</v>
      </c>
      <c r="H1" s="137" t="s">
        <v>1145</v>
      </c>
      <c r="I1" s="137" t="s">
        <v>1120</v>
      </c>
      <c r="J1" s="137" t="s">
        <v>1844</v>
      </c>
      <c r="K1" s="137" t="s">
        <v>1845</v>
      </c>
    </row>
    <row r="2" spans="1:11" ht="22.5">
      <c r="A2" s="137">
        <v>1</v>
      </c>
      <c r="B2" s="138" t="s">
        <v>1213</v>
      </c>
      <c r="C2" s="138">
        <v>59.75</v>
      </c>
      <c r="D2" s="138">
        <v>1989</v>
      </c>
      <c r="E2" s="138">
        <v>1190</v>
      </c>
      <c r="F2" s="138" t="s">
        <v>774</v>
      </c>
      <c r="G2" s="138" t="s">
        <v>40</v>
      </c>
      <c r="H2" s="138" t="s">
        <v>150</v>
      </c>
      <c r="I2" s="138">
        <v>8198</v>
      </c>
      <c r="J2" s="138">
        <v>489831</v>
      </c>
      <c r="K2" s="138"/>
    </row>
    <row r="3" spans="1:11" ht="22.5">
      <c r="A3" s="137">
        <v>2</v>
      </c>
      <c r="B3" s="138" t="s">
        <v>777</v>
      </c>
      <c r="C3" s="138">
        <v>63.04</v>
      </c>
      <c r="D3" s="138">
        <v>1989</v>
      </c>
      <c r="E3" s="138">
        <v>315035</v>
      </c>
      <c r="F3" s="138" t="s">
        <v>778</v>
      </c>
      <c r="G3" s="138" t="s">
        <v>40</v>
      </c>
      <c r="H3" s="138" t="s">
        <v>150</v>
      </c>
      <c r="I3" s="138">
        <v>8280</v>
      </c>
      <c r="J3" s="138">
        <v>521971</v>
      </c>
      <c r="K3" s="138"/>
    </row>
    <row r="4" spans="1:11" ht="22.5">
      <c r="A4" s="137">
        <v>3</v>
      </c>
      <c r="B4" s="138" t="s">
        <v>780</v>
      </c>
      <c r="C4" s="138">
        <v>47.6</v>
      </c>
      <c r="D4" s="138">
        <v>1989</v>
      </c>
      <c r="E4" s="138">
        <v>315030</v>
      </c>
      <c r="F4" s="138" t="s">
        <v>781</v>
      </c>
      <c r="G4" s="138" t="s">
        <v>40</v>
      </c>
      <c r="H4" s="138" t="s">
        <v>150</v>
      </c>
      <c r="I4" s="138">
        <v>8362</v>
      </c>
      <c r="J4" s="138">
        <v>398031</v>
      </c>
      <c r="K4" s="138"/>
    </row>
    <row r="5" spans="1:11" ht="22.5">
      <c r="A5" s="137">
        <v>4</v>
      </c>
      <c r="B5" s="138" t="s">
        <v>784</v>
      </c>
      <c r="C5" s="138">
        <v>63.04</v>
      </c>
      <c r="D5" s="138">
        <v>1989</v>
      </c>
      <c r="E5" s="138">
        <v>712009912</v>
      </c>
      <c r="F5" s="138" t="s">
        <v>785</v>
      </c>
      <c r="G5" s="138" t="s">
        <v>40</v>
      </c>
      <c r="H5" s="138" t="s">
        <v>150</v>
      </c>
      <c r="I5" s="138">
        <v>8244</v>
      </c>
      <c r="J5" s="138">
        <v>519702</v>
      </c>
      <c r="K5" s="138"/>
    </row>
    <row r="6" spans="1:11" ht="22.5">
      <c r="A6" s="137">
        <v>5</v>
      </c>
      <c r="B6" s="138" t="s">
        <v>786</v>
      </c>
      <c r="C6" s="138">
        <v>31.81</v>
      </c>
      <c r="D6" s="138">
        <v>1989</v>
      </c>
      <c r="E6" s="138">
        <v>553968</v>
      </c>
      <c r="F6" s="138" t="s">
        <v>787</v>
      </c>
      <c r="G6" s="138" t="s">
        <v>40</v>
      </c>
      <c r="H6" s="138" t="s">
        <v>150</v>
      </c>
      <c r="I6" s="138">
        <v>8280</v>
      </c>
      <c r="J6" s="138">
        <v>263387</v>
      </c>
      <c r="K6" s="138"/>
    </row>
    <row r="7" spans="1:11" ht="22.5">
      <c r="A7" s="137">
        <v>6</v>
      </c>
      <c r="B7" s="138" t="s">
        <v>790</v>
      </c>
      <c r="C7" s="138">
        <v>47.06</v>
      </c>
      <c r="D7" s="138">
        <v>1989</v>
      </c>
      <c r="E7" s="138">
        <v>315029</v>
      </c>
      <c r="F7" s="138" t="s">
        <v>791</v>
      </c>
      <c r="G7" s="138" t="s">
        <v>40</v>
      </c>
      <c r="H7" s="138" t="s">
        <v>150</v>
      </c>
      <c r="I7" s="138">
        <v>8362</v>
      </c>
      <c r="J7" s="138">
        <v>393516</v>
      </c>
      <c r="K7" s="138"/>
    </row>
    <row r="8" spans="1:11" ht="22.5">
      <c r="A8" s="137">
        <v>7</v>
      </c>
      <c r="B8" s="138" t="s">
        <v>793</v>
      </c>
      <c r="C8" s="138">
        <v>41.93</v>
      </c>
      <c r="D8" s="138">
        <v>1989</v>
      </c>
      <c r="E8" s="138">
        <v>315028</v>
      </c>
      <c r="F8" s="138" t="s">
        <v>794</v>
      </c>
      <c r="G8" s="138" t="s">
        <v>40</v>
      </c>
      <c r="H8" s="138" t="s">
        <v>150</v>
      </c>
      <c r="I8" s="138">
        <v>8362</v>
      </c>
      <c r="J8" s="138">
        <v>350619</v>
      </c>
      <c r="K8" s="138"/>
    </row>
    <row r="9" spans="1:11" ht="22.5">
      <c r="A9" s="137">
        <v>8</v>
      </c>
      <c r="B9" s="138" t="s">
        <v>796</v>
      </c>
      <c r="C9" s="138">
        <v>42.02</v>
      </c>
      <c r="D9" s="138">
        <v>1989</v>
      </c>
      <c r="E9" s="138">
        <v>332663</v>
      </c>
      <c r="F9" s="138" t="s">
        <v>797</v>
      </c>
      <c r="G9" s="138" t="s">
        <v>40</v>
      </c>
      <c r="H9" s="138" t="s">
        <v>150</v>
      </c>
      <c r="I9" s="138">
        <v>8280</v>
      </c>
      <c r="J9" s="138">
        <v>347926</v>
      </c>
      <c r="K9" s="138"/>
    </row>
    <row r="10" spans="1:11" ht="22.5">
      <c r="A10" s="137">
        <v>9</v>
      </c>
      <c r="B10" s="138" t="s">
        <v>799</v>
      </c>
      <c r="C10" s="138">
        <v>42.02</v>
      </c>
      <c r="D10" s="138">
        <v>1989</v>
      </c>
      <c r="E10" s="138">
        <v>710173672</v>
      </c>
      <c r="F10" s="138" t="s">
        <v>800</v>
      </c>
      <c r="G10" s="138" t="s">
        <v>40</v>
      </c>
      <c r="H10" s="138" t="s">
        <v>150</v>
      </c>
      <c r="I10" s="138">
        <v>8362</v>
      </c>
      <c r="J10" s="138">
        <v>351371</v>
      </c>
      <c r="K10" s="138"/>
    </row>
    <row r="11" spans="1:11" ht="22.5">
      <c r="A11" s="137">
        <v>10</v>
      </c>
      <c r="B11" s="138" t="s">
        <v>801</v>
      </c>
      <c r="C11" s="138">
        <v>42.02</v>
      </c>
      <c r="D11" s="138">
        <v>1989</v>
      </c>
      <c r="E11" s="138">
        <v>315025</v>
      </c>
      <c r="F11" s="138" t="s">
        <v>802</v>
      </c>
      <c r="G11" s="138" t="s">
        <v>40</v>
      </c>
      <c r="H11" s="138" t="s">
        <v>150</v>
      </c>
      <c r="I11" s="138">
        <v>8244</v>
      </c>
      <c r="J11" s="138">
        <v>346413</v>
      </c>
      <c r="K11" s="138"/>
    </row>
    <row r="12" spans="1:11" ht="22.5">
      <c r="A12" s="137">
        <v>11</v>
      </c>
      <c r="B12" s="138" t="s">
        <v>804</v>
      </c>
      <c r="C12" s="138">
        <v>47.06</v>
      </c>
      <c r="D12" s="138">
        <v>1989</v>
      </c>
      <c r="E12" s="138">
        <v>710065657</v>
      </c>
      <c r="F12" s="138" t="s">
        <v>1214</v>
      </c>
      <c r="G12" s="138" t="s">
        <v>40</v>
      </c>
      <c r="H12" s="138" t="s">
        <v>150</v>
      </c>
      <c r="I12" s="138">
        <v>8280</v>
      </c>
      <c r="J12" s="138">
        <v>389657</v>
      </c>
      <c r="K12" s="138"/>
    </row>
    <row r="13" spans="1:11" ht="22.5">
      <c r="A13" s="137">
        <v>12</v>
      </c>
      <c r="B13" s="138" t="s">
        <v>805</v>
      </c>
      <c r="C13" s="138">
        <v>47.06</v>
      </c>
      <c r="D13" s="138">
        <v>1989</v>
      </c>
      <c r="E13" s="138">
        <v>315024</v>
      </c>
      <c r="F13" s="138" t="s">
        <v>806</v>
      </c>
      <c r="G13" s="138" t="s">
        <v>40</v>
      </c>
      <c r="H13" s="138" t="s">
        <v>150</v>
      </c>
      <c r="I13" s="138">
        <v>8244</v>
      </c>
      <c r="J13" s="138">
        <v>387963</v>
      </c>
      <c r="K13" s="138"/>
    </row>
    <row r="14" spans="1:11" ht="22.5">
      <c r="A14" s="137">
        <v>13</v>
      </c>
      <c r="B14" s="138" t="s">
        <v>808</v>
      </c>
      <c r="C14" s="138">
        <v>61.55</v>
      </c>
      <c r="D14" s="138">
        <v>1989</v>
      </c>
      <c r="E14" s="138">
        <v>418130</v>
      </c>
      <c r="F14" s="138" t="s">
        <v>809</v>
      </c>
      <c r="G14" s="138" t="s">
        <v>40</v>
      </c>
      <c r="H14" s="138" t="s">
        <v>150</v>
      </c>
      <c r="I14" s="138">
        <v>8198</v>
      </c>
      <c r="J14" s="138">
        <v>504587</v>
      </c>
      <c r="K14" s="138"/>
    </row>
    <row r="15" spans="1:11" ht="22.5">
      <c r="A15" s="137">
        <v>14</v>
      </c>
      <c r="B15" s="138" t="s">
        <v>812</v>
      </c>
      <c r="C15" s="138">
        <v>47.8</v>
      </c>
      <c r="D15" s="138">
        <v>1989</v>
      </c>
      <c r="E15" s="138">
        <v>315031</v>
      </c>
      <c r="F15" s="138" t="s">
        <v>813</v>
      </c>
      <c r="G15" s="138" t="s">
        <v>40</v>
      </c>
      <c r="H15" s="138" t="s">
        <v>150</v>
      </c>
      <c r="I15" s="138">
        <v>8280</v>
      </c>
      <c r="J15" s="138">
        <v>395784</v>
      </c>
      <c r="K15" s="138"/>
    </row>
    <row r="16" spans="1:11" ht="22.5">
      <c r="A16" s="137">
        <v>15</v>
      </c>
      <c r="B16" s="138" t="s">
        <v>815</v>
      </c>
      <c r="C16" s="138">
        <v>63.04</v>
      </c>
      <c r="D16" s="138">
        <v>1989</v>
      </c>
      <c r="E16" s="138">
        <v>315027</v>
      </c>
      <c r="F16" s="138" t="s">
        <v>816</v>
      </c>
      <c r="G16" s="138" t="s">
        <v>40</v>
      </c>
      <c r="H16" s="138" t="s">
        <v>150</v>
      </c>
      <c r="I16" s="138">
        <v>8362</v>
      </c>
      <c r="J16" s="138">
        <v>527140</v>
      </c>
      <c r="K16" s="138"/>
    </row>
    <row r="17" spans="1:11" ht="22.5">
      <c r="A17" s="137">
        <v>16</v>
      </c>
      <c r="B17" s="138" t="s">
        <v>818</v>
      </c>
      <c r="C17" s="138">
        <v>47.6</v>
      </c>
      <c r="D17" s="138">
        <v>1989</v>
      </c>
      <c r="E17" s="138">
        <v>315023</v>
      </c>
      <c r="F17" s="138" t="s">
        <v>819</v>
      </c>
      <c r="G17" s="138" t="s">
        <v>40</v>
      </c>
      <c r="H17" s="138" t="s">
        <v>150</v>
      </c>
      <c r="I17" s="138">
        <v>8244</v>
      </c>
      <c r="J17" s="138">
        <v>392414</v>
      </c>
      <c r="K17" s="138"/>
    </row>
    <row r="18" spans="1:11" ht="22.5">
      <c r="A18" s="137">
        <v>17</v>
      </c>
      <c r="B18" s="138" t="s">
        <v>494</v>
      </c>
      <c r="C18" s="138">
        <v>74.08</v>
      </c>
      <c r="D18" s="138">
        <v>1986</v>
      </c>
      <c r="E18" s="138">
        <v>64757</v>
      </c>
      <c r="F18" s="138" t="s">
        <v>496</v>
      </c>
      <c r="G18" s="138" t="s">
        <v>40</v>
      </c>
      <c r="H18" s="138" t="s">
        <v>150</v>
      </c>
      <c r="I18" s="138">
        <v>8152</v>
      </c>
      <c r="J18" s="138">
        <v>603900</v>
      </c>
      <c r="K18" s="138"/>
    </row>
    <row r="19" spans="1:11" ht="22.5">
      <c r="A19" s="137">
        <v>18</v>
      </c>
      <c r="B19" s="138" t="s">
        <v>500</v>
      </c>
      <c r="C19" s="138">
        <v>74.08</v>
      </c>
      <c r="D19" s="138">
        <v>1986</v>
      </c>
      <c r="E19" s="138" t="s">
        <v>502</v>
      </c>
      <c r="F19" s="138" t="s">
        <v>501</v>
      </c>
      <c r="G19" s="138" t="s">
        <v>40</v>
      </c>
      <c r="H19" s="138" t="s">
        <v>150</v>
      </c>
      <c r="I19" s="138">
        <v>8234</v>
      </c>
      <c r="J19" s="138">
        <v>609975</v>
      </c>
      <c r="K19" s="138"/>
    </row>
    <row r="20" spans="1:11" ht="22.5">
      <c r="A20" s="137">
        <v>19</v>
      </c>
      <c r="B20" s="138" t="s">
        <v>503</v>
      </c>
      <c r="C20" s="138">
        <v>74.08</v>
      </c>
      <c r="D20" s="138">
        <v>1986</v>
      </c>
      <c r="E20" s="138" t="s">
        <v>505</v>
      </c>
      <c r="F20" s="138" t="s">
        <v>504</v>
      </c>
      <c r="G20" s="138" t="s">
        <v>40</v>
      </c>
      <c r="H20" s="138" t="s">
        <v>150</v>
      </c>
      <c r="I20" s="138">
        <v>8315</v>
      </c>
      <c r="J20" s="138">
        <v>615975</v>
      </c>
      <c r="K20" s="138"/>
    </row>
    <row r="21" spans="1:11" ht="22.5">
      <c r="A21" s="137">
        <v>20</v>
      </c>
      <c r="B21" s="138" t="s">
        <v>506</v>
      </c>
      <c r="C21" s="138">
        <v>74.08</v>
      </c>
      <c r="D21" s="138">
        <v>1986</v>
      </c>
      <c r="E21" s="138">
        <v>64734</v>
      </c>
      <c r="F21" s="138" t="s">
        <v>507</v>
      </c>
      <c r="G21" s="138" t="s">
        <v>40</v>
      </c>
      <c r="H21" s="138" t="s">
        <v>150</v>
      </c>
      <c r="I21" s="138">
        <v>8193</v>
      </c>
      <c r="J21" s="138">
        <v>606937</v>
      </c>
      <c r="K21" s="138"/>
    </row>
    <row r="22" spans="1:11" ht="22.5">
      <c r="A22" s="137">
        <v>21</v>
      </c>
      <c r="B22" s="138" t="s">
        <v>512</v>
      </c>
      <c r="C22" s="138">
        <v>51.68</v>
      </c>
      <c r="D22" s="138">
        <v>1986</v>
      </c>
      <c r="E22" s="138">
        <v>64756</v>
      </c>
      <c r="F22" s="138" t="s">
        <v>513</v>
      </c>
      <c r="G22" s="138" t="s">
        <v>40</v>
      </c>
      <c r="H22" s="138" t="s">
        <v>150</v>
      </c>
      <c r="I22" s="138">
        <v>8152</v>
      </c>
      <c r="J22" s="138">
        <v>421295</v>
      </c>
      <c r="K22" s="138"/>
    </row>
    <row r="23" spans="1:11" ht="22.5">
      <c r="A23" s="137">
        <v>22</v>
      </c>
      <c r="B23" s="138" t="s">
        <v>515</v>
      </c>
      <c r="C23" s="138">
        <v>51.68</v>
      </c>
      <c r="D23" s="138">
        <v>1986</v>
      </c>
      <c r="E23" s="138">
        <v>64748</v>
      </c>
      <c r="F23" s="138" t="s">
        <v>516</v>
      </c>
      <c r="G23" s="138" t="s">
        <v>40</v>
      </c>
      <c r="H23" s="138" t="s">
        <v>150</v>
      </c>
      <c r="I23" s="138">
        <v>8234</v>
      </c>
      <c r="J23" s="138">
        <v>425533</v>
      </c>
      <c r="K23" s="138"/>
    </row>
    <row r="24" spans="1:11" ht="22.5">
      <c r="A24" s="137">
        <v>23</v>
      </c>
      <c r="B24" s="138" t="s">
        <v>518</v>
      </c>
      <c r="C24" s="138">
        <v>51.68</v>
      </c>
      <c r="D24" s="138">
        <v>1986</v>
      </c>
      <c r="E24" s="138">
        <v>64741</v>
      </c>
      <c r="F24" s="138" t="s">
        <v>519</v>
      </c>
      <c r="G24" s="138" t="s">
        <v>40</v>
      </c>
      <c r="H24" s="138" t="s">
        <v>150</v>
      </c>
      <c r="I24" s="138">
        <v>8315</v>
      </c>
      <c r="J24" s="138">
        <v>429719</v>
      </c>
      <c r="K24" s="138"/>
    </row>
    <row r="25" spans="1:11" ht="22.5">
      <c r="A25" s="137">
        <v>24</v>
      </c>
      <c r="B25" s="138" t="s">
        <v>522</v>
      </c>
      <c r="C25" s="138">
        <v>51.68</v>
      </c>
      <c r="D25" s="138">
        <v>1986</v>
      </c>
      <c r="E25" s="138" t="s">
        <v>1216</v>
      </c>
      <c r="F25" s="138" t="s">
        <v>523</v>
      </c>
      <c r="G25" s="138" t="s">
        <v>40</v>
      </c>
      <c r="H25" s="138" t="s">
        <v>150</v>
      </c>
      <c r="I25" s="138">
        <v>8193</v>
      </c>
      <c r="J25" s="138">
        <v>423414</v>
      </c>
      <c r="K25" s="138"/>
    </row>
    <row r="26" spans="1:11" ht="22.5">
      <c r="A26" s="137">
        <v>25</v>
      </c>
      <c r="B26" s="138" t="s">
        <v>612</v>
      </c>
      <c r="C26" s="138">
        <v>81.59</v>
      </c>
      <c r="D26" s="138">
        <v>1986</v>
      </c>
      <c r="E26" s="138">
        <v>64763</v>
      </c>
      <c r="F26" s="138" t="s">
        <v>613</v>
      </c>
      <c r="G26" s="138" t="s">
        <v>40</v>
      </c>
      <c r="H26" s="138" t="s">
        <v>150</v>
      </c>
      <c r="I26" s="138">
        <v>8152</v>
      </c>
      <c r="J26" s="138">
        <v>665122</v>
      </c>
      <c r="K26" s="138"/>
    </row>
    <row r="27" spans="1:11" ht="22.5">
      <c r="A27" s="137">
        <v>26</v>
      </c>
      <c r="B27" s="138" t="s">
        <v>617</v>
      </c>
      <c r="C27" s="138">
        <v>81.59</v>
      </c>
      <c r="D27" s="138">
        <v>1986</v>
      </c>
      <c r="E27" s="138">
        <v>74755</v>
      </c>
      <c r="F27" s="138" t="s">
        <v>618</v>
      </c>
      <c r="G27" s="138" t="s">
        <v>40</v>
      </c>
      <c r="H27" s="138" t="s">
        <v>150</v>
      </c>
      <c r="I27" s="138">
        <v>8234</v>
      </c>
      <c r="J27" s="138">
        <v>671812</v>
      </c>
      <c r="K27" s="138"/>
    </row>
    <row r="28" spans="1:11" ht="22.5">
      <c r="A28" s="137">
        <v>27</v>
      </c>
      <c r="B28" s="138" t="s">
        <v>622</v>
      </c>
      <c r="C28" s="138">
        <v>81.59</v>
      </c>
      <c r="D28" s="138">
        <v>1986</v>
      </c>
      <c r="E28" s="138">
        <v>64747</v>
      </c>
      <c r="F28" s="138" t="s">
        <v>623</v>
      </c>
      <c r="G28" s="138" t="s">
        <v>40</v>
      </c>
      <c r="H28" s="138" t="s">
        <v>150</v>
      </c>
      <c r="I28" s="138">
        <v>8315</v>
      </c>
      <c r="J28" s="138">
        <v>678421</v>
      </c>
      <c r="K28" s="138"/>
    </row>
    <row r="29" spans="1:11" ht="22.5">
      <c r="A29" s="137">
        <v>28</v>
      </c>
      <c r="B29" s="138" t="s">
        <v>626</v>
      </c>
      <c r="C29" s="138">
        <v>81.59</v>
      </c>
      <c r="D29" s="138">
        <v>1986</v>
      </c>
      <c r="E29" s="138">
        <v>64740</v>
      </c>
      <c r="F29" s="138" t="s">
        <v>627</v>
      </c>
      <c r="G29" s="138" t="s">
        <v>40</v>
      </c>
      <c r="H29" s="138" t="s">
        <v>150</v>
      </c>
      <c r="I29" s="138">
        <v>8193</v>
      </c>
      <c r="J29" s="138">
        <v>668467</v>
      </c>
      <c r="K29" s="138"/>
    </row>
    <row r="30" spans="1:11" ht="22.5">
      <c r="A30" s="137">
        <v>29</v>
      </c>
      <c r="B30" s="138" t="s">
        <v>631</v>
      </c>
      <c r="C30" s="138">
        <v>92.43</v>
      </c>
      <c r="D30" s="138">
        <v>1986</v>
      </c>
      <c r="E30" s="138">
        <v>64762</v>
      </c>
      <c r="F30" s="138" t="s">
        <v>632</v>
      </c>
      <c r="G30" s="138" t="s">
        <v>40</v>
      </c>
      <c r="H30" s="138" t="s">
        <v>150</v>
      </c>
      <c r="I30" s="138">
        <v>8152</v>
      </c>
      <c r="J30" s="138">
        <v>753489</v>
      </c>
      <c r="K30" s="138"/>
    </row>
    <row r="31" spans="1:11" ht="22.5">
      <c r="A31" s="137">
        <v>30</v>
      </c>
      <c r="B31" s="138" t="s">
        <v>635</v>
      </c>
      <c r="C31" s="138">
        <v>92.43</v>
      </c>
      <c r="D31" s="138">
        <v>1986</v>
      </c>
      <c r="E31" s="138">
        <v>64754</v>
      </c>
      <c r="F31" s="138" t="s">
        <v>636</v>
      </c>
      <c r="G31" s="138" t="s">
        <v>40</v>
      </c>
      <c r="H31" s="138" t="s">
        <v>150</v>
      </c>
      <c r="I31" s="138">
        <v>8234</v>
      </c>
      <c r="J31" s="138">
        <v>761069</v>
      </c>
      <c r="K31" s="138"/>
    </row>
    <row r="32" spans="1:11" ht="22.5">
      <c r="A32" s="137">
        <v>31</v>
      </c>
      <c r="B32" s="138" t="s">
        <v>639</v>
      </c>
      <c r="C32" s="138">
        <v>92.43</v>
      </c>
      <c r="D32" s="138">
        <v>1986</v>
      </c>
      <c r="E32" s="138">
        <v>64746</v>
      </c>
      <c r="F32" s="138" t="s">
        <v>640</v>
      </c>
      <c r="G32" s="138" t="s">
        <v>40</v>
      </c>
      <c r="H32" s="138" t="s">
        <v>150</v>
      </c>
      <c r="I32" s="138">
        <v>8315</v>
      </c>
      <c r="J32" s="138">
        <v>768555</v>
      </c>
      <c r="K32" s="138"/>
    </row>
    <row r="33" spans="1:11" ht="22.5">
      <c r="A33" s="137">
        <v>32</v>
      </c>
      <c r="B33" s="138" t="s">
        <v>642</v>
      </c>
      <c r="C33" s="138">
        <v>92.43</v>
      </c>
      <c r="D33" s="138">
        <v>1986</v>
      </c>
      <c r="E33" s="138">
        <v>64739</v>
      </c>
      <c r="F33" s="138" t="s">
        <v>643</v>
      </c>
      <c r="G33" s="138" t="s">
        <v>40</v>
      </c>
      <c r="H33" s="138" t="s">
        <v>150</v>
      </c>
      <c r="I33" s="138">
        <v>8193</v>
      </c>
      <c r="J33" s="138">
        <v>757279</v>
      </c>
      <c r="K33" s="138"/>
    </row>
    <row r="34" spans="1:11" ht="22.5">
      <c r="A34" s="137">
        <v>33</v>
      </c>
      <c r="B34" s="138" t="s">
        <v>645</v>
      </c>
      <c r="C34" s="138">
        <v>75.16</v>
      </c>
      <c r="D34" s="138">
        <v>1986</v>
      </c>
      <c r="E34" s="138">
        <v>64761</v>
      </c>
      <c r="F34" s="138" t="s">
        <v>646</v>
      </c>
      <c r="G34" s="138" t="s">
        <v>40</v>
      </c>
      <c r="H34" s="138" t="s">
        <v>150</v>
      </c>
      <c r="I34" s="138">
        <v>8152</v>
      </c>
      <c r="J34" s="138">
        <v>612704</v>
      </c>
      <c r="K34" s="138"/>
    </row>
    <row r="35" spans="1:11" ht="22.5">
      <c r="A35" s="137">
        <v>34</v>
      </c>
      <c r="B35" s="138" t="s">
        <v>648</v>
      </c>
      <c r="C35" s="138">
        <v>75.16</v>
      </c>
      <c r="D35" s="138">
        <v>1986</v>
      </c>
      <c r="E35" s="138">
        <v>64753</v>
      </c>
      <c r="F35" s="138" t="s">
        <v>649</v>
      </c>
      <c r="G35" s="138" t="s">
        <v>40</v>
      </c>
      <c r="H35" s="138" t="s">
        <v>150</v>
      </c>
      <c r="I35" s="138">
        <v>8234</v>
      </c>
      <c r="J35" s="138">
        <v>618867</v>
      </c>
      <c r="K35" s="138"/>
    </row>
    <row r="36" spans="1:11" ht="22.5">
      <c r="A36" s="137">
        <v>35</v>
      </c>
      <c r="B36" s="138" t="s">
        <v>651</v>
      </c>
      <c r="C36" s="138">
        <v>75.16</v>
      </c>
      <c r="D36" s="138">
        <v>1986</v>
      </c>
      <c r="E36" s="138">
        <v>709087252</v>
      </c>
      <c r="F36" s="138" t="s">
        <v>652</v>
      </c>
      <c r="G36" s="138" t="s">
        <v>40</v>
      </c>
      <c r="H36" s="138" t="s">
        <v>150</v>
      </c>
      <c r="I36" s="138">
        <v>8315</v>
      </c>
      <c r="J36" s="138">
        <v>624955</v>
      </c>
      <c r="K36" s="138"/>
    </row>
    <row r="37" spans="1:11" ht="22.5">
      <c r="A37" s="137">
        <v>36</v>
      </c>
      <c r="B37" s="138" t="s">
        <v>653</v>
      </c>
      <c r="C37" s="138">
        <v>75.16</v>
      </c>
      <c r="D37" s="138">
        <v>1986</v>
      </c>
      <c r="E37" s="138">
        <v>64738</v>
      </c>
      <c r="F37" s="138" t="s">
        <v>654</v>
      </c>
      <c r="G37" s="138" t="s">
        <v>40</v>
      </c>
      <c r="H37" s="138" t="s">
        <v>150</v>
      </c>
      <c r="I37" s="138">
        <v>8193</v>
      </c>
      <c r="J37" s="138">
        <v>615786</v>
      </c>
      <c r="K37" s="138"/>
    </row>
    <row r="38" spans="1:11" ht="22.5">
      <c r="A38" s="137">
        <v>37</v>
      </c>
      <c r="B38" s="138" t="s">
        <v>657</v>
      </c>
      <c r="C38" s="138">
        <v>81.06</v>
      </c>
      <c r="D38" s="138">
        <v>1986</v>
      </c>
      <c r="E38" s="138">
        <v>64760</v>
      </c>
      <c r="F38" s="138" t="s">
        <v>658</v>
      </c>
      <c r="G38" s="138" t="s">
        <v>40</v>
      </c>
      <c r="H38" s="138" t="s">
        <v>150</v>
      </c>
      <c r="I38" s="138">
        <v>8152</v>
      </c>
      <c r="J38" s="138">
        <v>660801</v>
      </c>
      <c r="K38" s="138"/>
    </row>
    <row r="39" spans="1:11" ht="22.5">
      <c r="A39" s="137">
        <v>38</v>
      </c>
      <c r="B39" s="138" t="s">
        <v>661</v>
      </c>
      <c r="C39" s="138">
        <v>81.06</v>
      </c>
      <c r="D39" s="138">
        <v>1986</v>
      </c>
      <c r="E39" s="138">
        <v>64752</v>
      </c>
      <c r="F39" s="138" t="s">
        <v>662</v>
      </c>
      <c r="G39" s="138" t="s">
        <v>40</v>
      </c>
      <c r="H39" s="138" t="s">
        <v>150</v>
      </c>
      <c r="I39" s="138">
        <v>8234</v>
      </c>
      <c r="J39" s="138">
        <v>667448</v>
      </c>
      <c r="K39" s="138"/>
    </row>
    <row r="40" spans="1:11" ht="22.5">
      <c r="A40" s="137">
        <v>39</v>
      </c>
      <c r="B40" s="138" t="s">
        <v>664</v>
      </c>
      <c r="C40" s="138">
        <v>81.06</v>
      </c>
      <c r="D40" s="138">
        <v>1986</v>
      </c>
      <c r="E40" s="138">
        <v>64745</v>
      </c>
      <c r="F40" s="138" t="s">
        <v>665</v>
      </c>
      <c r="G40" s="138" t="s">
        <v>40</v>
      </c>
      <c r="H40" s="138" t="s">
        <v>150</v>
      </c>
      <c r="I40" s="138">
        <v>8315</v>
      </c>
      <c r="J40" s="138">
        <v>674014</v>
      </c>
      <c r="K40" s="138"/>
    </row>
    <row r="41" spans="1:11" ht="22.5">
      <c r="A41" s="137">
        <v>40</v>
      </c>
      <c r="B41" s="138" t="s">
        <v>667</v>
      </c>
      <c r="C41" s="138">
        <v>81.06</v>
      </c>
      <c r="D41" s="138">
        <v>1986</v>
      </c>
      <c r="E41" s="138">
        <v>708045852</v>
      </c>
      <c r="F41" s="138" t="s">
        <v>668</v>
      </c>
      <c r="G41" s="138" t="s">
        <v>40</v>
      </c>
      <c r="H41" s="138" t="s">
        <v>150</v>
      </c>
      <c r="I41" s="138">
        <v>8193</v>
      </c>
      <c r="J41" s="138">
        <v>664125</v>
      </c>
      <c r="K41" s="138"/>
    </row>
    <row r="42" spans="1:11" ht="22.5">
      <c r="A42" s="137">
        <v>41</v>
      </c>
      <c r="B42" s="138" t="s">
        <v>670</v>
      </c>
      <c r="C42" s="138">
        <v>92.43</v>
      </c>
      <c r="D42" s="138">
        <v>1986</v>
      </c>
      <c r="E42" s="138">
        <v>187854</v>
      </c>
      <c r="F42" s="138" t="s">
        <v>671</v>
      </c>
      <c r="G42" s="138" t="s">
        <v>40</v>
      </c>
      <c r="H42" s="138" t="s">
        <v>150</v>
      </c>
      <c r="I42" s="138">
        <v>8152</v>
      </c>
      <c r="J42" s="138">
        <v>753489</v>
      </c>
      <c r="K42" s="138"/>
    </row>
    <row r="43" spans="1:11" ht="33.75">
      <c r="A43" s="137">
        <v>42</v>
      </c>
      <c r="B43" s="138" t="s">
        <v>1215</v>
      </c>
      <c r="C43" s="138">
        <v>92.43</v>
      </c>
      <c r="D43" s="138">
        <v>1986</v>
      </c>
      <c r="E43" s="138" t="s">
        <v>1217</v>
      </c>
      <c r="F43" s="138" t="s">
        <v>673</v>
      </c>
      <c r="G43" s="138" t="s">
        <v>40</v>
      </c>
      <c r="H43" s="138" t="s">
        <v>150</v>
      </c>
      <c r="I43" s="138">
        <v>8234</v>
      </c>
      <c r="J43" s="138">
        <v>761069</v>
      </c>
      <c r="K43" s="138"/>
    </row>
    <row r="44" spans="1:11" ht="22.5">
      <c r="A44" s="137">
        <v>43</v>
      </c>
      <c r="B44" s="138" t="s">
        <v>674</v>
      </c>
      <c r="C44" s="138">
        <v>92.43</v>
      </c>
      <c r="D44" s="138">
        <v>1986</v>
      </c>
      <c r="E44" s="138">
        <v>64744</v>
      </c>
      <c r="F44" s="138" t="s">
        <v>675</v>
      </c>
      <c r="G44" s="138" t="s">
        <v>40</v>
      </c>
      <c r="H44" s="138" t="s">
        <v>150</v>
      </c>
      <c r="I44" s="138">
        <v>8315</v>
      </c>
      <c r="J44" s="138">
        <v>768555</v>
      </c>
      <c r="K44" s="138"/>
    </row>
    <row r="45" spans="1:11" ht="22.5">
      <c r="A45" s="137">
        <v>44</v>
      </c>
      <c r="B45" s="138" t="s">
        <v>677</v>
      </c>
      <c r="C45" s="138">
        <v>92.43</v>
      </c>
      <c r="D45" s="138">
        <v>1986</v>
      </c>
      <c r="E45" s="138">
        <v>64736</v>
      </c>
      <c r="F45" s="138" t="s">
        <v>678</v>
      </c>
      <c r="G45" s="138" t="s">
        <v>40</v>
      </c>
      <c r="H45" s="138" t="s">
        <v>150</v>
      </c>
      <c r="I45" s="138">
        <v>8193</v>
      </c>
      <c r="J45" s="138">
        <v>757279</v>
      </c>
      <c r="K45" s="138"/>
    </row>
    <row r="46" spans="1:11" ht="22.5">
      <c r="A46" s="137">
        <v>45</v>
      </c>
      <c r="B46" s="138" t="s">
        <v>680</v>
      </c>
      <c r="C46" s="138">
        <v>75.16</v>
      </c>
      <c r="D46" s="138">
        <v>1986</v>
      </c>
      <c r="E46" s="138">
        <v>64758</v>
      </c>
      <c r="F46" s="138" t="s">
        <v>681</v>
      </c>
      <c r="G46" s="138" t="s">
        <v>40</v>
      </c>
      <c r="H46" s="138" t="s">
        <v>150</v>
      </c>
      <c r="I46" s="138">
        <v>8152</v>
      </c>
      <c r="J46" s="138">
        <v>612704</v>
      </c>
      <c r="K46" s="138"/>
    </row>
    <row r="47" spans="1:11" ht="22.5">
      <c r="A47" s="137">
        <v>46</v>
      </c>
      <c r="B47" s="138" t="s">
        <v>683</v>
      </c>
      <c r="C47" s="138">
        <v>75.16</v>
      </c>
      <c r="D47" s="138">
        <v>1986</v>
      </c>
      <c r="E47" s="138">
        <v>64750</v>
      </c>
      <c r="F47" s="138" t="s">
        <v>684</v>
      </c>
      <c r="G47" s="138" t="s">
        <v>40</v>
      </c>
      <c r="H47" s="138" t="s">
        <v>150</v>
      </c>
      <c r="I47" s="138">
        <v>8234</v>
      </c>
      <c r="J47" s="138">
        <v>618867</v>
      </c>
      <c r="K47" s="138"/>
    </row>
    <row r="48" spans="1:11" ht="22.5">
      <c r="A48" s="137">
        <v>47</v>
      </c>
      <c r="B48" s="138" t="s">
        <v>686</v>
      </c>
      <c r="C48" s="138">
        <v>75.16</v>
      </c>
      <c r="D48" s="138">
        <v>1986</v>
      </c>
      <c r="E48" s="138">
        <v>64743</v>
      </c>
      <c r="F48" s="138" t="s">
        <v>687</v>
      </c>
      <c r="G48" s="138" t="s">
        <v>40</v>
      </c>
      <c r="H48" s="138" t="s">
        <v>150</v>
      </c>
      <c r="I48" s="138">
        <v>8315</v>
      </c>
      <c r="J48" s="138">
        <v>624955</v>
      </c>
      <c r="K48" s="138"/>
    </row>
    <row r="49" spans="1:11" ht="22.5">
      <c r="A49" s="137">
        <v>48</v>
      </c>
      <c r="B49" s="138" t="s">
        <v>689</v>
      </c>
      <c r="C49" s="138">
        <v>75.16</v>
      </c>
      <c r="D49" s="138">
        <v>1986</v>
      </c>
      <c r="E49" s="138">
        <v>302049</v>
      </c>
      <c r="F49" s="138" t="s">
        <v>690</v>
      </c>
      <c r="G49" s="138" t="s">
        <v>40</v>
      </c>
      <c r="H49" s="138" t="s">
        <v>150</v>
      </c>
      <c r="I49" s="138">
        <v>8193</v>
      </c>
      <c r="J49" s="138">
        <v>615786</v>
      </c>
      <c r="K49" s="138"/>
    </row>
    <row r="50" spans="1:11" ht="22.5">
      <c r="A50" s="137">
        <v>49</v>
      </c>
      <c r="B50" s="138" t="s">
        <v>524</v>
      </c>
      <c r="C50" s="138">
        <v>81.59</v>
      </c>
      <c r="D50" s="138">
        <v>1986</v>
      </c>
      <c r="E50" s="138">
        <v>711165637</v>
      </c>
      <c r="F50" s="138" t="s">
        <v>526</v>
      </c>
      <c r="G50" s="138" t="s">
        <v>40</v>
      </c>
      <c r="H50" s="138" t="s">
        <v>150</v>
      </c>
      <c r="I50" s="138">
        <v>8152</v>
      </c>
      <c r="J50" s="138">
        <v>665122</v>
      </c>
      <c r="K50" s="138"/>
    </row>
    <row r="51" spans="1:11" ht="22.5">
      <c r="A51" s="137">
        <v>50</v>
      </c>
      <c r="B51" s="138" t="s">
        <v>528</v>
      </c>
      <c r="C51" s="138">
        <v>81.59</v>
      </c>
      <c r="D51" s="138">
        <v>1986</v>
      </c>
      <c r="E51" s="138">
        <v>509356</v>
      </c>
      <c r="F51" s="138" t="s">
        <v>529</v>
      </c>
      <c r="G51" s="138" t="s">
        <v>40</v>
      </c>
      <c r="H51" s="138" t="s">
        <v>150</v>
      </c>
      <c r="I51" s="138">
        <v>8234</v>
      </c>
      <c r="J51" s="138">
        <v>671812</v>
      </c>
      <c r="K51" s="138"/>
    </row>
    <row r="52" spans="1:11" ht="22.5">
      <c r="A52" s="137">
        <v>51</v>
      </c>
      <c r="B52" s="138" t="s">
        <v>532</v>
      </c>
      <c r="C52" s="138">
        <v>81.59</v>
      </c>
      <c r="D52" s="138">
        <v>1986</v>
      </c>
      <c r="E52" s="138">
        <v>64780</v>
      </c>
      <c r="F52" s="138" t="s">
        <v>533</v>
      </c>
      <c r="G52" s="138" t="s">
        <v>40</v>
      </c>
      <c r="H52" s="138" t="s">
        <v>150</v>
      </c>
      <c r="I52" s="138">
        <v>8315</v>
      </c>
      <c r="J52" s="138">
        <v>678421</v>
      </c>
      <c r="K52" s="138"/>
    </row>
    <row r="53" spans="1:11" ht="22.5">
      <c r="A53" s="137">
        <v>52</v>
      </c>
      <c r="B53" s="138" t="s">
        <v>535</v>
      </c>
      <c r="C53" s="138">
        <v>81.59</v>
      </c>
      <c r="D53" s="138">
        <v>1986</v>
      </c>
      <c r="E53" s="138">
        <v>64788</v>
      </c>
      <c r="F53" s="138" t="s">
        <v>536</v>
      </c>
      <c r="G53" s="138" t="s">
        <v>40</v>
      </c>
      <c r="H53" s="138" t="s">
        <v>150</v>
      </c>
      <c r="I53" s="138">
        <v>8193</v>
      </c>
      <c r="J53" s="138">
        <v>668467</v>
      </c>
      <c r="K53" s="138"/>
    </row>
    <row r="54" spans="1:11" ht="22.5">
      <c r="A54" s="137">
        <v>53</v>
      </c>
      <c r="B54" s="138" t="s">
        <v>984</v>
      </c>
      <c r="C54" s="138">
        <v>92.43</v>
      </c>
      <c r="D54" s="138">
        <v>1986</v>
      </c>
      <c r="E54" s="138">
        <v>715285911</v>
      </c>
      <c r="F54" s="138" t="s">
        <v>985</v>
      </c>
      <c r="G54" s="138" t="s">
        <v>40</v>
      </c>
      <c r="H54" s="138" t="s">
        <v>150</v>
      </c>
      <c r="I54" s="138">
        <v>8152</v>
      </c>
      <c r="J54" s="138">
        <v>753489</v>
      </c>
      <c r="K54" s="138"/>
    </row>
    <row r="55" spans="1:11" ht="22.5">
      <c r="A55" s="137">
        <v>54</v>
      </c>
      <c r="B55" s="138" t="s">
        <v>988</v>
      </c>
      <c r="C55" s="138">
        <v>92.43</v>
      </c>
      <c r="D55" s="138">
        <v>1986</v>
      </c>
      <c r="E55" s="138">
        <v>64773</v>
      </c>
      <c r="F55" s="138" t="s">
        <v>989</v>
      </c>
      <c r="G55" s="138" t="s">
        <v>40</v>
      </c>
      <c r="H55" s="138" t="s">
        <v>150</v>
      </c>
      <c r="I55" s="138">
        <v>8234</v>
      </c>
      <c r="J55" s="138">
        <v>761069</v>
      </c>
      <c r="K55" s="138"/>
    </row>
    <row r="56" spans="1:11" ht="22.5">
      <c r="A56" s="137">
        <v>55</v>
      </c>
      <c r="B56" s="138" t="s">
        <v>991</v>
      </c>
      <c r="C56" s="138">
        <v>92.43</v>
      </c>
      <c r="D56" s="138">
        <v>1986</v>
      </c>
      <c r="E56" s="138">
        <v>64781</v>
      </c>
      <c r="F56" s="138" t="s">
        <v>992</v>
      </c>
      <c r="G56" s="138" t="s">
        <v>40</v>
      </c>
      <c r="H56" s="138" t="s">
        <v>150</v>
      </c>
      <c r="I56" s="138">
        <v>8315</v>
      </c>
      <c r="J56" s="138">
        <v>768555</v>
      </c>
      <c r="K56" s="138"/>
    </row>
    <row r="57" spans="1:11" ht="22.5">
      <c r="A57" s="137">
        <v>56</v>
      </c>
      <c r="B57" s="138" t="s">
        <v>995</v>
      </c>
      <c r="C57" s="138">
        <v>92.43</v>
      </c>
      <c r="D57" s="138">
        <v>1986</v>
      </c>
      <c r="E57" s="138">
        <v>64789</v>
      </c>
      <c r="F57" s="138" t="s">
        <v>996</v>
      </c>
      <c r="G57" s="138" t="s">
        <v>40</v>
      </c>
      <c r="H57" s="138" t="s">
        <v>150</v>
      </c>
      <c r="I57" s="138">
        <v>8193</v>
      </c>
      <c r="J57" s="138">
        <v>757279</v>
      </c>
      <c r="K57" s="138"/>
    </row>
    <row r="58" spans="1:11" ht="22.5">
      <c r="A58" s="137">
        <v>57</v>
      </c>
      <c r="B58" s="138" t="s">
        <v>999</v>
      </c>
      <c r="C58" s="138">
        <v>75.16</v>
      </c>
      <c r="D58" s="138">
        <v>1986</v>
      </c>
      <c r="E58" s="138">
        <v>64766</v>
      </c>
      <c r="F58" s="138" t="s">
        <v>1000</v>
      </c>
      <c r="G58" s="138" t="s">
        <v>40</v>
      </c>
      <c r="H58" s="138" t="s">
        <v>150</v>
      </c>
      <c r="I58" s="138">
        <v>8152</v>
      </c>
      <c r="J58" s="138">
        <v>612704</v>
      </c>
      <c r="K58" s="138"/>
    </row>
    <row r="59" spans="1:11" ht="22.5">
      <c r="A59" s="137">
        <v>58</v>
      </c>
      <c r="B59" s="138" t="s">
        <v>1002</v>
      </c>
      <c r="C59" s="138">
        <v>75.16</v>
      </c>
      <c r="D59" s="138">
        <v>1986</v>
      </c>
      <c r="E59" s="138">
        <v>64774</v>
      </c>
      <c r="F59" s="138" t="s">
        <v>1003</v>
      </c>
      <c r="G59" s="138" t="s">
        <v>40</v>
      </c>
      <c r="H59" s="138" t="s">
        <v>150</v>
      </c>
      <c r="I59" s="138">
        <v>8234</v>
      </c>
      <c r="J59" s="138">
        <v>618867</v>
      </c>
      <c r="K59" s="138"/>
    </row>
    <row r="60" spans="1:11" ht="22.5">
      <c r="A60" s="137">
        <v>59</v>
      </c>
      <c r="B60" s="138" t="s">
        <v>1006</v>
      </c>
      <c r="C60" s="138">
        <v>75.16</v>
      </c>
      <c r="D60" s="138">
        <v>1986</v>
      </c>
      <c r="E60" s="138">
        <v>64782</v>
      </c>
      <c r="F60" s="138" t="s">
        <v>1007</v>
      </c>
      <c r="G60" s="138" t="s">
        <v>40</v>
      </c>
      <c r="H60" s="138" t="s">
        <v>150</v>
      </c>
      <c r="I60" s="138">
        <v>8315</v>
      </c>
      <c r="J60" s="138">
        <v>624955</v>
      </c>
      <c r="K60" s="138"/>
    </row>
    <row r="61" spans="1:11" ht="22.5">
      <c r="A61" s="137">
        <v>60</v>
      </c>
      <c r="B61" s="138" t="s">
        <v>1009</v>
      </c>
      <c r="C61" s="138">
        <v>75.16</v>
      </c>
      <c r="D61" s="138">
        <v>1986</v>
      </c>
      <c r="E61" s="138">
        <v>64790</v>
      </c>
      <c r="F61" s="138" t="s">
        <v>1010</v>
      </c>
      <c r="G61" s="138" t="s">
        <v>40</v>
      </c>
      <c r="H61" s="138" t="s">
        <v>150</v>
      </c>
      <c r="I61" s="138">
        <v>8193</v>
      </c>
      <c r="J61" s="138">
        <v>615786</v>
      </c>
      <c r="K61" s="138"/>
    </row>
    <row r="62" spans="1:11" ht="22.5">
      <c r="A62" s="137">
        <v>61</v>
      </c>
      <c r="B62" s="138" t="s">
        <v>1013</v>
      </c>
      <c r="C62" s="138">
        <v>81.06</v>
      </c>
      <c r="D62" s="138">
        <v>1986</v>
      </c>
      <c r="E62" s="138">
        <v>448390</v>
      </c>
      <c r="F62" s="138" t="s">
        <v>1014</v>
      </c>
      <c r="G62" s="138" t="s">
        <v>40</v>
      </c>
      <c r="H62" s="138" t="s">
        <v>150</v>
      </c>
      <c r="I62" s="138">
        <v>8152</v>
      </c>
      <c r="J62" s="138">
        <v>660801</v>
      </c>
      <c r="K62" s="138"/>
    </row>
    <row r="63" spans="1:11" ht="22.5">
      <c r="A63" s="137">
        <v>62</v>
      </c>
      <c r="B63" s="138" t="s">
        <v>1017</v>
      </c>
      <c r="C63" s="138">
        <v>81.06</v>
      </c>
      <c r="D63" s="138">
        <v>1986</v>
      </c>
      <c r="E63" s="138">
        <v>64775</v>
      </c>
      <c r="F63" s="138" t="s">
        <v>1018</v>
      </c>
      <c r="G63" s="138" t="s">
        <v>40</v>
      </c>
      <c r="H63" s="138" t="s">
        <v>150</v>
      </c>
      <c r="I63" s="138">
        <v>8234</v>
      </c>
      <c r="J63" s="138">
        <v>667448</v>
      </c>
      <c r="K63" s="138"/>
    </row>
    <row r="64" spans="1:11" ht="22.5">
      <c r="A64" s="137">
        <v>63</v>
      </c>
      <c r="B64" s="138" t="s">
        <v>1020</v>
      </c>
      <c r="C64" s="138">
        <v>81.06</v>
      </c>
      <c r="D64" s="138">
        <v>1986</v>
      </c>
      <c r="E64" s="138">
        <v>64783</v>
      </c>
      <c r="F64" s="138" t="s">
        <v>1021</v>
      </c>
      <c r="G64" s="138" t="s">
        <v>40</v>
      </c>
      <c r="H64" s="138" t="s">
        <v>150</v>
      </c>
      <c r="I64" s="138">
        <v>8315</v>
      </c>
      <c r="J64" s="138">
        <v>674014</v>
      </c>
      <c r="K64" s="138"/>
    </row>
    <row r="65" spans="1:11" ht="22.5">
      <c r="A65" s="137">
        <v>64</v>
      </c>
      <c r="B65" s="138" t="s">
        <v>1023</v>
      </c>
      <c r="C65" s="138">
        <v>81.06</v>
      </c>
      <c r="D65" s="138">
        <v>1986</v>
      </c>
      <c r="E65" s="138">
        <v>64791</v>
      </c>
      <c r="F65" s="138" t="s">
        <v>1024</v>
      </c>
      <c r="G65" s="138" t="s">
        <v>40</v>
      </c>
      <c r="H65" s="138" t="s">
        <v>150</v>
      </c>
      <c r="I65" s="138">
        <v>8193</v>
      </c>
      <c r="J65" s="138">
        <v>664125</v>
      </c>
      <c r="K65" s="138"/>
    </row>
    <row r="66" spans="1:11" ht="22.5">
      <c r="A66" s="137">
        <v>65</v>
      </c>
      <c r="B66" s="138" t="s">
        <v>1026</v>
      </c>
      <c r="C66" s="138">
        <v>92.43</v>
      </c>
      <c r="D66" s="138">
        <v>1986</v>
      </c>
      <c r="E66" s="138" t="s">
        <v>1028</v>
      </c>
      <c r="F66" s="138" t="s">
        <v>1027</v>
      </c>
      <c r="G66" s="138" t="s">
        <v>40</v>
      </c>
      <c r="H66" s="138" t="s">
        <v>150</v>
      </c>
      <c r="I66" s="138">
        <v>8152</v>
      </c>
      <c r="J66" s="138">
        <v>753489</v>
      </c>
      <c r="K66" s="138"/>
    </row>
    <row r="67" spans="1:11" ht="22.5">
      <c r="A67" s="137">
        <v>66</v>
      </c>
      <c r="B67" s="138" t="s">
        <v>1029</v>
      </c>
      <c r="C67" s="138">
        <v>92.43</v>
      </c>
      <c r="D67" s="138">
        <v>1986</v>
      </c>
      <c r="E67" s="138">
        <v>64776</v>
      </c>
      <c r="F67" s="138" t="s">
        <v>1030</v>
      </c>
      <c r="G67" s="138" t="s">
        <v>40</v>
      </c>
      <c r="H67" s="138" t="s">
        <v>150</v>
      </c>
      <c r="I67" s="138">
        <v>8234</v>
      </c>
      <c r="J67" s="138">
        <v>761069</v>
      </c>
      <c r="K67" s="138"/>
    </row>
    <row r="68" spans="1:11" ht="22.5">
      <c r="A68" s="137">
        <v>67</v>
      </c>
      <c r="B68" s="138" t="s">
        <v>1032</v>
      </c>
      <c r="C68" s="138">
        <v>92.43</v>
      </c>
      <c r="D68" s="138">
        <v>1986</v>
      </c>
      <c r="E68" s="138">
        <v>64784</v>
      </c>
      <c r="F68" s="138" t="s">
        <v>1033</v>
      </c>
      <c r="G68" s="138" t="s">
        <v>40</v>
      </c>
      <c r="H68" s="138" t="s">
        <v>150</v>
      </c>
      <c r="I68" s="138">
        <v>8315</v>
      </c>
      <c r="J68" s="138">
        <v>768555</v>
      </c>
      <c r="K68" s="138"/>
    </row>
    <row r="69" spans="1:11" ht="22.5">
      <c r="A69" s="137">
        <v>68</v>
      </c>
      <c r="B69" s="138" t="s">
        <v>1036</v>
      </c>
      <c r="C69" s="138">
        <v>92.43</v>
      </c>
      <c r="D69" s="138">
        <v>1986</v>
      </c>
      <c r="E69" s="138" t="s">
        <v>1037</v>
      </c>
      <c r="F69" s="138" t="s">
        <v>678</v>
      </c>
      <c r="G69" s="138" t="s">
        <v>40</v>
      </c>
      <c r="H69" s="138" t="s">
        <v>150</v>
      </c>
      <c r="I69" s="138">
        <v>8193</v>
      </c>
      <c r="J69" s="138">
        <v>757279</v>
      </c>
      <c r="K69" s="138"/>
    </row>
    <row r="70" spans="1:11" ht="22.5">
      <c r="A70" s="137">
        <v>69</v>
      </c>
      <c r="B70" s="138" t="s">
        <v>1038</v>
      </c>
      <c r="C70" s="138">
        <v>75.16</v>
      </c>
      <c r="D70" s="138">
        <v>1986</v>
      </c>
      <c r="E70" s="138">
        <v>244667</v>
      </c>
      <c r="F70" s="138" t="s">
        <v>1039</v>
      </c>
      <c r="G70" s="138" t="s">
        <v>40</v>
      </c>
      <c r="H70" s="138" t="s">
        <v>150</v>
      </c>
      <c r="I70" s="138">
        <v>8152</v>
      </c>
      <c r="J70" s="138">
        <v>612704</v>
      </c>
      <c r="K70" s="138"/>
    </row>
    <row r="71" spans="1:11" ht="22.5">
      <c r="A71" s="137">
        <v>70</v>
      </c>
      <c r="B71" s="138" t="s">
        <v>1042</v>
      </c>
      <c r="C71" s="138">
        <v>75.16</v>
      </c>
      <c r="D71" s="138">
        <v>1986</v>
      </c>
      <c r="E71" s="138">
        <v>64777</v>
      </c>
      <c r="F71" s="138" t="s">
        <v>1043</v>
      </c>
      <c r="G71" s="138" t="s">
        <v>40</v>
      </c>
      <c r="H71" s="138" t="s">
        <v>150</v>
      </c>
      <c r="I71" s="138">
        <v>8234</v>
      </c>
      <c r="J71" s="138">
        <v>618867</v>
      </c>
      <c r="K71" s="138"/>
    </row>
    <row r="72" spans="1:11" ht="22.5">
      <c r="A72" s="137">
        <v>71</v>
      </c>
      <c r="B72" s="138" t="s">
        <v>1046</v>
      </c>
      <c r="C72" s="138">
        <v>75.16</v>
      </c>
      <c r="D72" s="138">
        <v>1986</v>
      </c>
      <c r="E72" s="138">
        <v>64785</v>
      </c>
      <c r="F72" s="138" t="s">
        <v>1047</v>
      </c>
      <c r="G72" s="138" t="s">
        <v>40</v>
      </c>
      <c r="H72" s="138" t="s">
        <v>150</v>
      </c>
      <c r="I72" s="138">
        <v>8315</v>
      </c>
      <c r="J72" s="138">
        <v>624955</v>
      </c>
      <c r="K72" s="138"/>
    </row>
    <row r="73" spans="1:11" ht="22.5">
      <c r="A73" s="137">
        <v>72</v>
      </c>
      <c r="B73" s="138" t="s">
        <v>1049</v>
      </c>
      <c r="C73" s="138">
        <v>75.16</v>
      </c>
      <c r="D73" s="138">
        <v>1986</v>
      </c>
      <c r="E73" s="138">
        <v>64793</v>
      </c>
      <c r="F73" s="138" t="s">
        <v>1050</v>
      </c>
      <c r="G73" s="138" t="s">
        <v>40</v>
      </c>
      <c r="H73" s="138" t="s">
        <v>150</v>
      </c>
      <c r="I73" s="138">
        <v>8193</v>
      </c>
      <c r="J73" s="138">
        <v>615786</v>
      </c>
      <c r="K73" s="138"/>
    </row>
    <row r="74" spans="1:11" ht="22.5">
      <c r="A74" s="137">
        <v>73</v>
      </c>
      <c r="B74" s="138" t="s">
        <v>1052</v>
      </c>
      <c r="C74" s="138">
        <v>74.08</v>
      </c>
      <c r="D74" s="138">
        <v>1986</v>
      </c>
      <c r="E74" s="138">
        <v>64770</v>
      </c>
      <c r="F74" s="138" t="s">
        <v>1053</v>
      </c>
      <c r="G74" s="138" t="s">
        <v>40</v>
      </c>
      <c r="H74" s="138" t="s">
        <v>150</v>
      </c>
      <c r="I74" s="138">
        <v>8152</v>
      </c>
      <c r="J74" s="138">
        <v>603900</v>
      </c>
      <c r="K74" s="138"/>
    </row>
    <row r="75" spans="1:11" ht="22.5">
      <c r="A75" s="137">
        <v>74</v>
      </c>
      <c r="B75" s="138" t="s">
        <v>1056</v>
      </c>
      <c r="C75" s="138">
        <v>74.08</v>
      </c>
      <c r="D75" s="138">
        <v>1986</v>
      </c>
      <c r="E75" s="138">
        <v>64778</v>
      </c>
      <c r="F75" s="138" t="s">
        <v>1057</v>
      </c>
      <c r="G75" s="138" t="s">
        <v>40</v>
      </c>
      <c r="H75" s="138" t="s">
        <v>150</v>
      </c>
      <c r="I75" s="138">
        <v>8234</v>
      </c>
      <c r="J75" s="138">
        <v>609975</v>
      </c>
      <c r="K75" s="138"/>
    </row>
    <row r="76" spans="1:11" ht="22.5">
      <c r="A76" s="137">
        <v>75</v>
      </c>
      <c r="B76" s="138" t="s">
        <v>1059</v>
      </c>
      <c r="C76" s="138">
        <v>74.08</v>
      </c>
      <c r="D76" s="138">
        <v>1986</v>
      </c>
      <c r="E76" s="138">
        <v>64786</v>
      </c>
      <c r="F76" s="138" t="s">
        <v>1060</v>
      </c>
      <c r="G76" s="138" t="s">
        <v>40</v>
      </c>
      <c r="H76" s="138" t="s">
        <v>150</v>
      </c>
      <c r="I76" s="138">
        <v>8315</v>
      </c>
      <c r="J76" s="138">
        <v>615975</v>
      </c>
      <c r="K76" s="138"/>
    </row>
    <row r="77" spans="1:11" ht="22.5">
      <c r="A77" s="137">
        <v>76</v>
      </c>
      <c r="B77" s="138" t="s">
        <v>1062</v>
      </c>
      <c r="C77" s="138">
        <v>74.08</v>
      </c>
      <c r="D77" s="138">
        <v>1986</v>
      </c>
      <c r="E77" s="138">
        <v>64794</v>
      </c>
      <c r="F77" s="138" t="s">
        <v>1063</v>
      </c>
      <c r="G77" s="138" t="s">
        <v>40</v>
      </c>
      <c r="H77" s="138" t="s">
        <v>150</v>
      </c>
      <c r="I77" s="138">
        <v>8193</v>
      </c>
      <c r="J77" s="138">
        <v>606937</v>
      </c>
      <c r="K77" s="138"/>
    </row>
    <row r="78" spans="1:11" ht="22.5">
      <c r="A78" s="137">
        <v>77</v>
      </c>
      <c r="B78" s="138" t="s">
        <v>1065</v>
      </c>
      <c r="C78" s="138">
        <v>51.68</v>
      </c>
      <c r="D78" s="138">
        <v>1986</v>
      </c>
      <c r="E78" s="138">
        <v>64771</v>
      </c>
      <c r="F78" s="138" t="s">
        <v>1066</v>
      </c>
      <c r="G78" s="138" t="s">
        <v>40</v>
      </c>
      <c r="H78" s="138" t="s">
        <v>150</v>
      </c>
      <c r="I78" s="138">
        <v>8152</v>
      </c>
      <c r="J78" s="138">
        <v>421295</v>
      </c>
      <c r="K78" s="138"/>
    </row>
    <row r="79" spans="1:11" ht="22.5">
      <c r="A79" s="137">
        <v>78</v>
      </c>
      <c r="B79" s="138" t="s">
        <v>1068</v>
      </c>
      <c r="C79" s="138">
        <v>51.68</v>
      </c>
      <c r="D79" s="138">
        <v>1986</v>
      </c>
      <c r="E79" s="138">
        <v>709136529</v>
      </c>
      <c r="F79" s="138" t="s">
        <v>1069</v>
      </c>
      <c r="G79" s="138" t="s">
        <v>40</v>
      </c>
      <c r="H79" s="138" t="s">
        <v>150</v>
      </c>
      <c r="I79" s="138">
        <v>8234</v>
      </c>
      <c r="J79" s="138">
        <v>425533</v>
      </c>
      <c r="K79" s="138"/>
    </row>
    <row r="80" spans="1:11" ht="22.5">
      <c r="A80" s="137">
        <v>79</v>
      </c>
      <c r="B80" s="138" t="s">
        <v>1072</v>
      </c>
      <c r="C80" s="138">
        <v>51.68</v>
      </c>
      <c r="D80" s="138">
        <v>1986</v>
      </c>
      <c r="E80" s="138">
        <v>488052</v>
      </c>
      <c r="F80" s="138" t="s">
        <v>1073</v>
      </c>
      <c r="G80" s="138" t="s">
        <v>40</v>
      </c>
      <c r="H80" s="138" t="s">
        <v>150</v>
      </c>
      <c r="I80" s="138">
        <v>8315</v>
      </c>
      <c r="J80" s="138">
        <v>429719</v>
      </c>
      <c r="K80" s="138"/>
    </row>
    <row r="81" spans="1:11" ht="22.5">
      <c r="A81" s="137">
        <v>80</v>
      </c>
      <c r="B81" s="138" t="s">
        <v>1075</v>
      </c>
      <c r="C81" s="138">
        <v>51.68</v>
      </c>
      <c r="D81" s="138">
        <v>1986</v>
      </c>
      <c r="E81" s="138">
        <v>578264</v>
      </c>
      <c r="F81" s="138" t="s">
        <v>1076</v>
      </c>
      <c r="G81" s="138" t="s">
        <v>40</v>
      </c>
      <c r="H81" s="138" t="s">
        <v>150</v>
      </c>
      <c r="I81" s="138">
        <v>8193</v>
      </c>
      <c r="J81" s="138">
        <v>423414</v>
      </c>
      <c r="K81" s="138"/>
    </row>
    <row r="82" spans="1:11" ht="22.5">
      <c r="A82" s="137">
        <v>81</v>
      </c>
      <c r="B82" s="138" t="s">
        <v>538</v>
      </c>
      <c r="C82" s="138">
        <v>76.59</v>
      </c>
      <c r="D82" s="138">
        <v>1987</v>
      </c>
      <c r="E82" s="138">
        <v>64723</v>
      </c>
      <c r="F82" s="138" t="s">
        <v>540</v>
      </c>
      <c r="G82" s="138" t="s">
        <v>40</v>
      </c>
      <c r="H82" s="138" t="s">
        <v>150</v>
      </c>
      <c r="I82" s="138">
        <v>8168</v>
      </c>
      <c r="J82" s="138">
        <v>625587</v>
      </c>
      <c r="K82" s="138"/>
    </row>
    <row r="83" spans="1:11" ht="22.5">
      <c r="A83" s="137">
        <v>82</v>
      </c>
      <c r="B83" s="138" t="s">
        <v>542</v>
      </c>
      <c r="C83" s="138">
        <v>76.59</v>
      </c>
      <c r="D83" s="138">
        <v>1987</v>
      </c>
      <c r="E83" s="138">
        <v>64730</v>
      </c>
      <c r="F83" s="138" t="s">
        <v>543</v>
      </c>
      <c r="G83" s="138" t="s">
        <v>40</v>
      </c>
      <c r="H83" s="138" t="s">
        <v>150</v>
      </c>
      <c r="I83" s="138">
        <v>8250</v>
      </c>
      <c r="J83" s="138">
        <v>631868</v>
      </c>
      <c r="K83" s="138"/>
    </row>
    <row r="84" spans="1:11" ht="22.5">
      <c r="A84" s="137">
        <v>83</v>
      </c>
      <c r="B84" s="138" t="s">
        <v>1789</v>
      </c>
      <c r="C84" s="138">
        <v>76.59</v>
      </c>
      <c r="D84" s="138">
        <v>1987</v>
      </c>
      <c r="E84" s="138">
        <v>64729</v>
      </c>
      <c r="F84" s="138" t="s">
        <v>545</v>
      </c>
      <c r="G84" s="138" t="s">
        <v>40</v>
      </c>
      <c r="H84" s="138" t="s">
        <v>150</v>
      </c>
      <c r="I84" s="138">
        <v>8250</v>
      </c>
      <c r="J84" s="138">
        <v>631868</v>
      </c>
      <c r="K84" s="138"/>
    </row>
    <row r="85" spans="1:11" ht="22.5">
      <c r="A85" s="137">
        <v>84</v>
      </c>
      <c r="B85" s="138" t="s">
        <v>547</v>
      </c>
      <c r="C85" s="138">
        <v>75.010000000000005</v>
      </c>
      <c r="D85" s="138">
        <v>1987</v>
      </c>
      <c r="E85" s="138">
        <v>710164544</v>
      </c>
      <c r="F85" s="138" t="s">
        <v>548</v>
      </c>
      <c r="G85" s="138" t="s">
        <v>40</v>
      </c>
      <c r="H85" s="138" t="s">
        <v>150</v>
      </c>
      <c r="I85" s="138">
        <v>8168</v>
      </c>
      <c r="J85" s="138">
        <v>612682</v>
      </c>
      <c r="K85" s="138"/>
    </row>
    <row r="86" spans="1:11" ht="22.5">
      <c r="A86" s="137">
        <v>85</v>
      </c>
      <c r="B86" s="138" t="s">
        <v>549</v>
      </c>
      <c r="C86" s="138">
        <v>75.010000000000005</v>
      </c>
      <c r="D86" s="138">
        <v>1987</v>
      </c>
      <c r="E86" s="138">
        <v>64725</v>
      </c>
      <c r="F86" s="138" t="s">
        <v>550</v>
      </c>
      <c r="G86" s="138" t="s">
        <v>40</v>
      </c>
      <c r="H86" s="138" t="s">
        <v>150</v>
      </c>
      <c r="I86" s="138">
        <v>8250</v>
      </c>
      <c r="J86" s="138">
        <v>618833</v>
      </c>
      <c r="K86" s="138"/>
    </row>
    <row r="87" spans="1:11" ht="22.5">
      <c r="A87" s="137">
        <v>86</v>
      </c>
      <c r="B87" s="138" t="s">
        <v>552</v>
      </c>
      <c r="C87" s="138">
        <v>75.010000000000005</v>
      </c>
      <c r="D87" s="138">
        <v>1987</v>
      </c>
      <c r="E87" s="138">
        <v>64728</v>
      </c>
      <c r="F87" s="138" t="s">
        <v>553</v>
      </c>
      <c r="G87" s="138" t="s">
        <v>40</v>
      </c>
      <c r="H87" s="138" t="s">
        <v>150</v>
      </c>
      <c r="I87" s="138">
        <v>8250</v>
      </c>
      <c r="J87" s="138">
        <v>618833</v>
      </c>
      <c r="K87" s="138"/>
    </row>
    <row r="88" spans="1:11" ht="22.5">
      <c r="A88" s="137">
        <v>87</v>
      </c>
      <c r="B88" s="138" t="s">
        <v>555</v>
      </c>
      <c r="C88" s="138">
        <v>75.010000000000005</v>
      </c>
      <c r="D88" s="138">
        <v>1987</v>
      </c>
      <c r="E88" s="138">
        <v>64722</v>
      </c>
      <c r="F88" s="138" t="s">
        <v>556</v>
      </c>
      <c r="G88" s="138" t="s">
        <v>40</v>
      </c>
      <c r="H88" s="138" t="s">
        <v>150</v>
      </c>
      <c r="I88" s="138">
        <v>8168</v>
      </c>
      <c r="J88" s="138">
        <v>612682</v>
      </c>
      <c r="K88" s="138"/>
    </row>
    <row r="89" spans="1:11" ht="22.5">
      <c r="A89" s="137">
        <v>88</v>
      </c>
      <c r="B89" s="138" t="s">
        <v>558</v>
      </c>
      <c r="C89" s="138">
        <v>75.010000000000005</v>
      </c>
      <c r="D89" s="138">
        <v>1987</v>
      </c>
      <c r="E89" s="138">
        <v>64731</v>
      </c>
      <c r="F89" s="138" t="s">
        <v>559</v>
      </c>
      <c r="G89" s="138" t="s">
        <v>40</v>
      </c>
      <c r="H89" s="138" t="s">
        <v>150</v>
      </c>
      <c r="I89" s="138">
        <v>8250</v>
      </c>
      <c r="J89" s="138">
        <v>618833</v>
      </c>
      <c r="K89" s="138"/>
    </row>
    <row r="90" spans="1:11" ht="22.5">
      <c r="A90" s="137">
        <v>89</v>
      </c>
      <c r="B90" s="138" t="s">
        <v>561</v>
      </c>
      <c r="C90" s="138">
        <v>75.010000000000005</v>
      </c>
      <c r="D90" s="138">
        <v>1987</v>
      </c>
      <c r="E90" s="138">
        <v>64721</v>
      </c>
      <c r="F90" s="138" t="s">
        <v>562</v>
      </c>
      <c r="G90" s="138" t="s">
        <v>40</v>
      </c>
      <c r="H90" s="138" t="s">
        <v>150</v>
      </c>
      <c r="I90" s="138">
        <v>8250</v>
      </c>
      <c r="J90" s="138">
        <v>618833</v>
      </c>
      <c r="K90" s="138"/>
    </row>
    <row r="91" spans="1:11" ht="22.5">
      <c r="A91" s="137">
        <v>90</v>
      </c>
      <c r="B91" s="138" t="s">
        <v>564</v>
      </c>
      <c r="C91" s="138">
        <v>76.59</v>
      </c>
      <c r="D91" s="138">
        <v>1987</v>
      </c>
      <c r="E91" s="138">
        <v>64726</v>
      </c>
      <c r="F91" s="138" t="s">
        <v>565</v>
      </c>
      <c r="G91" s="138" t="s">
        <v>40</v>
      </c>
      <c r="H91" s="138" t="s">
        <v>150</v>
      </c>
      <c r="I91" s="138">
        <v>8168</v>
      </c>
      <c r="J91" s="138">
        <v>625587</v>
      </c>
      <c r="K91" s="138"/>
    </row>
    <row r="92" spans="1:11" ht="22.5">
      <c r="A92" s="137">
        <v>91</v>
      </c>
      <c r="B92" s="138" t="s">
        <v>567</v>
      </c>
      <c r="C92" s="138">
        <v>76.59</v>
      </c>
      <c r="D92" s="138">
        <v>1987</v>
      </c>
      <c r="E92" s="138">
        <v>64732</v>
      </c>
      <c r="F92" s="138" t="s">
        <v>568</v>
      </c>
      <c r="G92" s="138" t="s">
        <v>40</v>
      </c>
      <c r="H92" s="138" t="s">
        <v>150</v>
      </c>
      <c r="I92" s="138">
        <v>8250</v>
      </c>
      <c r="J92" s="138">
        <v>631868</v>
      </c>
      <c r="K92" s="138"/>
    </row>
    <row r="93" spans="1:11" ht="22.5">
      <c r="A93" s="137">
        <v>92</v>
      </c>
      <c r="B93" s="138" t="s">
        <v>570</v>
      </c>
      <c r="C93" s="138">
        <v>76.59</v>
      </c>
      <c r="D93" s="138">
        <v>1987</v>
      </c>
      <c r="E93" s="138">
        <v>64724</v>
      </c>
      <c r="F93" s="138" t="s">
        <v>571</v>
      </c>
      <c r="G93" s="138" t="s">
        <v>40</v>
      </c>
      <c r="H93" s="138" t="s">
        <v>150</v>
      </c>
      <c r="I93" s="138">
        <v>8250</v>
      </c>
      <c r="J93" s="138">
        <v>631868</v>
      </c>
      <c r="K93" s="138"/>
    </row>
    <row r="94" spans="1:11" ht="33.75">
      <c r="A94" s="137">
        <v>93</v>
      </c>
      <c r="B94" s="138" t="s">
        <v>71</v>
      </c>
      <c r="C94" s="138">
        <v>39.92</v>
      </c>
      <c r="D94" s="138">
        <v>1996</v>
      </c>
      <c r="E94" s="138">
        <v>491152</v>
      </c>
      <c r="F94" s="138" t="s">
        <v>73</v>
      </c>
      <c r="G94" s="138" t="s">
        <v>40</v>
      </c>
      <c r="H94" s="138" t="s">
        <v>150</v>
      </c>
      <c r="I94" s="138">
        <v>8305</v>
      </c>
      <c r="J94" s="138">
        <v>331536</v>
      </c>
      <c r="K94" s="138"/>
    </row>
    <row r="95" spans="1:11" ht="22.5">
      <c r="A95" s="137">
        <v>94</v>
      </c>
      <c r="B95" s="138" t="s">
        <v>77</v>
      </c>
      <c r="C95" s="138">
        <v>45.46</v>
      </c>
      <c r="D95" s="138">
        <v>1996</v>
      </c>
      <c r="E95" s="138">
        <v>107370</v>
      </c>
      <c r="F95" s="138" t="s">
        <v>78</v>
      </c>
      <c r="G95" s="138" t="s">
        <v>40</v>
      </c>
      <c r="H95" s="138" t="s">
        <v>150</v>
      </c>
      <c r="I95" s="138">
        <v>8471</v>
      </c>
      <c r="J95" s="138">
        <v>385092</v>
      </c>
      <c r="K95" s="138"/>
    </row>
    <row r="96" spans="1:11" ht="33.75">
      <c r="A96" s="137">
        <v>95</v>
      </c>
      <c r="B96" s="138" t="s">
        <v>81</v>
      </c>
      <c r="C96" s="138">
        <v>68.72</v>
      </c>
      <c r="D96" s="138">
        <v>1996</v>
      </c>
      <c r="E96" s="138">
        <v>97739</v>
      </c>
      <c r="F96" s="138" t="s">
        <v>82</v>
      </c>
      <c r="G96" s="138" t="s">
        <v>40</v>
      </c>
      <c r="H96" s="138" t="s">
        <v>150</v>
      </c>
      <c r="I96" s="138">
        <v>8471</v>
      </c>
      <c r="J96" s="138">
        <v>582127</v>
      </c>
      <c r="K96" s="138"/>
    </row>
    <row r="97" spans="1:11" ht="22.5">
      <c r="A97" s="137">
        <v>96</v>
      </c>
      <c r="B97" s="138" t="s">
        <v>85</v>
      </c>
      <c r="C97" s="138">
        <v>59.21</v>
      </c>
      <c r="D97" s="138">
        <v>1996</v>
      </c>
      <c r="E97" s="138">
        <v>710143106</v>
      </c>
      <c r="F97" s="138" t="s">
        <v>1211</v>
      </c>
      <c r="G97" s="138" t="s">
        <v>40</v>
      </c>
      <c r="H97" s="138" t="s">
        <v>150</v>
      </c>
      <c r="I97" s="138">
        <v>8471</v>
      </c>
      <c r="J97" s="138">
        <v>501568</v>
      </c>
      <c r="K97" s="138"/>
    </row>
    <row r="98" spans="1:11" ht="33.75">
      <c r="A98" s="137">
        <v>97</v>
      </c>
      <c r="B98" s="138" t="s">
        <v>180</v>
      </c>
      <c r="C98" s="138">
        <v>45.56</v>
      </c>
      <c r="D98" s="138">
        <v>1996</v>
      </c>
      <c r="E98" s="138">
        <v>91228</v>
      </c>
      <c r="F98" s="138" t="s">
        <v>181</v>
      </c>
      <c r="G98" s="138" t="s">
        <v>40</v>
      </c>
      <c r="H98" s="138" t="s">
        <v>150</v>
      </c>
      <c r="I98" s="138">
        <v>8388</v>
      </c>
      <c r="J98" s="138">
        <v>382157</v>
      </c>
      <c r="K98" s="138"/>
    </row>
    <row r="99" spans="1:11" ht="22.5">
      <c r="A99" s="137">
        <v>98</v>
      </c>
      <c r="B99" s="138" t="s">
        <v>183</v>
      </c>
      <c r="C99" s="138">
        <v>59.51</v>
      </c>
      <c r="D99" s="138">
        <v>1996</v>
      </c>
      <c r="E99" s="138">
        <v>107372</v>
      </c>
      <c r="F99" s="138" t="s">
        <v>184</v>
      </c>
      <c r="G99" s="138" t="s">
        <v>40</v>
      </c>
      <c r="H99" s="138" t="s">
        <v>150</v>
      </c>
      <c r="I99" s="138">
        <v>8347</v>
      </c>
      <c r="J99" s="138">
        <v>496730</v>
      </c>
      <c r="K99" s="138"/>
    </row>
    <row r="100" spans="1:11" ht="22.5">
      <c r="A100" s="137">
        <v>99</v>
      </c>
      <c r="B100" s="138" t="s">
        <v>186</v>
      </c>
      <c r="C100" s="138">
        <v>68.72</v>
      </c>
      <c r="D100" s="138">
        <v>1996</v>
      </c>
      <c r="E100" s="138">
        <v>424438</v>
      </c>
      <c r="F100" s="138" t="s">
        <v>187</v>
      </c>
      <c r="G100" s="138" t="s">
        <v>40</v>
      </c>
      <c r="H100" s="138" t="s">
        <v>150</v>
      </c>
      <c r="I100" s="138">
        <v>8347</v>
      </c>
      <c r="J100" s="138">
        <v>573606</v>
      </c>
      <c r="K100" s="138"/>
    </row>
    <row r="101" spans="1:11" ht="22.5">
      <c r="A101" s="137">
        <v>100</v>
      </c>
      <c r="B101" s="138" t="s">
        <v>189</v>
      </c>
      <c r="C101" s="138">
        <v>148.77000000000001</v>
      </c>
      <c r="D101" s="138">
        <v>1996</v>
      </c>
      <c r="E101" s="138" t="s">
        <v>191</v>
      </c>
      <c r="F101" s="138" t="s">
        <v>190</v>
      </c>
      <c r="G101" s="138" t="s">
        <v>40</v>
      </c>
      <c r="H101" s="138" t="s">
        <v>150</v>
      </c>
      <c r="I101" s="138">
        <v>8374</v>
      </c>
      <c r="J101" s="138">
        <v>1245800</v>
      </c>
      <c r="K101" s="138"/>
    </row>
    <row r="102" spans="1:11" ht="22.5">
      <c r="A102" s="137">
        <v>101</v>
      </c>
      <c r="B102" s="138" t="s">
        <v>278</v>
      </c>
      <c r="C102" s="138">
        <v>61.84</v>
      </c>
      <c r="D102" s="138">
        <v>1996</v>
      </c>
      <c r="E102" s="138" t="s">
        <v>280</v>
      </c>
      <c r="F102" s="138" t="s">
        <v>279</v>
      </c>
      <c r="G102" s="138" t="s">
        <v>40</v>
      </c>
      <c r="H102" s="138" t="s">
        <v>150</v>
      </c>
      <c r="I102" s="138">
        <v>8388</v>
      </c>
      <c r="J102" s="138">
        <v>518714</v>
      </c>
      <c r="K102" s="138"/>
    </row>
    <row r="103" spans="1:11" ht="33.75">
      <c r="A103" s="137">
        <v>102</v>
      </c>
      <c r="B103" s="138" t="s">
        <v>282</v>
      </c>
      <c r="C103" s="138">
        <v>66.12</v>
      </c>
      <c r="D103" s="138">
        <v>1996</v>
      </c>
      <c r="E103" s="138">
        <v>715184078</v>
      </c>
      <c r="F103" s="138" t="s">
        <v>283</v>
      </c>
      <c r="G103" s="138" t="s">
        <v>40</v>
      </c>
      <c r="H103" s="138" t="s">
        <v>150</v>
      </c>
      <c r="I103" s="138">
        <v>8388</v>
      </c>
      <c r="J103" s="138">
        <v>554615</v>
      </c>
      <c r="K103" s="138"/>
    </row>
    <row r="104" spans="1:11" ht="33.75">
      <c r="A104" s="137">
        <v>103</v>
      </c>
      <c r="B104" s="138" t="s">
        <v>285</v>
      </c>
      <c r="C104" s="138">
        <v>68.72</v>
      </c>
      <c r="D104" s="138">
        <v>1996</v>
      </c>
      <c r="E104" s="138">
        <v>97740</v>
      </c>
      <c r="F104" s="138" t="s">
        <v>286</v>
      </c>
      <c r="G104" s="138" t="s">
        <v>40</v>
      </c>
      <c r="H104" s="138" t="s">
        <v>150</v>
      </c>
      <c r="I104" s="138">
        <v>8471</v>
      </c>
      <c r="J104" s="138">
        <v>582127</v>
      </c>
      <c r="K104" s="138"/>
    </row>
    <row r="105" spans="1:11" ht="22.5">
      <c r="A105" s="137">
        <v>104</v>
      </c>
      <c r="B105" s="138" t="s">
        <v>372</v>
      </c>
      <c r="C105" s="138">
        <v>68.72</v>
      </c>
      <c r="D105" s="138">
        <v>1996</v>
      </c>
      <c r="E105" s="138">
        <v>280892</v>
      </c>
      <c r="F105" s="138" t="s">
        <v>375</v>
      </c>
      <c r="G105" s="138" t="s">
        <v>40</v>
      </c>
      <c r="H105" s="138" t="s">
        <v>150</v>
      </c>
      <c r="I105" s="138">
        <v>8388</v>
      </c>
      <c r="J105" s="138">
        <v>576423</v>
      </c>
      <c r="K105" s="138"/>
    </row>
    <row r="106" spans="1:11" ht="22.5">
      <c r="A106" s="137">
        <v>105</v>
      </c>
      <c r="B106" s="138" t="s">
        <v>378</v>
      </c>
      <c r="C106" s="138">
        <v>45.46</v>
      </c>
      <c r="D106" s="138">
        <v>1996</v>
      </c>
      <c r="E106" s="138">
        <v>120728</v>
      </c>
      <c r="F106" s="138" t="s">
        <v>380</v>
      </c>
      <c r="G106" s="138" t="s">
        <v>40</v>
      </c>
      <c r="H106" s="138" t="s">
        <v>150</v>
      </c>
      <c r="I106" s="138">
        <v>8347</v>
      </c>
      <c r="J106" s="138">
        <v>379455</v>
      </c>
      <c r="K106" s="138"/>
    </row>
    <row r="107" spans="1:11" ht="22.5">
      <c r="A107" s="137">
        <v>106</v>
      </c>
      <c r="B107" s="138" t="s">
        <v>384</v>
      </c>
      <c r="C107" s="138">
        <v>28.24</v>
      </c>
      <c r="D107" s="138">
        <v>1996</v>
      </c>
      <c r="E107" s="138">
        <v>360147</v>
      </c>
      <c r="F107" s="138" t="s">
        <v>386</v>
      </c>
      <c r="G107" s="138" t="s">
        <v>40</v>
      </c>
      <c r="H107" s="138" t="s">
        <v>150</v>
      </c>
      <c r="I107" s="138">
        <v>8305</v>
      </c>
      <c r="J107" s="138">
        <v>234533</v>
      </c>
      <c r="K107" s="138"/>
    </row>
    <row r="108" spans="1:11" ht="45">
      <c r="A108" s="137">
        <v>107</v>
      </c>
      <c r="B108" s="138" t="s">
        <v>733</v>
      </c>
      <c r="C108" s="138">
        <v>57.77</v>
      </c>
      <c r="D108" s="138">
        <v>1990</v>
      </c>
      <c r="E108" s="138">
        <v>44698</v>
      </c>
      <c r="F108" s="138" t="s">
        <v>735</v>
      </c>
      <c r="G108" s="138" t="s">
        <v>40</v>
      </c>
      <c r="H108" s="138" t="s">
        <v>150</v>
      </c>
      <c r="I108" s="138">
        <v>8214</v>
      </c>
      <c r="J108" s="138">
        <v>474523</v>
      </c>
      <c r="K108" s="138"/>
    </row>
    <row r="109" spans="1:11" ht="45">
      <c r="A109" s="137">
        <v>108</v>
      </c>
      <c r="B109" s="138" t="s">
        <v>738</v>
      </c>
      <c r="C109" s="138">
        <v>57.77</v>
      </c>
      <c r="D109" s="138">
        <v>1990</v>
      </c>
      <c r="E109" s="138">
        <v>223522</v>
      </c>
      <c r="F109" s="138" t="s">
        <v>739</v>
      </c>
      <c r="G109" s="138" t="s">
        <v>40</v>
      </c>
      <c r="H109" s="138" t="s">
        <v>150</v>
      </c>
      <c r="I109" s="138">
        <v>8296</v>
      </c>
      <c r="J109" s="138">
        <v>479260</v>
      </c>
      <c r="K109" s="138"/>
    </row>
    <row r="110" spans="1:11" ht="45">
      <c r="A110" s="137">
        <v>109</v>
      </c>
      <c r="B110" s="138" t="s">
        <v>742</v>
      </c>
      <c r="C110" s="138">
        <v>57.77</v>
      </c>
      <c r="D110" s="138">
        <v>1990</v>
      </c>
      <c r="E110" s="138">
        <v>48419</v>
      </c>
      <c r="F110" s="138" t="s">
        <v>743</v>
      </c>
      <c r="G110" s="138" t="s">
        <v>40</v>
      </c>
      <c r="H110" s="138" t="s">
        <v>150</v>
      </c>
      <c r="I110" s="138">
        <v>8378</v>
      </c>
      <c r="J110" s="138">
        <v>483997</v>
      </c>
      <c r="K110" s="138"/>
    </row>
    <row r="111" spans="1:11" ht="45">
      <c r="A111" s="137">
        <v>110</v>
      </c>
      <c r="B111" s="138" t="s">
        <v>742</v>
      </c>
      <c r="C111" s="138">
        <v>57.77</v>
      </c>
      <c r="D111" s="138">
        <v>1990</v>
      </c>
      <c r="E111" s="138">
        <v>48418</v>
      </c>
      <c r="F111" s="138" t="s">
        <v>745</v>
      </c>
      <c r="G111" s="138" t="s">
        <v>40</v>
      </c>
      <c r="H111" s="138" t="s">
        <v>150</v>
      </c>
      <c r="I111" s="138">
        <v>8214</v>
      </c>
      <c r="J111" s="138">
        <v>474523</v>
      </c>
      <c r="K111" s="138"/>
    </row>
    <row r="112" spans="1:11" ht="45">
      <c r="A112" s="137">
        <v>111</v>
      </c>
      <c r="B112" s="138" t="s">
        <v>748</v>
      </c>
      <c r="C112" s="138">
        <v>57.77</v>
      </c>
      <c r="D112" s="138">
        <v>1990</v>
      </c>
      <c r="E112" s="138">
        <v>44697</v>
      </c>
      <c r="F112" s="138" t="s">
        <v>749</v>
      </c>
      <c r="G112" s="138" t="s">
        <v>40</v>
      </c>
      <c r="H112" s="138" t="s">
        <v>150</v>
      </c>
      <c r="I112" s="138">
        <v>8255</v>
      </c>
      <c r="J112" s="138">
        <v>476891</v>
      </c>
      <c r="K112" s="138"/>
    </row>
    <row r="113" spans="1:11" ht="45">
      <c r="A113" s="137">
        <v>112</v>
      </c>
      <c r="B113" s="138" t="s">
        <v>753</v>
      </c>
      <c r="C113" s="138">
        <v>57.77</v>
      </c>
      <c r="D113" s="138">
        <v>1990</v>
      </c>
      <c r="E113" s="138">
        <v>280968</v>
      </c>
      <c r="F113" s="138" t="s">
        <v>754</v>
      </c>
      <c r="G113" s="138" t="s">
        <v>40</v>
      </c>
      <c r="H113" s="138" t="s">
        <v>150</v>
      </c>
      <c r="I113" s="138">
        <v>8108</v>
      </c>
      <c r="J113" s="138">
        <v>468399</v>
      </c>
      <c r="K113" s="138"/>
    </row>
    <row r="114" spans="1:11" ht="45">
      <c r="A114" s="137">
        <v>113</v>
      </c>
      <c r="B114" s="138" t="s">
        <v>757</v>
      </c>
      <c r="C114" s="138">
        <v>57.77</v>
      </c>
      <c r="D114" s="138">
        <v>1990</v>
      </c>
      <c r="E114" s="138">
        <v>715089570</v>
      </c>
      <c r="F114" s="138" t="s">
        <v>758</v>
      </c>
      <c r="G114" s="138" t="s">
        <v>40</v>
      </c>
      <c r="H114" s="138" t="s">
        <v>150</v>
      </c>
      <c r="I114" s="138">
        <v>8214</v>
      </c>
      <c r="J114" s="138">
        <v>474523</v>
      </c>
      <c r="K114" s="138"/>
    </row>
    <row r="115" spans="1:11" ht="45">
      <c r="A115" s="137">
        <v>114</v>
      </c>
      <c r="B115" s="138" t="s">
        <v>759</v>
      </c>
      <c r="C115" s="138">
        <v>57.77</v>
      </c>
      <c r="D115" s="138">
        <v>1990</v>
      </c>
      <c r="E115" s="138">
        <v>223524</v>
      </c>
      <c r="F115" s="138" t="s">
        <v>739</v>
      </c>
      <c r="G115" s="138" t="s">
        <v>40</v>
      </c>
      <c r="H115" s="138" t="s">
        <v>150</v>
      </c>
      <c r="I115" s="138">
        <v>8296</v>
      </c>
      <c r="J115" s="138">
        <v>479260</v>
      </c>
      <c r="K115" s="138"/>
    </row>
    <row r="116" spans="1:11" ht="45">
      <c r="A116" s="137">
        <v>115</v>
      </c>
      <c r="B116" s="138" t="s">
        <v>761</v>
      </c>
      <c r="C116" s="138">
        <v>57.77</v>
      </c>
      <c r="D116" s="138">
        <v>1990</v>
      </c>
      <c r="E116" s="138">
        <v>513357</v>
      </c>
      <c r="F116" s="138" t="s">
        <v>762</v>
      </c>
      <c r="G116" s="138" t="s">
        <v>40</v>
      </c>
      <c r="H116" s="138" t="s">
        <v>150</v>
      </c>
      <c r="I116" s="138">
        <v>8378</v>
      </c>
      <c r="J116" s="138">
        <v>483997</v>
      </c>
      <c r="K116" s="138"/>
    </row>
    <row r="117" spans="1:11" ht="45">
      <c r="A117" s="137">
        <v>116</v>
      </c>
      <c r="B117" s="138" t="s">
        <v>764</v>
      </c>
      <c r="C117" s="138">
        <v>57.77</v>
      </c>
      <c r="D117" s="138">
        <v>1990</v>
      </c>
      <c r="E117" s="138">
        <v>48414</v>
      </c>
      <c r="F117" s="138" t="s">
        <v>765</v>
      </c>
      <c r="G117" s="138" t="s">
        <v>40</v>
      </c>
      <c r="H117" s="138" t="s">
        <v>150</v>
      </c>
      <c r="I117" s="138">
        <v>8255</v>
      </c>
      <c r="J117" s="138">
        <v>476891</v>
      </c>
      <c r="K117" s="138"/>
    </row>
    <row r="118" spans="1:11" ht="45">
      <c r="A118" s="137">
        <v>117</v>
      </c>
      <c r="B118" s="138" t="s">
        <v>767</v>
      </c>
      <c r="C118" s="138">
        <v>57.77</v>
      </c>
      <c r="D118" s="138">
        <v>1990</v>
      </c>
      <c r="E118" s="138">
        <v>45762</v>
      </c>
      <c r="F118" s="138" t="s">
        <v>768</v>
      </c>
      <c r="G118" s="138" t="s">
        <v>40</v>
      </c>
      <c r="H118" s="138" t="s">
        <v>150</v>
      </c>
      <c r="I118" s="138">
        <v>8214</v>
      </c>
      <c r="J118" s="138">
        <v>474523</v>
      </c>
      <c r="K118" s="138"/>
    </row>
    <row r="119" spans="1:11" ht="45">
      <c r="A119" s="137">
        <v>118</v>
      </c>
      <c r="B119" s="138" t="s">
        <v>770</v>
      </c>
      <c r="C119" s="138">
        <v>57.27</v>
      </c>
      <c r="D119" s="138">
        <v>1990</v>
      </c>
      <c r="E119" s="138">
        <v>113777</v>
      </c>
      <c r="F119" s="138" t="s">
        <v>771</v>
      </c>
      <c r="G119" s="138" t="s">
        <v>40</v>
      </c>
      <c r="H119" s="138" t="s">
        <v>150</v>
      </c>
      <c r="I119" s="138">
        <v>8108</v>
      </c>
      <c r="J119" s="138">
        <v>464345</v>
      </c>
      <c r="K119" s="138"/>
    </row>
    <row r="120" spans="1:11" ht="45">
      <c r="A120" s="137">
        <v>119</v>
      </c>
      <c r="B120" s="138" t="s">
        <v>875</v>
      </c>
      <c r="C120" s="138">
        <v>79.790000000000006</v>
      </c>
      <c r="D120" s="138">
        <v>1990</v>
      </c>
      <c r="E120" s="138">
        <v>113779</v>
      </c>
      <c r="F120" s="138" t="s">
        <v>876</v>
      </c>
      <c r="G120" s="138" t="s">
        <v>40</v>
      </c>
      <c r="H120" s="138" t="s">
        <v>150</v>
      </c>
      <c r="I120" s="138">
        <v>8214</v>
      </c>
      <c r="J120" s="138">
        <v>655395</v>
      </c>
      <c r="K120" s="138"/>
    </row>
    <row r="121" spans="1:11" ht="45">
      <c r="A121" s="137">
        <v>120</v>
      </c>
      <c r="B121" s="138" t="s">
        <v>880</v>
      </c>
      <c r="C121" s="138">
        <v>58.93</v>
      </c>
      <c r="D121" s="138">
        <v>1990</v>
      </c>
      <c r="E121" s="138">
        <v>145840</v>
      </c>
      <c r="F121" s="138" t="s">
        <v>876</v>
      </c>
      <c r="G121" s="138" t="s">
        <v>40</v>
      </c>
      <c r="H121" s="138" t="s">
        <v>150</v>
      </c>
      <c r="I121" s="138">
        <v>8214</v>
      </c>
      <c r="J121" s="138">
        <v>484051</v>
      </c>
      <c r="K121" s="138"/>
    </row>
    <row r="122" spans="1:11" ht="45">
      <c r="A122" s="137">
        <v>121</v>
      </c>
      <c r="B122" s="138" t="s">
        <v>882</v>
      </c>
      <c r="C122" s="138">
        <v>79.86</v>
      </c>
      <c r="D122" s="138">
        <v>1990</v>
      </c>
      <c r="E122" s="138">
        <v>223521</v>
      </c>
      <c r="F122" s="138" t="s">
        <v>883</v>
      </c>
      <c r="G122" s="138" t="s">
        <v>40</v>
      </c>
      <c r="H122" s="138" t="s">
        <v>150</v>
      </c>
      <c r="I122" s="138">
        <v>8296</v>
      </c>
      <c r="J122" s="138">
        <v>662519</v>
      </c>
      <c r="K122" s="138"/>
    </row>
    <row r="123" spans="1:11" ht="45">
      <c r="A123" s="137">
        <v>122</v>
      </c>
      <c r="B123" s="138" t="s">
        <v>885</v>
      </c>
      <c r="C123" s="138">
        <v>79.81</v>
      </c>
      <c r="D123" s="138">
        <v>1990</v>
      </c>
      <c r="E123" s="138">
        <v>75016</v>
      </c>
      <c r="F123" s="138" t="s">
        <v>886</v>
      </c>
      <c r="G123" s="138" t="s">
        <v>40</v>
      </c>
      <c r="H123" s="138" t="s">
        <v>150</v>
      </c>
      <c r="I123" s="138">
        <v>8378</v>
      </c>
      <c r="J123" s="138">
        <v>668648</v>
      </c>
      <c r="K123" s="138"/>
    </row>
    <row r="124" spans="1:11" ht="45">
      <c r="A124" s="137">
        <v>123</v>
      </c>
      <c r="B124" s="138" t="s">
        <v>889</v>
      </c>
      <c r="C124" s="138">
        <v>79.81</v>
      </c>
      <c r="D124" s="138">
        <v>1990</v>
      </c>
      <c r="E124" s="138">
        <v>162728</v>
      </c>
      <c r="F124" s="138" t="s">
        <v>890</v>
      </c>
      <c r="G124" s="138" t="s">
        <v>40</v>
      </c>
      <c r="H124" s="138" t="s">
        <v>150</v>
      </c>
      <c r="I124" s="138">
        <v>8296</v>
      </c>
      <c r="J124" s="138">
        <v>662104</v>
      </c>
      <c r="K124" s="138"/>
    </row>
    <row r="125" spans="1:11" ht="45">
      <c r="A125" s="137">
        <v>124</v>
      </c>
      <c r="B125" s="138" t="s">
        <v>892</v>
      </c>
      <c r="C125" s="138">
        <v>79.8</v>
      </c>
      <c r="D125" s="138">
        <v>1990</v>
      </c>
      <c r="E125" s="138">
        <v>146472</v>
      </c>
      <c r="F125" s="138" t="s">
        <v>893</v>
      </c>
      <c r="G125" s="138" t="s">
        <v>40</v>
      </c>
      <c r="H125" s="138" t="s">
        <v>150</v>
      </c>
      <c r="I125" s="138">
        <v>8255</v>
      </c>
      <c r="J125" s="138">
        <v>658749</v>
      </c>
      <c r="K125" s="138"/>
    </row>
    <row r="126" spans="1:11" ht="45">
      <c r="A126" s="137">
        <v>125</v>
      </c>
      <c r="B126" s="138" t="s">
        <v>895</v>
      </c>
      <c r="C126" s="138">
        <v>79.81</v>
      </c>
      <c r="D126" s="138">
        <v>1990</v>
      </c>
      <c r="E126" s="138">
        <v>232180</v>
      </c>
      <c r="F126" s="138" t="s">
        <v>896</v>
      </c>
      <c r="G126" s="138" t="s">
        <v>40</v>
      </c>
      <c r="H126" s="138" t="s">
        <v>150</v>
      </c>
      <c r="I126" s="138">
        <v>8108</v>
      </c>
      <c r="J126" s="138">
        <v>647099</v>
      </c>
      <c r="K126" s="138"/>
    </row>
    <row r="127" spans="1:11" ht="45">
      <c r="A127" s="137">
        <v>126</v>
      </c>
      <c r="B127" s="138" t="s">
        <v>767</v>
      </c>
      <c r="C127" s="138">
        <v>78.67</v>
      </c>
      <c r="D127" s="138">
        <v>1990</v>
      </c>
      <c r="E127" s="138">
        <v>48420</v>
      </c>
      <c r="F127" s="138" t="s">
        <v>898</v>
      </c>
      <c r="G127" s="138" t="s">
        <v>40</v>
      </c>
      <c r="H127" s="138" t="s">
        <v>150</v>
      </c>
      <c r="I127" s="138">
        <v>8214</v>
      </c>
      <c r="J127" s="138">
        <v>646195</v>
      </c>
      <c r="K127" s="138"/>
    </row>
    <row r="128" spans="1:11" ht="45">
      <c r="A128" s="137">
        <v>127</v>
      </c>
      <c r="B128" s="138" t="s">
        <v>900</v>
      </c>
      <c r="C128" s="138">
        <v>78.81</v>
      </c>
      <c r="D128" s="138">
        <v>1990</v>
      </c>
      <c r="E128" s="138">
        <v>223523</v>
      </c>
      <c r="F128" s="138" t="s">
        <v>901</v>
      </c>
      <c r="G128" s="138" t="s">
        <v>40</v>
      </c>
      <c r="H128" s="138" t="s">
        <v>150</v>
      </c>
      <c r="I128" s="138">
        <v>8296</v>
      </c>
      <c r="J128" s="138">
        <v>653808</v>
      </c>
      <c r="K128" s="138"/>
    </row>
    <row r="129" spans="1:11" ht="45">
      <c r="A129" s="137">
        <v>128</v>
      </c>
      <c r="B129" s="138" t="s">
        <v>903</v>
      </c>
      <c r="C129" s="138">
        <v>78.67</v>
      </c>
      <c r="D129" s="138">
        <v>1990</v>
      </c>
      <c r="E129" s="138">
        <v>48417</v>
      </c>
      <c r="F129" s="138" t="s">
        <v>904</v>
      </c>
      <c r="G129" s="138" t="s">
        <v>40</v>
      </c>
      <c r="H129" s="138" t="s">
        <v>150</v>
      </c>
      <c r="I129" s="138">
        <v>8378</v>
      </c>
      <c r="J129" s="138">
        <v>659097</v>
      </c>
      <c r="K129" s="138"/>
    </row>
    <row r="130" spans="1:11" ht="45">
      <c r="A130" s="137">
        <v>129</v>
      </c>
      <c r="B130" s="138" t="s">
        <v>906</v>
      </c>
      <c r="C130" s="138">
        <v>78.67</v>
      </c>
      <c r="D130" s="138">
        <v>1990</v>
      </c>
      <c r="E130" s="138">
        <v>264199</v>
      </c>
      <c r="F130" s="138" t="s">
        <v>907</v>
      </c>
      <c r="G130" s="138" t="s">
        <v>40</v>
      </c>
      <c r="H130" s="138" t="s">
        <v>150</v>
      </c>
      <c r="I130" s="138">
        <v>8296</v>
      </c>
      <c r="J130" s="138">
        <v>652646</v>
      </c>
      <c r="K130" s="138"/>
    </row>
    <row r="131" spans="1:11" ht="45">
      <c r="A131" s="137">
        <v>130</v>
      </c>
      <c r="B131" s="139" t="s">
        <v>1212</v>
      </c>
      <c r="C131" s="139">
        <v>78.66</v>
      </c>
      <c r="D131" s="138">
        <v>1990</v>
      </c>
      <c r="E131" s="139">
        <v>113775</v>
      </c>
      <c r="F131" s="138" t="s">
        <v>909</v>
      </c>
      <c r="G131" s="138" t="s">
        <v>40</v>
      </c>
      <c r="H131" s="138" t="s">
        <v>150</v>
      </c>
      <c r="I131" s="138">
        <v>8255</v>
      </c>
      <c r="J131" s="138">
        <v>649338</v>
      </c>
      <c r="K131" s="138"/>
    </row>
    <row r="132" spans="1:11" ht="45">
      <c r="A132" s="137">
        <v>131</v>
      </c>
      <c r="B132" s="139" t="s">
        <v>911</v>
      </c>
      <c r="C132" s="139">
        <v>78.66</v>
      </c>
      <c r="D132" s="138">
        <v>1990</v>
      </c>
      <c r="E132" s="139" t="s">
        <v>913</v>
      </c>
      <c r="F132" s="138" t="s">
        <v>912</v>
      </c>
      <c r="G132" s="138" t="s">
        <v>40</v>
      </c>
      <c r="H132" s="138" t="s">
        <v>150</v>
      </c>
      <c r="I132" s="138">
        <v>8214</v>
      </c>
      <c r="J132" s="138">
        <v>646113</v>
      </c>
      <c r="K132" s="138"/>
    </row>
    <row r="133" spans="1:11" ht="45">
      <c r="A133" s="137">
        <v>132</v>
      </c>
      <c r="B133" s="139" t="s">
        <v>915</v>
      </c>
      <c r="C133" s="139">
        <v>78.66</v>
      </c>
      <c r="D133" s="138">
        <v>1990</v>
      </c>
      <c r="E133" s="139">
        <v>303074</v>
      </c>
      <c r="F133" s="138" t="s">
        <v>916</v>
      </c>
      <c r="G133" s="138" t="s">
        <v>40</v>
      </c>
      <c r="H133" s="138" t="s">
        <v>150</v>
      </c>
      <c r="I133" s="138">
        <v>8108</v>
      </c>
      <c r="J133" s="138">
        <v>637775</v>
      </c>
      <c r="K133" s="138"/>
    </row>
    <row r="134" spans="1:11" ht="45">
      <c r="A134" s="137">
        <v>133</v>
      </c>
      <c r="B134" s="139" t="s">
        <v>918</v>
      </c>
      <c r="C134" s="139">
        <v>57.93</v>
      </c>
      <c r="D134" s="138">
        <v>1990</v>
      </c>
      <c r="E134" s="139">
        <v>145846</v>
      </c>
      <c r="F134" s="138" t="s">
        <v>898</v>
      </c>
      <c r="G134" s="138" t="s">
        <v>40</v>
      </c>
      <c r="H134" s="138" t="s">
        <v>150</v>
      </c>
      <c r="I134" s="138">
        <v>8214</v>
      </c>
      <c r="J134" s="138">
        <v>475837</v>
      </c>
      <c r="K134" s="138"/>
    </row>
    <row r="135" spans="1:11" ht="45">
      <c r="A135" s="137">
        <v>134</v>
      </c>
      <c r="B135" s="139" t="s">
        <v>920</v>
      </c>
      <c r="C135" s="139">
        <v>57.93</v>
      </c>
      <c r="D135" s="138">
        <v>1990</v>
      </c>
      <c r="E135" s="139">
        <v>145847</v>
      </c>
      <c r="F135" s="138" t="s">
        <v>921</v>
      </c>
      <c r="G135" s="138" t="s">
        <v>40</v>
      </c>
      <c r="H135" s="138" t="s">
        <v>150</v>
      </c>
      <c r="I135" s="138">
        <v>8296</v>
      </c>
      <c r="J135" s="138">
        <v>480587</v>
      </c>
      <c r="K135" s="138"/>
    </row>
    <row r="136" spans="1:11" ht="45">
      <c r="A136" s="137">
        <v>135</v>
      </c>
      <c r="B136" s="139" t="s">
        <v>923</v>
      </c>
      <c r="C136" s="139">
        <v>57.93</v>
      </c>
      <c r="D136" s="138">
        <v>1990</v>
      </c>
      <c r="E136" s="139">
        <v>145848</v>
      </c>
      <c r="F136" s="138" t="s">
        <v>904</v>
      </c>
      <c r="G136" s="138" t="s">
        <v>40</v>
      </c>
      <c r="H136" s="138" t="s">
        <v>150</v>
      </c>
      <c r="I136" s="138">
        <v>8378</v>
      </c>
      <c r="J136" s="138">
        <v>485338</v>
      </c>
      <c r="K136" s="138"/>
    </row>
    <row r="137" spans="1:11" ht="45">
      <c r="A137" s="137">
        <v>136</v>
      </c>
      <c r="B137" s="139" t="s">
        <v>925</v>
      </c>
      <c r="C137" s="139">
        <v>57.93</v>
      </c>
      <c r="D137" s="138">
        <v>1990</v>
      </c>
      <c r="E137" s="139">
        <v>145849</v>
      </c>
      <c r="F137" s="138" t="s">
        <v>907</v>
      </c>
      <c r="G137" s="138" t="s">
        <v>40</v>
      </c>
      <c r="H137" s="138" t="s">
        <v>150</v>
      </c>
      <c r="I137" s="138">
        <v>8296</v>
      </c>
      <c r="J137" s="138">
        <v>480587</v>
      </c>
      <c r="K137" s="138"/>
    </row>
    <row r="138" spans="1:11" ht="45">
      <c r="A138" s="137">
        <v>137</v>
      </c>
      <c r="B138" s="139" t="s">
        <v>927</v>
      </c>
      <c r="C138" s="139">
        <v>58.93</v>
      </c>
      <c r="D138" s="138">
        <v>1990</v>
      </c>
      <c r="E138" s="139">
        <v>145843</v>
      </c>
      <c r="F138" s="138" t="s">
        <v>893</v>
      </c>
      <c r="G138" s="138" t="s">
        <v>40</v>
      </c>
      <c r="H138" s="138" t="s">
        <v>150</v>
      </c>
      <c r="I138" s="138">
        <v>8255</v>
      </c>
      <c r="J138" s="138">
        <v>486467</v>
      </c>
      <c r="K138" s="138"/>
    </row>
    <row r="139" spans="1:11" ht="22.5">
      <c r="A139" s="137">
        <v>138</v>
      </c>
      <c r="B139" s="139" t="s">
        <v>929</v>
      </c>
      <c r="C139" s="139">
        <v>79.790000000000006</v>
      </c>
      <c r="D139" s="138">
        <v>1990</v>
      </c>
      <c r="E139" s="139">
        <v>113778</v>
      </c>
      <c r="F139" s="138" t="s">
        <v>930</v>
      </c>
      <c r="G139" s="138" t="s">
        <v>40</v>
      </c>
      <c r="H139" s="138" t="s">
        <v>42</v>
      </c>
      <c r="I139" s="138">
        <v>8214</v>
      </c>
      <c r="J139" s="138">
        <v>655395</v>
      </c>
      <c r="K139" s="138"/>
    </row>
    <row r="140" spans="1:11" ht="45">
      <c r="A140" s="137">
        <v>139</v>
      </c>
      <c r="B140" s="139" t="s">
        <v>932</v>
      </c>
      <c r="C140" s="139">
        <v>57.93</v>
      </c>
      <c r="D140" s="138">
        <v>1990</v>
      </c>
      <c r="E140" s="139" t="s">
        <v>934</v>
      </c>
      <c r="F140" s="138" t="s">
        <v>933</v>
      </c>
      <c r="G140" s="138" t="s">
        <v>40</v>
      </c>
      <c r="H140" s="138" t="s">
        <v>150</v>
      </c>
      <c r="I140" s="138">
        <v>8214</v>
      </c>
      <c r="J140" s="138">
        <v>475837</v>
      </c>
      <c r="K140" s="138"/>
    </row>
    <row r="141" spans="1:11" ht="45">
      <c r="A141" s="137">
        <v>140</v>
      </c>
      <c r="B141" s="139" t="s">
        <v>935</v>
      </c>
      <c r="C141" s="139">
        <v>57.93</v>
      </c>
      <c r="D141" s="138">
        <v>1990</v>
      </c>
      <c r="E141" s="139">
        <v>145852</v>
      </c>
      <c r="F141" s="138" t="s">
        <v>916</v>
      </c>
      <c r="G141" s="138" t="s">
        <v>40</v>
      </c>
      <c r="H141" s="138" t="s">
        <v>150</v>
      </c>
      <c r="I141" s="138">
        <v>8108</v>
      </c>
      <c r="J141" s="138">
        <v>469696</v>
      </c>
      <c r="K141" s="138"/>
    </row>
    <row r="142" spans="1:11" ht="45">
      <c r="A142" s="137">
        <v>141</v>
      </c>
      <c r="B142" s="139" t="s">
        <v>937</v>
      </c>
      <c r="C142" s="139">
        <v>58.93</v>
      </c>
      <c r="D142" s="138">
        <v>1990</v>
      </c>
      <c r="E142" s="139">
        <v>714099534</v>
      </c>
      <c r="F142" s="138" t="s">
        <v>938</v>
      </c>
      <c r="G142" s="138" t="s">
        <v>40</v>
      </c>
      <c r="H142" s="138" t="s">
        <v>150</v>
      </c>
      <c r="I142" s="138">
        <v>8296</v>
      </c>
      <c r="J142" s="138">
        <v>488883</v>
      </c>
      <c r="K142" s="138"/>
    </row>
    <row r="143" spans="1:11" ht="45">
      <c r="A143" s="137">
        <v>142</v>
      </c>
      <c r="B143" s="139" t="s">
        <v>940</v>
      </c>
      <c r="C143" s="139">
        <v>58.93</v>
      </c>
      <c r="D143" s="138">
        <v>1990</v>
      </c>
      <c r="E143" s="139">
        <v>145841</v>
      </c>
      <c r="F143" s="138" t="s">
        <v>886</v>
      </c>
      <c r="G143" s="138" t="s">
        <v>40</v>
      </c>
      <c r="H143" s="138" t="s">
        <v>150</v>
      </c>
      <c r="I143" s="138">
        <v>8378</v>
      </c>
      <c r="J143" s="138">
        <v>493716</v>
      </c>
      <c r="K143" s="138"/>
    </row>
    <row r="144" spans="1:11" ht="45">
      <c r="A144" s="137">
        <v>143</v>
      </c>
      <c r="B144" s="139" t="s">
        <v>942</v>
      </c>
      <c r="C144" s="139">
        <v>58.93</v>
      </c>
      <c r="D144" s="138">
        <v>1990</v>
      </c>
      <c r="E144" s="139">
        <v>145842</v>
      </c>
      <c r="F144" s="138" t="s">
        <v>890</v>
      </c>
      <c r="G144" s="138" t="s">
        <v>40</v>
      </c>
      <c r="H144" s="138" t="s">
        <v>150</v>
      </c>
      <c r="I144" s="138">
        <v>8296</v>
      </c>
      <c r="J144" s="138">
        <v>488883</v>
      </c>
      <c r="K144" s="138"/>
    </row>
    <row r="145" spans="1:11" ht="45">
      <c r="A145" s="137">
        <v>144</v>
      </c>
      <c r="B145" s="139" t="s">
        <v>944</v>
      </c>
      <c r="C145" s="139">
        <v>57.93</v>
      </c>
      <c r="D145" s="138">
        <v>1990</v>
      </c>
      <c r="E145" s="139">
        <v>145850</v>
      </c>
      <c r="F145" s="138" t="s">
        <v>909</v>
      </c>
      <c r="G145" s="138" t="s">
        <v>40</v>
      </c>
      <c r="H145" s="138" t="s">
        <v>150</v>
      </c>
      <c r="I145" s="138">
        <v>8255</v>
      </c>
      <c r="J145" s="138">
        <v>478212</v>
      </c>
      <c r="K145" s="138"/>
    </row>
    <row r="146" spans="1:11" ht="45">
      <c r="A146" s="137">
        <v>145</v>
      </c>
      <c r="B146" s="139" t="s">
        <v>946</v>
      </c>
      <c r="C146" s="139">
        <v>58.93</v>
      </c>
      <c r="D146" s="138">
        <v>1990</v>
      </c>
      <c r="E146" s="139">
        <v>145844</v>
      </c>
      <c r="F146" s="138" t="s">
        <v>947</v>
      </c>
      <c r="G146" s="138" t="s">
        <v>40</v>
      </c>
      <c r="H146" s="138" t="s">
        <v>150</v>
      </c>
      <c r="I146" s="138">
        <v>8214</v>
      </c>
      <c r="J146" s="138">
        <v>484051</v>
      </c>
      <c r="K146" s="138"/>
    </row>
    <row r="147" spans="1:11" ht="45">
      <c r="A147" s="137">
        <v>146</v>
      </c>
      <c r="B147" s="139" t="s">
        <v>949</v>
      </c>
      <c r="C147" s="139">
        <v>58.93</v>
      </c>
      <c r="D147" s="138">
        <v>1990</v>
      </c>
      <c r="E147" s="139">
        <v>145845</v>
      </c>
      <c r="F147" s="138" t="s">
        <v>896</v>
      </c>
      <c r="G147" s="138" t="s">
        <v>40</v>
      </c>
      <c r="H147" s="138" t="s">
        <v>150</v>
      </c>
      <c r="I147" s="138">
        <v>8108</v>
      </c>
      <c r="J147" s="138">
        <v>477804</v>
      </c>
      <c r="K147" s="138"/>
    </row>
    <row r="148" spans="1:11" ht="33.75">
      <c r="A148" s="137">
        <v>147</v>
      </c>
      <c r="B148" s="139" t="s">
        <v>57</v>
      </c>
      <c r="C148" s="139">
        <v>86.67</v>
      </c>
      <c r="D148" s="138">
        <v>1993</v>
      </c>
      <c r="E148" s="139">
        <v>145801</v>
      </c>
      <c r="F148" s="138" t="s">
        <v>1832</v>
      </c>
      <c r="G148" s="138" t="s">
        <v>40</v>
      </c>
      <c r="H148" s="138" t="s">
        <v>150</v>
      </c>
      <c r="I148" s="138">
        <v>8342</v>
      </c>
      <c r="J148" s="138">
        <v>723001</v>
      </c>
      <c r="K148" s="138"/>
    </row>
    <row r="149" spans="1:11" ht="33.75">
      <c r="A149" s="137">
        <v>148</v>
      </c>
      <c r="B149" s="139" t="s">
        <v>61</v>
      </c>
      <c r="C149" s="139">
        <v>86.67</v>
      </c>
      <c r="D149" s="138">
        <v>1993</v>
      </c>
      <c r="E149" s="139">
        <v>145803</v>
      </c>
      <c r="F149" s="138" t="s">
        <v>1833</v>
      </c>
      <c r="G149" s="139" t="s">
        <v>40</v>
      </c>
      <c r="H149" s="138" t="s">
        <v>150</v>
      </c>
      <c r="I149" s="138">
        <v>8424</v>
      </c>
      <c r="J149" s="138">
        <v>730108</v>
      </c>
      <c r="K149" s="138"/>
    </row>
    <row r="150" spans="1:11" ht="33.75">
      <c r="A150" s="137">
        <v>149</v>
      </c>
      <c r="B150" s="139" t="s">
        <v>64</v>
      </c>
      <c r="C150" s="139">
        <v>65.5</v>
      </c>
      <c r="D150" s="138">
        <v>1993</v>
      </c>
      <c r="E150" s="139">
        <v>145804</v>
      </c>
      <c r="F150" s="138" t="s">
        <v>1834</v>
      </c>
      <c r="G150" s="139" t="s">
        <v>40</v>
      </c>
      <c r="H150" s="138" t="s">
        <v>150</v>
      </c>
      <c r="I150" s="138">
        <v>8424</v>
      </c>
      <c r="J150" s="138">
        <v>551772</v>
      </c>
      <c r="K150" s="138"/>
    </row>
    <row r="151" spans="1:11" ht="33.75">
      <c r="A151" s="137">
        <v>150</v>
      </c>
      <c r="B151" s="139" t="s">
        <v>66</v>
      </c>
      <c r="C151" s="139">
        <v>86.67</v>
      </c>
      <c r="D151" s="138">
        <v>1993</v>
      </c>
      <c r="E151" s="139">
        <v>145805</v>
      </c>
      <c r="F151" s="138" t="s">
        <v>1835</v>
      </c>
      <c r="G151" s="139" t="s">
        <v>40</v>
      </c>
      <c r="H151" s="138" t="s">
        <v>150</v>
      </c>
      <c r="I151" s="138">
        <v>8342</v>
      </c>
      <c r="J151" s="138">
        <v>723001</v>
      </c>
      <c r="K151" s="138"/>
    </row>
    <row r="152" spans="1:11" ht="33.75">
      <c r="A152" s="137">
        <v>151</v>
      </c>
      <c r="B152" s="139" t="s">
        <v>69</v>
      </c>
      <c r="C152" s="139">
        <v>65.5</v>
      </c>
      <c r="D152" s="138">
        <v>1993</v>
      </c>
      <c r="E152" s="139">
        <v>145807</v>
      </c>
      <c r="F152" s="138" t="s">
        <v>1836</v>
      </c>
      <c r="G152" s="139" t="s">
        <v>40</v>
      </c>
      <c r="H152" s="138" t="s">
        <v>150</v>
      </c>
      <c r="I152" s="138">
        <v>8300</v>
      </c>
      <c r="J152" s="138">
        <v>543650</v>
      </c>
      <c r="K152" s="138"/>
    </row>
    <row r="153" spans="1:11" ht="33.75">
      <c r="A153" s="137">
        <v>152</v>
      </c>
      <c r="B153" s="139" t="s">
        <v>168</v>
      </c>
      <c r="C153" s="139">
        <v>86.67</v>
      </c>
      <c r="D153" s="138">
        <v>1993</v>
      </c>
      <c r="E153" s="139">
        <v>145799</v>
      </c>
      <c r="F153" s="138" t="s">
        <v>169</v>
      </c>
      <c r="G153" s="139" t="s">
        <v>40</v>
      </c>
      <c r="H153" s="138" t="s">
        <v>150</v>
      </c>
      <c r="I153" s="138">
        <v>8259</v>
      </c>
      <c r="J153" s="138">
        <v>715808</v>
      </c>
      <c r="K153" s="138"/>
    </row>
    <row r="154" spans="1:11" ht="33.75">
      <c r="A154" s="137">
        <v>153</v>
      </c>
      <c r="B154" s="139" t="s">
        <v>171</v>
      </c>
      <c r="C154" s="139">
        <v>65.5</v>
      </c>
      <c r="D154" s="138">
        <v>1993</v>
      </c>
      <c r="E154" s="139">
        <v>145802</v>
      </c>
      <c r="F154" s="138" t="s">
        <v>172</v>
      </c>
      <c r="G154" s="139" t="s">
        <v>40</v>
      </c>
      <c r="H154" s="138" t="s">
        <v>150</v>
      </c>
      <c r="I154" s="138">
        <v>8342</v>
      </c>
      <c r="J154" s="138">
        <v>546401</v>
      </c>
      <c r="K154" s="138"/>
    </row>
    <row r="155" spans="1:11" ht="33.75">
      <c r="A155" s="137">
        <v>154</v>
      </c>
      <c r="B155" s="139" t="s">
        <v>174</v>
      </c>
      <c r="C155" s="139">
        <v>65.5</v>
      </c>
      <c r="D155" s="138">
        <v>1993</v>
      </c>
      <c r="E155" s="139">
        <v>713141827</v>
      </c>
      <c r="F155" s="138" t="s">
        <v>175</v>
      </c>
      <c r="G155" s="139" t="s">
        <v>40</v>
      </c>
      <c r="H155" s="138" t="s">
        <v>150</v>
      </c>
      <c r="I155" s="138">
        <v>8342</v>
      </c>
      <c r="J155" s="138">
        <v>546401</v>
      </c>
      <c r="K155" s="138"/>
    </row>
    <row r="156" spans="1:11" ht="33.75">
      <c r="A156" s="137">
        <v>155</v>
      </c>
      <c r="B156" s="139" t="s">
        <v>177</v>
      </c>
      <c r="C156" s="139">
        <v>65.5</v>
      </c>
      <c r="D156" s="138">
        <v>1993</v>
      </c>
      <c r="E156" s="139">
        <v>602758</v>
      </c>
      <c r="F156" s="138" t="s">
        <v>178</v>
      </c>
      <c r="G156" s="139" t="s">
        <v>40</v>
      </c>
      <c r="H156" s="138" t="s">
        <v>150</v>
      </c>
      <c r="I156" s="138">
        <v>8176</v>
      </c>
      <c r="J156" s="138">
        <v>535528</v>
      </c>
      <c r="K156" s="138"/>
    </row>
    <row r="157" spans="1:11" ht="33.75">
      <c r="A157" s="137">
        <v>156</v>
      </c>
      <c r="B157" s="139" t="s">
        <v>270</v>
      </c>
      <c r="C157" s="139">
        <v>65.5</v>
      </c>
      <c r="D157" s="138">
        <v>1993</v>
      </c>
      <c r="E157" s="139">
        <v>145800</v>
      </c>
      <c r="F157" s="138" t="s">
        <v>271</v>
      </c>
      <c r="G157" s="139" t="s">
        <v>40</v>
      </c>
      <c r="H157" s="138" t="s">
        <v>150</v>
      </c>
      <c r="I157" s="138">
        <v>8259</v>
      </c>
      <c r="J157" s="138">
        <v>540965</v>
      </c>
      <c r="K157" s="138"/>
    </row>
    <row r="158" spans="1:11" ht="33.75">
      <c r="A158" s="137">
        <v>157</v>
      </c>
      <c r="B158" s="139" t="s">
        <v>274</v>
      </c>
      <c r="C158" s="139">
        <v>86.67</v>
      </c>
      <c r="D158" s="138">
        <v>1993</v>
      </c>
      <c r="E158" s="139">
        <v>712099737</v>
      </c>
      <c r="F158" s="138" t="s">
        <v>275</v>
      </c>
      <c r="G158" s="139" t="s">
        <v>40</v>
      </c>
      <c r="H158" s="138" t="s">
        <v>150</v>
      </c>
      <c r="I158" s="138">
        <v>8300</v>
      </c>
      <c r="J158" s="138">
        <v>719361</v>
      </c>
      <c r="K158" s="138"/>
    </row>
    <row r="159" spans="1:11" ht="33.75">
      <c r="A159" s="137">
        <v>158</v>
      </c>
      <c r="B159" s="139" t="s">
        <v>405</v>
      </c>
      <c r="C159" s="139">
        <v>86.67</v>
      </c>
      <c r="D159" s="138">
        <v>1993</v>
      </c>
      <c r="E159" s="139">
        <v>145810</v>
      </c>
      <c r="F159" s="138" t="s">
        <v>407</v>
      </c>
      <c r="G159" s="139" t="s">
        <v>40</v>
      </c>
      <c r="H159" s="138" t="s">
        <v>150</v>
      </c>
      <c r="I159" s="138">
        <v>8176</v>
      </c>
      <c r="J159" s="138">
        <v>708614</v>
      </c>
      <c r="K159" s="138"/>
    </row>
    <row r="160" spans="1:11" ht="22.5">
      <c r="A160" s="137">
        <v>159</v>
      </c>
      <c r="B160" s="139" t="s">
        <v>37</v>
      </c>
      <c r="C160" s="139">
        <v>64.28</v>
      </c>
      <c r="D160" s="138">
        <v>1993</v>
      </c>
      <c r="E160" s="139">
        <v>145832</v>
      </c>
      <c r="F160" s="138" t="s">
        <v>1827</v>
      </c>
      <c r="G160" s="139" t="s">
        <v>40</v>
      </c>
      <c r="H160" s="138" t="s">
        <v>150</v>
      </c>
      <c r="I160" s="138">
        <v>8259</v>
      </c>
      <c r="J160" s="138">
        <v>530889</v>
      </c>
      <c r="K160" s="138"/>
    </row>
    <row r="161" spans="1:11" ht="22.5">
      <c r="A161" s="137">
        <v>160</v>
      </c>
      <c r="B161" s="139" t="s">
        <v>48</v>
      </c>
      <c r="C161" s="139">
        <v>64.28</v>
      </c>
      <c r="D161" s="138">
        <v>1993</v>
      </c>
      <c r="E161" s="139">
        <v>709075758</v>
      </c>
      <c r="F161" s="138" t="s">
        <v>1828</v>
      </c>
      <c r="G161" s="139" t="s">
        <v>40</v>
      </c>
      <c r="H161" s="138" t="s">
        <v>150</v>
      </c>
      <c r="I161" s="138">
        <v>8424</v>
      </c>
      <c r="J161" s="138">
        <v>541495</v>
      </c>
      <c r="K161" s="138"/>
    </row>
    <row r="162" spans="1:11" ht="22.5">
      <c r="A162" s="137">
        <v>161</v>
      </c>
      <c r="B162" s="139" t="s">
        <v>50</v>
      </c>
      <c r="C162" s="139">
        <v>63.31</v>
      </c>
      <c r="D162" s="138">
        <v>1993</v>
      </c>
      <c r="E162" s="139">
        <v>708041999</v>
      </c>
      <c r="F162" s="138" t="s">
        <v>1829</v>
      </c>
      <c r="G162" s="139" t="s">
        <v>40</v>
      </c>
      <c r="H162" s="138" t="s">
        <v>150</v>
      </c>
      <c r="I162" s="138">
        <v>8424</v>
      </c>
      <c r="J162" s="138">
        <v>533323</v>
      </c>
      <c r="K162" s="138"/>
    </row>
    <row r="163" spans="1:11" ht="22.5">
      <c r="A163" s="137">
        <v>162</v>
      </c>
      <c r="B163" s="139" t="s">
        <v>52</v>
      </c>
      <c r="C163" s="139">
        <v>64.28</v>
      </c>
      <c r="D163" s="138">
        <v>1993</v>
      </c>
      <c r="E163" s="139">
        <v>233113</v>
      </c>
      <c r="F163" s="139" t="s">
        <v>1830</v>
      </c>
      <c r="G163" s="139" t="s">
        <v>40</v>
      </c>
      <c r="H163" s="138" t="s">
        <v>150</v>
      </c>
      <c r="I163" s="138">
        <v>8342</v>
      </c>
      <c r="J163" s="138">
        <v>536224</v>
      </c>
      <c r="K163" s="138"/>
    </row>
    <row r="164" spans="1:11" ht="22.5">
      <c r="A164" s="137">
        <v>163</v>
      </c>
      <c r="B164" s="139" t="s">
        <v>55</v>
      </c>
      <c r="C164" s="139">
        <v>63.31</v>
      </c>
      <c r="D164" s="138">
        <v>1993</v>
      </c>
      <c r="E164" s="139">
        <v>145822</v>
      </c>
      <c r="F164" s="139" t="s">
        <v>1831</v>
      </c>
      <c r="G164" s="139" t="s">
        <v>40</v>
      </c>
      <c r="H164" s="138" t="s">
        <v>150</v>
      </c>
      <c r="I164" s="138">
        <v>8300</v>
      </c>
      <c r="J164" s="138">
        <v>525473</v>
      </c>
      <c r="K164" s="138"/>
    </row>
    <row r="165" spans="1:11" ht="22.5">
      <c r="A165" s="137">
        <v>164</v>
      </c>
      <c r="B165" s="139" t="s">
        <v>147</v>
      </c>
      <c r="C165" s="139">
        <v>64.28</v>
      </c>
      <c r="D165" s="138">
        <v>1993</v>
      </c>
      <c r="E165" s="139">
        <v>646948</v>
      </c>
      <c r="F165" s="139" t="s">
        <v>148</v>
      </c>
      <c r="G165" s="139" t="s">
        <v>40</v>
      </c>
      <c r="H165" s="138" t="s">
        <v>150</v>
      </c>
      <c r="I165" s="138">
        <v>8342</v>
      </c>
      <c r="J165" s="138">
        <v>536224</v>
      </c>
      <c r="K165" s="138"/>
    </row>
    <row r="166" spans="1:11" ht="22.5">
      <c r="A166" s="137">
        <v>165</v>
      </c>
      <c r="B166" s="138" t="s">
        <v>153</v>
      </c>
      <c r="C166" s="138">
        <v>63.31</v>
      </c>
      <c r="D166" s="138">
        <v>1993</v>
      </c>
      <c r="E166" s="138">
        <v>145827</v>
      </c>
      <c r="F166" s="138" t="s">
        <v>154</v>
      </c>
      <c r="G166" s="138" t="s">
        <v>40</v>
      </c>
      <c r="H166" s="138" t="s">
        <v>150</v>
      </c>
      <c r="I166" s="140">
        <v>8342</v>
      </c>
      <c r="J166" s="140">
        <v>528132</v>
      </c>
      <c r="K166" s="138"/>
    </row>
    <row r="167" spans="1:11" ht="22.5">
      <c r="A167" s="137">
        <v>166</v>
      </c>
      <c r="B167" s="138" t="s">
        <v>156</v>
      </c>
      <c r="C167" s="138">
        <v>63.31</v>
      </c>
      <c r="D167" s="138">
        <v>1993</v>
      </c>
      <c r="E167" s="138">
        <v>145829</v>
      </c>
      <c r="F167" s="138" t="s">
        <v>157</v>
      </c>
      <c r="G167" s="138" t="s">
        <v>40</v>
      </c>
      <c r="H167" s="138" t="s">
        <v>150</v>
      </c>
      <c r="I167" s="140">
        <v>8259</v>
      </c>
      <c r="J167" s="140">
        <v>522877</v>
      </c>
      <c r="K167" s="138"/>
    </row>
    <row r="168" spans="1:11" ht="22.5">
      <c r="A168" s="137">
        <v>167</v>
      </c>
      <c r="B168" s="138" t="s">
        <v>159</v>
      </c>
      <c r="C168" s="138">
        <v>64.28</v>
      </c>
      <c r="D168" s="138">
        <v>1993</v>
      </c>
      <c r="E168" s="138">
        <v>713315195</v>
      </c>
      <c r="F168" s="138" t="s">
        <v>160</v>
      </c>
      <c r="G168" s="138" t="s">
        <v>40</v>
      </c>
      <c r="H168" s="138" t="s">
        <v>150</v>
      </c>
      <c r="I168" s="140">
        <v>8135</v>
      </c>
      <c r="J168" s="140">
        <v>522918</v>
      </c>
      <c r="K168" s="138"/>
    </row>
    <row r="169" spans="1:11" ht="22.5">
      <c r="A169" s="137">
        <v>168</v>
      </c>
      <c r="B169" s="138" t="s">
        <v>162</v>
      </c>
      <c r="C169" s="138">
        <v>64.28</v>
      </c>
      <c r="D169" s="138">
        <v>1993</v>
      </c>
      <c r="E169" s="138">
        <v>145812</v>
      </c>
      <c r="F169" s="138" t="s">
        <v>163</v>
      </c>
      <c r="G169" s="138" t="s">
        <v>40</v>
      </c>
      <c r="H169" s="138" t="s">
        <v>150</v>
      </c>
      <c r="I169" s="140">
        <v>8259</v>
      </c>
      <c r="J169" s="140">
        <v>530889</v>
      </c>
      <c r="K169" s="138"/>
    </row>
    <row r="170" spans="1:11" ht="22.5">
      <c r="A170" s="137">
        <v>169</v>
      </c>
      <c r="B170" s="138" t="s">
        <v>165</v>
      </c>
      <c r="C170" s="138">
        <v>64.28</v>
      </c>
      <c r="D170" s="138">
        <v>1993</v>
      </c>
      <c r="E170" s="138">
        <v>145816</v>
      </c>
      <c r="F170" s="138" t="s">
        <v>166</v>
      </c>
      <c r="G170" s="138" t="s">
        <v>40</v>
      </c>
      <c r="H170" s="138" t="s">
        <v>150</v>
      </c>
      <c r="I170" s="140">
        <v>8259</v>
      </c>
      <c r="J170" s="140">
        <v>530889</v>
      </c>
      <c r="K170" s="138"/>
    </row>
    <row r="171" spans="1:11" ht="22.5">
      <c r="A171" s="137">
        <v>170</v>
      </c>
      <c r="B171" s="138" t="s">
        <v>245</v>
      </c>
      <c r="C171" s="138">
        <v>64.28</v>
      </c>
      <c r="D171" s="138">
        <v>1993</v>
      </c>
      <c r="E171" s="138">
        <v>145833</v>
      </c>
      <c r="F171" s="138" t="s">
        <v>246</v>
      </c>
      <c r="G171" s="138" t="s">
        <v>40</v>
      </c>
      <c r="H171" s="138" t="s">
        <v>150</v>
      </c>
      <c r="I171" s="140">
        <v>8342</v>
      </c>
      <c r="J171" s="140">
        <v>536224</v>
      </c>
      <c r="K171" s="138"/>
    </row>
    <row r="172" spans="1:11" ht="22.5">
      <c r="A172" s="137">
        <v>171</v>
      </c>
      <c r="B172" s="138" t="s">
        <v>249</v>
      </c>
      <c r="C172" s="138">
        <v>63.31</v>
      </c>
      <c r="D172" s="138">
        <v>1993</v>
      </c>
      <c r="E172" s="138">
        <v>145826</v>
      </c>
      <c r="F172" s="138" t="s">
        <v>250</v>
      </c>
      <c r="G172" s="138" t="s">
        <v>40</v>
      </c>
      <c r="H172" s="138" t="s">
        <v>150</v>
      </c>
      <c r="I172" s="140">
        <v>8424</v>
      </c>
      <c r="J172" s="140">
        <v>533323</v>
      </c>
      <c r="K172" s="138"/>
    </row>
    <row r="173" spans="1:11" ht="22.5">
      <c r="A173" s="137">
        <v>172</v>
      </c>
      <c r="B173" s="138" t="s">
        <v>252</v>
      </c>
      <c r="C173" s="138">
        <v>63.31</v>
      </c>
      <c r="D173" s="138">
        <v>1993</v>
      </c>
      <c r="E173" s="138">
        <v>145828</v>
      </c>
      <c r="F173" s="138" t="s">
        <v>253</v>
      </c>
      <c r="G173" s="138" t="s">
        <v>40</v>
      </c>
      <c r="H173" s="138" t="s">
        <v>150</v>
      </c>
      <c r="I173" s="140">
        <v>8300</v>
      </c>
      <c r="J173" s="140">
        <v>525473</v>
      </c>
      <c r="K173" s="138"/>
    </row>
    <row r="174" spans="1:11" ht="22.5">
      <c r="A174" s="137">
        <v>173</v>
      </c>
      <c r="B174" s="138" t="s">
        <v>255</v>
      </c>
      <c r="C174" s="138">
        <v>63.31</v>
      </c>
      <c r="D174" s="138">
        <v>1993</v>
      </c>
      <c r="E174" s="138">
        <v>145830</v>
      </c>
      <c r="F174" s="138" t="s">
        <v>256</v>
      </c>
      <c r="G174" s="138" t="s">
        <v>40</v>
      </c>
      <c r="H174" s="138" t="s">
        <v>150</v>
      </c>
      <c r="I174" s="140">
        <v>8135</v>
      </c>
      <c r="J174" s="140">
        <v>515027</v>
      </c>
      <c r="K174" s="138"/>
    </row>
    <row r="175" spans="1:11" ht="22.5">
      <c r="A175" s="137">
        <v>174</v>
      </c>
      <c r="B175" s="138" t="s">
        <v>258</v>
      </c>
      <c r="C175" s="138">
        <v>64.28</v>
      </c>
      <c r="D175" s="138">
        <v>1993</v>
      </c>
      <c r="E175" s="138">
        <v>145813</v>
      </c>
      <c r="F175" s="138" t="s">
        <v>259</v>
      </c>
      <c r="G175" s="138" t="s">
        <v>40</v>
      </c>
      <c r="H175" s="138" t="s">
        <v>150</v>
      </c>
      <c r="I175" s="140">
        <v>8342</v>
      </c>
      <c r="J175" s="140">
        <v>536224</v>
      </c>
      <c r="K175" s="138"/>
    </row>
    <row r="176" spans="1:11" ht="22.5">
      <c r="A176" s="137">
        <v>175</v>
      </c>
      <c r="B176" s="138" t="s">
        <v>261</v>
      </c>
      <c r="C176" s="138">
        <v>64.28</v>
      </c>
      <c r="D176" s="138">
        <v>1993</v>
      </c>
      <c r="E176" s="138">
        <v>145814</v>
      </c>
      <c r="F176" s="138" t="s">
        <v>262</v>
      </c>
      <c r="G176" s="138" t="s">
        <v>40</v>
      </c>
      <c r="H176" s="138" t="s">
        <v>150</v>
      </c>
      <c r="I176" s="140">
        <v>8424</v>
      </c>
      <c r="J176" s="140">
        <v>541495</v>
      </c>
      <c r="K176" s="138"/>
    </row>
    <row r="177" spans="1:11" ht="22.5">
      <c r="A177" s="137">
        <v>176</v>
      </c>
      <c r="B177" s="138" t="s">
        <v>264</v>
      </c>
      <c r="C177" s="138">
        <v>63.31</v>
      </c>
      <c r="D177" s="138">
        <v>1993</v>
      </c>
      <c r="E177" s="138">
        <v>172234</v>
      </c>
      <c r="F177" s="138" t="s">
        <v>265</v>
      </c>
      <c r="G177" s="138" t="s">
        <v>40</v>
      </c>
      <c r="H177" s="138" t="s">
        <v>150</v>
      </c>
      <c r="I177" s="140">
        <v>8342</v>
      </c>
      <c r="J177" s="140">
        <v>528132</v>
      </c>
      <c r="K177" s="138"/>
    </row>
    <row r="178" spans="1:11" ht="22.5">
      <c r="A178" s="137">
        <v>177</v>
      </c>
      <c r="B178" s="138" t="s">
        <v>267</v>
      </c>
      <c r="C178" s="138">
        <v>63.31</v>
      </c>
      <c r="D178" s="138">
        <v>1993</v>
      </c>
      <c r="E178" s="138">
        <v>145823</v>
      </c>
      <c r="F178" s="138" t="s">
        <v>268</v>
      </c>
      <c r="G178" s="138" t="s">
        <v>40</v>
      </c>
      <c r="H178" s="138" t="s">
        <v>150</v>
      </c>
      <c r="I178" s="140">
        <v>8259</v>
      </c>
      <c r="J178" s="140">
        <v>522877</v>
      </c>
      <c r="K178" s="138"/>
    </row>
    <row r="179" spans="1:11" ht="22.5">
      <c r="A179" s="137">
        <v>178</v>
      </c>
      <c r="B179" s="138" t="s">
        <v>388</v>
      </c>
      <c r="C179" s="138">
        <v>64.28</v>
      </c>
      <c r="D179" s="138">
        <v>1993</v>
      </c>
      <c r="E179" s="138">
        <v>145817</v>
      </c>
      <c r="F179" s="138" t="s">
        <v>391</v>
      </c>
      <c r="G179" s="138" t="s">
        <v>40</v>
      </c>
      <c r="H179" s="138" t="s">
        <v>150</v>
      </c>
      <c r="I179" s="140">
        <v>8135</v>
      </c>
      <c r="J179" s="140">
        <v>522918</v>
      </c>
      <c r="K179" s="138"/>
    </row>
    <row r="180" spans="1:11" ht="22.5">
      <c r="A180" s="137">
        <v>179</v>
      </c>
      <c r="B180" s="138" t="s">
        <v>393</v>
      </c>
      <c r="C180" s="138">
        <v>63.31</v>
      </c>
      <c r="D180" s="138">
        <v>1993</v>
      </c>
      <c r="E180" s="138">
        <v>145818</v>
      </c>
      <c r="F180" s="138" t="s">
        <v>395</v>
      </c>
      <c r="G180" s="138" t="s">
        <v>40</v>
      </c>
      <c r="H180" s="138" t="s">
        <v>150</v>
      </c>
      <c r="I180" s="140">
        <v>8259</v>
      </c>
      <c r="J180" s="140">
        <v>522877</v>
      </c>
      <c r="K180" s="138"/>
    </row>
    <row r="181" spans="1:11" ht="22.5">
      <c r="A181" s="137">
        <v>180</v>
      </c>
      <c r="B181" s="138" t="s">
        <v>397</v>
      </c>
      <c r="C181" s="138">
        <v>64.28</v>
      </c>
      <c r="D181" s="138">
        <v>1993</v>
      </c>
      <c r="E181" s="138">
        <v>145815</v>
      </c>
      <c r="F181" s="138" t="s">
        <v>399</v>
      </c>
      <c r="G181" s="138" t="s">
        <v>40</v>
      </c>
      <c r="H181" s="138" t="s">
        <v>150</v>
      </c>
      <c r="I181" s="140">
        <v>8300</v>
      </c>
      <c r="J181" s="140">
        <v>533524</v>
      </c>
      <c r="K181" s="138"/>
    </row>
    <row r="182" spans="1:11" ht="22.5">
      <c r="A182" s="137">
        <v>181</v>
      </c>
      <c r="B182" s="138" t="s">
        <v>401</v>
      </c>
      <c r="C182" s="138">
        <v>63.31</v>
      </c>
      <c r="D182" s="138">
        <v>1993</v>
      </c>
      <c r="E182" s="138">
        <v>145824</v>
      </c>
      <c r="F182" s="138" t="s">
        <v>403</v>
      </c>
      <c r="G182" s="138" t="s">
        <v>40</v>
      </c>
      <c r="H182" s="138" t="s">
        <v>150</v>
      </c>
      <c r="I182" s="140">
        <v>8135</v>
      </c>
      <c r="J182" s="140">
        <v>515027</v>
      </c>
      <c r="K182" s="138"/>
    </row>
    <row r="183" spans="1:11" ht="22.5">
      <c r="A183" s="137">
        <v>182</v>
      </c>
      <c r="B183" s="138" t="s">
        <v>421</v>
      </c>
      <c r="C183" s="138">
        <v>64.28</v>
      </c>
      <c r="D183" s="138">
        <v>1993</v>
      </c>
      <c r="E183" s="138">
        <v>145837</v>
      </c>
      <c r="F183" s="138" t="s">
        <v>423</v>
      </c>
      <c r="G183" s="138" t="s">
        <v>40</v>
      </c>
      <c r="H183" s="138" t="s">
        <v>150</v>
      </c>
      <c r="I183" s="140">
        <v>8259</v>
      </c>
      <c r="J183" s="140">
        <v>530889</v>
      </c>
      <c r="K183" s="138"/>
    </row>
    <row r="184" spans="1:11" ht="22.5">
      <c r="A184" s="137">
        <v>183</v>
      </c>
      <c r="B184" s="138" t="s">
        <v>425</v>
      </c>
      <c r="C184" s="138">
        <v>63.31</v>
      </c>
      <c r="D184" s="138">
        <v>1993</v>
      </c>
      <c r="E184" s="138">
        <v>145825</v>
      </c>
      <c r="F184" s="138" t="s">
        <v>427</v>
      </c>
      <c r="G184" s="138" t="s">
        <v>40</v>
      </c>
      <c r="H184" s="138" t="s">
        <v>150</v>
      </c>
      <c r="I184" s="140">
        <v>8342</v>
      </c>
      <c r="J184" s="140">
        <v>528132</v>
      </c>
      <c r="K184" s="138"/>
    </row>
    <row r="185" spans="1:11" ht="22.5">
      <c r="A185" s="137">
        <v>184</v>
      </c>
      <c r="B185" s="138" t="s">
        <v>429</v>
      </c>
      <c r="C185" s="138">
        <v>64.28</v>
      </c>
      <c r="D185" s="138">
        <v>1993</v>
      </c>
      <c r="E185" s="138">
        <v>145836</v>
      </c>
      <c r="F185" s="138" t="s">
        <v>431</v>
      </c>
      <c r="G185" s="138" t="s">
        <v>40</v>
      </c>
      <c r="H185" s="138" t="s">
        <v>150</v>
      </c>
      <c r="I185" s="140">
        <v>8300</v>
      </c>
      <c r="J185" s="140">
        <v>533524</v>
      </c>
      <c r="K185" s="138"/>
    </row>
    <row r="186" spans="1:11" ht="22.5">
      <c r="A186" s="137">
        <v>185</v>
      </c>
      <c r="B186" s="138" t="s">
        <v>433</v>
      </c>
      <c r="C186" s="138">
        <v>63.31</v>
      </c>
      <c r="D186" s="138">
        <v>1993</v>
      </c>
      <c r="E186" s="138">
        <v>145831</v>
      </c>
      <c r="F186" s="138" t="s">
        <v>434</v>
      </c>
      <c r="G186" s="138" t="s">
        <v>40</v>
      </c>
      <c r="H186" s="138" t="s">
        <v>150</v>
      </c>
      <c r="I186" s="140">
        <v>8259</v>
      </c>
      <c r="J186" s="140">
        <v>522877</v>
      </c>
      <c r="K186" s="138"/>
    </row>
    <row r="187" spans="1:11" ht="22.5">
      <c r="A187" s="137">
        <v>186</v>
      </c>
      <c r="B187" s="138" t="s">
        <v>436</v>
      </c>
      <c r="C187" s="138">
        <v>63.31</v>
      </c>
      <c r="D187" s="138">
        <v>1993</v>
      </c>
      <c r="E187" s="138">
        <v>145819</v>
      </c>
      <c r="F187" s="138" t="s">
        <v>437</v>
      </c>
      <c r="G187" s="138" t="s">
        <v>40</v>
      </c>
      <c r="H187" s="138" t="s">
        <v>150</v>
      </c>
      <c r="I187" s="140">
        <v>8342</v>
      </c>
      <c r="J187" s="140">
        <v>528132</v>
      </c>
      <c r="K187" s="138"/>
    </row>
    <row r="188" spans="1:11" ht="22.5">
      <c r="A188" s="137">
        <v>187</v>
      </c>
      <c r="B188" s="138" t="s">
        <v>87</v>
      </c>
      <c r="C188" s="138">
        <v>40.67</v>
      </c>
      <c r="D188" s="138">
        <v>1949</v>
      </c>
      <c r="E188" s="138">
        <v>712073659</v>
      </c>
      <c r="F188" s="138" t="s">
        <v>89</v>
      </c>
      <c r="G188" s="138" t="s">
        <v>40</v>
      </c>
      <c r="H188" s="138" t="s">
        <v>92</v>
      </c>
      <c r="I188" s="140">
        <v>8166</v>
      </c>
      <c r="J188" s="140">
        <v>332111</v>
      </c>
      <c r="K188" s="138"/>
    </row>
    <row r="189" spans="1:11" ht="22.5">
      <c r="A189" s="137">
        <v>188</v>
      </c>
      <c r="B189" s="138" t="s">
        <v>94</v>
      </c>
      <c r="C189" s="138">
        <v>48.48</v>
      </c>
      <c r="D189" s="138">
        <v>1988</v>
      </c>
      <c r="E189" s="138" t="s">
        <v>96</v>
      </c>
      <c r="F189" s="138" t="s">
        <v>95</v>
      </c>
      <c r="G189" s="138" t="s">
        <v>40</v>
      </c>
      <c r="H189" s="138" t="s">
        <v>150</v>
      </c>
      <c r="I189" s="140">
        <v>8425</v>
      </c>
      <c r="J189" s="140">
        <v>408444</v>
      </c>
      <c r="K189" s="138"/>
    </row>
    <row r="190" spans="1:11" ht="22.5">
      <c r="A190" s="137">
        <v>189</v>
      </c>
      <c r="B190" s="138" t="s">
        <v>98</v>
      </c>
      <c r="C190" s="138">
        <v>10.02</v>
      </c>
      <c r="D190" s="138">
        <v>1959</v>
      </c>
      <c r="E190" s="138" t="s">
        <v>100</v>
      </c>
      <c r="F190" s="138" t="s">
        <v>99</v>
      </c>
      <c r="G190" s="138" t="s">
        <v>40</v>
      </c>
      <c r="H190" s="138" t="s">
        <v>92</v>
      </c>
      <c r="I190" s="140">
        <v>8180</v>
      </c>
      <c r="J190" s="140">
        <v>81964</v>
      </c>
      <c r="K190" s="138"/>
    </row>
    <row r="191" spans="1:11" ht="33.75">
      <c r="A191" s="137">
        <v>190</v>
      </c>
      <c r="B191" s="138" t="s">
        <v>101</v>
      </c>
      <c r="C191" s="138">
        <v>9.86</v>
      </c>
      <c r="D191" s="138">
        <v>1944</v>
      </c>
      <c r="E191" s="138">
        <v>635376</v>
      </c>
      <c r="F191" s="138" t="s">
        <v>102</v>
      </c>
      <c r="G191" s="138" t="s">
        <v>40</v>
      </c>
      <c r="H191" s="138" t="s">
        <v>92</v>
      </c>
      <c r="I191" s="140">
        <v>8180</v>
      </c>
      <c r="J191" s="140">
        <v>80655</v>
      </c>
      <c r="K191" s="138"/>
    </row>
    <row r="192" spans="1:11" ht="33.75">
      <c r="A192" s="137">
        <v>191</v>
      </c>
      <c r="B192" s="138" t="s">
        <v>104</v>
      </c>
      <c r="C192" s="138">
        <v>9.86</v>
      </c>
      <c r="D192" s="138">
        <v>1944</v>
      </c>
      <c r="E192" s="138">
        <v>635375</v>
      </c>
      <c r="F192" s="138" t="s">
        <v>1797</v>
      </c>
      <c r="G192" s="138" t="s">
        <v>40</v>
      </c>
      <c r="H192" s="138" t="s">
        <v>92</v>
      </c>
      <c r="I192" s="140">
        <v>8180</v>
      </c>
      <c r="J192" s="140">
        <v>80655</v>
      </c>
      <c r="K192" s="138"/>
    </row>
    <row r="193" spans="1:11" ht="22.5">
      <c r="A193" s="137">
        <v>192</v>
      </c>
      <c r="B193" s="138" t="s">
        <v>106</v>
      </c>
      <c r="C193" s="138">
        <v>63.39</v>
      </c>
      <c r="D193" s="138">
        <v>1986</v>
      </c>
      <c r="E193" s="138">
        <v>395154</v>
      </c>
      <c r="F193" s="138" t="s">
        <v>107</v>
      </c>
      <c r="G193" s="138" t="s">
        <v>40</v>
      </c>
      <c r="H193" s="138" t="s">
        <v>150</v>
      </c>
      <c r="I193" s="140">
        <v>8394</v>
      </c>
      <c r="J193" s="140">
        <v>532096</v>
      </c>
      <c r="K193" s="138"/>
    </row>
    <row r="194" spans="1:11" ht="39.75" customHeight="1">
      <c r="A194" s="137">
        <v>193</v>
      </c>
      <c r="B194" s="138" t="s">
        <v>1855</v>
      </c>
      <c r="C194" s="138">
        <v>30.81</v>
      </c>
      <c r="D194" s="138">
        <v>1949</v>
      </c>
      <c r="E194" s="138" t="s">
        <v>112</v>
      </c>
      <c r="F194" s="138" t="s">
        <v>111</v>
      </c>
      <c r="G194" s="138" t="s">
        <v>40</v>
      </c>
      <c r="H194" s="138" t="s">
        <v>1854</v>
      </c>
      <c r="I194" s="140">
        <v>8166</v>
      </c>
      <c r="J194" s="140">
        <v>251594</v>
      </c>
      <c r="K194" s="138"/>
    </row>
    <row r="195" spans="1:11" ht="56.25">
      <c r="A195" s="137">
        <v>194</v>
      </c>
      <c r="B195" s="138" t="s">
        <v>113</v>
      </c>
      <c r="C195" s="138">
        <v>56.97</v>
      </c>
      <c r="D195" s="138">
        <v>1948</v>
      </c>
      <c r="E195" s="138" t="s">
        <v>1846</v>
      </c>
      <c r="F195" s="138" t="s">
        <v>114</v>
      </c>
      <c r="G195" s="138" t="s">
        <v>40</v>
      </c>
      <c r="H195" s="138" t="s">
        <v>92</v>
      </c>
      <c r="I195" s="140">
        <v>8166</v>
      </c>
      <c r="J195" s="140">
        <v>465217</v>
      </c>
      <c r="K195" s="138"/>
    </row>
    <row r="196" spans="1:11" ht="67.5">
      <c r="A196" s="137">
        <v>195</v>
      </c>
      <c r="B196" s="138" t="s">
        <v>117</v>
      </c>
      <c r="C196" s="138">
        <v>21</v>
      </c>
      <c r="D196" s="138">
        <v>1948</v>
      </c>
      <c r="E196" s="138" t="s">
        <v>119</v>
      </c>
      <c r="F196" s="138" t="s">
        <v>118</v>
      </c>
      <c r="G196" s="138" t="s">
        <v>40</v>
      </c>
      <c r="H196" s="138" t="s">
        <v>92</v>
      </c>
      <c r="I196" s="140">
        <v>8166</v>
      </c>
      <c r="J196" s="140">
        <v>171486</v>
      </c>
      <c r="K196" s="138"/>
    </row>
    <row r="197" spans="1:11" ht="22.5">
      <c r="A197" s="137">
        <v>196</v>
      </c>
      <c r="B197" s="138" t="s">
        <v>120</v>
      </c>
      <c r="C197" s="138">
        <v>60.12</v>
      </c>
      <c r="D197" s="138">
        <v>1942</v>
      </c>
      <c r="E197" s="138" t="s">
        <v>122</v>
      </c>
      <c r="F197" s="138" t="s">
        <v>121</v>
      </c>
      <c r="G197" s="138" t="s">
        <v>40</v>
      </c>
      <c r="H197" s="138" t="s">
        <v>92</v>
      </c>
      <c r="I197" s="140">
        <v>8166</v>
      </c>
      <c r="J197" s="140">
        <v>490940</v>
      </c>
      <c r="K197" s="138"/>
    </row>
    <row r="198" spans="1:11" ht="22.5">
      <c r="A198" s="137">
        <v>197</v>
      </c>
      <c r="B198" s="138" t="s">
        <v>123</v>
      </c>
      <c r="C198" s="138">
        <v>43.07</v>
      </c>
      <c r="D198" s="138">
        <v>1944</v>
      </c>
      <c r="E198" s="138">
        <v>561621</v>
      </c>
      <c r="F198" s="138" t="s">
        <v>124</v>
      </c>
      <c r="G198" s="138" t="s">
        <v>40</v>
      </c>
      <c r="H198" s="138" t="s">
        <v>92</v>
      </c>
      <c r="I198" s="140">
        <v>8166</v>
      </c>
      <c r="J198" s="140">
        <v>351710</v>
      </c>
      <c r="K198" s="138"/>
    </row>
    <row r="199" spans="1:11" ht="22.5">
      <c r="A199" s="137">
        <v>198</v>
      </c>
      <c r="B199" s="138" t="s">
        <v>128</v>
      </c>
      <c r="C199" s="138">
        <v>46.47</v>
      </c>
      <c r="D199" s="138">
        <v>1989</v>
      </c>
      <c r="E199" s="138" t="s">
        <v>130</v>
      </c>
      <c r="F199" s="138" t="s">
        <v>129</v>
      </c>
      <c r="G199" s="138" t="s">
        <v>40</v>
      </c>
      <c r="H199" s="138" t="s">
        <v>150</v>
      </c>
      <c r="I199" s="140">
        <v>8440</v>
      </c>
      <c r="J199" s="140">
        <v>392207</v>
      </c>
      <c r="K199" s="138"/>
    </row>
    <row r="200" spans="1:11" ht="33.75">
      <c r="A200" s="137">
        <v>199</v>
      </c>
      <c r="B200" s="138" t="s">
        <v>132</v>
      </c>
      <c r="C200" s="138">
        <v>17.91</v>
      </c>
      <c r="D200" s="138">
        <v>1950</v>
      </c>
      <c r="E200" s="138">
        <v>438246</v>
      </c>
      <c r="F200" s="138" t="s">
        <v>133</v>
      </c>
      <c r="G200" s="138" t="s">
        <v>40</v>
      </c>
      <c r="H200" s="138" t="s">
        <v>92</v>
      </c>
      <c r="I200" s="140">
        <v>8172</v>
      </c>
      <c r="J200" s="140">
        <v>146361</v>
      </c>
      <c r="K200" s="138"/>
    </row>
    <row r="201" spans="1:11" ht="33.75">
      <c r="A201" s="137">
        <v>200</v>
      </c>
      <c r="B201" s="138" t="s">
        <v>135</v>
      </c>
      <c r="C201" s="138">
        <v>322.2</v>
      </c>
      <c r="D201" s="138">
        <v>2000</v>
      </c>
      <c r="E201" s="138">
        <v>134544</v>
      </c>
      <c r="F201" s="138" t="s">
        <v>136</v>
      </c>
      <c r="G201" s="138" t="s">
        <v>40</v>
      </c>
      <c r="H201" s="138" t="s">
        <v>150</v>
      </c>
      <c r="I201" s="140">
        <v>8608</v>
      </c>
      <c r="J201" s="140">
        <v>2773498</v>
      </c>
      <c r="K201" s="138"/>
    </row>
    <row r="202" spans="1:11" ht="22.5">
      <c r="A202" s="137">
        <v>201</v>
      </c>
      <c r="B202" s="138" t="s">
        <v>139</v>
      </c>
      <c r="C202" s="138">
        <v>87</v>
      </c>
      <c r="D202" s="138">
        <v>1987</v>
      </c>
      <c r="E202" s="138" t="s">
        <v>1856</v>
      </c>
      <c r="F202" s="138" t="s">
        <v>140</v>
      </c>
      <c r="G202" s="138" t="s">
        <v>40</v>
      </c>
      <c r="H202" s="138" t="s">
        <v>150</v>
      </c>
      <c r="I202" s="140">
        <v>8410</v>
      </c>
      <c r="J202" s="140">
        <v>731670</v>
      </c>
      <c r="K202" s="138"/>
    </row>
    <row r="203" spans="1:11" ht="33.75">
      <c r="A203" s="137">
        <v>202</v>
      </c>
      <c r="B203" s="138" t="s">
        <v>143</v>
      </c>
      <c r="C203" s="138">
        <v>72.459999999999994</v>
      </c>
      <c r="D203" s="138">
        <v>1946</v>
      </c>
      <c r="E203" s="138" t="s">
        <v>144</v>
      </c>
      <c r="F203" s="138" t="s">
        <v>1798</v>
      </c>
      <c r="G203" s="138" t="s">
        <v>419</v>
      </c>
      <c r="H203" s="138" t="s">
        <v>92</v>
      </c>
      <c r="I203" s="140">
        <v>8166</v>
      </c>
      <c r="J203" s="140">
        <v>591708</v>
      </c>
      <c r="K203" s="138"/>
    </row>
    <row r="204" spans="1:11" ht="22.5">
      <c r="A204" s="137">
        <v>203</v>
      </c>
      <c r="B204" s="138" t="s">
        <v>192</v>
      </c>
      <c r="C204" s="138">
        <v>24.96</v>
      </c>
      <c r="D204" s="138">
        <v>1988</v>
      </c>
      <c r="E204" s="138" t="s">
        <v>194</v>
      </c>
      <c r="F204" s="138" t="s">
        <v>193</v>
      </c>
      <c r="G204" s="138" t="s">
        <v>40</v>
      </c>
      <c r="H204" s="138" t="s">
        <v>92</v>
      </c>
      <c r="I204" s="140">
        <v>8166</v>
      </c>
      <c r="J204" s="140">
        <v>203823</v>
      </c>
      <c r="K204" s="138"/>
    </row>
    <row r="205" spans="1:11" ht="22.5">
      <c r="A205" s="137">
        <v>204</v>
      </c>
      <c r="B205" s="138" t="s">
        <v>196</v>
      </c>
      <c r="C205" s="138">
        <v>52.36</v>
      </c>
      <c r="D205" s="138">
        <v>1954</v>
      </c>
      <c r="E205" s="138" t="s">
        <v>198</v>
      </c>
      <c r="F205" s="138" t="s">
        <v>197</v>
      </c>
      <c r="G205" s="138" t="s">
        <v>40</v>
      </c>
      <c r="H205" s="138" t="s">
        <v>92</v>
      </c>
      <c r="I205" s="140">
        <v>8166</v>
      </c>
      <c r="J205" s="140">
        <v>427572</v>
      </c>
      <c r="K205" s="138"/>
    </row>
    <row r="206" spans="1:11" ht="22.5">
      <c r="A206" s="137">
        <v>205</v>
      </c>
      <c r="B206" s="138" t="s">
        <v>200</v>
      </c>
      <c r="C206" s="138">
        <v>49.7</v>
      </c>
      <c r="D206" s="138">
        <v>1992</v>
      </c>
      <c r="E206" s="138">
        <v>326767</v>
      </c>
      <c r="F206" s="138" t="s">
        <v>201</v>
      </c>
      <c r="G206" s="138" t="s">
        <v>40</v>
      </c>
      <c r="H206" s="138" t="s">
        <v>150</v>
      </c>
      <c r="I206" s="140">
        <v>8486</v>
      </c>
      <c r="J206" s="140">
        <v>421754</v>
      </c>
      <c r="K206" s="138"/>
    </row>
    <row r="207" spans="1:11" ht="33.75">
      <c r="A207" s="137">
        <v>206</v>
      </c>
      <c r="B207" s="138" t="s">
        <v>203</v>
      </c>
      <c r="C207" s="138">
        <v>85.46</v>
      </c>
      <c r="D207" s="138">
        <v>2007</v>
      </c>
      <c r="E207" s="138">
        <v>582448</v>
      </c>
      <c r="F207" s="138" t="s">
        <v>204</v>
      </c>
      <c r="G207" s="138" t="s">
        <v>40</v>
      </c>
      <c r="H207" s="138" t="s">
        <v>150</v>
      </c>
      <c r="I207" s="140">
        <v>8715</v>
      </c>
      <c r="J207" s="140">
        <v>744784</v>
      </c>
      <c r="K207" s="138"/>
    </row>
    <row r="208" spans="1:11" ht="22.5">
      <c r="A208" s="137">
        <v>207</v>
      </c>
      <c r="B208" s="138" t="s">
        <v>206</v>
      </c>
      <c r="C208" s="138">
        <v>63.71</v>
      </c>
      <c r="D208" s="138">
        <v>1949</v>
      </c>
      <c r="E208" s="138">
        <v>518770</v>
      </c>
      <c r="F208" s="138" t="s">
        <v>207</v>
      </c>
      <c r="G208" s="138" t="s">
        <v>40</v>
      </c>
      <c r="H208" s="138" t="s">
        <v>92</v>
      </c>
      <c r="I208" s="140">
        <v>8166</v>
      </c>
      <c r="J208" s="140">
        <v>520256</v>
      </c>
      <c r="K208" s="138"/>
    </row>
    <row r="209" spans="1:11" ht="22.5">
      <c r="A209" s="137">
        <v>208</v>
      </c>
      <c r="B209" s="138" t="s">
        <v>210</v>
      </c>
      <c r="C209" s="138">
        <v>44</v>
      </c>
      <c r="D209" s="138">
        <v>1944</v>
      </c>
      <c r="E209" s="138" t="s">
        <v>212</v>
      </c>
      <c r="F209" s="138" t="s">
        <v>211</v>
      </c>
      <c r="G209" s="138" t="s">
        <v>40</v>
      </c>
      <c r="H209" s="138" t="s">
        <v>92</v>
      </c>
      <c r="I209" s="140">
        <v>8166</v>
      </c>
      <c r="J209" s="140">
        <v>359304</v>
      </c>
      <c r="K209" s="138"/>
    </row>
    <row r="210" spans="1:11" ht="22.5">
      <c r="A210" s="137">
        <v>209</v>
      </c>
      <c r="B210" s="138" t="s">
        <v>214</v>
      </c>
      <c r="C210" s="138">
        <v>52.19</v>
      </c>
      <c r="D210" s="138">
        <v>1950</v>
      </c>
      <c r="E210" s="138" t="s">
        <v>216</v>
      </c>
      <c r="F210" s="138" t="s">
        <v>215</v>
      </c>
      <c r="G210" s="138" t="s">
        <v>40</v>
      </c>
      <c r="H210" s="138" t="s">
        <v>92</v>
      </c>
      <c r="I210" s="140">
        <v>8166</v>
      </c>
      <c r="J210" s="140">
        <v>426184</v>
      </c>
      <c r="K210" s="138"/>
    </row>
    <row r="211" spans="1:11" ht="33.75">
      <c r="A211" s="137">
        <v>210</v>
      </c>
      <c r="B211" s="138" t="s">
        <v>218</v>
      </c>
      <c r="C211" s="138">
        <v>33.44</v>
      </c>
      <c r="D211" s="138">
        <v>1950</v>
      </c>
      <c r="E211" s="138" t="s">
        <v>220</v>
      </c>
      <c r="F211" s="138" t="s">
        <v>219</v>
      </c>
      <c r="G211" s="138" t="s">
        <v>40</v>
      </c>
      <c r="H211" s="138" t="s">
        <v>92</v>
      </c>
      <c r="I211" s="140">
        <v>8166</v>
      </c>
      <c r="J211" s="140">
        <v>273071</v>
      </c>
      <c r="K211" s="138"/>
    </row>
    <row r="212" spans="1:11" ht="22.5">
      <c r="A212" s="137">
        <v>211</v>
      </c>
      <c r="B212" s="138" t="s">
        <v>221</v>
      </c>
      <c r="C212" s="138">
        <v>133.80000000000001</v>
      </c>
      <c r="D212" s="138">
        <v>1960</v>
      </c>
      <c r="E212" s="138" t="s">
        <v>223</v>
      </c>
      <c r="F212" s="138" t="s">
        <v>222</v>
      </c>
      <c r="G212" s="138" t="s">
        <v>40</v>
      </c>
      <c r="H212" s="138" t="s">
        <v>150</v>
      </c>
      <c r="I212" s="140">
        <v>8318</v>
      </c>
      <c r="J212" s="140">
        <v>1112948</v>
      </c>
      <c r="K212" s="138"/>
    </row>
    <row r="213" spans="1:11" ht="45">
      <c r="A213" s="137">
        <v>212</v>
      </c>
      <c r="B213" s="138" t="s">
        <v>225</v>
      </c>
      <c r="C213" s="138">
        <v>84.26</v>
      </c>
      <c r="D213" s="138">
        <v>1994</v>
      </c>
      <c r="E213" s="138">
        <v>288354</v>
      </c>
      <c r="F213" s="138" t="s">
        <v>226</v>
      </c>
      <c r="G213" s="138" t="s">
        <v>40</v>
      </c>
      <c r="H213" s="138" t="s">
        <v>150</v>
      </c>
      <c r="I213" s="140">
        <v>8517</v>
      </c>
      <c r="J213" s="140">
        <v>717642</v>
      </c>
      <c r="K213" s="138"/>
    </row>
    <row r="214" spans="1:11" ht="22.5">
      <c r="A214" s="137">
        <v>213</v>
      </c>
      <c r="B214" s="138" t="s">
        <v>230</v>
      </c>
      <c r="C214" s="138">
        <v>61.92</v>
      </c>
      <c r="D214" s="138">
        <v>1987</v>
      </c>
      <c r="E214" s="138" t="s">
        <v>232</v>
      </c>
      <c r="F214" s="138" t="s">
        <v>231</v>
      </c>
      <c r="G214" s="138" t="s">
        <v>40</v>
      </c>
      <c r="H214" s="138" t="s">
        <v>150</v>
      </c>
      <c r="I214" s="140">
        <v>8410</v>
      </c>
      <c r="J214" s="140">
        <v>520747</v>
      </c>
      <c r="K214" s="138"/>
    </row>
    <row r="215" spans="1:11" ht="22.5">
      <c r="A215" s="137">
        <v>214</v>
      </c>
      <c r="B215" s="138" t="s">
        <v>233</v>
      </c>
      <c r="C215" s="138">
        <v>74.11</v>
      </c>
      <c r="D215" s="138">
        <v>1997</v>
      </c>
      <c r="E215" s="138" t="s">
        <v>235</v>
      </c>
      <c r="F215" s="138" t="s">
        <v>234</v>
      </c>
      <c r="G215" s="138" t="s">
        <v>40</v>
      </c>
      <c r="H215" s="138" t="s">
        <v>150</v>
      </c>
      <c r="I215" s="140">
        <v>8562</v>
      </c>
      <c r="J215" s="140">
        <v>634530</v>
      </c>
      <c r="K215" s="138"/>
    </row>
    <row r="216" spans="1:11" ht="67.5">
      <c r="A216" s="137">
        <v>215</v>
      </c>
      <c r="B216" s="138" t="s">
        <v>241</v>
      </c>
      <c r="C216" s="138">
        <v>28.85</v>
      </c>
      <c r="D216" s="138">
        <v>2002</v>
      </c>
      <c r="E216" s="138" t="s">
        <v>243</v>
      </c>
      <c r="F216" s="138" t="s">
        <v>242</v>
      </c>
      <c r="G216" s="138" t="s">
        <v>40</v>
      </c>
      <c r="H216" s="138" t="s">
        <v>150</v>
      </c>
      <c r="I216" s="140">
        <v>8639</v>
      </c>
      <c r="J216" s="140">
        <v>249235</v>
      </c>
      <c r="K216" s="138"/>
    </row>
    <row r="217" spans="1:11" ht="22.5">
      <c r="A217" s="137">
        <v>216</v>
      </c>
      <c r="B217" s="138" t="s">
        <v>289</v>
      </c>
      <c r="C217" s="138">
        <v>86.64</v>
      </c>
      <c r="D217" s="138">
        <v>1995</v>
      </c>
      <c r="E217" s="138">
        <v>709158482</v>
      </c>
      <c r="F217" s="138" t="s">
        <v>290</v>
      </c>
      <c r="G217" s="138" t="s">
        <v>40</v>
      </c>
      <c r="H217" s="138" t="s">
        <v>150</v>
      </c>
      <c r="I217" s="140">
        <v>8532</v>
      </c>
      <c r="J217" s="140">
        <v>739212</v>
      </c>
      <c r="K217" s="138"/>
    </row>
    <row r="218" spans="1:11" ht="22.5">
      <c r="A218" s="137">
        <v>217</v>
      </c>
      <c r="B218" s="138" t="s">
        <v>294</v>
      </c>
      <c r="C218" s="138">
        <v>52.83</v>
      </c>
      <c r="D218" s="138">
        <v>1976</v>
      </c>
      <c r="E218" s="138">
        <v>708035534</v>
      </c>
      <c r="F218" s="138" t="s">
        <v>295</v>
      </c>
      <c r="G218" s="138" t="s">
        <v>40</v>
      </c>
      <c r="H218" s="138" t="s">
        <v>150</v>
      </c>
      <c r="I218" s="140">
        <v>8318</v>
      </c>
      <c r="J218" s="140">
        <v>439440</v>
      </c>
      <c r="K218" s="138"/>
    </row>
    <row r="219" spans="1:11" ht="22.5">
      <c r="A219" s="137">
        <v>218</v>
      </c>
      <c r="B219" s="138" t="s">
        <v>298</v>
      </c>
      <c r="C219" s="138">
        <v>147.49</v>
      </c>
      <c r="D219" s="138">
        <v>1987</v>
      </c>
      <c r="E219" s="138" t="s">
        <v>300</v>
      </c>
      <c r="F219" s="138" t="s">
        <v>1847</v>
      </c>
      <c r="G219" s="138" t="s">
        <v>40</v>
      </c>
      <c r="H219" s="138" t="s">
        <v>150</v>
      </c>
      <c r="I219" s="140">
        <v>8410</v>
      </c>
      <c r="J219" s="140">
        <v>1240391</v>
      </c>
      <c r="K219" s="138"/>
    </row>
    <row r="220" spans="1:11" ht="56.25">
      <c r="A220" s="137">
        <v>219</v>
      </c>
      <c r="B220" s="138" t="s">
        <v>304</v>
      </c>
      <c r="C220" s="138">
        <v>45.37</v>
      </c>
      <c r="D220" s="138">
        <v>1944</v>
      </c>
      <c r="E220" s="138" t="s">
        <v>306</v>
      </c>
      <c r="F220" s="138" t="s">
        <v>305</v>
      </c>
      <c r="G220" s="138" t="s">
        <v>40</v>
      </c>
      <c r="H220" s="138" t="s">
        <v>92</v>
      </c>
      <c r="I220" s="140">
        <v>8166</v>
      </c>
      <c r="J220" s="140">
        <v>370491</v>
      </c>
      <c r="K220" s="138"/>
    </row>
    <row r="221" spans="1:11" ht="22.5">
      <c r="A221" s="137">
        <v>220</v>
      </c>
      <c r="B221" s="138" t="s">
        <v>308</v>
      </c>
      <c r="C221" s="138">
        <v>66.8</v>
      </c>
      <c r="D221" s="138">
        <v>1951</v>
      </c>
      <c r="E221" s="138">
        <v>467246</v>
      </c>
      <c r="F221" s="138" t="s">
        <v>309</v>
      </c>
      <c r="G221" s="138" t="s">
        <v>40</v>
      </c>
      <c r="H221" s="138" t="s">
        <v>92</v>
      </c>
      <c r="I221" s="140">
        <v>8166</v>
      </c>
      <c r="J221" s="140">
        <v>545489</v>
      </c>
      <c r="K221" s="138"/>
    </row>
    <row r="222" spans="1:11" ht="33.75">
      <c r="A222" s="137">
        <v>221</v>
      </c>
      <c r="B222" s="138" t="s">
        <v>312</v>
      </c>
      <c r="C222" s="138">
        <v>67.2</v>
      </c>
      <c r="D222" s="138"/>
      <c r="E222" s="138">
        <v>568480</v>
      </c>
      <c r="F222" s="138" t="s">
        <v>313</v>
      </c>
      <c r="G222" s="138" t="s">
        <v>40</v>
      </c>
      <c r="H222" s="138" t="s">
        <v>150</v>
      </c>
      <c r="I222" s="140">
        <v>8318</v>
      </c>
      <c r="J222" s="140">
        <v>558970</v>
      </c>
      <c r="K222" s="138" t="s">
        <v>1848</v>
      </c>
    </row>
    <row r="223" spans="1:11" ht="22.5">
      <c r="A223" s="137">
        <v>222</v>
      </c>
      <c r="B223" s="138" t="s">
        <v>318</v>
      </c>
      <c r="C223" s="138">
        <v>17.59</v>
      </c>
      <c r="D223" s="138">
        <v>1946</v>
      </c>
      <c r="E223" s="138" t="s">
        <v>320</v>
      </c>
      <c r="F223" s="138" t="s">
        <v>319</v>
      </c>
      <c r="G223" s="138" t="s">
        <v>40</v>
      </c>
      <c r="H223" s="138" t="s">
        <v>92</v>
      </c>
      <c r="I223" s="140">
        <v>8166</v>
      </c>
      <c r="J223" s="140">
        <v>143640</v>
      </c>
      <c r="K223" s="138"/>
    </row>
    <row r="224" spans="1:11" ht="22.5">
      <c r="A224" s="137">
        <v>223</v>
      </c>
      <c r="B224" s="138" t="s">
        <v>325</v>
      </c>
      <c r="C224" s="138">
        <v>63.9</v>
      </c>
      <c r="D224" s="138">
        <v>1986</v>
      </c>
      <c r="E224" s="138" t="s">
        <v>327</v>
      </c>
      <c r="F224" s="138" t="s">
        <v>326</v>
      </c>
      <c r="G224" s="138" t="s">
        <v>419</v>
      </c>
      <c r="H224" s="138" t="s">
        <v>92</v>
      </c>
      <c r="I224" s="140">
        <v>8166</v>
      </c>
      <c r="J224" s="140">
        <v>521807</v>
      </c>
      <c r="K224" s="138"/>
    </row>
    <row r="225" spans="1:11" ht="22.5">
      <c r="A225" s="137">
        <v>224</v>
      </c>
      <c r="B225" s="138" t="s">
        <v>330</v>
      </c>
      <c r="C225" s="138">
        <v>27.47</v>
      </c>
      <c r="D225" s="138">
        <v>1949</v>
      </c>
      <c r="E225" s="138" t="s">
        <v>332</v>
      </c>
      <c r="F225" s="138" t="s">
        <v>331</v>
      </c>
      <c r="G225" s="138" t="s">
        <v>40</v>
      </c>
      <c r="H225" s="138" t="s">
        <v>92</v>
      </c>
      <c r="I225" s="140">
        <v>8166</v>
      </c>
      <c r="J225" s="140">
        <v>224320</v>
      </c>
      <c r="K225" s="138"/>
    </row>
    <row r="226" spans="1:11" ht="33.75">
      <c r="A226" s="137">
        <v>225</v>
      </c>
      <c r="B226" s="138" t="s">
        <v>335</v>
      </c>
      <c r="C226" s="138">
        <v>135.27000000000001</v>
      </c>
      <c r="D226" s="138">
        <v>1950</v>
      </c>
      <c r="E226" s="138">
        <v>480485</v>
      </c>
      <c r="F226" s="138" t="s">
        <v>336</v>
      </c>
      <c r="G226" s="138" t="s">
        <v>40</v>
      </c>
      <c r="H226" s="138" t="s">
        <v>92</v>
      </c>
      <c r="I226" s="140">
        <v>8202</v>
      </c>
      <c r="J226" s="140">
        <v>1109485</v>
      </c>
      <c r="K226" s="138"/>
    </row>
    <row r="227" spans="1:11" ht="33.75">
      <c r="A227" s="137">
        <v>226</v>
      </c>
      <c r="B227" s="138" t="s">
        <v>340</v>
      </c>
      <c r="C227" s="138">
        <v>31.7</v>
      </c>
      <c r="D227" s="138">
        <v>1996</v>
      </c>
      <c r="E227" s="138">
        <v>713251191</v>
      </c>
      <c r="F227" s="138" t="s">
        <v>341</v>
      </c>
      <c r="G227" s="138" t="s">
        <v>40</v>
      </c>
      <c r="H227" s="138" t="s">
        <v>150</v>
      </c>
      <c r="I227" s="140">
        <v>8561</v>
      </c>
      <c r="J227" s="140">
        <v>271384</v>
      </c>
      <c r="K227" s="138"/>
    </row>
    <row r="228" spans="1:11" ht="22.5">
      <c r="A228" s="137">
        <v>227</v>
      </c>
      <c r="B228" s="138" t="s">
        <v>349</v>
      </c>
      <c r="C228" s="138">
        <v>45.53</v>
      </c>
      <c r="D228" s="138">
        <v>1946</v>
      </c>
      <c r="E228" s="138">
        <v>10600</v>
      </c>
      <c r="F228" s="138" t="s">
        <v>350</v>
      </c>
      <c r="G228" s="138" t="s">
        <v>40</v>
      </c>
      <c r="H228" s="138" t="s">
        <v>92</v>
      </c>
      <c r="I228" s="140">
        <v>8194</v>
      </c>
      <c r="J228" s="140">
        <v>373073</v>
      </c>
      <c r="K228" s="138"/>
    </row>
    <row r="229" spans="1:11" ht="22.5">
      <c r="A229" s="137">
        <v>228</v>
      </c>
      <c r="B229" s="138" t="s">
        <v>353</v>
      </c>
      <c r="C229" s="138">
        <v>34.25</v>
      </c>
      <c r="D229" s="138">
        <v>1946</v>
      </c>
      <c r="E229" s="138">
        <v>6388</v>
      </c>
      <c r="F229" s="138" t="s">
        <v>354</v>
      </c>
      <c r="G229" s="138" t="s">
        <v>40</v>
      </c>
      <c r="H229" s="138" t="s">
        <v>92</v>
      </c>
      <c r="I229" s="140">
        <v>8166</v>
      </c>
      <c r="J229" s="140">
        <v>279686</v>
      </c>
      <c r="K229" s="138"/>
    </row>
    <row r="230" spans="1:11" ht="22.5">
      <c r="A230" s="137">
        <v>229</v>
      </c>
      <c r="B230" s="138" t="s">
        <v>366</v>
      </c>
      <c r="C230" s="138">
        <v>88.65</v>
      </c>
      <c r="D230" s="138"/>
      <c r="E230" s="138">
        <v>425176</v>
      </c>
      <c r="F230" s="138" t="s">
        <v>367</v>
      </c>
      <c r="G230" s="138" t="s">
        <v>40</v>
      </c>
      <c r="H230" s="138" t="s">
        <v>92</v>
      </c>
      <c r="I230" s="140">
        <v>8166</v>
      </c>
      <c r="J230" s="140">
        <v>723916</v>
      </c>
      <c r="K230" s="138" t="s">
        <v>1848</v>
      </c>
    </row>
    <row r="231" spans="1:11" ht="33.75">
      <c r="A231" s="137">
        <v>230</v>
      </c>
      <c r="B231" s="138" t="s">
        <v>382</v>
      </c>
      <c r="C231" s="138">
        <v>33.409999999999997</v>
      </c>
      <c r="D231" s="138">
        <v>1952</v>
      </c>
      <c r="E231" s="138">
        <v>263961</v>
      </c>
      <c r="F231" s="138" t="s">
        <v>133</v>
      </c>
      <c r="G231" s="138" t="s">
        <v>40</v>
      </c>
      <c r="H231" s="138" t="s">
        <v>92</v>
      </c>
      <c r="I231" s="140">
        <v>8166</v>
      </c>
      <c r="J231" s="140">
        <v>272826</v>
      </c>
      <c r="K231" s="138"/>
    </row>
    <row r="232" spans="1:11" ht="22.5">
      <c r="A232" s="137">
        <v>231</v>
      </c>
      <c r="B232" s="138" t="s">
        <v>410</v>
      </c>
      <c r="C232" s="138">
        <v>42.88</v>
      </c>
      <c r="D232" s="138">
        <v>1948</v>
      </c>
      <c r="E232" s="138">
        <v>714043537</v>
      </c>
      <c r="F232" s="138" t="s">
        <v>411</v>
      </c>
      <c r="G232" s="138" t="s">
        <v>40</v>
      </c>
      <c r="H232" s="138" t="s">
        <v>92</v>
      </c>
      <c r="I232" s="140">
        <v>8166</v>
      </c>
      <c r="J232" s="140">
        <v>350158</v>
      </c>
      <c r="K232" s="138"/>
    </row>
    <row r="233" spans="1:11" ht="22.5">
      <c r="A233" s="137">
        <v>232</v>
      </c>
      <c r="B233" s="138" t="s">
        <v>415</v>
      </c>
      <c r="C233" s="138">
        <v>28.18</v>
      </c>
      <c r="D233" s="138">
        <v>1946</v>
      </c>
      <c r="E233" s="138" t="s">
        <v>418</v>
      </c>
      <c r="F233" s="138" t="s">
        <v>417</v>
      </c>
      <c r="G233" s="138" t="s">
        <v>419</v>
      </c>
      <c r="H233" s="138" t="s">
        <v>92</v>
      </c>
      <c r="I233" s="140">
        <v>8166</v>
      </c>
      <c r="J233" s="140">
        <v>230118</v>
      </c>
      <c r="K233" s="138"/>
    </row>
    <row r="234" spans="1:11" ht="33.75">
      <c r="A234" s="137">
        <v>233</v>
      </c>
      <c r="B234" s="138" t="s">
        <v>439</v>
      </c>
      <c r="C234" s="138">
        <v>117.85</v>
      </c>
      <c r="D234" s="138">
        <v>1948</v>
      </c>
      <c r="E234" s="138" t="s">
        <v>441</v>
      </c>
      <c r="F234" s="138" t="s">
        <v>440</v>
      </c>
      <c r="G234" s="138" t="s">
        <v>40</v>
      </c>
      <c r="H234" s="138" t="s">
        <v>92</v>
      </c>
      <c r="I234" s="140">
        <v>8166</v>
      </c>
      <c r="J234" s="140">
        <v>962363</v>
      </c>
      <c r="K234" s="138"/>
    </row>
    <row r="235" spans="1:11" ht="90">
      <c r="A235" s="137">
        <v>234</v>
      </c>
      <c r="B235" s="138" t="s">
        <v>1788</v>
      </c>
      <c r="C235" s="138">
        <v>31.87</v>
      </c>
      <c r="D235" s="138">
        <v>1949</v>
      </c>
      <c r="E235" s="138" t="s">
        <v>443</v>
      </c>
      <c r="F235" s="138" t="s">
        <v>442</v>
      </c>
      <c r="G235" s="138" t="s">
        <v>40</v>
      </c>
      <c r="H235" s="138" t="s">
        <v>92</v>
      </c>
      <c r="I235" s="140">
        <v>8166</v>
      </c>
      <c r="J235" s="140">
        <v>260250</v>
      </c>
      <c r="K235" s="138"/>
    </row>
    <row r="236" spans="1:11" ht="22.5">
      <c r="A236" s="137">
        <v>235</v>
      </c>
      <c r="B236" s="138" t="s">
        <v>349</v>
      </c>
      <c r="C236" s="138">
        <v>54.5</v>
      </c>
      <c r="D236" s="138">
        <v>1946</v>
      </c>
      <c r="E236" s="138" t="s">
        <v>447</v>
      </c>
      <c r="F236" s="138" t="s">
        <v>446</v>
      </c>
      <c r="G236" s="138" t="s">
        <v>40</v>
      </c>
      <c r="H236" s="138" t="s">
        <v>92</v>
      </c>
      <c r="I236" s="140">
        <v>8166</v>
      </c>
      <c r="J236" s="140">
        <v>445047</v>
      </c>
      <c r="K236" s="138"/>
    </row>
    <row r="237" spans="1:11" ht="22.5">
      <c r="A237" s="137">
        <v>236</v>
      </c>
      <c r="B237" s="138" t="s">
        <v>449</v>
      </c>
      <c r="C237" s="138">
        <v>40</v>
      </c>
      <c r="D237" s="138">
        <v>1988</v>
      </c>
      <c r="E237" s="138" t="s">
        <v>451</v>
      </c>
      <c r="F237" s="138" t="s">
        <v>450</v>
      </c>
      <c r="G237" s="138" t="s">
        <v>40</v>
      </c>
      <c r="H237" s="138" t="s">
        <v>150</v>
      </c>
      <c r="I237" s="140">
        <v>8425</v>
      </c>
      <c r="J237" s="140">
        <v>337000</v>
      </c>
      <c r="K237" s="138"/>
    </row>
    <row r="238" spans="1:11" ht="22.5">
      <c r="A238" s="137">
        <v>237</v>
      </c>
      <c r="B238" s="138" t="s">
        <v>456</v>
      </c>
      <c r="C238" s="138">
        <v>38.03</v>
      </c>
      <c r="D238" s="138">
        <v>1944</v>
      </c>
      <c r="E238" s="138" t="s">
        <v>458</v>
      </c>
      <c r="F238" s="138" t="s">
        <v>457</v>
      </c>
      <c r="G238" s="138" t="s">
        <v>40</v>
      </c>
      <c r="H238" s="138" t="s">
        <v>92</v>
      </c>
      <c r="I238" s="140">
        <v>8166</v>
      </c>
      <c r="J238" s="140">
        <v>310553</v>
      </c>
      <c r="K238" s="138"/>
    </row>
    <row r="239" spans="1:11" ht="22.5">
      <c r="A239" s="137">
        <v>238</v>
      </c>
      <c r="B239" s="138" t="s">
        <v>461</v>
      </c>
      <c r="C239" s="138">
        <v>11.87</v>
      </c>
      <c r="D239" s="138">
        <v>1959</v>
      </c>
      <c r="E239" s="138" t="s">
        <v>462</v>
      </c>
      <c r="F239" s="138" t="s">
        <v>99</v>
      </c>
      <c r="G239" s="138" t="s">
        <v>40</v>
      </c>
      <c r="H239" s="138" t="s">
        <v>92</v>
      </c>
      <c r="I239" s="140">
        <v>8194</v>
      </c>
      <c r="J239" s="140">
        <v>97263</v>
      </c>
      <c r="K239" s="138"/>
    </row>
    <row r="240" spans="1:11" ht="22.5">
      <c r="A240" s="137">
        <v>239</v>
      </c>
      <c r="B240" s="138" t="s">
        <v>464</v>
      </c>
      <c r="C240" s="138">
        <v>10.16</v>
      </c>
      <c r="D240" s="138">
        <v>1978</v>
      </c>
      <c r="E240" s="138" t="s">
        <v>466</v>
      </c>
      <c r="F240" s="138" t="s">
        <v>465</v>
      </c>
      <c r="G240" s="138" t="s">
        <v>40</v>
      </c>
      <c r="H240" s="138" t="s">
        <v>92</v>
      </c>
      <c r="I240" s="140">
        <v>8166</v>
      </c>
      <c r="J240" s="140">
        <v>82967</v>
      </c>
      <c r="K240" s="138"/>
    </row>
    <row r="241" spans="1:11" ht="22.5">
      <c r="A241" s="137">
        <v>240</v>
      </c>
      <c r="B241" s="138" t="s">
        <v>467</v>
      </c>
      <c r="C241" s="138">
        <v>99.46</v>
      </c>
      <c r="D241" s="138">
        <v>1988</v>
      </c>
      <c r="E241" s="138" t="s">
        <v>468</v>
      </c>
      <c r="F241" s="138" t="s">
        <v>1799</v>
      </c>
      <c r="G241" s="138" t="s">
        <v>419</v>
      </c>
      <c r="H241" s="138" t="s">
        <v>42</v>
      </c>
      <c r="I241" s="140">
        <v>8425</v>
      </c>
      <c r="J241" s="140">
        <v>837951</v>
      </c>
      <c r="K241" s="138"/>
    </row>
    <row r="242" spans="1:11" ht="22.5">
      <c r="A242" s="137">
        <v>241</v>
      </c>
      <c r="B242" s="138" t="s">
        <v>471</v>
      </c>
      <c r="C242" s="138">
        <v>54.55</v>
      </c>
      <c r="D242" s="138">
        <v>1948</v>
      </c>
      <c r="E242" s="138">
        <v>481840</v>
      </c>
      <c r="F242" s="138" t="s">
        <v>472</v>
      </c>
      <c r="G242" s="138" t="s">
        <v>40</v>
      </c>
      <c r="H242" s="138" t="s">
        <v>474</v>
      </c>
      <c r="I242" s="140">
        <v>8166</v>
      </c>
      <c r="J242" s="140">
        <v>445455</v>
      </c>
      <c r="K242" s="138"/>
    </row>
    <row r="243" spans="1:11" ht="22.5">
      <c r="A243" s="137">
        <v>242</v>
      </c>
      <c r="B243" s="138" t="s">
        <v>477</v>
      </c>
      <c r="C243" s="138">
        <v>102.83</v>
      </c>
      <c r="D243" s="138">
        <v>1946</v>
      </c>
      <c r="E243" s="138" t="s">
        <v>479</v>
      </c>
      <c r="F243" s="138" t="s">
        <v>478</v>
      </c>
      <c r="G243" s="138" t="s">
        <v>40</v>
      </c>
      <c r="H243" s="138" t="s">
        <v>92</v>
      </c>
      <c r="I243" s="140">
        <v>8166</v>
      </c>
      <c r="J243" s="140">
        <v>839710</v>
      </c>
      <c r="K243" s="138"/>
    </row>
    <row r="244" spans="1:11" ht="22.5">
      <c r="A244" s="137">
        <v>243</v>
      </c>
      <c r="B244" s="138" t="s">
        <v>484</v>
      </c>
      <c r="C244" s="138">
        <v>12.72</v>
      </c>
      <c r="D244" s="138">
        <v>1946</v>
      </c>
      <c r="E244" s="138" t="s">
        <v>485</v>
      </c>
      <c r="F244" s="138" t="s">
        <v>446</v>
      </c>
      <c r="G244" s="138" t="s">
        <v>40</v>
      </c>
      <c r="H244" s="138" t="s">
        <v>92</v>
      </c>
      <c r="I244" s="140">
        <v>8166</v>
      </c>
      <c r="J244" s="140">
        <v>103872</v>
      </c>
      <c r="K244" s="138"/>
    </row>
    <row r="245" spans="1:11" ht="22.5">
      <c r="A245" s="137">
        <v>244</v>
      </c>
      <c r="B245" s="138" t="s">
        <v>486</v>
      </c>
      <c r="C245" s="138">
        <v>97.44</v>
      </c>
      <c r="D245" s="138">
        <v>1988</v>
      </c>
      <c r="E245" s="138" t="s">
        <v>488</v>
      </c>
      <c r="F245" s="138" t="s">
        <v>487</v>
      </c>
      <c r="G245" s="138" t="s">
        <v>40</v>
      </c>
      <c r="H245" s="138" t="s">
        <v>42</v>
      </c>
      <c r="I245" s="140">
        <v>8440</v>
      </c>
      <c r="J245" s="140">
        <v>822394</v>
      </c>
      <c r="K245" s="138"/>
    </row>
    <row r="246" spans="1:11" ht="45">
      <c r="A246" s="137">
        <v>245</v>
      </c>
      <c r="B246" s="138" t="s">
        <v>573</v>
      </c>
      <c r="C246" s="138">
        <v>110.3</v>
      </c>
      <c r="D246" s="138">
        <v>1993</v>
      </c>
      <c r="E246" s="138" t="s">
        <v>1849</v>
      </c>
      <c r="F246" s="138" t="s">
        <v>575</v>
      </c>
      <c r="G246" s="138" t="s">
        <v>40</v>
      </c>
      <c r="H246" s="138" t="s">
        <v>150</v>
      </c>
      <c r="I246" s="140">
        <v>8501</v>
      </c>
      <c r="J246" s="140">
        <v>937660</v>
      </c>
      <c r="K246" s="138"/>
    </row>
    <row r="247" spans="1:11" ht="22.5">
      <c r="A247" s="137">
        <v>246</v>
      </c>
      <c r="B247" s="138" t="s">
        <v>577</v>
      </c>
      <c r="C247" s="138">
        <v>69.239999999999995</v>
      </c>
      <c r="D247" s="138">
        <v>1993</v>
      </c>
      <c r="E247" s="138">
        <v>124385</v>
      </c>
      <c r="F247" s="138" t="s">
        <v>578</v>
      </c>
      <c r="G247" s="138" t="s">
        <v>40</v>
      </c>
      <c r="H247" s="138" t="s">
        <v>150</v>
      </c>
      <c r="I247" s="140">
        <v>8501</v>
      </c>
      <c r="J247" s="140">
        <v>588609</v>
      </c>
      <c r="K247" s="138"/>
    </row>
    <row r="248" spans="1:11" ht="22.5">
      <c r="A248" s="137">
        <v>247</v>
      </c>
      <c r="B248" s="138" t="s">
        <v>583</v>
      </c>
      <c r="C248" s="138">
        <v>163.11000000000001</v>
      </c>
      <c r="D248" s="138">
        <v>1945</v>
      </c>
      <c r="E248" s="138">
        <v>235</v>
      </c>
      <c r="F248" s="138" t="s">
        <v>584</v>
      </c>
      <c r="G248" s="138" t="s">
        <v>40</v>
      </c>
      <c r="H248" s="138" t="s">
        <v>92</v>
      </c>
      <c r="I248" s="140">
        <v>8177</v>
      </c>
      <c r="J248" s="140">
        <v>1333750</v>
      </c>
      <c r="K248" s="138"/>
    </row>
    <row r="249" spans="1:11">
      <c r="A249" s="137">
        <v>248</v>
      </c>
      <c r="B249" s="138" t="s">
        <v>588</v>
      </c>
      <c r="C249" s="138">
        <v>39.159999999999997</v>
      </c>
      <c r="D249" s="138" t="s">
        <v>2065</v>
      </c>
      <c r="E249" s="138">
        <v>14748</v>
      </c>
      <c r="F249" s="138" t="s">
        <v>589</v>
      </c>
      <c r="G249" s="138" t="s">
        <v>40</v>
      </c>
      <c r="H249" s="138" t="s">
        <v>92</v>
      </c>
      <c r="I249" s="140">
        <v>8166</v>
      </c>
      <c r="J249" s="140">
        <v>319781</v>
      </c>
      <c r="K249" s="138"/>
    </row>
    <row r="250" spans="1:11" ht="22.5">
      <c r="A250" s="137">
        <v>249</v>
      </c>
      <c r="B250" s="138" t="s">
        <v>592</v>
      </c>
      <c r="C250" s="138">
        <v>57.6</v>
      </c>
      <c r="D250" s="138">
        <v>1949</v>
      </c>
      <c r="E250" s="138">
        <v>330996</v>
      </c>
      <c r="F250" s="138" t="s">
        <v>594</v>
      </c>
      <c r="G250" s="138" t="s">
        <v>40</v>
      </c>
      <c r="H250" s="138" t="s">
        <v>92</v>
      </c>
      <c r="I250" s="140">
        <v>8166</v>
      </c>
      <c r="J250" s="140">
        <v>470362</v>
      </c>
      <c r="K250" s="138"/>
    </row>
    <row r="251" spans="1:11" ht="22.5">
      <c r="A251" s="137">
        <v>250</v>
      </c>
      <c r="B251" s="138" t="s">
        <v>600</v>
      </c>
      <c r="C251" s="138">
        <v>74.88</v>
      </c>
      <c r="D251" s="138">
        <v>1985</v>
      </c>
      <c r="E251" s="138" t="s">
        <v>602</v>
      </c>
      <c r="F251" s="138" t="s">
        <v>601</v>
      </c>
      <c r="G251" s="138" t="s">
        <v>40</v>
      </c>
      <c r="H251" s="138" t="s">
        <v>150</v>
      </c>
      <c r="I251" s="140">
        <v>8383</v>
      </c>
      <c r="J251" s="140">
        <v>627719</v>
      </c>
      <c r="K251" s="138"/>
    </row>
    <row r="252" spans="1:11" ht="22.5">
      <c r="A252" s="137">
        <v>251</v>
      </c>
      <c r="B252" s="138" t="s">
        <v>604</v>
      </c>
      <c r="C252" s="138">
        <v>25.31</v>
      </c>
      <c r="D252" s="138">
        <v>1951</v>
      </c>
      <c r="E252" s="138">
        <v>713263165</v>
      </c>
      <c r="F252" s="138" t="s">
        <v>606</v>
      </c>
      <c r="G252" s="138" t="s">
        <v>40</v>
      </c>
      <c r="H252" s="138" t="s">
        <v>92</v>
      </c>
      <c r="I252" s="140">
        <v>8169</v>
      </c>
      <c r="J252" s="140">
        <v>206757</v>
      </c>
      <c r="K252" s="138"/>
    </row>
    <row r="253" spans="1:11" ht="22.5">
      <c r="A253" s="137">
        <v>252</v>
      </c>
      <c r="B253" s="138" t="s">
        <v>608</v>
      </c>
      <c r="C253" s="138">
        <v>38.33</v>
      </c>
      <c r="D253" s="138">
        <v>1951</v>
      </c>
      <c r="E253" s="138">
        <v>97485</v>
      </c>
      <c r="F253" s="138" t="s">
        <v>609</v>
      </c>
      <c r="G253" s="138" t="s">
        <v>40</v>
      </c>
      <c r="H253" s="138" t="s">
        <v>92</v>
      </c>
      <c r="I253" s="140">
        <v>8166</v>
      </c>
      <c r="J253" s="140">
        <v>313003</v>
      </c>
      <c r="K253" s="138"/>
    </row>
    <row r="254" spans="1:11" ht="22.5">
      <c r="A254" s="137">
        <v>253</v>
      </c>
      <c r="B254" s="138" t="s">
        <v>692</v>
      </c>
      <c r="C254" s="138">
        <v>32.950000000000003</v>
      </c>
      <c r="D254" s="138">
        <v>1946</v>
      </c>
      <c r="E254" s="138" t="s">
        <v>695</v>
      </c>
      <c r="F254" s="138" t="s">
        <v>694</v>
      </c>
      <c r="G254" s="138" t="s">
        <v>40</v>
      </c>
      <c r="H254" s="138" t="s">
        <v>92</v>
      </c>
      <c r="I254" s="140">
        <v>8166</v>
      </c>
      <c r="J254" s="140">
        <v>269070</v>
      </c>
      <c r="K254" s="138"/>
    </row>
    <row r="255" spans="1:11" ht="45">
      <c r="A255" s="137">
        <v>254</v>
      </c>
      <c r="B255" s="138" t="s">
        <v>697</v>
      </c>
      <c r="C255" s="138">
        <v>58.47</v>
      </c>
      <c r="D255" s="138">
        <v>1982</v>
      </c>
      <c r="E255" s="138" t="s">
        <v>700</v>
      </c>
      <c r="F255" s="138" t="s">
        <v>699</v>
      </c>
      <c r="G255" s="138" t="s">
        <v>40</v>
      </c>
      <c r="H255" s="138" t="s">
        <v>150</v>
      </c>
      <c r="I255" s="140">
        <v>8333</v>
      </c>
      <c r="J255" s="140">
        <v>487231</v>
      </c>
      <c r="K255" s="138"/>
    </row>
    <row r="256" spans="1:11" ht="33.75">
      <c r="A256" s="137">
        <v>255</v>
      </c>
      <c r="B256" s="138" t="s">
        <v>702</v>
      </c>
      <c r="C256" s="138">
        <v>70.959999999999994</v>
      </c>
      <c r="D256" s="138"/>
      <c r="E256" s="138">
        <v>708020849</v>
      </c>
      <c r="F256" s="138" t="s">
        <v>704</v>
      </c>
      <c r="G256" s="138" t="s">
        <v>40</v>
      </c>
      <c r="H256" s="138" t="s">
        <v>92</v>
      </c>
      <c r="I256" s="140">
        <v>8166</v>
      </c>
      <c r="J256" s="140">
        <v>579459</v>
      </c>
      <c r="K256" s="138" t="s">
        <v>1848</v>
      </c>
    </row>
    <row r="257" spans="1:11" ht="22.5">
      <c r="A257" s="137">
        <v>256</v>
      </c>
      <c r="B257" s="138" t="s">
        <v>708</v>
      </c>
      <c r="C257" s="138">
        <v>49.25</v>
      </c>
      <c r="D257" s="138">
        <v>1954</v>
      </c>
      <c r="E257" s="138">
        <v>2246</v>
      </c>
      <c r="F257" s="138" t="s">
        <v>710</v>
      </c>
      <c r="G257" s="138" t="s">
        <v>40</v>
      </c>
      <c r="H257" s="138" t="s">
        <v>92</v>
      </c>
      <c r="I257" s="140">
        <v>8166</v>
      </c>
      <c r="J257" s="140">
        <v>402176</v>
      </c>
      <c r="K257" s="138"/>
    </row>
    <row r="258" spans="1:11" ht="22.5">
      <c r="A258" s="137">
        <v>257</v>
      </c>
      <c r="B258" s="138" t="s">
        <v>716</v>
      </c>
      <c r="C258" s="138">
        <v>107.16</v>
      </c>
      <c r="D258" s="138">
        <v>1956</v>
      </c>
      <c r="E258" s="138" t="s">
        <v>719</v>
      </c>
      <c r="F258" s="138" t="s">
        <v>718</v>
      </c>
      <c r="G258" s="138" t="s">
        <v>40</v>
      </c>
      <c r="H258" s="138" t="s">
        <v>92</v>
      </c>
      <c r="I258" s="140">
        <v>8166</v>
      </c>
      <c r="J258" s="140">
        <v>875069</v>
      </c>
      <c r="K258" s="138"/>
    </row>
    <row r="259" spans="1:11" ht="22.5">
      <c r="A259" s="137">
        <v>258</v>
      </c>
      <c r="B259" s="138" t="s">
        <v>720</v>
      </c>
      <c r="C259" s="138">
        <v>176.7</v>
      </c>
      <c r="D259" s="138">
        <v>1954</v>
      </c>
      <c r="E259" s="138" t="s">
        <v>1792</v>
      </c>
      <c r="F259" s="138" t="s">
        <v>1850</v>
      </c>
      <c r="G259" s="138" t="s">
        <v>40</v>
      </c>
      <c r="H259" s="138" t="s">
        <v>92</v>
      </c>
      <c r="I259" s="140">
        <v>8180</v>
      </c>
      <c r="J259" s="140">
        <v>1445406</v>
      </c>
      <c r="K259" s="138"/>
    </row>
    <row r="260" spans="1:11" ht="22.5">
      <c r="A260" s="137">
        <v>259</v>
      </c>
      <c r="B260" s="138" t="s">
        <v>720</v>
      </c>
      <c r="C260" s="138">
        <v>54.29</v>
      </c>
      <c r="D260" s="138">
        <v>1954</v>
      </c>
      <c r="E260" s="138" t="s">
        <v>1793</v>
      </c>
      <c r="F260" s="138" t="s">
        <v>1851</v>
      </c>
      <c r="G260" s="138" t="s">
        <v>725</v>
      </c>
      <c r="H260" s="138" t="s">
        <v>92</v>
      </c>
      <c r="I260" s="140">
        <v>6153</v>
      </c>
      <c r="J260" s="140">
        <v>334046</v>
      </c>
      <c r="K260" s="138"/>
    </row>
    <row r="261" spans="1:11" ht="22.5">
      <c r="A261" s="137">
        <v>260</v>
      </c>
      <c r="B261" s="138" t="s">
        <v>720</v>
      </c>
      <c r="C261" s="138">
        <v>160.58000000000001</v>
      </c>
      <c r="D261" s="138"/>
      <c r="E261" s="138" t="s">
        <v>1794</v>
      </c>
      <c r="F261" s="138" t="s">
        <v>726</v>
      </c>
      <c r="G261" s="138" t="s">
        <v>725</v>
      </c>
      <c r="H261" s="138" t="s">
        <v>92</v>
      </c>
      <c r="I261" s="140">
        <v>6153</v>
      </c>
      <c r="J261" s="140">
        <v>988049</v>
      </c>
      <c r="K261" s="138" t="s">
        <v>1848</v>
      </c>
    </row>
    <row r="262" spans="1:11" ht="22.5">
      <c r="A262" s="137">
        <v>261</v>
      </c>
      <c r="B262" s="138" t="s">
        <v>720</v>
      </c>
      <c r="C262" s="138">
        <v>249.45</v>
      </c>
      <c r="D262" s="138">
        <v>1954</v>
      </c>
      <c r="E262" s="138" t="s">
        <v>728</v>
      </c>
      <c r="F262" s="138" t="s">
        <v>727</v>
      </c>
      <c r="G262" s="138" t="s">
        <v>725</v>
      </c>
      <c r="H262" s="138" t="s">
        <v>92</v>
      </c>
      <c r="I262" s="140">
        <v>6153</v>
      </c>
      <c r="J262" s="140">
        <v>1534866</v>
      </c>
      <c r="K262" s="138"/>
    </row>
    <row r="263" spans="1:11" ht="78.75">
      <c r="A263" s="137">
        <v>262</v>
      </c>
      <c r="B263" s="138" t="s">
        <v>821</v>
      </c>
      <c r="C263" s="138">
        <v>285.31</v>
      </c>
      <c r="D263" s="138">
        <v>1947</v>
      </c>
      <c r="E263" s="138" t="s">
        <v>1852</v>
      </c>
      <c r="F263" s="138" t="s">
        <v>823</v>
      </c>
      <c r="G263" s="138" t="s">
        <v>40</v>
      </c>
      <c r="H263" s="138" t="s">
        <v>92</v>
      </c>
      <c r="I263" s="140">
        <v>8174</v>
      </c>
      <c r="J263" s="140">
        <v>2332124</v>
      </c>
      <c r="K263" s="138"/>
    </row>
    <row r="264" spans="1:11" ht="33.75">
      <c r="A264" s="137">
        <v>263</v>
      </c>
      <c r="B264" s="138" t="s">
        <v>826</v>
      </c>
      <c r="C264" s="138">
        <v>35.82</v>
      </c>
      <c r="D264" s="138"/>
      <c r="E264" s="138" t="s">
        <v>1853</v>
      </c>
      <c r="F264" s="138" t="s">
        <v>829</v>
      </c>
      <c r="G264" s="138" t="s">
        <v>40</v>
      </c>
      <c r="H264" s="138" t="s">
        <v>92</v>
      </c>
      <c r="I264" s="140">
        <v>8166</v>
      </c>
      <c r="J264" s="140">
        <v>292506</v>
      </c>
      <c r="K264" s="138" t="s">
        <v>1848</v>
      </c>
    </row>
    <row r="265" spans="1:11" ht="22.5">
      <c r="A265" s="137">
        <v>264</v>
      </c>
      <c r="B265" s="138" t="s">
        <v>833</v>
      </c>
      <c r="C265" s="138">
        <v>81.55</v>
      </c>
      <c r="D265" s="138">
        <v>1992</v>
      </c>
      <c r="E265" s="138" t="s">
        <v>835</v>
      </c>
      <c r="F265" s="138" t="s">
        <v>834</v>
      </c>
      <c r="G265" s="138" t="s">
        <v>40</v>
      </c>
      <c r="H265" s="138" t="s">
        <v>150</v>
      </c>
      <c r="I265" s="140">
        <v>8486</v>
      </c>
      <c r="J265" s="140">
        <v>692033</v>
      </c>
      <c r="K265" s="138"/>
    </row>
    <row r="266" spans="1:11" ht="22.5">
      <c r="A266" s="137">
        <v>265</v>
      </c>
      <c r="B266" s="138" t="s">
        <v>838</v>
      </c>
      <c r="C266" s="138">
        <v>84.76</v>
      </c>
      <c r="D266" s="138">
        <v>1998</v>
      </c>
      <c r="E266" s="138">
        <v>44148</v>
      </c>
      <c r="F266" s="138" t="s">
        <v>839</v>
      </c>
      <c r="G266" s="138" t="s">
        <v>40</v>
      </c>
      <c r="H266" s="138" t="s">
        <v>92</v>
      </c>
      <c r="I266" s="140">
        <v>8319</v>
      </c>
      <c r="J266" s="140">
        <v>705118</v>
      </c>
      <c r="K266" s="138"/>
    </row>
    <row r="267" spans="1:11" ht="22.5">
      <c r="A267" s="137">
        <v>266</v>
      </c>
      <c r="B267" s="138" t="s">
        <v>842</v>
      </c>
      <c r="C267" s="138">
        <v>27.49</v>
      </c>
      <c r="D267" s="138">
        <v>1949</v>
      </c>
      <c r="E267" s="138" t="s">
        <v>844</v>
      </c>
      <c r="F267" s="138" t="s">
        <v>843</v>
      </c>
      <c r="G267" s="138" t="s">
        <v>40</v>
      </c>
      <c r="H267" s="138" t="s">
        <v>92</v>
      </c>
      <c r="I267" s="140">
        <v>8166</v>
      </c>
      <c r="J267" s="140">
        <v>224483</v>
      </c>
      <c r="K267" s="138"/>
    </row>
    <row r="268" spans="1:11" ht="22.5">
      <c r="A268" s="137">
        <v>267</v>
      </c>
      <c r="B268" s="138" t="s">
        <v>845</v>
      </c>
      <c r="C268" s="138">
        <v>17.5</v>
      </c>
      <c r="D268" s="138">
        <v>1949</v>
      </c>
      <c r="E268" s="138" t="s">
        <v>847</v>
      </c>
      <c r="F268" s="138" t="s">
        <v>846</v>
      </c>
      <c r="G268" s="138" t="s">
        <v>40</v>
      </c>
      <c r="H268" s="138" t="s">
        <v>92</v>
      </c>
      <c r="I268" s="140">
        <v>8166</v>
      </c>
      <c r="J268" s="140">
        <v>142905</v>
      </c>
      <c r="K268" s="138"/>
    </row>
    <row r="269" spans="1:11" ht="45">
      <c r="A269" s="137">
        <v>268</v>
      </c>
      <c r="B269" s="138" t="s">
        <v>849</v>
      </c>
      <c r="C269" s="138">
        <v>40.32</v>
      </c>
      <c r="D269" s="138">
        <v>1949</v>
      </c>
      <c r="E269" s="138" t="s">
        <v>1796</v>
      </c>
      <c r="F269" s="138" t="s">
        <v>1800</v>
      </c>
      <c r="G269" s="138" t="s">
        <v>419</v>
      </c>
      <c r="H269" s="138" t="s">
        <v>851</v>
      </c>
      <c r="I269" s="140">
        <v>8166</v>
      </c>
      <c r="J269" s="140">
        <v>329253</v>
      </c>
      <c r="K269" s="138"/>
    </row>
    <row r="270" spans="1:11" ht="22.5">
      <c r="A270" s="138">
        <v>269</v>
      </c>
      <c r="B270" s="138" t="s">
        <v>854</v>
      </c>
      <c r="C270" s="138">
        <v>85.27</v>
      </c>
      <c r="D270" s="138">
        <v>1983</v>
      </c>
      <c r="E270" s="138" t="s">
        <v>856</v>
      </c>
      <c r="F270" s="138" t="s">
        <v>855</v>
      </c>
      <c r="G270" s="138" t="s">
        <v>40</v>
      </c>
      <c r="H270" s="138" t="s">
        <v>150</v>
      </c>
      <c r="I270" s="140">
        <v>8349</v>
      </c>
      <c r="J270" s="140">
        <v>711919</v>
      </c>
      <c r="K270" s="138"/>
    </row>
    <row r="271" spans="1:11" ht="22.5">
      <c r="A271" s="138">
        <v>270</v>
      </c>
      <c r="B271" s="138" t="s">
        <v>858</v>
      </c>
      <c r="C271" s="138">
        <v>31.91</v>
      </c>
      <c r="D271" s="138">
        <v>1946</v>
      </c>
      <c r="E271" s="138" t="s">
        <v>859</v>
      </c>
      <c r="F271" s="138" t="s">
        <v>694</v>
      </c>
      <c r="G271" s="138" t="s">
        <v>40</v>
      </c>
      <c r="H271" s="138" t="s">
        <v>92</v>
      </c>
      <c r="I271" s="140">
        <v>8166</v>
      </c>
      <c r="J271" s="140">
        <v>260577</v>
      </c>
      <c r="K271" s="138"/>
    </row>
    <row r="272" spans="1:11" ht="22.5">
      <c r="A272" s="138">
        <v>271</v>
      </c>
      <c r="B272" s="138" t="s">
        <v>860</v>
      </c>
      <c r="C272" s="138">
        <v>55.18</v>
      </c>
      <c r="D272" s="138"/>
      <c r="E272" s="138">
        <v>12781</v>
      </c>
      <c r="F272" s="138" t="s">
        <v>861</v>
      </c>
      <c r="G272" s="138" t="s">
        <v>40</v>
      </c>
      <c r="H272" s="138" t="s">
        <v>92</v>
      </c>
      <c r="I272" s="140">
        <v>8166</v>
      </c>
      <c r="J272" s="140">
        <v>450600</v>
      </c>
      <c r="K272" s="138" t="s">
        <v>1848</v>
      </c>
    </row>
    <row r="273" spans="1:11" ht="22.5">
      <c r="A273" s="138">
        <v>272</v>
      </c>
      <c r="B273" s="138" t="s">
        <v>865</v>
      </c>
      <c r="C273" s="138">
        <v>68.099999999999994</v>
      </c>
      <c r="D273" s="138">
        <v>1981</v>
      </c>
      <c r="E273" s="138" t="s">
        <v>867</v>
      </c>
      <c r="F273" s="138" t="s">
        <v>866</v>
      </c>
      <c r="G273" s="138" t="s">
        <v>40</v>
      </c>
      <c r="H273" s="138" t="s">
        <v>150</v>
      </c>
      <c r="I273" s="140">
        <v>8318</v>
      </c>
      <c r="J273" s="140">
        <v>566456</v>
      </c>
      <c r="K273" s="138"/>
    </row>
    <row r="274" spans="1:11" ht="33.75">
      <c r="A274" s="138">
        <v>273</v>
      </c>
      <c r="B274" s="138" t="s">
        <v>871</v>
      </c>
      <c r="C274" s="138">
        <v>32.08</v>
      </c>
      <c r="D274" s="138"/>
      <c r="E274" s="138" t="s">
        <v>874</v>
      </c>
      <c r="F274" s="138" t="s">
        <v>873</v>
      </c>
      <c r="G274" s="138" t="s">
        <v>40</v>
      </c>
      <c r="H274" s="138" t="s">
        <v>92</v>
      </c>
      <c r="I274" s="140">
        <v>8166</v>
      </c>
      <c r="J274" s="140">
        <v>261965</v>
      </c>
      <c r="K274" s="138" t="s">
        <v>1848</v>
      </c>
    </row>
    <row r="275" spans="1:11" ht="22.5">
      <c r="A275" s="138">
        <v>274</v>
      </c>
      <c r="B275" s="138" t="s">
        <v>951</v>
      </c>
      <c r="C275" s="138">
        <v>121.76</v>
      </c>
      <c r="D275" s="138">
        <v>1995</v>
      </c>
      <c r="E275" s="138" t="s">
        <v>953</v>
      </c>
      <c r="F275" s="138" t="s">
        <v>952</v>
      </c>
      <c r="G275" s="138" t="s">
        <v>40</v>
      </c>
      <c r="H275" s="138" t="s">
        <v>150</v>
      </c>
      <c r="I275" s="140">
        <v>8539</v>
      </c>
      <c r="J275" s="140">
        <v>1039709</v>
      </c>
      <c r="K275" s="138"/>
    </row>
    <row r="276" spans="1:11" ht="22.5">
      <c r="A276" s="138">
        <v>275</v>
      </c>
      <c r="B276" s="138" t="s">
        <v>956</v>
      </c>
      <c r="C276" s="138">
        <v>82.56</v>
      </c>
      <c r="D276" s="138">
        <v>1986</v>
      </c>
      <c r="E276" s="138">
        <v>712200925</v>
      </c>
      <c r="F276" s="138" t="s">
        <v>957</v>
      </c>
      <c r="G276" s="138" t="s">
        <v>40</v>
      </c>
      <c r="H276" s="138" t="s">
        <v>150</v>
      </c>
      <c r="I276" s="140">
        <v>8394</v>
      </c>
      <c r="J276" s="140">
        <v>693009</v>
      </c>
      <c r="K276" s="138"/>
    </row>
    <row r="277" spans="1:11" ht="22.5">
      <c r="A277" s="138">
        <v>276</v>
      </c>
      <c r="B277" s="138" t="s">
        <v>959</v>
      </c>
      <c r="C277" s="138">
        <v>16.93</v>
      </c>
      <c r="D277" s="138"/>
      <c r="E277" s="138">
        <v>237057</v>
      </c>
      <c r="F277" s="138" t="s">
        <v>1801</v>
      </c>
      <c r="G277" s="138" t="s">
        <v>40</v>
      </c>
      <c r="H277" s="138" t="s">
        <v>92</v>
      </c>
      <c r="I277" s="140">
        <v>8166</v>
      </c>
      <c r="J277" s="140">
        <v>138250</v>
      </c>
      <c r="K277" s="138" t="s">
        <v>1848</v>
      </c>
    </row>
    <row r="278" spans="1:11" ht="22.5">
      <c r="A278" s="138">
        <v>277</v>
      </c>
      <c r="B278" s="138" t="s">
        <v>962</v>
      </c>
      <c r="C278" s="138">
        <v>19.420000000000002</v>
      </c>
      <c r="D278" s="138"/>
      <c r="E278" s="138">
        <v>138415</v>
      </c>
      <c r="F278" s="138" t="s">
        <v>963</v>
      </c>
      <c r="G278" s="138" t="s">
        <v>40</v>
      </c>
      <c r="H278" s="138" t="s">
        <v>92</v>
      </c>
      <c r="I278" s="140">
        <v>8166</v>
      </c>
      <c r="J278" s="140">
        <v>158584</v>
      </c>
      <c r="K278" s="138" t="s">
        <v>1848</v>
      </c>
    </row>
    <row r="279" spans="1:11" ht="22.5">
      <c r="A279" s="138">
        <v>278</v>
      </c>
      <c r="B279" s="138" t="s">
        <v>962</v>
      </c>
      <c r="C279" s="138">
        <v>17.5</v>
      </c>
      <c r="D279" s="138">
        <v>1947</v>
      </c>
      <c r="E279" s="138" t="s">
        <v>967</v>
      </c>
      <c r="F279" s="138" t="s">
        <v>1802</v>
      </c>
      <c r="G279" s="138" t="s">
        <v>419</v>
      </c>
      <c r="H279" s="138" t="s">
        <v>92</v>
      </c>
      <c r="I279" s="140">
        <v>8177</v>
      </c>
      <c r="J279" s="140">
        <v>143098</v>
      </c>
      <c r="K279" s="138"/>
    </row>
    <row r="280" spans="1:11" ht="22.5">
      <c r="A280" s="138">
        <v>279</v>
      </c>
      <c r="B280" s="138" t="s">
        <v>969</v>
      </c>
      <c r="C280" s="138">
        <v>63.08</v>
      </c>
      <c r="D280" s="138"/>
      <c r="E280" s="138">
        <v>451808</v>
      </c>
      <c r="F280" s="138" t="s">
        <v>970</v>
      </c>
      <c r="G280" s="138" t="s">
        <v>40</v>
      </c>
      <c r="H280" s="138" t="s">
        <v>92</v>
      </c>
      <c r="I280" s="140">
        <v>8166</v>
      </c>
      <c r="J280" s="140">
        <v>515111</v>
      </c>
      <c r="K280" s="138" t="s">
        <v>1848</v>
      </c>
    </row>
    <row r="281" spans="1:11" ht="33.75">
      <c r="A281" s="138">
        <v>280</v>
      </c>
      <c r="B281" s="138" t="s">
        <v>974</v>
      </c>
      <c r="C281" s="138">
        <v>70.510000000000005</v>
      </c>
      <c r="D281" s="138">
        <v>1949</v>
      </c>
      <c r="E281" s="138" t="s">
        <v>976</v>
      </c>
      <c r="F281" s="138" t="s">
        <v>975</v>
      </c>
      <c r="G281" s="138" t="s">
        <v>40</v>
      </c>
      <c r="H281" s="138" t="s">
        <v>92</v>
      </c>
      <c r="I281" s="140">
        <v>8166</v>
      </c>
      <c r="J281" s="140">
        <v>575785</v>
      </c>
      <c r="K281" s="138"/>
    </row>
    <row r="282" spans="1:11" ht="78.75">
      <c r="A282" s="138">
        <v>281</v>
      </c>
      <c r="B282" s="138" t="s">
        <v>978</v>
      </c>
      <c r="C282" s="138">
        <v>76.599999999999994</v>
      </c>
      <c r="D282" s="138">
        <v>1984</v>
      </c>
      <c r="E282" s="138" t="s">
        <v>980</v>
      </c>
      <c r="F282" s="138" t="s">
        <v>979</v>
      </c>
      <c r="G282" s="138" t="s">
        <v>40</v>
      </c>
      <c r="H282" s="138" t="s">
        <v>150</v>
      </c>
      <c r="I282" s="140">
        <v>8372</v>
      </c>
      <c r="J282" s="140">
        <v>641295</v>
      </c>
      <c r="K282" s="138"/>
    </row>
    <row r="283" spans="1:11" ht="22.5">
      <c r="A283" s="138">
        <v>282</v>
      </c>
      <c r="B283" s="138" t="s">
        <v>1078</v>
      </c>
      <c r="C283" s="138">
        <v>50.48</v>
      </c>
      <c r="D283" s="138">
        <v>1953</v>
      </c>
      <c r="E283" s="138" t="s">
        <v>1080</v>
      </c>
      <c r="F283" s="138" t="s">
        <v>1079</v>
      </c>
      <c r="G283" s="138" t="s">
        <v>40</v>
      </c>
      <c r="H283" s="138" t="s">
        <v>1081</v>
      </c>
      <c r="I283" s="140">
        <v>8180</v>
      </c>
      <c r="J283" s="140">
        <v>412926</v>
      </c>
      <c r="K283" s="138"/>
    </row>
    <row r="284" spans="1:11" ht="45">
      <c r="A284" s="138">
        <v>283</v>
      </c>
      <c r="B284" s="138" t="s">
        <v>1082</v>
      </c>
      <c r="C284" s="138">
        <v>660.3</v>
      </c>
      <c r="D284" s="138">
        <v>1992</v>
      </c>
      <c r="E284" s="138">
        <v>255912</v>
      </c>
      <c r="F284" s="138" t="s">
        <v>1083</v>
      </c>
      <c r="G284" s="138" t="s">
        <v>725</v>
      </c>
      <c r="H284" s="138" t="s">
        <v>150</v>
      </c>
      <c r="I284" s="140">
        <v>6548</v>
      </c>
      <c r="J284" s="140">
        <v>4323644</v>
      </c>
      <c r="K284" s="138"/>
    </row>
    <row r="285" spans="1:11" ht="22.5">
      <c r="A285" s="138">
        <v>284</v>
      </c>
      <c r="B285" s="138" t="s">
        <v>1085</v>
      </c>
      <c r="C285" s="138">
        <v>124.03</v>
      </c>
      <c r="D285" s="138">
        <v>1994</v>
      </c>
      <c r="E285" s="138" t="s">
        <v>1087</v>
      </c>
      <c r="F285" s="138" t="s">
        <v>1086</v>
      </c>
      <c r="G285" s="138" t="s">
        <v>40</v>
      </c>
      <c r="H285" s="138" t="s">
        <v>150</v>
      </c>
      <c r="I285" s="140">
        <v>8517</v>
      </c>
      <c r="J285" s="140">
        <v>1056364</v>
      </c>
      <c r="K285" s="138"/>
    </row>
    <row r="286" spans="1:11">
      <c r="A286" s="138">
        <v>285</v>
      </c>
      <c r="B286" s="138" t="s">
        <v>1088</v>
      </c>
      <c r="C286" s="138">
        <v>68.16</v>
      </c>
      <c r="D286" s="138"/>
      <c r="E286" s="138">
        <v>3841</v>
      </c>
      <c r="F286" s="138" t="s">
        <v>1090</v>
      </c>
      <c r="G286" s="138" t="s">
        <v>40</v>
      </c>
      <c r="H286" s="138" t="s">
        <v>92</v>
      </c>
      <c r="I286" s="140">
        <v>8166</v>
      </c>
      <c r="J286" s="140">
        <v>556595</v>
      </c>
      <c r="K286" s="138" t="s">
        <v>1848</v>
      </c>
    </row>
  </sheetData>
  <sortState ref="B2:K309">
    <sortCondition ref="B1"/>
  </sortState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0"/>
  <sheetViews>
    <sheetView topLeftCell="A248" workbookViewId="0">
      <selection activeCell="M259" sqref="M259"/>
    </sheetView>
  </sheetViews>
  <sheetFormatPr defaultRowHeight="14.25"/>
  <cols>
    <col min="1" max="1" width="5.5" style="134" customWidth="1"/>
    <col min="2" max="2" width="14.875" style="134" customWidth="1"/>
    <col min="3" max="3" width="9" style="134"/>
    <col min="4" max="4" width="7.25" style="134" customWidth="1"/>
    <col min="5" max="5" width="14.75" style="134" customWidth="1"/>
    <col min="6" max="6" width="27.125" style="134" customWidth="1"/>
    <col min="7" max="7" width="4.625" style="134" customWidth="1"/>
    <col min="8" max="8" width="4.125" style="134" customWidth="1"/>
    <col min="9" max="10" width="9" style="134"/>
    <col min="11" max="11" width="13.25" style="166" customWidth="1"/>
    <col min="12" max="255" width="9" style="117"/>
    <col min="256" max="256" width="2.875" style="117" customWidth="1"/>
    <col min="257" max="257" width="5.5" style="117" customWidth="1"/>
    <col min="258" max="258" width="14.875" style="117" customWidth="1"/>
    <col min="259" max="259" width="9" style="117"/>
    <col min="260" max="260" width="7.25" style="117" customWidth="1"/>
    <col min="261" max="261" width="14.75" style="117" customWidth="1"/>
    <col min="262" max="262" width="27.125" style="117" customWidth="1"/>
    <col min="263" max="263" width="5.75" style="117" customWidth="1"/>
    <col min="264" max="264" width="5.125" style="117" customWidth="1"/>
    <col min="265" max="266" width="9" style="117"/>
    <col min="267" max="267" width="13.25" style="117" customWidth="1"/>
    <col min="268" max="511" width="9" style="117"/>
    <col min="512" max="512" width="2.875" style="117" customWidth="1"/>
    <col min="513" max="513" width="5.5" style="117" customWidth="1"/>
    <col min="514" max="514" width="14.875" style="117" customWidth="1"/>
    <col min="515" max="515" width="9" style="117"/>
    <col min="516" max="516" width="7.25" style="117" customWidth="1"/>
    <col min="517" max="517" width="14.75" style="117" customWidth="1"/>
    <col min="518" max="518" width="27.125" style="117" customWidth="1"/>
    <col min="519" max="519" width="5.75" style="117" customWidth="1"/>
    <col min="520" max="520" width="5.125" style="117" customWidth="1"/>
    <col min="521" max="522" width="9" style="117"/>
    <col min="523" max="523" width="13.25" style="117" customWidth="1"/>
    <col min="524" max="767" width="9" style="117"/>
    <col min="768" max="768" width="2.875" style="117" customWidth="1"/>
    <col min="769" max="769" width="5.5" style="117" customWidth="1"/>
    <col min="770" max="770" width="14.875" style="117" customWidth="1"/>
    <col min="771" max="771" width="9" style="117"/>
    <col min="772" max="772" width="7.25" style="117" customWidth="1"/>
    <col min="773" max="773" width="14.75" style="117" customWidth="1"/>
    <col min="774" max="774" width="27.125" style="117" customWidth="1"/>
    <col min="775" max="775" width="5.75" style="117" customWidth="1"/>
    <col min="776" max="776" width="5.125" style="117" customWidth="1"/>
    <col min="777" max="778" width="9" style="117"/>
    <col min="779" max="779" width="13.25" style="117" customWidth="1"/>
    <col min="780" max="1023" width="9" style="117"/>
    <col min="1024" max="1024" width="2.875" style="117" customWidth="1"/>
    <col min="1025" max="1025" width="5.5" style="117" customWidth="1"/>
    <col min="1026" max="1026" width="14.875" style="117" customWidth="1"/>
    <col min="1027" max="1027" width="9" style="117"/>
    <col min="1028" max="1028" width="7.25" style="117" customWidth="1"/>
    <col min="1029" max="1029" width="14.75" style="117" customWidth="1"/>
    <col min="1030" max="1030" width="27.125" style="117" customWidth="1"/>
    <col min="1031" max="1031" width="5.75" style="117" customWidth="1"/>
    <col min="1032" max="1032" width="5.125" style="117" customWidth="1"/>
    <col min="1033" max="1034" width="9" style="117"/>
    <col min="1035" max="1035" width="13.25" style="117" customWidth="1"/>
    <col min="1036" max="1279" width="9" style="117"/>
    <col min="1280" max="1280" width="2.875" style="117" customWidth="1"/>
    <col min="1281" max="1281" width="5.5" style="117" customWidth="1"/>
    <col min="1282" max="1282" width="14.875" style="117" customWidth="1"/>
    <col min="1283" max="1283" width="9" style="117"/>
    <col min="1284" max="1284" width="7.25" style="117" customWidth="1"/>
    <col min="1285" max="1285" width="14.75" style="117" customWidth="1"/>
    <col min="1286" max="1286" width="27.125" style="117" customWidth="1"/>
    <col min="1287" max="1287" width="5.75" style="117" customWidth="1"/>
    <col min="1288" max="1288" width="5.125" style="117" customWidth="1"/>
    <col min="1289" max="1290" width="9" style="117"/>
    <col min="1291" max="1291" width="13.25" style="117" customWidth="1"/>
    <col min="1292" max="1535" width="9" style="117"/>
    <col min="1536" max="1536" width="2.875" style="117" customWidth="1"/>
    <col min="1537" max="1537" width="5.5" style="117" customWidth="1"/>
    <col min="1538" max="1538" width="14.875" style="117" customWidth="1"/>
    <col min="1539" max="1539" width="9" style="117"/>
    <col min="1540" max="1540" width="7.25" style="117" customWidth="1"/>
    <col min="1541" max="1541" width="14.75" style="117" customWidth="1"/>
    <col min="1542" max="1542" width="27.125" style="117" customWidth="1"/>
    <col min="1543" max="1543" width="5.75" style="117" customWidth="1"/>
    <col min="1544" max="1544" width="5.125" style="117" customWidth="1"/>
    <col min="1545" max="1546" width="9" style="117"/>
    <col min="1547" max="1547" width="13.25" style="117" customWidth="1"/>
    <col min="1548" max="1791" width="9" style="117"/>
    <col min="1792" max="1792" width="2.875" style="117" customWidth="1"/>
    <col min="1793" max="1793" width="5.5" style="117" customWidth="1"/>
    <col min="1794" max="1794" width="14.875" style="117" customWidth="1"/>
    <col min="1795" max="1795" width="9" style="117"/>
    <col min="1796" max="1796" width="7.25" style="117" customWidth="1"/>
    <col min="1797" max="1797" width="14.75" style="117" customWidth="1"/>
    <col min="1798" max="1798" width="27.125" style="117" customWidth="1"/>
    <col min="1799" max="1799" width="5.75" style="117" customWidth="1"/>
    <col min="1800" max="1800" width="5.125" style="117" customWidth="1"/>
    <col min="1801" max="1802" width="9" style="117"/>
    <col min="1803" max="1803" width="13.25" style="117" customWidth="1"/>
    <col min="1804" max="2047" width="9" style="117"/>
    <col min="2048" max="2048" width="2.875" style="117" customWidth="1"/>
    <col min="2049" max="2049" width="5.5" style="117" customWidth="1"/>
    <col min="2050" max="2050" width="14.875" style="117" customWidth="1"/>
    <col min="2051" max="2051" width="9" style="117"/>
    <col min="2052" max="2052" width="7.25" style="117" customWidth="1"/>
    <col min="2053" max="2053" width="14.75" style="117" customWidth="1"/>
    <col min="2054" max="2054" width="27.125" style="117" customWidth="1"/>
    <col min="2055" max="2055" width="5.75" style="117" customWidth="1"/>
    <col min="2056" max="2056" width="5.125" style="117" customWidth="1"/>
    <col min="2057" max="2058" width="9" style="117"/>
    <col min="2059" max="2059" width="13.25" style="117" customWidth="1"/>
    <col min="2060" max="2303" width="9" style="117"/>
    <col min="2304" max="2304" width="2.875" style="117" customWidth="1"/>
    <col min="2305" max="2305" width="5.5" style="117" customWidth="1"/>
    <col min="2306" max="2306" width="14.875" style="117" customWidth="1"/>
    <col min="2307" max="2307" width="9" style="117"/>
    <col min="2308" max="2308" width="7.25" style="117" customWidth="1"/>
    <col min="2309" max="2309" width="14.75" style="117" customWidth="1"/>
    <col min="2310" max="2310" width="27.125" style="117" customWidth="1"/>
    <col min="2311" max="2311" width="5.75" style="117" customWidth="1"/>
    <col min="2312" max="2312" width="5.125" style="117" customWidth="1"/>
    <col min="2313" max="2314" width="9" style="117"/>
    <col min="2315" max="2315" width="13.25" style="117" customWidth="1"/>
    <col min="2316" max="2559" width="9" style="117"/>
    <col min="2560" max="2560" width="2.875" style="117" customWidth="1"/>
    <col min="2561" max="2561" width="5.5" style="117" customWidth="1"/>
    <col min="2562" max="2562" width="14.875" style="117" customWidth="1"/>
    <col min="2563" max="2563" width="9" style="117"/>
    <col min="2564" max="2564" width="7.25" style="117" customWidth="1"/>
    <col min="2565" max="2565" width="14.75" style="117" customWidth="1"/>
    <col min="2566" max="2566" width="27.125" style="117" customWidth="1"/>
    <col min="2567" max="2567" width="5.75" style="117" customWidth="1"/>
    <col min="2568" max="2568" width="5.125" style="117" customWidth="1"/>
    <col min="2569" max="2570" width="9" style="117"/>
    <col min="2571" max="2571" width="13.25" style="117" customWidth="1"/>
    <col min="2572" max="2815" width="9" style="117"/>
    <col min="2816" max="2816" width="2.875" style="117" customWidth="1"/>
    <col min="2817" max="2817" width="5.5" style="117" customWidth="1"/>
    <col min="2818" max="2818" width="14.875" style="117" customWidth="1"/>
    <col min="2819" max="2819" width="9" style="117"/>
    <col min="2820" max="2820" width="7.25" style="117" customWidth="1"/>
    <col min="2821" max="2821" width="14.75" style="117" customWidth="1"/>
    <col min="2822" max="2822" width="27.125" style="117" customWidth="1"/>
    <col min="2823" max="2823" width="5.75" style="117" customWidth="1"/>
    <col min="2824" max="2824" width="5.125" style="117" customWidth="1"/>
    <col min="2825" max="2826" width="9" style="117"/>
    <col min="2827" max="2827" width="13.25" style="117" customWidth="1"/>
    <col min="2828" max="3071" width="9" style="117"/>
    <col min="3072" max="3072" width="2.875" style="117" customWidth="1"/>
    <col min="3073" max="3073" width="5.5" style="117" customWidth="1"/>
    <col min="3074" max="3074" width="14.875" style="117" customWidth="1"/>
    <col min="3075" max="3075" width="9" style="117"/>
    <col min="3076" max="3076" width="7.25" style="117" customWidth="1"/>
    <col min="3077" max="3077" width="14.75" style="117" customWidth="1"/>
    <col min="3078" max="3078" width="27.125" style="117" customWidth="1"/>
    <col min="3079" max="3079" width="5.75" style="117" customWidth="1"/>
    <col min="3080" max="3080" width="5.125" style="117" customWidth="1"/>
    <col min="3081" max="3082" width="9" style="117"/>
    <col min="3083" max="3083" width="13.25" style="117" customWidth="1"/>
    <col min="3084" max="3327" width="9" style="117"/>
    <col min="3328" max="3328" width="2.875" style="117" customWidth="1"/>
    <col min="3329" max="3329" width="5.5" style="117" customWidth="1"/>
    <col min="3330" max="3330" width="14.875" style="117" customWidth="1"/>
    <col min="3331" max="3331" width="9" style="117"/>
    <col min="3332" max="3332" width="7.25" style="117" customWidth="1"/>
    <col min="3333" max="3333" width="14.75" style="117" customWidth="1"/>
    <col min="3334" max="3334" width="27.125" style="117" customWidth="1"/>
    <col min="3335" max="3335" width="5.75" style="117" customWidth="1"/>
    <col min="3336" max="3336" width="5.125" style="117" customWidth="1"/>
    <col min="3337" max="3338" width="9" style="117"/>
    <col min="3339" max="3339" width="13.25" style="117" customWidth="1"/>
    <col min="3340" max="3583" width="9" style="117"/>
    <col min="3584" max="3584" width="2.875" style="117" customWidth="1"/>
    <col min="3585" max="3585" width="5.5" style="117" customWidth="1"/>
    <col min="3586" max="3586" width="14.875" style="117" customWidth="1"/>
    <col min="3587" max="3587" width="9" style="117"/>
    <col min="3588" max="3588" width="7.25" style="117" customWidth="1"/>
    <col min="3589" max="3589" width="14.75" style="117" customWidth="1"/>
    <col min="3590" max="3590" width="27.125" style="117" customWidth="1"/>
    <col min="3591" max="3591" width="5.75" style="117" customWidth="1"/>
    <col min="3592" max="3592" width="5.125" style="117" customWidth="1"/>
    <col min="3593" max="3594" width="9" style="117"/>
    <col min="3595" max="3595" width="13.25" style="117" customWidth="1"/>
    <col min="3596" max="3839" width="9" style="117"/>
    <col min="3840" max="3840" width="2.875" style="117" customWidth="1"/>
    <col min="3841" max="3841" width="5.5" style="117" customWidth="1"/>
    <col min="3842" max="3842" width="14.875" style="117" customWidth="1"/>
    <col min="3843" max="3843" width="9" style="117"/>
    <col min="3844" max="3844" width="7.25" style="117" customWidth="1"/>
    <col min="3845" max="3845" width="14.75" style="117" customWidth="1"/>
    <col min="3846" max="3846" width="27.125" style="117" customWidth="1"/>
    <col min="3847" max="3847" width="5.75" style="117" customWidth="1"/>
    <col min="3848" max="3848" width="5.125" style="117" customWidth="1"/>
    <col min="3849" max="3850" width="9" style="117"/>
    <col min="3851" max="3851" width="13.25" style="117" customWidth="1"/>
    <col min="3852" max="4095" width="9" style="117"/>
    <col min="4096" max="4096" width="2.875" style="117" customWidth="1"/>
    <col min="4097" max="4097" width="5.5" style="117" customWidth="1"/>
    <col min="4098" max="4098" width="14.875" style="117" customWidth="1"/>
    <col min="4099" max="4099" width="9" style="117"/>
    <col min="4100" max="4100" width="7.25" style="117" customWidth="1"/>
    <col min="4101" max="4101" width="14.75" style="117" customWidth="1"/>
    <col min="4102" max="4102" width="27.125" style="117" customWidth="1"/>
    <col min="4103" max="4103" width="5.75" style="117" customWidth="1"/>
    <col min="4104" max="4104" width="5.125" style="117" customWidth="1"/>
    <col min="4105" max="4106" width="9" style="117"/>
    <col min="4107" max="4107" width="13.25" style="117" customWidth="1"/>
    <col min="4108" max="4351" width="9" style="117"/>
    <col min="4352" max="4352" width="2.875" style="117" customWidth="1"/>
    <col min="4353" max="4353" width="5.5" style="117" customWidth="1"/>
    <col min="4354" max="4354" width="14.875" style="117" customWidth="1"/>
    <col min="4355" max="4355" width="9" style="117"/>
    <col min="4356" max="4356" width="7.25" style="117" customWidth="1"/>
    <col min="4357" max="4357" width="14.75" style="117" customWidth="1"/>
    <col min="4358" max="4358" width="27.125" style="117" customWidth="1"/>
    <col min="4359" max="4359" width="5.75" style="117" customWidth="1"/>
    <col min="4360" max="4360" width="5.125" style="117" customWidth="1"/>
    <col min="4361" max="4362" width="9" style="117"/>
    <col min="4363" max="4363" width="13.25" style="117" customWidth="1"/>
    <col min="4364" max="4607" width="9" style="117"/>
    <col min="4608" max="4608" width="2.875" style="117" customWidth="1"/>
    <col min="4609" max="4609" width="5.5" style="117" customWidth="1"/>
    <col min="4610" max="4610" width="14.875" style="117" customWidth="1"/>
    <col min="4611" max="4611" width="9" style="117"/>
    <col min="4612" max="4612" width="7.25" style="117" customWidth="1"/>
    <col min="4613" max="4613" width="14.75" style="117" customWidth="1"/>
    <col min="4614" max="4614" width="27.125" style="117" customWidth="1"/>
    <col min="4615" max="4615" width="5.75" style="117" customWidth="1"/>
    <col min="4616" max="4616" width="5.125" style="117" customWidth="1"/>
    <col min="4617" max="4618" width="9" style="117"/>
    <col min="4619" max="4619" width="13.25" style="117" customWidth="1"/>
    <col min="4620" max="4863" width="9" style="117"/>
    <col min="4864" max="4864" width="2.875" style="117" customWidth="1"/>
    <col min="4865" max="4865" width="5.5" style="117" customWidth="1"/>
    <col min="4866" max="4866" width="14.875" style="117" customWidth="1"/>
    <col min="4867" max="4867" width="9" style="117"/>
    <col min="4868" max="4868" width="7.25" style="117" customWidth="1"/>
    <col min="4869" max="4869" width="14.75" style="117" customWidth="1"/>
    <col min="4870" max="4870" width="27.125" style="117" customWidth="1"/>
    <col min="4871" max="4871" width="5.75" style="117" customWidth="1"/>
    <col min="4872" max="4872" width="5.125" style="117" customWidth="1"/>
    <col min="4873" max="4874" width="9" style="117"/>
    <col min="4875" max="4875" width="13.25" style="117" customWidth="1"/>
    <col min="4876" max="5119" width="9" style="117"/>
    <col min="5120" max="5120" width="2.875" style="117" customWidth="1"/>
    <col min="5121" max="5121" width="5.5" style="117" customWidth="1"/>
    <col min="5122" max="5122" width="14.875" style="117" customWidth="1"/>
    <col min="5123" max="5123" width="9" style="117"/>
    <col min="5124" max="5124" width="7.25" style="117" customWidth="1"/>
    <col min="5125" max="5125" width="14.75" style="117" customWidth="1"/>
    <col min="5126" max="5126" width="27.125" style="117" customWidth="1"/>
    <col min="5127" max="5127" width="5.75" style="117" customWidth="1"/>
    <col min="5128" max="5128" width="5.125" style="117" customWidth="1"/>
    <col min="5129" max="5130" width="9" style="117"/>
    <col min="5131" max="5131" width="13.25" style="117" customWidth="1"/>
    <col min="5132" max="5375" width="9" style="117"/>
    <col min="5376" max="5376" width="2.875" style="117" customWidth="1"/>
    <col min="5377" max="5377" width="5.5" style="117" customWidth="1"/>
    <col min="5378" max="5378" width="14.875" style="117" customWidth="1"/>
    <col min="5379" max="5379" width="9" style="117"/>
    <col min="5380" max="5380" width="7.25" style="117" customWidth="1"/>
    <col min="5381" max="5381" width="14.75" style="117" customWidth="1"/>
    <col min="5382" max="5382" width="27.125" style="117" customWidth="1"/>
    <col min="5383" max="5383" width="5.75" style="117" customWidth="1"/>
    <col min="5384" max="5384" width="5.125" style="117" customWidth="1"/>
    <col min="5385" max="5386" width="9" style="117"/>
    <col min="5387" max="5387" width="13.25" style="117" customWidth="1"/>
    <col min="5388" max="5631" width="9" style="117"/>
    <col min="5632" max="5632" width="2.875" style="117" customWidth="1"/>
    <col min="5633" max="5633" width="5.5" style="117" customWidth="1"/>
    <col min="5634" max="5634" width="14.875" style="117" customWidth="1"/>
    <col min="5635" max="5635" width="9" style="117"/>
    <col min="5636" max="5636" width="7.25" style="117" customWidth="1"/>
    <col min="5637" max="5637" width="14.75" style="117" customWidth="1"/>
    <col min="5638" max="5638" width="27.125" style="117" customWidth="1"/>
    <col min="5639" max="5639" width="5.75" style="117" customWidth="1"/>
    <col min="5640" max="5640" width="5.125" style="117" customWidth="1"/>
    <col min="5641" max="5642" width="9" style="117"/>
    <col min="5643" max="5643" width="13.25" style="117" customWidth="1"/>
    <col min="5644" max="5887" width="9" style="117"/>
    <col min="5888" max="5888" width="2.875" style="117" customWidth="1"/>
    <col min="5889" max="5889" width="5.5" style="117" customWidth="1"/>
    <col min="5890" max="5890" width="14.875" style="117" customWidth="1"/>
    <col min="5891" max="5891" width="9" style="117"/>
    <col min="5892" max="5892" width="7.25" style="117" customWidth="1"/>
    <col min="5893" max="5893" width="14.75" style="117" customWidth="1"/>
    <col min="5894" max="5894" width="27.125" style="117" customWidth="1"/>
    <col min="5895" max="5895" width="5.75" style="117" customWidth="1"/>
    <col min="5896" max="5896" width="5.125" style="117" customWidth="1"/>
    <col min="5897" max="5898" width="9" style="117"/>
    <col min="5899" max="5899" width="13.25" style="117" customWidth="1"/>
    <col min="5900" max="6143" width="9" style="117"/>
    <col min="6144" max="6144" width="2.875" style="117" customWidth="1"/>
    <col min="6145" max="6145" width="5.5" style="117" customWidth="1"/>
    <col min="6146" max="6146" width="14.875" style="117" customWidth="1"/>
    <col min="6147" max="6147" width="9" style="117"/>
    <col min="6148" max="6148" width="7.25" style="117" customWidth="1"/>
    <col min="6149" max="6149" width="14.75" style="117" customWidth="1"/>
    <col min="6150" max="6150" width="27.125" style="117" customWidth="1"/>
    <col min="6151" max="6151" width="5.75" style="117" customWidth="1"/>
    <col min="6152" max="6152" width="5.125" style="117" customWidth="1"/>
    <col min="6153" max="6154" width="9" style="117"/>
    <col min="6155" max="6155" width="13.25" style="117" customWidth="1"/>
    <col min="6156" max="6399" width="9" style="117"/>
    <col min="6400" max="6400" width="2.875" style="117" customWidth="1"/>
    <col min="6401" max="6401" width="5.5" style="117" customWidth="1"/>
    <col min="6402" max="6402" width="14.875" style="117" customWidth="1"/>
    <col min="6403" max="6403" width="9" style="117"/>
    <col min="6404" max="6404" width="7.25" style="117" customWidth="1"/>
    <col min="6405" max="6405" width="14.75" style="117" customWidth="1"/>
    <col min="6406" max="6406" width="27.125" style="117" customWidth="1"/>
    <col min="6407" max="6407" width="5.75" style="117" customWidth="1"/>
    <col min="6408" max="6408" width="5.125" style="117" customWidth="1"/>
    <col min="6409" max="6410" width="9" style="117"/>
    <col min="6411" max="6411" width="13.25" style="117" customWidth="1"/>
    <col min="6412" max="6655" width="9" style="117"/>
    <col min="6656" max="6656" width="2.875" style="117" customWidth="1"/>
    <col min="6657" max="6657" width="5.5" style="117" customWidth="1"/>
    <col min="6658" max="6658" width="14.875" style="117" customWidth="1"/>
    <col min="6659" max="6659" width="9" style="117"/>
    <col min="6660" max="6660" width="7.25" style="117" customWidth="1"/>
    <col min="6661" max="6661" width="14.75" style="117" customWidth="1"/>
    <col min="6662" max="6662" width="27.125" style="117" customWidth="1"/>
    <col min="6663" max="6663" width="5.75" style="117" customWidth="1"/>
    <col min="6664" max="6664" width="5.125" style="117" customWidth="1"/>
    <col min="6665" max="6666" width="9" style="117"/>
    <col min="6667" max="6667" width="13.25" style="117" customWidth="1"/>
    <col min="6668" max="6911" width="9" style="117"/>
    <col min="6912" max="6912" width="2.875" style="117" customWidth="1"/>
    <col min="6913" max="6913" width="5.5" style="117" customWidth="1"/>
    <col min="6914" max="6914" width="14.875" style="117" customWidth="1"/>
    <col min="6915" max="6915" width="9" style="117"/>
    <col min="6916" max="6916" width="7.25" style="117" customWidth="1"/>
    <col min="6917" max="6917" width="14.75" style="117" customWidth="1"/>
    <col min="6918" max="6918" width="27.125" style="117" customWidth="1"/>
    <col min="6919" max="6919" width="5.75" style="117" customWidth="1"/>
    <col min="6920" max="6920" width="5.125" style="117" customWidth="1"/>
    <col min="6921" max="6922" width="9" style="117"/>
    <col min="6923" max="6923" width="13.25" style="117" customWidth="1"/>
    <col min="6924" max="7167" width="9" style="117"/>
    <col min="7168" max="7168" width="2.875" style="117" customWidth="1"/>
    <col min="7169" max="7169" width="5.5" style="117" customWidth="1"/>
    <col min="7170" max="7170" width="14.875" style="117" customWidth="1"/>
    <col min="7171" max="7171" width="9" style="117"/>
    <col min="7172" max="7172" width="7.25" style="117" customWidth="1"/>
    <col min="7173" max="7173" width="14.75" style="117" customWidth="1"/>
    <col min="7174" max="7174" width="27.125" style="117" customWidth="1"/>
    <col min="7175" max="7175" width="5.75" style="117" customWidth="1"/>
    <col min="7176" max="7176" width="5.125" style="117" customWidth="1"/>
    <col min="7177" max="7178" width="9" style="117"/>
    <col min="7179" max="7179" width="13.25" style="117" customWidth="1"/>
    <col min="7180" max="7423" width="9" style="117"/>
    <col min="7424" max="7424" width="2.875" style="117" customWidth="1"/>
    <col min="7425" max="7425" width="5.5" style="117" customWidth="1"/>
    <col min="7426" max="7426" width="14.875" style="117" customWidth="1"/>
    <col min="7427" max="7427" width="9" style="117"/>
    <col min="7428" max="7428" width="7.25" style="117" customWidth="1"/>
    <col min="7429" max="7429" width="14.75" style="117" customWidth="1"/>
    <col min="7430" max="7430" width="27.125" style="117" customWidth="1"/>
    <col min="7431" max="7431" width="5.75" style="117" customWidth="1"/>
    <col min="7432" max="7432" width="5.125" style="117" customWidth="1"/>
    <col min="7433" max="7434" width="9" style="117"/>
    <col min="7435" max="7435" width="13.25" style="117" customWidth="1"/>
    <col min="7436" max="7679" width="9" style="117"/>
    <col min="7680" max="7680" width="2.875" style="117" customWidth="1"/>
    <col min="7681" max="7681" width="5.5" style="117" customWidth="1"/>
    <col min="7682" max="7682" width="14.875" style="117" customWidth="1"/>
    <col min="7683" max="7683" width="9" style="117"/>
    <col min="7684" max="7684" width="7.25" style="117" customWidth="1"/>
    <col min="7685" max="7685" width="14.75" style="117" customWidth="1"/>
    <col min="7686" max="7686" width="27.125" style="117" customWidth="1"/>
    <col min="7687" max="7687" width="5.75" style="117" customWidth="1"/>
    <col min="7688" max="7688" width="5.125" style="117" customWidth="1"/>
    <col min="7689" max="7690" width="9" style="117"/>
    <col min="7691" max="7691" width="13.25" style="117" customWidth="1"/>
    <col min="7692" max="7935" width="9" style="117"/>
    <col min="7936" max="7936" width="2.875" style="117" customWidth="1"/>
    <col min="7937" max="7937" width="5.5" style="117" customWidth="1"/>
    <col min="7938" max="7938" width="14.875" style="117" customWidth="1"/>
    <col min="7939" max="7939" width="9" style="117"/>
    <col min="7940" max="7940" width="7.25" style="117" customWidth="1"/>
    <col min="7941" max="7941" width="14.75" style="117" customWidth="1"/>
    <col min="7942" max="7942" width="27.125" style="117" customWidth="1"/>
    <col min="7943" max="7943" width="5.75" style="117" customWidth="1"/>
    <col min="7944" max="7944" width="5.125" style="117" customWidth="1"/>
    <col min="7945" max="7946" width="9" style="117"/>
    <col min="7947" max="7947" width="13.25" style="117" customWidth="1"/>
    <col min="7948" max="8191" width="9" style="117"/>
    <col min="8192" max="8192" width="2.875" style="117" customWidth="1"/>
    <col min="8193" max="8193" width="5.5" style="117" customWidth="1"/>
    <col min="8194" max="8194" width="14.875" style="117" customWidth="1"/>
    <col min="8195" max="8195" width="9" style="117"/>
    <col min="8196" max="8196" width="7.25" style="117" customWidth="1"/>
    <col min="8197" max="8197" width="14.75" style="117" customWidth="1"/>
    <col min="8198" max="8198" width="27.125" style="117" customWidth="1"/>
    <col min="8199" max="8199" width="5.75" style="117" customWidth="1"/>
    <col min="8200" max="8200" width="5.125" style="117" customWidth="1"/>
    <col min="8201" max="8202" width="9" style="117"/>
    <col min="8203" max="8203" width="13.25" style="117" customWidth="1"/>
    <col min="8204" max="8447" width="9" style="117"/>
    <col min="8448" max="8448" width="2.875" style="117" customWidth="1"/>
    <col min="8449" max="8449" width="5.5" style="117" customWidth="1"/>
    <col min="8450" max="8450" width="14.875" style="117" customWidth="1"/>
    <col min="8451" max="8451" width="9" style="117"/>
    <col min="8452" max="8452" width="7.25" style="117" customWidth="1"/>
    <col min="8453" max="8453" width="14.75" style="117" customWidth="1"/>
    <col min="8454" max="8454" width="27.125" style="117" customWidth="1"/>
    <col min="8455" max="8455" width="5.75" style="117" customWidth="1"/>
    <col min="8456" max="8456" width="5.125" style="117" customWidth="1"/>
    <col min="8457" max="8458" width="9" style="117"/>
    <col min="8459" max="8459" width="13.25" style="117" customWidth="1"/>
    <col min="8460" max="8703" width="9" style="117"/>
    <col min="8704" max="8704" width="2.875" style="117" customWidth="1"/>
    <col min="8705" max="8705" width="5.5" style="117" customWidth="1"/>
    <col min="8706" max="8706" width="14.875" style="117" customWidth="1"/>
    <col min="8707" max="8707" width="9" style="117"/>
    <col min="8708" max="8708" width="7.25" style="117" customWidth="1"/>
    <col min="8709" max="8709" width="14.75" style="117" customWidth="1"/>
    <col min="8710" max="8710" width="27.125" style="117" customWidth="1"/>
    <col min="8711" max="8711" width="5.75" style="117" customWidth="1"/>
    <col min="8712" max="8712" width="5.125" style="117" customWidth="1"/>
    <col min="8713" max="8714" width="9" style="117"/>
    <col min="8715" max="8715" width="13.25" style="117" customWidth="1"/>
    <col min="8716" max="8959" width="9" style="117"/>
    <col min="8960" max="8960" width="2.875" style="117" customWidth="1"/>
    <col min="8961" max="8961" width="5.5" style="117" customWidth="1"/>
    <col min="8962" max="8962" width="14.875" style="117" customWidth="1"/>
    <col min="8963" max="8963" width="9" style="117"/>
    <col min="8964" max="8964" width="7.25" style="117" customWidth="1"/>
    <col min="8965" max="8965" width="14.75" style="117" customWidth="1"/>
    <col min="8966" max="8966" width="27.125" style="117" customWidth="1"/>
    <col min="8967" max="8967" width="5.75" style="117" customWidth="1"/>
    <col min="8968" max="8968" width="5.125" style="117" customWidth="1"/>
    <col min="8969" max="8970" width="9" style="117"/>
    <col min="8971" max="8971" width="13.25" style="117" customWidth="1"/>
    <col min="8972" max="9215" width="9" style="117"/>
    <col min="9216" max="9216" width="2.875" style="117" customWidth="1"/>
    <col min="9217" max="9217" width="5.5" style="117" customWidth="1"/>
    <col min="9218" max="9218" width="14.875" style="117" customWidth="1"/>
    <col min="9219" max="9219" width="9" style="117"/>
    <col min="9220" max="9220" width="7.25" style="117" customWidth="1"/>
    <col min="9221" max="9221" width="14.75" style="117" customWidth="1"/>
    <col min="9222" max="9222" width="27.125" style="117" customWidth="1"/>
    <col min="9223" max="9223" width="5.75" style="117" customWidth="1"/>
    <col min="9224" max="9224" width="5.125" style="117" customWidth="1"/>
    <col min="9225" max="9226" width="9" style="117"/>
    <col min="9227" max="9227" width="13.25" style="117" customWidth="1"/>
    <col min="9228" max="9471" width="9" style="117"/>
    <col min="9472" max="9472" width="2.875" style="117" customWidth="1"/>
    <col min="9473" max="9473" width="5.5" style="117" customWidth="1"/>
    <col min="9474" max="9474" width="14.875" style="117" customWidth="1"/>
    <col min="9475" max="9475" width="9" style="117"/>
    <col min="9476" max="9476" width="7.25" style="117" customWidth="1"/>
    <col min="9477" max="9477" width="14.75" style="117" customWidth="1"/>
    <col min="9478" max="9478" width="27.125" style="117" customWidth="1"/>
    <col min="9479" max="9479" width="5.75" style="117" customWidth="1"/>
    <col min="9480" max="9480" width="5.125" style="117" customWidth="1"/>
    <col min="9481" max="9482" width="9" style="117"/>
    <col min="9483" max="9483" width="13.25" style="117" customWidth="1"/>
    <col min="9484" max="9727" width="9" style="117"/>
    <col min="9728" max="9728" width="2.875" style="117" customWidth="1"/>
    <col min="9729" max="9729" width="5.5" style="117" customWidth="1"/>
    <col min="9730" max="9730" width="14.875" style="117" customWidth="1"/>
    <col min="9731" max="9731" width="9" style="117"/>
    <col min="9732" max="9732" width="7.25" style="117" customWidth="1"/>
    <col min="9733" max="9733" width="14.75" style="117" customWidth="1"/>
    <col min="9734" max="9734" width="27.125" style="117" customWidth="1"/>
    <col min="9735" max="9735" width="5.75" style="117" customWidth="1"/>
    <col min="9736" max="9736" width="5.125" style="117" customWidth="1"/>
    <col min="9737" max="9738" width="9" style="117"/>
    <col min="9739" max="9739" width="13.25" style="117" customWidth="1"/>
    <col min="9740" max="9983" width="9" style="117"/>
    <col min="9984" max="9984" width="2.875" style="117" customWidth="1"/>
    <col min="9985" max="9985" width="5.5" style="117" customWidth="1"/>
    <col min="9986" max="9986" width="14.875" style="117" customWidth="1"/>
    <col min="9987" max="9987" width="9" style="117"/>
    <col min="9988" max="9988" width="7.25" style="117" customWidth="1"/>
    <col min="9989" max="9989" width="14.75" style="117" customWidth="1"/>
    <col min="9990" max="9990" width="27.125" style="117" customWidth="1"/>
    <col min="9991" max="9991" width="5.75" style="117" customWidth="1"/>
    <col min="9992" max="9992" width="5.125" style="117" customWidth="1"/>
    <col min="9993" max="9994" width="9" style="117"/>
    <col min="9995" max="9995" width="13.25" style="117" customWidth="1"/>
    <col min="9996" max="10239" width="9" style="117"/>
    <col min="10240" max="10240" width="2.875" style="117" customWidth="1"/>
    <col min="10241" max="10241" width="5.5" style="117" customWidth="1"/>
    <col min="10242" max="10242" width="14.875" style="117" customWidth="1"/>
    <col min="10243" max="10243" width="9" style="117"/>
    <col min="10244" max="10244" width="7.25" style="117" customWidth="1"/>
    <col min="10245" max="10245" width="14.75" style="117" customWidth="1"/>
    <col min="10246" max="10246" width="27.125" style="117" customWidth="1"/>
    <col min="10247" max="10247" width="5.75" style="117" customWidth="1"/>
    <col min="10248" max="10248" width="5.125" style="117" customWidth="1"/>
    <col min="10249" max="10250" width="9" style="117"/>
    <col min="10251" max="10251" width="13.25" style="117" customWidth="1"/>
    <col min="10252" max="10495" width="9" style="117"/>
    <col min="10496" max="10496" width="2.875" style="117" customWidth="1"/>
    <col min="10497" max="10497" width="5.5" style="117" customWidth="1"/>
    <col min="10498" max="10498" width="14.875" style="117" customWidth="1"/>
    <col min="10499" max="10499" width="9" style="117"/>
    <col min="10500" max="10500" width="7.25" style="117" customWidth="1"/>
    <col min="10501" max="10501" width="14.75" style="117" customWidth="1"/>
    <col min="10502" max="10502" width="27.125" style="117" customWidth="1"/>
    <col min="10503" max="10503" width="5.75" style="117" customWidth="1"/>
    <col min="10504" max="10504" width="5.125" style="117" customWidth="1"/>
    <col min="10505" max="10506" width="9" style="117"/>
    <col min="10507" max="10507" width="13.25" style="117" customWidth="1"/>
    <col min="10508" max="10751" width="9" style="117"/>
    <col min="10752" max="10752" width="2.875" style="117" customWidth="1"/>
    <col min="10753" max="10753" width="5.5" style="117" customWidth="1"/>
    <col min="10754" max="10754" width="14.875" style="117" customWidth="1"/>
    <col min="10755" max="10755" width="9" style="117"/>
    <col min="10756" max="10756" width="7.25" style="117" customWidth="1"/>
    <col min="10757" max="10757" width="14.75" style="117" customWidth="1"/>
    <col min="10758" max="10758" width="27.125" style="117" customWidth="1"/>
    <col min="10759" max="10759" width="5.75" style="117" customWidth="1"/>
    <col min="10760" max="10760" width="5.125" style="117" customWidth="1"/>
    <col min="10761" max="10762" width="9" style="117"/>
    <col min="10763" max="10763" width="13.25" style="117" customWidth="1"/>
    <col min="10764" max="11007" width="9" style="117"/>
    <col min="11008" max="11008" width="2.875" style="117" customWidth="1"/>
    <col min="11009" max="11009" width="5.5" style="117" customWidth="1"/>
    <col min="11010" max="11010" width="14.875" style="117" customWidth="1"/>
    <col min="11011" max="11011" width="9" style="117"/>
    <col min="11012" max="11012" width="7.25" style="117" customWidth="1"/>
    <col min="11013" max="11013" width="14.75" style="117" customWidth="1"/>
    <col min="11014" max="11014" width="27.125" style="117" customWidth="1"/>
    <col min="11015" max="11015" width="5.75" style="117" customWidth="1"/>
    <col min="11016" max="11016" width="5.125" style="117" customWidth="1"/>
    <col min="11017" max="11018" width="9" style="117"/>
    <col min="11019" max="11019" width="13.25" style="117" customWidth="1"/>
    <col min="11020" max="11263" width="9" style="117"/>
    <col min="11264" max="11264" width="2.875" style="117" customWidth="1"/>
    <col min="11265" max="11265" width="5.5" style="117" customWidth="1"/>
    <col min="11266" max="11266" width="14.875" style="117" customWidth="1"/>
    <col min="11267" max="11267" width="9" style="117"/>
    <col min="11268" max="11268" width="7.25" style="117" customWidth="1"/>
    <col min="11269" max="11269" width="14.75" style="117" customWidth="1"/>
    <col min="11270" max="11270" width="27.125" style="117" customWidth="1"/>
    <col min="11271" max="11271" width="5.75" style="117" customWidth="1"/>
    <col min="11272" max="11272" width="5.125" style="117" customWidth="1"/>
    <col min="11273" max="11274" width="9" style="117"/>
    <col min="11275" max="11275" width="13.25" style="117" customWidth="1"/>
    <col min="11276" max="11519" width="9" style="117"/>
    <col min="11520" max="11520" width="2.875" style="117" customWidth="1"/>
    <col min="11521" max="11521" width="5.5" style="117" customWidth="1"/>
    <col min="11522" max="11522" width="14.875" style="117" customWidth="1"/>
    <col min="11523" max="11523" width="9" style="117"/>
    <col min="11524" max="11524" width="7.25" style="117" customWidth="1"/>
    <col min="11525" max="11525" width="14.75" style="117" customWidth="1"/>
    <col min="11526" max="11526" width="27.125" style="117" customWidth="1"/>
    <col min="11527" max="11527" width="5.75" style="117" customWidth="1"/>
    <col min="11528" max="11528" width="5.125" style="117" customWidth="1"/>
    <col min="11529" max="11530" width="9" style="117"/>
    <col min="11531" max="11531" width="13.25" style="117" customWidth="1"/>
    <col min="11532" max="11775" width="9" style="117"/>
    <col min="11776" max="11776" width="2.875" style="117" customWidth="1"/>
    <col min="11777" max="11777" width="5.5" style="117" customWidth="1"/>
    <col min="11778" max="11778" width="14.875" style="117" customWidth="1"/>
    <col min="11779" max="11779" width="9" style="117"/>
    <col min="11780" max="11780" width="7.25" style="117" customWidth="1"/>
    <col min="11781" max="11781" width="14.75" style="117" customWidth="1"/>
    <col min="11782" max="11782" width="27.125" style="117" customWidth="1"/>
    <col min="11783" max="11783" width="5.75" style="117" customWidth="1"/>
    <col min="11784" max="11784" width="5.125" style="117" customWidth="1"/>
    <col min="11785" max="11786" width="9" style="117"/>
    <col min="11787" max="11787" width="13.25" style="117" customWidth="1"/>
    <col min="11788" max="12031" width="9" style="117"/>
    <col min="12032" max="12032" width="2.875" style="117" customWidth="1"/>
    <col min="12033" max="12033" width="5.5" style="117" customWidth="1"/>
    <col min="12034" max="12034" width="14.875" style="117" customWidth="1"/>
    <col min="12035" max="12035" width="9" style="117"/>
    <col min="12036" max="12036" width="7.25" style="117" customWidth="1"/>
    <col min="12037" max="12037" width="14.75" style="117" customWidth="1"/>
    <col min="12038" max="12038" width="27.125" style="117" customWidth="1"/>
    <col min="12039" max="12039" width="5.75" style="117" customWidth="1"/>
    <col min="12040" max="12040" width="5.125" style="117" customWidth="1"/>
    <col min="12041" max="12042" width="9" style="117"/>
    <col min="12043" max="12043" width="13.25" style="117" customWidth="1"/>
    <col min="12044" max="12287" width="9" style="117"/>
    <col min="12288" max="12288" width="2.875" style="117" customWidth="1"/>
    <col min="12289" max="12289" width="5.5" style="117" customWidth="1"/>
    <col min="12290" max="12290" width="14.875" style="117" customWidth="1"/>
    <col min="12291" max="12291" width="9" style="117"/>
    <col min="12292" max="12292" width="7.25" style="117" customWidth="1"/>
    <col min="12293" max="12293" width="14.75" style="117" customWidth="1"/>
    <col min="12294" max="12294" width="27.125" style="117" customWidth="1"/>
    <col min="12295" max="12295" width="5.75" style="117" customWidth="1"/>
    <col min="12296" max="12296" width="5.125" style="117" customWidth="1"/>
    <col min="12297" max="12298" width="9" style="117"/>
    <col min="12299" max="12299" width="13.25" style="117" customWidth="1"/>
    <col min="12300" max="12543" width="9" style="117"/>
    <col min="12544" max="12544" width="2.875" style="117" customWidth="1"/>
    <col min="12545" max="12545" width="5.5" style="117" customWidth="1"/>
    <col min="12546" max="12546" width="14.875" style="117" customWidth="1"/>
    <col min="12547" max="12547" width="9" style="117"/>
    <col min="12548" max="12548" width="7.25" style="117" customWidth="1"/>
    <col min="12549" max="12549" width="14.75" style="117" customWidth="1"/>
    <col min="12550" max="12550" width="27.125" style="117" customWidth="1"/>
    <col min="12551" max="12551" width="5.75" style="117" customWidth="1"/>
    <col min="12552" max="12552" width="5.125" style="117" customWidth="1"/>
    <col min="12553" max="12554" width="9" style="117"/>
    <col min="12555" max="12555" width="13.25" style="117" customWidth="1"/>
    <col min="12556" max="12799" width="9" style="117"/>
    <col min="12800" max="12800" width="2.875" style="117" customWidth="1"/>
    <col min="12801" max="12801" width="5.5" style="117" customWidth="1"/>
    <col min="12802" max="12802" width="14.875" style="117" customWidth="1"/>
    <col min="12803" max="12803" width="9" style="117"/>
    <col min="12804" max="12804" width="7.25" style="117" customWidth="1"/>
    <col min="12805" max="12805" width="14.75" style="117" customWidth="1"/>
    <col min="12806" max="12806" width="27.125" style="117" customWidth="1"/>
    <col min="12807" max="12807" width="5.75" style="117" customWidth="1"/>
    <col min="12808" max="12808" width="5.125" style="117" customWidth="1"/>
    <col min="12809" max="12810" width="9" style="117"/>
    <col min="12811" max="12811" width="13.25" style="117" customWidth="1"/>
    <col min="12812" max="13055" width="9" style="117"/>
    <col min="13056" max="13056" width="2.875" style="117" customWidth="1"/>
    <col min="13057" max="13057" width="5.5" style="117" customWidth="1"/>
    <col min="13058" max="13058" width="14.875" style="117" customWidth="1"/>
    <col min="13059" max="13059" width="9" style="117"/>
    <col min="13060" max="13060" width="7.25" style="117" customWidth="1"/>
    <col min="13061" max="13061" width="14.75" style="117" customWidth="1"/>
    <col min="13062" max="13062" width="27.125" style="117" customWidth="1"/>
    <col min="13063" max="13063" width="5.75" style="117" customWidth="1"/>
    <col min="13064" max="13064" width="5.125" style="117" customWidth="1"/>
    <col min="13065" max="13066" width="9" style="117"/>
    <col min="13067" max="13067" width="13.25" style="117" customWidth="1"/>
    <col min="13068" max="13311" width="9" style="117"/>
    <col min="13312" max="13312" width="2.875" style="117" customWidth="1"/>
    <col min="13313" max="13313" width="5.5" style="117" customWidth="1"/>
    <col min="13314" max="13314" width="14.875" style="117" customWidth="1"/>
    <col min="13315" max="13315" width="9" style="117"/>
    <col min="13316" max="13316" width="7.25" style="117" customWidth="1"/>
    <col min="13317" max="13317" width="14.75" style="117" customWidth="1"/>
    <col min="13318" max="13318" width="27.125" style="117" customWidth="1"/>
    <col min="13319" max="13319" width="5.75" style="117" customWidth="1"/>
    <col min="13320" max="13320" width="5.125" style="117" customWidth="1"/>
    <col min="13321" max="13322" width="9" style="117"/>
    <col min="13323" max="13323" width="13.25" style="117" customWidth="1"/>
    <col min="13324" max="13567" width="9" style="117"/>
    <col min="13568" max="13568" width="2.875" style="117" customWidth="1"/>
    <col min="13569" max="13569" width="5.5" style="117" customWidth="1"/>
    <col min="13570" max="13570" width="14.875" style="117" customWidth="1"/>
    <col min="13571" max="13571" width="9" style="117"/>
    <col min="13572" max="13572" width="7.25" style="117" customWidth="1"/>
    <col min="13573" max="13573" width="14.75" style="117" customWidth="1"/>
    <col min="13574" max="13574" width="27.125" style="117" customWidth="1"/>
    <col min="13575" max="13575" width="5.75" style="117" customWidth="1"/>
    <col min="13576" max="13576" width="5.125" style="117" customWidth="1"/>
    <col min="13577" max="13578" width="9" style="117"/>
    <col min="13579" max="13579" width="13.25" style="117" customWidth="1"/>
    <col min="13580" max="13823" width="9" style="117"/>
    <col min="13824" max="13824" width="2.875" style="117" customWidth="1"/>
    <col min="13825" max="13825" width="5.5" style="117" customWidth="1"/>
    <col min="13826" max="13826" width="14.875" style="117" customWidth="1"/>
    <col min="13827" max="13827" width="9" style="117"/>
    <col min="13828" max="13828" width="7.25" style="117" customWidth="1"/>
    <col min="13829" max="13829" width="14.75" style="117" customWidth="1"/>
    <col min="13830" max="13830" width="27.125" style="117" customWidth="1"/>
    <col min="13831" max="13831" width="5.75" style="117" customWidth="1"/>
    <col min="13832" max="13832" width="5.125" style="117" customWidth="1"/>
    <col min="13833" max="13834" width="9" style="117"/>
    <col min="13835" max="13835" width="13.25" style="117" customWidth="1"/>
    <col min="13836" max="14079" width="9" style="117"/>
    <col min="14080" max="14080" width="2.875" style="117" customWidth="1"/>
    <col min="14081" max="14081" width="5.5" style="117" customWidth="1"/>
    <col min="14082" max="14082" width="14.875" style="117" customWidth="1"/>
    <col min="14083" max="14083" width="9" style="117"/>
    <col min="14084" max="14084" width="7.25" style="117" customWidth="1"/>
    <col min="14085" max="14085" width="14.75" style="117" customWidth="1"/>
    <col min="14086" max="14086" width="27.125" style="117" customWidth="1"/>
    <col min="14087" max="14087" width="5.75" style="117" customWidth="1"/>
    <col min="14088" max="14088" width="5.125" style="117" customWidth="1"/>
    <col min="14089" max="14090" width="9" style="117"/>
    <col min="14091" max="14091" width="13.25" style="117" customWidth="1"/>
    <col min="14092" max="14335" width="9" style="117"/>
    <col min="14336" max="14336" width="2.875" style="117" customWidth="1"/>
    <col min="14337" max="14337" width="5.5" style="117" customWidth="1"/>
    <col min="14338" max="14338" width="14.875" style="117" customWidth="1"/>
    <col min="14339" max="14339" width="9" style="117"/>
    <col min="14340" max="14340" width="7.25" style="117" customWidth="1"/>
    <col min="14341" max="14341" width="14.75" style="117" customWidth="1"/>
    <col min="14342" max="14342" width="27.125" style="117" customWidth="1"/>
    <col min="14343" max="14343" width="5.75" style="117" customWidth="1"/>
    <col min="14344" max="14344" width="5.125" style="117" customWidth="1"/>
    <col min="14345" max="14346" width="9" style="117"/>
    <col min="14347" max="14347" width="13.25" style="117" customWidth="1"/>
    <col min="14348" max="14591" width="9" style="117"/>
    <col min="14592" max="14592" width="2.875" style="117" customWidth="1"/>
    <col min="14593" max="14593" width="5.5" style="117" customWidth="1"/>
    <col min="14594" max="14594" width="14.875" style="117" customWidth="1"/>
    <col min="14595" max="14595" width="9" style="117"/>
    <col min="14596" max="14596" width="7.25" style="117" customWidth="1"/>
    <col min="14597" max="14597" width="14.75" style="117" customWidth="1"/>
    <col min="14598" max="14598" width="27.125" style="117" customWidth="1"/>
    <col min="14599" max="14599" width="5.75" style="117" customWidth="1"/>
    <col min="14600" max="14600" width="5.125" style="117" customWidth="1"/>
    <col min="14601" max="14602" width="9" style="117"/>
    <col min="14603" max="14603" width="13.25" style="117" customWidth="1"/>
    <col min="14604" max="14847" width="9" style="117"/>
    <col min="14848" max="14848" width="2.875" style="117" customWidth="1"/>
    <col min="14849" max="14849" width="5.5" style="117" customWidth="1"/>
    <col min="14850" max="14850" width="14.875" style="117" customWidth="1"/>
    <col min="14851" max="14851" width="9" style="117"/>
    <col min="14852" max="14852" width="7.25" style="117" customWidth="1"/>
    <col min="14853" max="14853" width="14.75" style="117" customWidth="1"/>
    <col min="14854" max="14854" width="27.125" style="117" customWidth="1"/>
    <col min="14855" max="14855" width="5.75" style="117" customWidth="1"/>
    <col min="14856" max="14856" width="5.125" style="117" customWidth="1"/>
    <col min="14857" max="14858" width="9" style="117"/>
    <col min="14859" max="14859" width="13.25" style="117" customWidth="1"/>
    <col min="14860" max="15103" width="9" style="117"/>
    <col min="15104" max="15104" width="2.875" style="117" customWidth="1"/>
    <col min="15105" max="15105" width="5.5" style="117" customWidth="1"/>
    <col min="15106" max="15106" width="14.875" style="117" customWidth="1"/>
    <col min="15107" max="15107" width="9" style="117"/>
    <col min="15108" max="15108" width="7.25" style="117" customWidth="1"/>
    <col min="15109" max="15109" width="14.75" style="117" customWidth="1"/>
    <col min="15110" max="15110" width="27.125" style="117" customWidth="1"/>
    <col min="15111" max="15111" width="5.75" style="117" customWidth="1"/>
    <col min="15112" max="15112" width="5.125" style="117" customWidth="1"/>
    <col min="15113" max="15114" width="9" style="117"/>
    <col min="15115" max="15115" width="13.25" style="117" customWidth="1"/>
    <col min="15116" max="15359" width="9" style="117"/>
    <col min="15360" max="15360" width="2.875" style="117" customWidth="1"/>
    <col min="15361" max="15361" width="5.5" style="117" customWidth="1"/>
    <col min="15362" max="15362" width="14.875" style="117" customWidth="1"/>
    <col min="15363" max="15363" width="9" style="117"/>
    <col min="15364" max="15364" width="7.25" style="117" customWidth="1"/>
    <col min="15365" max="15365" width="14.75" style="117" customWidth="1"/>
    <col min="15366" max="15366" width="27.125" style="117" customWidth="1"/>
    <col min="15367" max="15367" width="5.75" style="117" customWidth="1"/>
    <col min="15368" max="15368" width="5.125" style="117" customWidth="1"/>
    <col min="15369" max="15370" width="9" style="117"/>
    <col min="15371" max="15371" width="13.25" style="117" customWidth="1"/>
    <col min="15372" max="15615" width="9" style="117"/>
    <col min="15616" max="15616" width="2.875" style="117" customWidth="1"/>
    <col min="15617" max="15617" width="5.5" style="117" customWidth="1"/>
    <col min="15618" max="15618" width="14.875" style="117" customWidth="1"/>
    <col min="15619" max="15619" width="9" style="117"/>
    <col min="15620" max="15620" width="7.25" style="117" customWidth="1"/>
    <col min="15621" max="15621" width="14.75" style="117" customWidth="1"/>
    <col min="15622" max="15622" width="27.125" style="117" customWidth="1"/>
    <col min="15623" max="15623" width="5.75" style="117" customWidth="1"/>
    <col min="15624" max="15624" width="5.125" style="117" customWidth="1"/>
    <col min="15625" max="15626" width="9" style="117"/>
    <col min="15627" max="15627" width="13.25" style="117" customWidth="1"/>
    <col min="15628" max="15871" width="9" style="117"/>
    <col min="15872" max="15872" width="2.875" style="117" customWidth="1"/>
    <col min="15873" max="15873" width="5.5" style="117" customWidth="1"/>
    <col min="15874" max="15874" width="14.875" style="117" customWidth="1"/>
    <col min="15875" max="15875" width="9" style="117"/>
    <col min="15876" max="15876" width="7.25" style="117" customWidth="1"/>
    <col min="15877" max="15877" width="14.75" style="117" customWidth="1"/>
    <col min="15878" max="15878" width="27.125" style="117" customWidth="1"/>
    <col min="15879" max="15879" width="5.75" style="117" customWidth="1"/>
    <col min="15880" max="15880" width="5.125" style="117" customWidth="1"/>
    <col min="15881" max="15882" width="9" style="117"/>
    <col min="15883" max="15883" width="13.25" style="117" customWidth="1"/>
    <col min="15884" max="16127" width="9" style="117"/>
    <col min="16128" max="16128" width="2.875" style="117" customWidth="1"/>
    <col min="16129" max="16129" width="5.5" style="117" customWidth="1"/>
    <col min="16130" max="16130" width="14.875" style="117" customWidth="1"/>
    <col min="16131" max="16131" width="9" style="117"/>
    <col min="16132" max="16132" width="7.25" style="117" customWidth="1"/>
    <col min="16133" max="16133" width="14.75" style="117" customWidth="1"/>
    <col min="16134" max="16134" width="27.125" style="117" customWidth="1"/>
    <col min="16135" max="16135" width="5.75" style="117" customWidth="1"/>
    <col min="16136" max="16136" width="5.125" style="117" customWidth="1"/>
    <col min="16137" max="16138" width="9" style="117"/>
    <col min="16139" max="16139" width="13.25" style="117" customWidth="1"/>
    <col min="16140" max="16384" width="9" style="117"/>
  </cols>
  <sheetData>
    <row r="1" spans="1:11" ht="24">
      <c r="A1" s="144" t="s">
        <v>1163</v>
      </c>
      <c r="B1" s="144" t="s">
        <v>1840</v>
      </c>
      <c r="C1" s="144" t="s">
        <v>1841</v>
      </c>
      <c r="D1" s="144" t="s">
        <v>12</v>
      </c>
      <c r="E1" s="144" t="s">
        <v>1842</v>
      </c>
      <c r="F1" s="144" t="s">
        <v>1843</v>
      </c>
      <c r="G1" s="144" t="s">
        <v>2070</v>
      </c>
      <c r="H1" s="144" t="s">
        <v>2071</v>
      </c>
      <c r="I1" s="145" t="s">
        <v>2072</v>
      </c>
      <c r="J1" s="145" t="s">
        <v>1844</v>
      </c>
      <c r="K1" s="146" t="s">
        <v>2073</v>
      </c>
    </row>
    <row r="2" spans="1:11">
      <c r="A2" s="120" t="s">
        <v>2074</v>
      </c>
      <c r="B2" s="147" t="s">
        <v>1235</v>
      </c>
      <c r="C2" s="147">
        <v>53.46</v>
      </c>
      <c r="D2" s="148">
        <v>2004</v>
      </c>
      <c r="E2" s="149" t="s">
        <v>2075</v>
      </c>
      <c r="F2" s="150" t="s">
        <v>1234</v>
      </c>
      <c r="G2" s="147" t="s">
        <v>2076</v>
      </c>
      <c r="H2" s="151" t="s">
        <v>150</v>
      </c>
      <c r="I2" s="145">
        <v>8350</v>
      </c>
      <c r="J2" s="145">
        <v>446391</v>
      </c>
      <c r="K2" s="152"/>
    </row>
    <row r="3" spans="1:11">
      <c r="A3" s="120" t="s">
        <v>2077</v>
      </c>
      <c r="B3" s="147" t="s">
        <v>1237</v>
      </c>
      <c r="C3" s="147">
        <v>59.27</v>
      </c>
      <c r="D3" s="148">
        <v>2004</v>
      </c>
      <c r="E3" s="149" t="s">
        <v>2078</v>
      </c>
      <c r="F3" s="150" t="s">
        <v>1236</v>
      </c>
      <c r="G3" s="147" t="s">
        <v>2076</v>
      </c>
      <c r="H3" s="151" t="s">
        <v>150</v>
      </c>
      <c r="I3" s="145">
        <v>8444</v>
      </c>
      <c r="J3" s="145">
        <v>500476</v>
      </c>
      <c r="K3" s="152"/>
    </row>
    <row r="4" spans="1:11">
      <c r="A4" s="120" t="s">
        <v>2079</v>
      </c>
      <c r="B4" s="147" t="s">
        <v>1240</v>
      </c>
      <c r="C4" s="147">
        <v>56.29</v>
      </c>
      <c r="D4" s="148">
        <v>2004</v>
      </c>
      <c r="E4" s="149" t="s">
        <v>2080</v>
      </c>
      <c r="F4" s="150" t="s">
        <v>1239</v>
      </c>
      <c r="G4" s="147" t="s">
        <v>2076</v>
      </c>
      <c r="H4" s="151" t="s">
        <v>150</v>
      </c>
      <c r="I4" s="145">
        <v>8427</v>
      </c>
      <c r="J4" s="145">
        <v>474356</v>
      </c>
      <c r="K4" s="152"/>
    </row>
    <row r="5" spans="1:11">
      <c r="A5" s="120" t="s">
        <v>2081</v>
      </c>
      <c r="B5" s="147" t="s">
        <v>2082</v>
      </c>
      <c r="C5" s="147">
        <v>59.27</v>
      </c>
      <c r="D5" s="148">
        <v>2004</v>
      </c>
      <c r="E5" s="149" t="s">
        <v>2083</v>
      </c>
      <c r="F5" s="150" t="s">
        <v>1241</v>
      </c>
      <c r="G5" s="147" t="s">
        <v>2076</v>
      </c>
      <c r="H5" s="151" t="s">
        <v>150</v>
      </c>
      <c r="I5" s="145">
        <v>8511</v>
      </c>
      <c r="J5" s="145">
        <v>504447</v>
      </c>
      <c r="K5" s="152"/>
    </row>
    <row r="6" spans="1:11">
      <c r="A6" s="120" t="s">
        <v>2084</v>
      </c>
      <c r="B6" s="147" t="s">
        <v>1244</v>
      </c>
      <c r="C6" s="147">
        <v>56.29</v>
      </c>
      <c r="D6" s="148">
        <v>2004</v>
      </c>
      <c r="E6" s="149" t="s">
        <v>2085</v>
      </c>
      <c r="F6" s="150" t="s">
        <v>1243</v>
      </c>
      <c r="G6" s="147" t="s">
        <v>2076</v>
      </c>
      <c r="H6" s="151" t="s">
        <v>150</v>
      </c>
      <c r="I6" s="145">
        <v>8511</v>
      </c>
      <c r="J6" s="145">
        <v>479084</v>
      </c>
      <c r="K6" s="152"/>
    </row>
    <row r="7" spans="1:11">
      <c r="A7" s="120" t="s">
        <v>2086</v>
      </c>
      <c r="B7" s="147" t="s">
        <v>1246</v>
      </c>
      <c r="C7" s="147">
        <v>59.27</v>
      </c>
      <c r="D7" s="148">
        <v>2004</v>
      </c>
      <c r="E7" s="149" t="s">
        <v>2087</v>
      </c>
      <c r="F7" s="150" t="s">
        <v>1245</v>
      </c>
      <c r="G7" s="147" t="s">
        <v>2076</v>
      </c>
      <c r="H7" s="151" t="s">
        <v>150</v>
      </c>
      <c r="I7" s="145">
        <v>8596</v>
      </c>
      <c r="J7" s="145">
        <v>509485</v>
      </c>
      <c r="K7" s="152"/>
    </row>
    <row r="8" spans="1:11">
      <c r="A8" s="120" t="s">
        <v>2088</v>
      </c>
      <c r="B8" s="147" t="s">
        <v>1248</v>
      </c>
      <c r="C8" s="147">
        <v>56.29</v>
      </c>
      <c r="D8" s="148">
        <v>2004</v>
      </c>
      <c r="E8" s="149" t="s">
        <v>2089</v>
      </c>
      <c r="F8" s="150" t="s">
        <v>1247</v>
      </c>
      <c r="G8" s="147" t="s">
        <v>2076</v>
      </c>
      <c r="H8" s="151" t="s">
        <v>150</v>
      </c>
      <c r="I8" s="145">
        <v>8596</v>
      </c>
      <c r="J8" s="145">
        <v>483869</v>
      </c>
      <c r="K8" s="152"/>
    </row>
    <row r="9" spans="1:11">
      <c r="A9" s="120" t="s">
        <v>2090</v>
      </c>
      <c r="B9" s="147" t="s">
        <v>1250</v>
      </c>
      <c r="C9" s="147">
        <v>59.27</v>
      </c>
      <c r="D9" s="148">
        <v>2004</v>
      </c>
      <c r="E9" s="149" t="s">
        <v>2091</v>
      </c>
      <c r="F9" s="150" t="s">
        <v>1249</v>
      </c>
      <c r="G9" s="147" t="s">
        <v>2076</v>
      </c>
      <c r="H9" s="151" t="s">
        <v>150</v>
      </c>
      <c r="I9" s="145">
        <v>8511</v>
      </c>
      <c r="J9" s="145">
        <v>504447</v>
      </c>
      <c r="K9" s="152"/>
    </row>
    <row r="10" spans="1:11">
      <c r="A10" s="120" t="s">
        <v>2092</v>
      </c>
      <c r="B10" s="147" t="s">
        <v>1253</v>
      </c>
      <c r="C10" s="147">
        <v>56.29</v>
      </c>
      <c r="D10" s="148">
        <v>2004</v>
      </c>
      <c r="E10" s="149" t="s">
        <v>2093</v>
      </c>
      <c r="F10" s="150" t="s">
        <v>1252</v>
      </c>
      <c r="G10" s="147" t="s">
        <v>2076</v>
      </c>
      <c r="H10" s="151" t="s">
        <v>150</v>
      </c>
      <c r="I10" s="145">
        <v>8511</v>
      </c>
      <c r="J10" s="145">
        <v>479084</v>
      </c>
      <c r="K10" s="152"/>
    </row>
    <row r="11" spans="1:11">
      <c r="A11" s="120" t="s">
        <v>2094</v>
      </c>
      <c r="B11" s="147" t="s">
        <v>1255</v>
      </c>
      <c r="C11" s="147">
        <v>59.27</v>
      </c>
      <c r="D11" s="148">
        <v>2004</v>
      </c>
      <c r="E11" s="149" t="s">
        <v>2095</v>
      </c>
      <c r="F11" s="150" t="s">
        <v>1254</v>
      </c>
      <c r="G11" s="147" t="s">
        <v>2076</v>
      </c>
      <c r="H11" s="151" t="s">
        <v>150</v>
      </c>
      <c r="I11" s="145">
        <v>8469</v>
      </c>
      <c r="J11" s="145">
        <v>501958</v>
      </c>
      <c r="K11" s="152"/>
    </row>
    <row r="12" spans="1:11">
      <c r="A12" s="120" t="s">
        <v>2096</v>
      </c>
      <c r="B12" s="147" t="s">
        <v>1257</v>
      </c>
      <c r="C12" s="147">
        <v>56.29</v>
      </c>
      <c r="D12" s="148">
        <v>2004</v>
      </c>
      <c r="E12" s="149" t="s">
        <v>2097</v>
      </c>
      <c r="F12" s="150" t="s">
        <v>1256</v>
      </c>
      <c r="G12" s="147" t="s">
        <v>2076</v>
      </c>
      <c r="H12" s="151" t="s">
        <v>150</v>
      </c>
      <c r="I12" s="145">
        <v>8469</v>
      </c>
      <c r="J12" s="145">
        <v>476720</v>
      </c>
      <c r="K12" s="152"/>
    </row>
    <row r="13" spans="1:11">
      <c r="A13" s="120" t="s">
        <v>2098</v>
      </c>
      <c r="B13" s="147" t="s">
        <v>1259</v>
      </c>
      <c r="C13" s="147">
        <v>59.27</v>
      </c>
      <c r="D13" s="148">
        <v>2004</v>
      </c>
      <c r="E13" s="149" t="s">
        <v>2099</v>
      </c>
      <c r="F13" s="150" t="s">
        <v>1258</v>
      </c>
      <c r="G13" s="147" t="s">
        <v>2076</v>
      </c>
      <c r="H13" s="151" t="s">
        <v>150</v>
      </c>
      <c r="I13" s="145">
        <v>8427</v>
      </c>
      <c r="J13" s="145">
        <v>499468</v>
      </c>
      <c r="K13" s="152"/>
    </row>
    <row r="14" spans="1:11">
      <c r="A14" s="120" t="s">
        <v>2100</v>
      </c>
      <c r="B14" s="147" t="s">
        <v>1261</v>
      </c>
      <c r="C14" s="147">
        <v>56.29</v>
      </c>
      <c r="D14" s="148">
        <v>2004</v>
      </c>
      <c r="E14" s="149" t="s">
        <v>2101</v>
      </c>
      <c r="F14" s="150" t="s">
        <v>1260</v>
      </c>
      <c r="G14" s="147" t="s">
        <v>2076</v>
      </c>
      <c r="H14" s="151" t="s">
        <v>150</v>
      </c>
      <c r="I14" s="145">
        <v>8427</v>
      </c>
      <c r="J14" s="145">
        <v>474356</v>
      </c>
      <c r="K14" s="152"/>
    </row>
    <row r="15" spans="1:11">
      <c r="A15" s="120" t="s">
        <v>2102</v>
      </c>
      <c r="B15" s="147" t="s">
        <v>2103</v>
      </c>
      <c r="C15" s="147">
        <v>59.27</v>
      </c>
      <c r="D15" s="148">
        <v>2004</v>
      </c>
      <c r="E15" s="149" t="s">
        <v>2104</v>
      </c>
      <c r="F15" s="150" t="s">
        <v>1262</v>
      </c>
      <c r="G15" s="147" t="s">
        <v>2076</v>
      </c>
      <c r="H15" s="151" t="s">
        <v>150</v>
      </c>
      <c r="I15" s="145">
        <v>8301</v>
      </c>
      <c r="J15" s="145">
        <v>492000</v>
      </c>
      <c r="K15" s="152"/>
    </row>
    <row r="16" spans="1:11">
      <c r="A16" s="120" t="s">
        <v>2105</v>
      </c>
      <c r="B16" s="147" t="s">
        <v>1275</v>
      </c>
      <c r="C16" s="147">
        <v>56.29</v>
      </c>
      <c r="D16" s="148">
        <v>2004</v>
      </c>
      <c r="E16" s="149" t="s">
        <v>2106</v>
      </c>
      <c r="F16" s="150" t="s">
        <v>1274</v>
      </c>
      <c r="G16" s="147" t="s">
        <v>2076</v>
      </c>
      <c r="H16" s="151" t="s">
        <v>150</v>
      </c>
      <c r="I16" s="145">
        <v>8301</v>
      </c>
      <c r="J16" s="145">
        <v>467263</v>
      </c>
      <c r="K16" s="152"/>
    </row>
    <row r="17" spans="1:11">
      <c r="A17" s="120" t="s">
        <v>2107</v>
      </c>
      <c r="B17" s="147" t="s">
        <v>2108</v>
      </c>
      <c r="C17" s="147">
        <v>53.46</v>
      </c>
      <c r="D17" s="148">
        <v>2004</v>
      </c>
      <c r="E17" s="149" t="s">
        <v>2109</v>
      </c>
      <c r="F17" s="150" t="s">
        <v>1279</v>
      </c>
      <c r="G17" s="147" t="s">
        <v>2076</v>
      </c>
      <c r="H17" s="151" t="s">
        <v>150</v>
      </c>
      <c r="I17" s="145">
        <v>8350</v>
      </c>
      <c r="J17" s="145">
        <v>446391</v>
      </c>
      <c r="K17" s="152"/>
    </row>
    <row r="18" spans="1:11">
      <c r="A18" s="120" t="s">
        <v>2110</v>
      </c>
      <c r="B18" s="147" t="s">
        <v>1282</v>
      </c>
      <c r="C18" s="147">
        <v>59.37</v>
      </c>
      <c r="D18" s="148">
        <v>2004</v>
      </c>
      <c r="E18" s="149" t="s">
        <v>2111</v>
      </c>
      <c r="F18" s="150" t="s">
        <v>1281</v>
      </c>
      <c r="G18" s="147" t="s">
        <v>2076</v>
      </c>
      <c r="H18" s="151" t="s">
        <v>150</v>
      </c>
      <c r="I18" s="145">
        <v>8444</v>
      </c>
      <c r="J18" s="145">
        <v>501320</v>
      </c>
      <c r="K18" s="152"/>
    </row>
    <row r="19" spans="1:11">
      <c r="A19" s="120" t="s">
        <v>2112</v>
      </c>
      <c r="B19" s="147" t="s">
        <v>1284</v>
      </c>
      <c r="C19" s="147">
        <v>56.29</v>
      </c>
      <c r="D19" s="148">
        <v>2004</v>
      </c>
      <c r="E19" s="149" t="s">
        <v>2113</v>
      </c>
      <c r="F19" s="150" t="s">
        <v>1283</v>
      </c>
      <c r="G19" s="147" t="s">
        <v>2076</v>
      </c>
      <c r="H19" s="151" t="s">
        <v>150</v>
      </c>
      <c r="I19" s="145">
        <v>8427</v>
      </c>
      <c r="J19" s="145">
        <v>474356</v>
      </c>
      <c r="K19" s="152"/>
    </row>
    <row r="20" spans="1:11">
      <c r="A20" s="120" t="s">
        <v>2114</v>
      </c>
      <c r="B20" s="147" t="s">
        <v>1286</v>
      </c>
      <c r="C20" s="147">
        <v>59.37</v>
      </c>
      <c r="D20" s="148">
        <v>2004</v>
      </c>
      <c r="E20" s="149" t="s">
        <v>2115</v>
      </c>
      <c r="F20" s="150" t="s">
        <v>1285</v>
      </c>
      <c r="G20" s="147" t="s">
        <v>2076</v>
      </c>
      <c r="H20" s="151" t="s">
        <v>150</v>
      </c>
      <c r="I20" s="145">
        <v>8511</v>
      </c>
      <c r="J20" s="145">
        <v>505298</v>
      </c>
      <c r="K20" s="152"/>
    </row>
    <row r="21" spans="1:11">
      <c r="A21" s="120" t="s">
        <v>2116</v>
      </c>
      <c r="B21" s="147" t="s">
        <v>1288</v>
      </c>
      <c r="C21" s="147">
        <v>56.29</v>
      </c>
      <c r="D21" s="148">
        <v>2004</v>
      </c>
      <c r="E21" s="149" t="s">
        <v>2117</v>
      </c>
      <c r="F21" s="150" t="s">
        <v>1287</v>
      </c>
      <c r="G21" s="147" t="s">
        <v>2076</v>
      </c>
      <c r="H21" s="151" t="s">
        <v>150</v>
      </c>
      <c r="I21" s="145">
        <v>8511</v>
      </c>
      <c r="J21" s="145">
        <v>479084</v>
      </c>
      <c r="K21" s="152"/>
    </row>
    <row r="22" spans="1:11">
      <c r="A22" s="120" t="s">
        <v>2118</v>
      </c>
      <c r="B22" s="147" t="s">
        <v>1290</v>
      </c>
      <c r="C22" s="147">
        <v>59.37</v>
      </c>
      <c r="D22" s="148">
        <v>2004</v>
      </c>
      <c r="E22" s="149" t="s">
        <v>2119</v>
      </c>
      <c r="F22" s="150" t="s">
        <v>1289</v>
      </c>
      <c r="G22" s="147" t="s">
        <v>2076</v>
      </c>
      <c r="H22" s="151" t="s">
        <v>150</v>
      </c>
      <c r="I22" s="145">
        <v>8596</v>
      </c>
      <c r="J22" s="145">
        <v>510345</v>
      </c>
      <c r="K22" s="152"/>
    </row>
    <row r="23" spans="1:11">
      <c r="A23" s="120" t="s">
        <v>2120</v>
      </c>
      <c r="B23" s="147" t="s">
        <v>1292</v>
      </c>
      <c r="C23" s="147">
        <v>56.29</v>
      </c>
      <c r="D23" s="148">
        <v>2004</v>
      </c>
      <c r="E23" s="149" t="s">
        <v>2121</v>
      </c>
      <c r="F23" s="150" t="s">
        <v>1291</v>
      </c>
      <c r="G23" s="147" t="s">
        <v>2076</v>
      </c>
      <c r="H23" s="151" t="s">
        <v>150</v>
      </c>
      <c r="I23" s="145">
        <v>8596</v>
      </c>
      <c r="J23" s="145">
        <v>483869</v>
      </c>
      <c r="K23" s="152"/>
    </row>
    <row r="24" spans="1:11">
      <c r="A24" s="120" t="s">
        <v>2122</v>
      </c>
      <c r="B24" s="147" t="s">
        <v>1295</v>
      </c>
      <c r="C24" s="147">
        <v>59.37</v>
      </c>
      <c r="D24" s="148">
        <v>2004</v>
      </c>
      <c r="E24" s="149" t="s">
        <v>2123</v>
      </c>
      <c r="F24" s="150" t="s">
        <v>1294</v>
      </c>
      <c r="G24" s="147" t="s">
        <v>2076</v>
      </c>
      <c r="H24" s="151" t="s">
        <v>150</v>
      </c>
      <c r="I24" s="145">
        <v>8511</v>
      </c>
      <c r="J24" s="145">
        <v>505298</v>
      </c>
      <c r="K24" s="152"/>
    </row>
    <row r="25" spans="1:11">
      <c r="A25" s="120" t="s">
        <v>2124</v>
      </c>
      <c r="B25" s="147" t="s">
        <v>2125</v>
      </c>
      <c r="C25" s="147">
        <v>56.29</v>
      </c>
      <c r="D25" s="148">
        <v>2004</v>
      </c>
      <c r="E25" s="149" t="s">
        <v>2126</v>
      </c>
      <c r="F25" s="150" t="s">
        <v>1296</v>
      </c>
      <c r="G25" s="147" t="s">
        <v>2076</v>
      </c>
      <c r="H25" s="151" t="s">
        <v>150</v>
      </c>
      <c r="I25" s="145">
        <v>8511</v>
      </c>
      <c r="J25" s="145">
        <v>479084</v>
      </c>
      <c r="K25" s="152"/>
    </row>
    <row r="26" spans="1:11">
      <c r="A26" s="120" t="s">
        <v>2127</v>
      </c>
      <c r="B26" s="147" t="s">
        <v>1299</v>
      </c>
      <c r="C26" s="147">
        <v>59.37</v>
      </c>
      <c r="D26" s="148">
        <v>2004</v>
      </c>
      <c r="E26" s="149" t="s">
        <v>2128</v>
      </c>
      <c r="F26" s="150" t="s">
        <v>1298</v>
      </c>
      <c r="G26" s="147" t="s">
        <v>2076</v>
      </c>
      <c r="H26" s="151" t="s">
        <v>150</v>
      </c>
      <c r="I26" s="145">
        <v>8469</v>
      </c>
      <c r="J26" s="145">
        <v>502805</v>
      </c>
      <c r="K26" s="152"/>
    </row>
    <row r="27" spans="1:11">
      <c r="A27" s="120" t="s">
        <v>2129</v>
      </c>
      <c r="B27" s="147" t="s">
        <v>1301</v>
      </c>
      <c r="C27" s="147">
        <v>56.29</v>
      </c>
      <c r="D27" s="148">
        <v>2004</v>
      </c>
      <c r="E27" s="149" t="s">
        <v>2130</v>
      </c>
      <c r="F27" s="150" t="s">
        <v>1300</v>
      </c>
      <c r="G27" s="147" t="s">
        <v>2076</v>
      </c>
      <c r="H27" s="151" t="s">
        <v>150</v>
      </c>
      <c r="I27" s="145">
        <v>8469</v>
      </c>
      <c r="J27" s="145">
        <v>476720</v>
      </c>
      <c r="K27" s="152"/>
    </row>
    <row r="28" spans="1:11">
      <c r="A28" s="120" t="s">
        <v>2131</v>
      </c>
      <c r="B28" s="147" t="s">
        <v>1303</v>
      </c>
      <c r="C28" s="147">
        <v>59.37</v>
      </c>
      <c r="D28" s="148">
        <v>2004</v>
      </c>
      <c r="E28" s="149" t="s">
        <v>2132</v>
      </c>
      <c r="F28" s="150" t="s">
        <v>1302</v>
      </c>
      <c r="G28" s="147" t="s">
        <v>2076</v>
      </c>
      <c r="H28" s="151" t="s">
        <v>150</v>
      </c>
      <c r="I28" s="145">
        <v>8427</v>
      </c>
      <c r="J28" s="145">
        <v>500311</v>
      </c>
      <c r="K28" s="152"/>
    </row>
    <row r="29" spans="1:11">
      <c r="A29" s="120" t="s">
        <v>2133</v>
      </c>
      <c r="B29" s="147" t="s">
        <v>1305</v>
      </c>
      <c r="C29" s="147">
        <v>56.29</v>
      </c>
      <c r="D29" s="148">
        <v>2004</v>
      </c>
      <c r="E29" s="149" t="s">
        <v>2134</v>
      </c>
      <c r="F29" s="150" t="s">
        <v>1304</v>
      </c>
      <c r="G29" s="147" t="s">
        <v>2076</v>
      </c>
      <c r="H29" s="151" t="s">
        <v>150</v>
      </c>
      <c r="I29" s="145">
        <v>8427</v>
      </c>
      <c r="J29" s="145">
        <v>474356</v>
      </c>
      <c r="K29" s="152"/>
    </row>
    <row r="30" spans="1:11" ht="24">
      <c r="A30" s="120" t="s">
        <v>2135</v>
      </c>
      <c r="B30" s="147" t="s">
        <v>2136</v>
      </c>
      <c r="C30" s="147">
        <v>59.37</v>
      </c>
      <c r="D30" s="148">
        <v>2004</v>
      </c>
      <c r="E30" s="149" t="s">
        <v>2137</v>
      </c>
      <c r="F30" s="150" t="s">
        <v>1306</v>
      </c>
      <c r="G30" s="147" t="s">
        <v>2076</v>
      </c>
      <c r="H30" s="151" t="s">
        <v>150</v>
      </c>
      <c r="I30" s="145">
        <v>8301</v>
      </c>
      <c r="J30" s="145">
        <v>492830</v>
      </c>
      <c r="K30" s="152"/>
    </row>
    <row r="31" spans="1:11">
      <c r="A31" s="120" t="s">
        <v>2138</v>
      </c>
      <c r="B31" s="147" t="s">
        <v>1310</v>
      </c>
      <c r="C31" s="147">
        <v>56.29</v>
      </c>
      <c r="D31" s="148">
        <v>2004</v>
      </c>
      <c r="E31" s="149" t="s">
        <v>2139</v>
      </c>
      <c r="F31" s="150" t="s">
        <v>1309</v>
      </c>
      <c r="G31" s="147" t="s">
        <v>2076</v>
      </c>
      <c r="H31" s="151" t="s">
        <v>150</v>
      </c>
      <c r="I31" s="145">
        <v>8301</v>
      </c>
      <c r="J31" s="145">
        <v>467263</v>
      </c>
      <c r="K31" s="152"/>
    </row>
    <row r="32" spans="1:11">
      <c r="A32" s="120" t="s">
        <v>2140</v>
      </c>
      <c r="B32" s="147" t="s">
        <v>1312</v>
      </c>
      <c r="C32" s="147">
        <v>39.119999999999997</v>
      </c>
      <c r="D32" s="148">
        <v>2004</v>
      </c>
      <c r="E32" s="149" t="s">
        <v>2141</v>
      </c>
      <c r="F32" s="150" t="s">
        <v>1311</v>
      </c>
      <c r="G32" s="147" t="s">
        <v>2076</v>
      </c>
      <c r="H32" s="151" t="s">
        <v>150</v>
      </c>
      <c r="I32" s="145">
        <v>8350</v>
      </c>
      <c r="J32" s="145">
        <v>326652</v>
      </c>
      <c r="K32" s="152"/>
    </row>
    <row r="33" spans="1:11">
      <c r="A33" s="120" t="s">
        <v>2142</v>
      </c>
      <c r="B33" s="147" t="s">
        <v>1314</v>
      </c>
      <c r="C33" s="147">
        <v>42.08</v>
      </c>
      <c r="D33" s="148">
        <v>2004</v>
      </c>
      <c r="E33" s="149" t="s">
        <v>2143</v>
      </c>
      <c r="F33" s="150" t="s">
        <v>1313</v>
      </c>
      <c r="G33" s="147" t="s">
        <v>2144</v>
      </c>
      <c r="H33" s="151" t="s">
        <v>150</v>
      </c>
      <c r="I33" s="145">
        <v>8427</v>
      </c>
      <c r="J33" s="145">
        <v>354608</v>
      </c>
      <c r="K33" s="152"/>
    </row>
    <row r="34" spans="1:11">
      <c r="A34" s="120" t="s">
        <v>2145</v>
      </c>
      <c r="B34" s="147" t="s">
        <v>1316</v>
      </c>
      <c r="C34" s="147">
        <v>61.92</v>
      </c>
      <c r="D34" s="148">
        <v>2004</v>
      </c>
      <c r="E34" s="149" t="s">
        <v>2146</v>
      </c>
      <c r="F34" s="150" t="s">
        <v>1315</v>
      </c>
      <c r="G34" s="147" t="s">
        <v>2144</v>
      </c>
      <c r="H34" s="151" t="s">
        <v>150</v>
      </c>
      <c r="I34" s="145">
        <v>8427</v>
      </c>
      <c r="J34" s="145">
        <v>521800</v>
      </c>
      <c r="K34" s="152"/>
    </row>
    <row r="35" spans="1:11">
      <c r="A35" s="120" t="s">
        <v>2147</v>
      </c>
      <c r="B35" s="147" t="s">
        <v>1318</v>
      </c>
      <c r="C35" s="147">
        <v>42.08</v>
      </c>
      <c r="D35" s="148">
        <v>2004</v>
      </c>
      <c r="E35" s="149" t="s">
        <v>2148</v>
      </c>
      <c r="F35" s="150" t="s">
        <v>1317</v>
      </c>
      <c r="G35" s="147" t="s">
        <v>2144</v>
      </c>
      <c r="H35" s="151" t="s">
        <v>150</v>
      </c>
      <c r="I35" s="145">
        <v>8511</v>
      </c>
      <c r="J35" s="145">
        <v>358143</v>
      </c>
      <c r="K35" s="152"/>
    </row>
    <row r="36" spans="1:11">
      <c r="A36" s="120" t="s">
        <v>2149</v>
      </c>
      <c r="B36" s="147" t="s">
        <v>1320</v>
      </c>
      <c r="C36" s="147">
        <v>42.08</v>
      </c>
      <c r="D36" s="148">
        <v>2004</v>
      </c>
      <c r="E36" s="149" t="s">
        <v>2150</v>
      </c>
      <c r="F36" s="150" t="s">
        <v>1319</v>
      </c>
      <c r="G36" s="147" t="s">
        <v>2144</v>
      </c>
      <c r="H36" s="151" t="s">
        <v>150</v>
      </c>
      <c r="I36" s="145">
        <v>8596</v>
      </c>
      <c r="J36" s="145">
        <v>361720</v>
      </c>
      <c r="K36" s="152"/>
    </row>
    <row r="37" spans="1:11">
      <c r="A37" s="120" t="s">
        <v>2151</v>
      </c>
      <c r="B37" s="147" t="s">
        <v>1322</v>
      </c>
      <c r="C37" s="147">
        <v>61.92</v>
      </c>
      <c r="D37" s="148">
        <v>2004</v>
      </c>
      <c r="E37" s="149" t="s">
        <v>2152</v>
      </c>
      <c r="F37" s="150" t="s">
        <v>1321</v>
      </c>
      <c r="G37" s="147" t="s">
        <v>2144</v>
      </c>
      <c r="H37" s="151" t="s">
        <v>150</v>
      </c>
      <c r="I37" s="145">
        <v>8596</v>
      </c>
      <c r="J37" s="145">
        <v>532264</v>
      </c>
      <c r="K37" s="152"/>
    </row>
    <row r="38" spans="1:11">
      <c r="A38" s="120" t="s">
        <v>2153</v>
      </c>
      <c r="B38" s="147" t="s">
        <v>1324</v>
      </c>
      <c r="C38" s="147">
        <v>42.08</v>
      </c>
      <c r="D38" s="148">
        <v>2004</v>
      </c>
      <c r="E38" s="149" t="s">
        <v>2154</v>
      </c>
      <c r="F38" s="150" t="s">
        <v>1323</v>
      </c>
      <c r="G38" s="147" t="s">
        <v>2144</v>
      </c>
      <c r="H38" s="151" t="s">
        <v>150</v>
      </c>
      <c r="I38" s="145">
        <v>8511</v>
      </c>
      <c r="J38" s="145">
        <v>358143</v>
      </c>
      <c r="K38" s="152"/>
    </row>
    <row r="39" spans="1:11">
      <c r="A39" s="120" t="s">
        <v>2155</v>
      </c>
      <c r="B39" s="147" t="s">
        <v>1326</v>
      </c>
      <c r="C39" s="147">
        <v>42.08</v>
      </c>
      <c r="D39" s="148">
        <v>2004</v>
      </c>
      <c r="E39" s="149" t="s">
        <v>2156</v>
      </c>
      <c r="F39" s="151" t="s">
        <v>1325</v>
      </c>
      <c r="G39" s="147" t="s">
        <v>2144</v>
      </c>
      <c r="H39" s="151" t="s">
        <v>150</v>
      </c>
      <c r="I39" s="145">
        <v>8469</v>
      </c>
      <c r="J39" s="145">
        <v>356376</v>
      </c>
      <c r="K39" s="152"/>
    </row>
    <row r="40" spans="1:11">
      <c r="A40" s="120" t="s">
        <v>2157</v>
      </c>
      <c r="B40" s="147" t="s">
        <v>1328</v>
      </c>
      <c r="C40" s="147">
        <v>61.92</v>
      </c>
      <c r="D40" s="148">
        <v>2004</v>
      </c>
      <c r="E40" s="149" t="s">
        <v>2158</v>
      </c>
      <c r="F40" s="151" t="s">
        <v>1327</v>
      </c>
      <c r="G40" s="147" t="s">
        <v>2159</v>
      </c>
      <c r="H40" s="151" t="s">
        <v>150</v>
      </c>
      <c r="I40" s="145">
        <v>8469</v>
      </c>
      <c r="J40" s="145">
        <v>524400</v>
      </c>
      <c r="K40" s="152"/>
    </row>
    <row r="41" spans="1:11">
      <c r="A41" s="120" t="s">
        <v>2160</v>
      </c>
      <c r="B41" s="147" t="s">
        <v>1330</v>
      </c>
      <c r="C41" s="147">
        <v>42.08</v>
      </c>
      <c r="D41" s="148">
        <v>2004</v>
      </c>
      <c r="E41" s="149" t="s">
        <v>2161</v>
      </c>
      <c r="F41" s="151" t="s">
        <v>1329</v>
      </c>
      <c r="G41" s="147" t="s">
        <v>2159</v>
      </c>
      <c r="H41" s="151" t="s">
        <v>150</v>
      </c>
      <c r="I41" s="145">
        <v>8427</v>
      </c>
      <c r="J41" s="145">
        <v>354608</v>
      </c>
      <c r="K41" s="152"/>
    </row>
    <row r="42" spans="1:11">
      <c r="A42" s="120" t="s">
        <v>2162</v>
      </c>
      <c r="B42" s="147" t="s">
        <v>1332</v>
      </c>
      <c r="C42" s="147">
        <v>42.08</v>
      </c>
      <c r="D42" s="148">
        <v>2004</v>
      </c>
      <c r="E42" s="149" t="s">
        <v>2163</v>
      </c>
      <c r="F42" s="151" t="s">
        <v>1331</v>
      </c>
      <c r="G42" s="147" t="s">
        <v>2159</v>
      </c>
      <c r="H42" s="151" t="s">
        <v>150</v>
      </c>
      <c r="I42" s="145">
        <v>8301</v>
      </c>
      <c r="J42" s="145">
        <v>349306</v>
      </c>
      <c r="K42" s="152"/>
    </row>
    <row r="43" spans="1:11">
      <c r="A43" s="120" t="s">
        <v>2164</v>
      </c>
      <c r="B43" s="147" t="s">
        <v>2165</v>
      </c>
      <c r="C43" s="147">
        <v>61.92</v>
      </c>
      <c r="D43" s="148">
        <v>2004</v>
      </c>
      <c r="E43" s="149" t="s">
        <v>2166</v>
      </c>
      <c r="F43" s="151" t="s">
        <v>1333</v>
      </c>
      <c r="G43" s="147" t="s">
        <v>2159</v>
      </c>
      <c r="H43" s="151" t="s">
        <v>150</v>
      </c>
      <c r="I43" s="145">
        <v>8301</v>
      </c>
      <c r="J43" s="145">
        <v>513998</v>
      </c>
      <c r="K43" s="152"/>
    </row>
    <row r="44" spans="1:11">
      <c r="A44" s="120" t="s">
        <v>2167</v>
      </c>
      <c r="B44" s="147" t="s">
        <v>2168</v>
      </c>
      <c r="C44" s="147">
        <v>53.46</v>
      </c>
      <c r="D44" s="148">
        <v>2004</v>
      </c>
      <c r="E44" s="149" t="s">
        <v>2169</v>
      </c>
      <c r="F44" s="151" t="s">
        <v>1335</v>
      </c>
      <c r="G44" s="147" t="s">
        <v>2159</v>
      </c>
      <c r="H44" s="151" t="s">
        <v>150</v>
      </c>
      <c r="I44" s="145">
        <v>8350</v>
      </c>
      <c r="J44" s="145">
        <v>446391</v>
      </c>
      <c r="K44" s="152"/>
    </row>
    <row r="45" spans="1:11">
      <c r="A45" s="120" t="s">
        <v>2170</v>
      </c>
      <c r="B45" s="147" t="s">
        <v>2171</v>
      </c>
      <c r="C45" s="147">
        <v>59.27</v>
      </c>
      <c r="D45" s="148">
        <v>2004</v>
      </c>
      <c r="E45" s="149" t="s">
        <v>2172</v>
      </c>
      <c r="F45" s="151" t="s">
        <v>1337</v>
      </c>
      <c r="G45" s="147" t="s">
        <v>2159</v>
      </c>
      <c r="H45" s="151" t="s">
        <v>150</v>
      </c>
      <c r="I45" s="145">
        <v>8444</v>
      </c>
      <c r="J45" s="145">
        <v>500476</v>
      </c>
      <c r="K45" s="152"/>
    </row>
    <row r="46" spans="1:11">
      <c r="A46" s="120" t="s">
        <v>2173</v>
      </c>
      <c r="B46" s="147" t="s">
        <v>2174</v>
      </c>
      <c r="C46" s="147">
        <v>56.29</v>
      </c>
      <c r="D46" s="148">
        <v>2004</v>
      </c>
      <c r="E46" s="149" t="s">
        <v>2175</v>
      </c>
      <c r="F46" s="151" t="s">
        <v>1339</v>
      </c>
      <c r="G46" s="147" t="s">
        <v>2159</v>
      </c>
      <c r="H46" s="151" t="s">
        <v>150</v>
      </c>
      <c r="I46" s="145">
        <v>8427</v>
      </c>
      <c r="J46" s="145">
        <v>474356</v>
      </c>
      <c r="K46" s="152"/>
    </row>
    <row r="47" spans="1:11">
      <c r="A47" s="120" t="s">
        <v>2176</v>
      </c>
      <c r="B47" s="147" t="s">
        <v>2177</v>
      </c>
      <c r="C47" s="147">
        <v>59.27</v>
      </c>
      <c r="D47" s="148">
        <v>2004</v>
      </c>
      <c r="E47" s="149" t="s">
        <v>2178</v>
      </c>
      <c r="F47" s="151" t="s">
        <v>1341</v>
      </c>
      <c r="G47" s="147" t="s">
        <v>2159</v>
      </c>
      <c r="H47" s="151" t="s">
        <v>150</v>
      </c>
      <c r="I47" s="145">
        <v>8511</v>
      </c>
      <c r="J47" s="145">
        <v>504447</v>
      </c>
      <c r="K47" s="152"/>
    </row>
    <row r="48" spans="1:11">
      <c r="A48" s="120" t="s">
        <v>2179</v>
      </c>
      <c r="B48" s="147" t="s">
        <v>2180</v>
      </c>
      <c r="C48" s="147">
        <v>56.29</v>
      </c>
      <c r="D48" s="148">
        <v>2004</v>
      </c>
      <c r="E48" s="149" t="s">
        <v>2181</v>
      </c>
      <c r="F48" s="151" t="s">
        <v>1343</v>
      </c>
      <c r="G48" s="147" t="s">
        <v>2159</v>
      </c>
      <c r="H48" s="151" t="s">
        <v>150</v>
      </c>
      <c r="I48" s="145">
        <v>8511</v>
      </c>
      <c r="J48" s="145">
        <v>479084</v>
      </c>
      <c r="K48" s="152"/>
    </row>
    <row r="49" spans="1:11">
      <c r="A49" s="120" t="s">
        <v>2182</v>
      </c>
      <c r="B49" s="147" t="s">
        <v>2183</v>
      </c>
      <c r="C49" s="147">
        <v>59.27</v>
      </c>
      <c r="D49" s="148">
        <v>2004</v>
      </c>
      <c r="E49" s="149" t="s">
        <v>2184</v>
      </c>
      <c r="F49" s="151" t="s">
        <v>1345</v>
      </c>
      <c r="G49" s="147" t="s">
        <v>2159</v>
      </c>
      <c r="H49" s="151" t="s">
        <v>150</v>
      </c>
      <c r="I49" s="145">
        <v>8596</v>
      </c>
      <c r="J49" s="145">
        <v>509485</v>
      </c>
      <c r="K49" s="152"/>
    </row>
    <row r="50" spans="1:11">
      <c r="A50" s="120" t="s">
        <v>2185</v>
      </c>
      <c r="B50" s="147" t="s">
        <v>2186</v>
      </c>
      <c r="C50" s="147">
        <v>56.29</v>
      </c>
      <c r="D50" s="148">
        <v>2004</v>
      </c>
      <c r="E50" s="149" t="s">
        <v>2187</v>
      </c>
      <c r="F50" s="151" t="s">
        <v>1347</v>
      </c>
      <c r="G50" s="147" t="s">
        <v>2159</v>
      </c>
      <c r="H50" s="151" t="s">
        <v>150</v>
      </c>
      <c r="I50" s="145">
        <v>8596</v>
      </c>
      <c r="J50" s="145">
        <v>483869</v>
      </c>
      <c r="K50" s="152"/>
    </row>
    <row r="51" spans="1:11">
      <c r="A51" s="120" t="s">
        <v>2188</v>
      </c>
      <c r="B51" s="147" t="s">
        <v>2189</v>
      </c>
      <c r="C51" s="147">
        <v>59.27</v>
      </c>
      <c r="D51" s="148">
        <v>2004</v>
      </c>
      <c r="E51" s="149" t="s">
        <v>2190</v>
      </c>
      <c r="F51" s="151" t="s">
        <v>1349</v>
      </c>
      <c r="G51" s="147" t="s">
        <v>2159</v>
      </c>
      <c r="H51" s="151" t="s">
        <v>150</v>
      </c>
      <c r="I51" s="145">
        <v>8511</v>
      </c>
      <c r="J51" s="145">
        <v>504447</v>
      </c>
      <c r="K51" s="152"/>
    </row>
    <row r="52" spans="1:11">
      <c r="A52" s="120" t="s">
        <v>2191</v>
      </c>
      <c r="B52" s="147" t="s">
        <v>2192</v>
      </c>
      <c r="C52" s="147">
        <v>56.29</v>
      </c>
      <c r="D52" s="148">
        <v>2004</v>
      </c>
      <c r="E52" s="149" t="s">
        <v>2193</v>
      </c>
      <c r="F52" s="151" t="s">
        <v>1351</v>
      </c>
      <c r="G52" s="147" t="s">
        <v>2159</v>
      </c>
      <c r="H52" s="151" t="s">
        <v>150</v>
      </c>
      <c r="I52" s="145">
        <v>8511</v>
      </c>
      <c r="J52" s="145">
        <v>479084</v>
      </c>
      <c r="K52" s="152"/>
    </row>
    <row r="53" spans="1:11">
      <c r="A53" s="120" t="s">
        <v>2194</v>
      </c>
      <c r="B53" s="147" t="s">
        <v>2195</v>
      </c>
      <c r="C53" s="147">
        <v>59.27</v>
      </c>
      <c r="D53" s="148">
        <v>2004</v>
      </c>
      <c r="E53" s="149" t="s">
        <v>2196</v>
      </c>
      <c r="F53" s="151" t="s">
        <v>1353</v>
      </c>
      <c r="G53" s="147" t="s">
        <v>2159</v>
      </c>
      <c r="H53" s="151" t="s">
        <v>150</v>
      </c>
      <c r="I53" s="145">
        <v>8469</v>
      </c>
      <c r="J53" s="145">
        <v>501958</v>
      </c>
      <c r="K53" s="152"/>
    </row>
    <row r="54" spans="1:11">
      <c r="A54" s="120" t="s">
        <v>2197</v>
      </c>
      <c r="B54" s="147" t="s">
        <v>2198</v>
      </c>
      <c r="C54" s="147">
        <v>56.29</v>
      </c>
      <c r="D54" s="148">
        <v>2004</v>
      </c>
      <c r="E54" s="149" t="s">
        <v>2199</v>
      </c>
      <c r="F54" s="151" t="s">
        <v>1355</v>
      </c>
      <c r="G54" s="147" t="s">
        <v>2159</v>
      </c>
      <c r="H54" s="151" t="s">
        <v>150</v>
      </c>
      <c r="I54" s="145">
        <v>8469</v>
      </c>
      <c r="J54" s="145">
        <v>476720</v>
      </c>
      <c r="K54" s="152"/>
    </row>
    <row r="55" spans="1:11">
      <c r="A55" s="120" t="s">
        <v>2200</v>
      </c>
      <c r="B55" s="147" t="s">
        <v>2201</v>
      </c>
      <c r="C55" s="147">
        <v>59.27</v>
      </c>
      <c r="D55" s="148">
        <v>2004</v>
      </c>
      <c r="E55" s="149" t="s">
        <v>2202</v>
      </c>
      <c r="F55" s="151" t="s">
        <v>1357</v>
      </c>
      <c r="G55" s="147" t="s">
        <v>2159</v>
      </c>
      <c r="H55" s="151" t="s">
        <v>150</v>
      </c>
      <c r="I55" s="145">
        <v>8427</v>
      </c>
      <c r="J55" s="145">
        <v>499468</v>
      </c>
      <c r="K55" s="152"/>
    </row>
    <row r="56" spans="1:11">
      <c r="A56" s="120" t="s">
        <v>2203</v>
      </c>
      <c r="B56" s="147" t="s">
        <v>2204</v>
      </c>
      <c r="C56" s="147">
        <v>56.29</v>
      </c>
      <c r="D56" s="148">
        <v>2004</v>
      </c>
      <c r="E56" s="149" t="s">
        <v>2205</v>
      </c>
      <c r="F56" s="153" t="s">
        <v>1359</v>
      </c>
      <c r="G56" s="147" t="s">
        <v>2159</v>
      </c>
      <c r="H56" s="151" t="s">
        <v>150</v>
      </c>
      <c r="I56" s="145">
        <v>8427</v>
      </c>
      <c r="J56" s="145">
        <v>474356</v>
      </c>
      <c r="K56" s="152"/>
    </row>
    <row r="57" spans="1:11">
      <c r="A57" s="120" t="s">
        <v>2206</v>
      </c>
      <c r="B57" s="147" t="s">
        <v>2207</v>
      </c>
      <c r="C57" s="147">
        <v>56.29</v>
      </c>
      <c r="D57" s="148">
        <v>2004</v>
      </c>
      <c r="E57" s="149" t="s">
        <v>2208</v>
      </c>
      <c r="F57" s="153" t="s">
        <v>1361</v>
      </c>
      <c r="G57" s="147" t="s">
        <v>2159</v>
      </c>
      <c r="H57" s="151" t="s">
        <v>150</v>
      </c>
      <c r="I57" s="145">
        <v>8301</v>
      </c>
      <c r="J57" s="145">
        <v>467263</v>
      </c>
      <c r="K57" s="152"/>
    </row>
    <row r="58" spans="1:11">
      <c r="A58" s="120" t="s">
        <v>2209</v>
      </c>
      <c r="B58" s="147" t="s">
        <v>1364</v>
      </c>
      <c r="C58" s="147">
        <v>63</v>
      </c>
      <c r="D58" s="148">
        <v>2004</v>
      </c>
      <c r="E58" s="149">
        <v>712219340</v>
      </c>
      <c r="F58" s="153" t="s">
        <v>1363</v>
      </c>
      <c r="G58" s="147" t="s">
        <v>2159</v>
      </c>
      <c r="H58" s="151" t="s">
        <v>150</v>
      </c>
      <c r="I58" s="145">
        <v>8350</v>
      </c>
      <c r="J58" s="145">
        <v>526050</v>
      </c>
      <c r="K58" s="152"/>
    </row>
    <row r="59" spans="1:11">
      <c r="A59" s="120" t="s">
        <v>2210</v>
      </c>
      <c r="B59" s="147" t="s">
        <v>1366</v>
      </c>
      <c r="C59" s="147">
        <v>58.96</v>
      </c>
      <c r="D59" s="148">
        <v>2004</v>
      </c>
      <c r="E59" s="149" t="s">
        <v>2211</v>
      </c>
      <c r="F59" s="153" t="s">
        <v>1365</v>
      </c>
      <c r="G59" s="147" t="s">
        <v>2159</v>
      </c>
      <c r="H59" s="151" t="s">
        <v>150</v>
      </c>
      <c r="I59" s="145">
        <v>8350</v>
      </c>
      <c r="J59" s="145">
        <v>492316</v>
      </c>
      <c r="K59" s="152"/>
    </row>
    <row r="60" spans="1:11">
      <c r="A60" s="120" t="s">
        <v>2212</v>
      </c>
      <c r="B60" s="147" t="s">
        <v>1368</v>
      </c>
      <c r="C60" s="147">
        <v>65.959999999999994</v>
      </c>
      <c r="D60" s="148">
        <v>2004</v>
      </c>
      <c r="E60" s="149" t="s">
        <v>2213</v>
      </c>
      <c r="F60" s="153" t="s">
        <v>1367</v>
      </c>
      <c r="G60" s="147" t="s">
        <v>2159</v>
      </c>
      <c r="H60" s="151" t="s">
        <v>150</v>
      </c>
      <c r="I60" s="145">
        <v>8427</v>
      </c>
      <c r="J60" s="145">
        <v>555845</v>
      </c>
      <c r="K60" s="152"/>
    </row>
    <row r="61" spans="1:11">
      <c r="A61" s="120" t="s">
        <v>2214</v>
      </c>
      <c r="B61" s="147" t="s">
        <v>1370</v>
      </c>
      <c r="C61" s="147">
        <v>65.959999999999994</v>
      </c>
      <c r="D61" s="148">
        <v>2004</v>
      </c>
      <c r="E61" s="149" t="s">
        <v>2215</v>
      </c>
      <c r="F61" s="153" t="s">
        <v>1369</v>
      </c>
      <c r="G61" s="147" t="s">
        <v>2159</v>
      </c>
      <c r="H61" s="151" t="s">
        <v>150</v>
      </c>
      <c r="I61" s="145">
        <v>8511</v>
      </c>
      <c r="J61" s="145">
        <v>561386</v>
      </c>
      <c r="K61" s="152"/>
    </row>
    <row r="62" spans="1:11">
      <c r="A62" s="120" t="s">
        <v>2216</v>
      </c>
      <c r="B62" s="147" t="s">
        <v>1372</v>
      </c>
      <c r="C62" s="147">
        <v>61.92</v>
      </c>
      <c r="D62" s="148">
        <v>2004</v>
      </c>
      <c r="E62" s="149" t="s">
        <v>2217</v>
      </c>
      <c r="F62" s="153" t="s">
        <v>1371</v>
      </c>
      <c r="G62" s="147" t="s">
        <v>2159</v>
      </c>
      <c r="H62" s="151" t="s">
        <v>150</v>
      </c>
      <c r="I62" s="145">
        <v>8511</v>
      </c>
      <c r="J62" s="145">
        <v>527001</v>
      </c>
      <c r="K62" s="152"/>
    </row>
    <row r="63" spans="1:11">
      <c r="A63" s="120" t="s">
        <v>2218</v>
      </c>
      <c r="B63" s="147" t="s">
        <v>1374</v>
      </c>
      <c r="C63" s="147">
        <v>65.959999999999994</v>
      </c>
      <c r="D63" s="148">
        <v>2004</v>
      </c>
      <c r="E63" s="149" t="s">
        <v>2219</v>
      </c>
      <c r="F63" s="153" t="s">
        <v>1373</v>
      </c>
      <c r="G63" s="147" t="s">
        <v>2159</v>
      </c>
      <c r="H63" s="151" t="s">
        <v>150</v>
      </c>
      <c r="I63" s="145">
        <v>8596</v>
      </c>
      <c r="J63" s="145">
        <v>566992</v>
      </c>
      <c r="K63" s="152"/>
    </row>
    <row r="64" spans="1:11">
      <c r="A64" s="120" t="s">
        <v>2220</v>
      </c>
      <c r="B64" s="147" t="s">
        <v>1376</v>
      </c>
      <c r="C64" s="147">
        <v>65.959999999999994</v>
      </c>
      <c r="D64" s="148">
        <v>2004</v>
      </c>
      <c r="E64" s="149" t="s">
        <v>2221</v>
      </c>
      <c r="F64" s="153" t="s">
        <v>1375</v>
      </c>
      <c r="G64" s="147" t="s">
        <v>2159</v>
      </c>
      <c r="H64" s="151" t="s">
        <v>150</v>
      </c>
      <c r="I64" s="145">
        <v>8511</v>
      </c>
      <c r="J64" s="145">
        <v>561386</v>
      </c>
      <c r="K64" s="152"/>
    </row>
    <row r="65" spans="1:11">
      <c r="A65" s="120" t="s">
        <v>2222</v>
      </c>
      <c r="B65" s="147" t="s">
        <v>1378</v>
      </c>
      <c r="C65" s="147">
        <v>61.92</v>
      </c>
      <c r="D65" s="148">
        <v>2004</v>
      </c>
      <c r="E65" s="149" t="s">
        <v>2223</v>
      </c>
      <c r="F65" s="153" t="s">
        <v>1377</v>
      </c>
      <c r="G65" s="147" t="s">
        <v>2159</v>
      </c>
      <c r="H65" s="151" t="s">
        <v>150</v>
      </c>
      <c r="I65" s="145">
        <v>8511</v>
      </c>
      <c r="J65" s="145">
        <v>527001</v>
      </c>
      <c r="K65" s="152"/>
    </row>
    <row r="66" spans="1:11">
      <c r="A66" s="120" t="s">
        <v>2224</v>
      </c>
      <c r="B66" s="147" t="s">
        <v>2225</v>
      </c>
      <c r="C66" s="147">
        <v>65.959999999999994</v>
      </c>
      <c r="D66" s="148">
        <v>2004</v>
      </c>
      <c r="E66" s="149" t="s">
        <v>2226</v>
      </c>
      <c r="F66" s="153" t="s">
        <v>1379</v>
      </c>
      <c r="G66" s="147" t="s">
        <v>2159</v>
      </c>
      <c r="H66" s="151" t="s">
        <v>150</v>
      </c>
      <c r="I66" s="145">
        <v>8469</v>
      </c>
      <c r="J66" s="145">
        <v>558615</v>
      </c>
      <c r="K66" s="152"/>
    </row>
    <row r="67" spans="1:11">
      <c r="A67" s="120" t="s">
        <v>2227</v>
      </c>
      <c r="B67" s="147" t="s">
        <v>1382</v>
      </c>
      <c r="C67" s="147">
        <v>65.959999999999994</v>
      </c>
      <c r="D67" s="148">
        <v>2004</v>
      </c>
      <c r="E67" s="149" t="s">
        <v>2228</v>
      </c>
      <c r="F67" s="153" t="s">
        <v>1381</v>
      </c>
      <c r="G67" s="147" t="s">
        <v>2159</v>
      </c>
      <c r="H67" s="151" t="s">
        <v>150</v>
      </c>
      <c r="I67" s="145">
        <v>8427</v>
      </c>
      <c r="J67" s="145">
        <v>555845</v>
      </c>
      <c r="K67" s="152"/>
    </row>
    <row r="68" spans="1:11">
      <c r="A68" s="120" t="s">
        <v>2229</v>
      </c>
      <c r="B68" s="147" t="s">
        <v>1352</v>
      </c>
      <c r="C68" s="147">
        <v>61.92</v>
      </c>
      <c r="D68" s="148">
        <v>2004</v>
      </c>
      <c r="E68" s="149" t="s">
        <v>2230</v>
      </c>
      <c r="F68" s="153" t="s">
        <v>1383</v>
      </c>
      <c r="G68" s="147" t="s">
        <v>2159</v>
      </c>
      <c r="H68" s="151" t="s">
        <v>150</v>
      </c>
      <c r="I68" s="145">
        <v>8427</v>
      </c>
      <c r="J68" s="145">
        <v>521800</v>
      </c>
      <c r="K68" s="152"/>
    </row>
    <row r="69" spans="1:11">
      <c r="A69" s="120" t="s">
        <v>2231</v>
      </c>
      <c r="B69" s="147" t="s">
        <v>2232</v>
      </c>
      <c r="C69" s="147">
        <v>65.959999999999994</v>
      </c>
      <c r="D69" s="148">
        <v>2004</v>
      </c>
      <c r="E69" s="149" t="s">
        <v>2233</v>
      </c>
      <c r="F69" s="153" t="s">
        <v>1384</v>
      </c>
      <c r="G69" s="147" t="s">
        <v>2159</v>
      </c>
      <c r="H69" s="151" t="s">
        <v>150</v>
      </c>
      <c r="I69" s="145">
        <v>8301</v>
      </c>
      <c r="J69" s="145">
        <v>547534</v>
      </c>
      <c r="K69" s="152"/>
    </row>
    <row r="70" spans="1:11">
      <c r="A70" s="120" t="s">
        <v>2234</v>
      </c>
      <c r="B70" s="147" t="s">
        <v>2235</v>
      </c>
      <c r="C70" s="147">
        <v>53.46</v>
      </c>
      <c r="D70" s="148">
        <v>2004</v>
      </c>
      <c r="E70" s="149" t="s">
        <v>2236</v>
      </c>
      <c r="F70" s="153" t="s">
        <v>1386</v>
      </c>
      <c r="G70" s="147" t="s">
        <v>2159</v>
      </c>
      <c r="H70" s="151" t="s">
        <v>150</v>
      </c>
      <c r="I70" s="145">
        <v>8350</v>
      </c>
      <c r="J70" s="145">
        <v>446391</v>
      </c>
      <c r="K70" s="152"/>
    </row>
    <row r="71" spans="1:11">
      <c r="A71" s="120" t="s">
        <v>2237</v>
      </c>
      <c r="B71" s="147" t="s">
        <v>1389</v>
      </c>
      <c r="C71" s="147">
        <v>59.27</v>
      </c>
      <c r="D71" s="148">
        <v>2004</v>
      </c>
      <c r="E71" s="149">
        <v>715196135</v>
      </c>
      <c r="F71" s="153" t="s">
        <v>1388</v>
      </c>
      <c r="G71" s="147" t="s">
        <v>2159</v>
      </c>
      <c r="H71" s="151" t="s">
        <v>150</v>
      </c>
      <c r="I71" s="145">
        <v>8444</v>
      </c>
      <c r="J71" s="145">
        <v>500476</v>
      </c>
      <c r="K71" s="152"/>
    </row>
    <row r="72" spans="1:11">
      <c r="A72" s="120" t="s">
        <v>2238</v>
      </c>
      <c r="B72" s="147" t="s">
        <v>1391</v>
      </c>
      <c r="C72" s="147">
        <v>56.29</v>
      </c>
      <c r="D72" s="148">
        <v>2004</v>
      </c>
      <c r="E72" s="149" t="s">
        <v>2239</v>
      </c>
      <c r="F72" s="153" t="s">
        <v>1390</v>
      </c>
      <c r="G72" s="147" t="s">
        <v>2159</v>
      </c>
      <c r="H72" s="151" t="s">
        <v>150</v>
      </c>
      <c r="I72" s="145">
        <v>8427</v>
      </c>
      <c r="J72" s="145">
        <v>474356</v>
      </c>
      <c r="K72" s="152"/>
    </row>
    <row r="73" spans="1:11">
      <c r="A73" s="120" t="s">
        <v>2240</v>
      </c>
      <c r="B73" s="147" t="s">
        <v>1393</v>
      </c>
      <c r="C73" s="147">
        <v>59.27</v>
      </c>
      <c r="D73" s="148">
        <v>2004</v>
      </c>
      <c r="E73" s="149" t="s">
        <v>2241</v>
      </c>
      <c r="F73" s="153" t="s">
        <v>1392</v>
      </c>
      <c r="G73" s="147" t="s">
        <v>2159</v>
      </c>
      <c r="H73" s="151" t="s">
        <v>150</v>
      </c>
      <c r="I73" s="145">
        <v>8511</v>
      </c>
      <c r="J73" s="145">
        <v>504447</v>
      </c>
      <c r="K73" s="152"/>
    </row>
    <row r="74" spans="1:11">
      <c r="A74" s="120" t="s">
        <v>2242</v>
      </c>
      <c r="B74" s="147" t="s">
        <v>1395</v>
      </c>
      <c r="C74" s="147">
        <v>56.29</v>
      </c>
      <c r="D74" s="148">
        <v>2004</v>
      </c>
      <c r="E74" s="149" t="s">
        <v>2243</v>
      </c>
      <c r="F74" s="153" t="s">
        <v>1394</v>
      </c>
      <c r="G74" s="147" t="s">
        <v>2159</v>
      </c>
      <c r="H74" s="151" t="s">
        <v>150</v>
      </c>
      <c r="I74" s="145">
        <v>8511</v>
      </c>
      <c r="J74" s="145">
        <v>479084</v>
      </c>
      <c r="K74" s="152"/>
    </row>
    <row r="75" spans="1:11">
      <c r="A75" s="120" t="s">
        <v>2244</v>
      </c>
      <c r="B75" s="147" t="s">
        <v>1397</v>
      </c>
      <c r="C75" s="147">
        <v>59.27</v>
      </c>
      <c r="D75" s="148">
        <v>2004</v>
      </c>
      <c r="E75" s="149" t="s">
        <v>2245</v>
      </c>
      <c r="F75" s="153" t="s">
        <v>1396</v>
      </c>
      <c r="G75" s="147" t="s">
        <v>2159</v>
      </c>
      <c r="H75" s="151" t="s">
        <v>150</v>
      </c>
      <c r="I75" s="145">
        <v>8596</v>
      </c>
      <c r="J75" s="145">
        <v>509485</v>
      </c>
      <c r="K75" s="152"/>
    </row>
    <row r="76" spans="1:11">
      <c r="A76" s="120" t="s">
        <v>2246</v>
      </c>
      <c r="B76" s="147" t="s">
        <v>1399</v>
      </c>
      <c r="C76" s="147">
        <v>56.29</v>
      </c>
      <c r="D76" s="148">
        <v>2004</v>
      </c>
      <c r="E76" s="149" t="s">
        <v>2247</v>
      </c>
      <c r="F76" s="153" t="s">
        <v>1398</v>
      </c>
      <c r="G76" s="147" t="s">
        <v>2159</v>
      </c>
      <c r="H76" s="151" t="s">
        <v>150</v>
      </c>
      <c r="I76" s="145">
        <v>8596</v>
      </c>
      <c r="J76" s="145">
        <v>483869</v>
      </c>
      <c r="K76" s="152"/>
    </row>
    <row r="77" spans="1:11">
      <c r="A77" s="120" t="s">
        <v>2248</v>
      </c>
      <c r="B77" s="147" t="s">
        <v>1401</v>
      </c>
      <c r="C77" s="147">
        <v>59.27</v>
      </c>
      <c r="D77" s="148">
        <v>2004</v>
      </c>
      <c r="E77" s="149" t="s">
        <v>2249</v>
      </c>
      <c r="F77" s="120" t="s">
        <v>1400</v>
      </c>
      <c r="G77" s="147" t="s">
        <v>2159</v>
      </c>
      <c r="H77" s="151" t="s">
        <v>150</v>
      </c>
      <c r="I77" s="145">
        <v>8511</v>
      </c>
      <c r="J77" s="145">
        <v>504447</v>
      </c>
      <c r="K77" s="152"/>
    </row>
    <row r="78" spans="1:11">
      <c r="A78" s="120" t="s">
        <v>2250</v>
      </c>
      <c r="B78" s="147" t="s">
        <v>1403</v>
      </c>
      <c r="C78" s="147">
        <v>56.29</v>
      </c>
      <c r="D78" s="148">
        <v>2004</v>
      </c>
      <c r="E78" s="149" t="s">
        <v>2251</v>
      </c>
      <c r="F78" s="120" t="s">
        <v>1402</v>
      </c>
      <c r="G78" s="147" t="s">
        <v>2159</v>
      </c>
      <c r="H78" s="151" t="s">
        <v>150</v>
      </c>
      <c r="I78" s="145">
        <v>8511</v>
      </c>
      <c r="J78" s="145">
        <v>479084</v>
      </c>
      <c r="K78" s="152"/>
    </row>
    <row r="79" spans="1:11">
      <c r="A79" s="120" t="s">
        <v>2252</v>
      </c>
      <c r="B79" s="147" t="s">
        <v>1405</v>
      </c>
      <c r="C79" s="147">
        <v>59.27</v>
      </c>
      <c r="D79" s="148">
        <v>2004</v>
      </c>
      <c r="E79" s="149" t="s">
        <v>2253</v>
      </c>
      <c r="F79" s="120" t="s">
        <v>1404</v>
      </c>
      <c r="G79" s="147" t="s">
        <v>2159</v>
      </c>
      <c r="H79" s="151" t="s">
        <v>150</v>
      </c>
      <c r="I79" s="145">
        <v>8469</v>
      </c>
      <c r="J79" s="145">
        <v>501958</v>
      </c>
      <c r="K79" s="152"/>
    </row>
    <row r="80" spans="1:11">
      <c r="A80" s="120" t="s">
        <v>2254</v>
      </c>
      <c r="B80" s="147" t="s">
        <v>1407</v>
      </c>
      <c r="C80" s="147">
        <v>56.29</v>
      </c>
      <c r="D80" s="148">
        <v>2004</v>
      </c>
      <c r="E80" s="149" t="s">
        <v>2255</v>
      </c>
      <c r="F80" s="120" t="s">
        <v>1406</v>
      </c>
      <c r="G80" s="147" t="s">
        <v>2159</v>
      </c>
      <c r="H80" s="151" t="s">
        <v>150</v>
      </c>
      <c r="I80" s="145">
        <v>8469</v>
      </c>
      <c r="J80" s="145">
        <v>476720</v>
      </c>
      <c r="K80" s="152"/>
    </row>
    <row r="81" spans="1:11">
      <c r="A81" s="120" t="s">
        <v>2256</v>
      </c>
      <c r="B81" s="147" t="s">
        <v>1409</v>
      </c>
      <c r="C81" s="147">
        <v>59.27</v>
      </c>
      <c r="D81" s="148">
        <v>2004</v>
      </c>
      <c r="E81" s="149" t="s">
        <v>2257</v>
      </c>
      <c r="F81" s="120" t="s">
        <v>1408</v>
      </c>
      <c r="G81" s="147" t="s">
        <v>2159</v>
      </c>
      <c r="H81" s="151" t="s">
        <v>150</v>
      </c>
      <c r="I81" s="145">
        <v>8427</v>
      </c>
      <c r="J81" s="145">
        <v>499468</v>
      </c>
      <c r="K81" s="152"/>
    </row>
    <row r="82" spans="1:11">
      <c r="A82" s="120" t="s">
        <v>2258</v>
      </c>
      <c r="B82" s="147" t="s">
        <v>1411</v>
      </c>
      <c r="C82" s="147">
        <v>56.29</v>
      </c>
      <c r="D82" s="148">
        <v>2004</v>
      </c>
      <c r="E82" s="149" t="s">
        <v>2259</v>
      </c>
      <c r="F82" s="120" t="s">
        <v>1410</v>
      </c>
      <c r="G82" s="147" t="s">
        <v>2159</v>
      </c>
      <c r="H82" s="151" t="s">
        <v>150</v>
      </c>
      <c r="I82" s="145">
        <v>8427</v>
      </c>
      <c r="J82" s="145">
        <v>474356</v>
      </c>
      <c r="K82" s="152"/>
    </row>
    <row r="83" spans="1:11">
      <c r="A83" s="120" t="s">
        <v>2260</v>
      </c>
      <c r="B83" s="147" t="s">
        <v>1413</v>
      </c>
      <c r="C83" s="147">
        <v>59.27</v>
      </c>
      <c r="D83" s="148">
        <v>2004</v>
      </c>
      <c r="E83" s="149" t="s">
        <v>2261</v>
      </c>
      <c r="F83" s="120" t="s">
        <v>1412</v>
      </c>
      <c r="G83" s="147" t="s">
        <v>2159</v>
      </c>
      <c r="H83" s="151" t="s">
        <v>150</v>
      </c>
      <c r="I83" s="145">
        <v>8301</v>
      </c>
      <c r="J83" s="145">
        <v>492000</v>
      </c>
      <c r="K83" s="152"/>
    </row>
    <row r="84" spans="1:11">
      <c r="A84" s="120" t="s">
        <v>2262</v>
      </c>
      <c r="B84" s="147" t="s">
        <v>1415</v>
      </c>
      <c r="C84" s="147">
        <v>56.29</v>
      </c>
      <c r="D84" s="148">
        <v>2004</v>
      </c>
      <c r="E84" s="149" t="s">
        <v>2263</v>
      </c>
      <c r="F84" s="120" t="s">
        <v>1414</v>
      </c>
      <c r="G84" s="147" t="s">
        <v>2159</v>
      </c>
      <c r="H84" s="151" t="s">
        <v>150</v>
      </c>
      <c r="I84" s="145">
        <v>8301</v>
      </c>
      <c r="J84" s="145">
        <v>467263</v>
      </c>
      <c r="K84" s="152"/>
    </row>
    <row r="85" spans="1:11">
      <c r="A85" s="120" t="s">
        <v>2264</v>
      </c>
      <c r="B85" s="147" t="s">
        <v>1417</v>
      </c>
      <c r="C85" s="147">
        <v>53.46</v>
      </c>
      <c r="D85" s="148">
        <v>2004</v>
      </c>
      <c r="E85" s="149" t="s">
        <v>2265</v>
      </c>
      <c r="F85" s="120" t="s">
        <v>1416</v>
      </c>
      <c r="G85" s="147" t="s">
        <v>2159</v>
      </c>
      <c r="H85" s="151" t="s">
        <v>150</v>
      </c>
      <c r="I85" s="145">
        <v>8350</v>
      </c>
      <c r="J85" s="145">
        <v>446391</v>
      </c>
      <c r="K85" s="152"/>
    </row>
    <row r="86" spans="1:11">
      <c r="A86" s="120" t="s">
        <v>2266</v>
      </c>
      <c r="B86" s="147" t="s">
        <v>2267</v>
      </c>
      <c r="C86" s="147">
        <v>59.27</v>
      </c>
      <c r="D86" s="148">
        <v>2004</v>
      </c>
      <c r="E86" s="149" t="s">
        <v>2268</v>
      </c>
      <c r="F86" s="120" t="s">
        <v>1418</v>
      </c>
      <c r="G86" s="147" t="s">
        <v>2159</v>
      </c>
      <c r="H86" s="151" t="s">
        <v>150</v>
      </c>
      <c r="I86" s="145">
        <v>8444</v>
      </c>
      <c r="J86" s="145">
        <v>500476</v>
      </c>
      <c r="K86" s="152"/>
    </row>
    <row r="87" spans="1:11">
      <c r="A87" s="120" t="s">
        <v>2269</v>
      </c>
      <c r="B87" s="147" t="s">
        <v>1421</v>
      </c>
      <c r="C87" s="147">
        <v>56.29</v>
      </c>
      <c r="D87" s="148">
        <v>2004</v>
      </c>
      <c r="E87" s="149" t="s">
        <v>2270</v>
      </c>
      <c r="F87" s="120" t="s">
        <v>1420</v>
      </c>
      <c r="G87" s="147" t="s">
        <v>2159</v>
      </c>
      <c r="H87" s="151" t="s">
        <v>150</v>
      </c>
      <c r="I87" s="145">
        <v>8427</v>
      </c>
      <c r="J87" s="145">
        <v>474356</v>
      </c>
      <c r="K87" s="152"/>
    </row>
    <row r="88" spans="1:11">
      <c r="A88" s="120" t="s">
        <v>2271</v>
      </c>
      <c r="B88" s="147" t="s">
        <v>1423</v>
      </c>
      <c r="C88" s="147">
        <v>59.27</v>
      </c>
      <c r="D88" s="148">
        <v>2004</v>
      </c>
      <c r="E88" s="149" t="s">
        <v>2272</v>
      </c>
      <c r="F88" s="120" t="s">
        <v>1422</v>
      </c>
      <c r="G88" s="147" t="s">
        <v>2159</v>
      </c>
      <c r="H88" s="151" t="s">
        <v>150</v>
      </c>
      <c r="I88" s="145">
        <v>8511</v>
      </c>
      <c r="J88" s="145">
        <v>504447</v>
      </c>
      <c r="K88" s="152"/>
    </row>
    <row r="89" spans="1:11">
      <c r="A89" s="120" t="s">
        <v>2273</v>
      </c>
      <c r="B89" s="147" t="s">
        <v>1425</v>
      </c>
      <c r="C89" s="147">
        <v>56.29</v>
      </c>
      <c r="D89" s="148">
        <v>2004</v>
      </c>
      <c r="E89" s="149" t="s">
        <v>2274</v>
      </c>
      <c r="F89" s="120" t="s">
        <v>1424</v>
      </c>
      <c r="G89" s="147" t="s">
        <v>2159</v>
      </c>
      <c r="H89" s="151" t="s">
        <v>150</v>
      </c>
      <c r="I89" s="145">
        <v>8511</v>
      </c>
      <c r="J89" s="145">
        <v>479084</v>
      </c>
      <c r="K89" s="152"/>
    </row>
    <row r="90" spans="1:11">
      <c r="A90" s="120" t="s">
        <v>2275</v>
      </c>
      <c r="B90" s="147" t="s">
        <v>2276</v>
      </c>
      <c r="C90" s="147">
        <v>59.27</v>
      </c>
      <c r="D90" s="148">
        <v>2004</v>
      </c>
      <c r="E90" s="149" t="s">
        <v>2277</v>
      </c>
      <c r="F90" s="120" t="s">
        <v>1426</v>
      </c>
      <c r="G90" s="147" t="s">
        <v>2159</v>
      </c>
      <c r="H90" s="151" t="s">
        <v>150</v>
      </c>
      <c r="I90" s="145">
        <v>8596</v>
      </c>
      <c r="J90" s="145">
        <v>509485</v>
      </c>
      <c r="K90" s="152"/>
    </row>
    <row r="91" spans="1:11">
      <c r="A91" s="120" t="s">
        <v>2278</v>
      </c>
      <c r="B91" s="147" t="s">
        <v>1429</v>
      </c>
      <c r="C91" s="147">
        <v>56.29</v>
      </c>
      <c r="D91" s="148">
        <v>2004</v>
      </c>
      <c r="E91" s="149" t="s">
        <v>2279</v>
      </c>
      <c r="F91" s="120" t="s">
        <v>1428</v>
      </c>
      <c r="G91" s="147" t="s">
        <v>2159</v>
      </c>
      <c r="H91" s="151" t="s">
        <v>150</v>
      </c>
      <c r="I91" s="145">
        <v>8596</v>
      </c>
      <c r="J91" s="145">
        <v>483869</v>
      </c>
      <c r="K91" s="152"/>
    </row>
    <row r="92" spans="1:11">
      <c r="A92" s="120" t="s">
        <v>2280</v>
      </c>
      <c r="B92" s="147" t="s">
        <v>1431</v>
      </c>
      <c r="C92" s="147">
        <v>59.27</v>
      </c>
      <c r="D92" s="148">
        <v>2004</v>
      </c>
      <c r="E92" s="149" t="s">
        <v>2281</v>
      </c>
      <c r="F92" s="120" t="s">
        <v>1430</v>
      </c>
      <c r="G92" s="147" t="s">
        <v>2159</v>
      </c>
      <c r="H92" s="151" t="s">
        <v>150</v>
      </c>
      <c r="I92" s="145">
        <v>8511</v>
      </c>
      <c r="J92" s="145">
        <v>504447</v>
      </c>
      <c r="K92" s="152"/>
    </row>
    <row r="93" spans="1:11">
      <c r="A93" s="120" t="s">
        <v>2282</v>
      </c>
      <c r="B93" s="147" t="s">
        <v>1433</v>
      </c>
      <c r="C93" s="147">
        <v>56.29</v>
      </c>
      <c r="D93" s="148">
        <v>2004</v>
      </c>
      <c r="E93" s="149" t="s">
        <v>2283</v>
      </c>
      <c r="F93" s="120" t="s">
        <v>1432</v>
      </c>
      <c r="G93" s="147" t="s">
        <v>2159</v>
      </c>
      <c r="H93" s="151" t="s">
        <v>150</v>
      </c>
      <c r="I93" s="145">
        <v>8511</v>
      </c>
      <c r="J93" s="145">
        <v>479084</v>
      </c>
      <c r="K93" s="152"/>
    </row>
    <row r="94" spans="1:11">
      <c r="A94" s="120" t="s">
        <v>2284</v>
      </c>
      <c r="B94" s="147" t="s">
        <v>1435</v>
      </c>
      <c r="C94" s="147">
        <v>59.27</v>
      </c>
      <c r="D94" s="148">
        <v>2004</v>
      </c>
      <c r="E94" s="149" t="s">
        <v>2285</v>
      </c>
      <c r="F94" s="120" t="s">
        <v>1434</v>
      </c>
      <c r="G94" s="147" t="s">
        <v>2159</v>
      </c>
      <c r="H94" s="151" t="s">
        <v>150</v>
      </c>
      <c r="I94" s="145">
        <v>8469</v>
      </c>
      <c r="J94" s="145">
        <v>501958</v>
      </c>
      <c r="K94" s="152"/>
    </row>
    <row r="95" spans="1:11">
      <c r="A95" s="120" t="s">
        <v>2286</v>
      </c>
      <c r="B95" s="147" t="s">
        <v>1437</v>
      </c>
      <c r="C95" s="147">
        <v>56.29</v>
      </c>
      <c r="D95" s="148">
        <v>2004</v>
      </c>
      <c r="E95" s="149" t="s">
        <v>2287</v>
      </c>
      <c r="F95" s="120" t="s">
        <v>1436</v>
      </c>
      <c r="G95" s="147" t="s">
        <v>2159</v>
      </c>
      <c r="H95" s="151" t="s">
        <v>150</v>
      </c>
      <c r="I95" s="145">
        <v>8469</v>
      </c>
      <c r="J95" s="145">
        <v>476720</v>
      </c>
      <c r="K95" s="152"/>
    </row>
    <row r="96" spans="1:11">
      <c r="A96" s="120" t="s">
        <v>2288</v>
      </c>
      <c r="B96" s="147" t="s">
        <v>1439</v>
      </c>
      <c r="C96" s="147">
        <v>59.27</v>
      </c>
      <c r="D96" s="148">
        <v>2004</v>
      </c>
      <c r="E96" s="149" t="s">
        <v>2289</v>
      </c>
      <c r="F96" s="120" t="s">
        <v>1438</v>
      </c>
      <c r="G96" s="147" t="s">
        <v>2159</v>
      </c>
      <c r="H96" s="151" t="s">
        <v>150</v>
      </c>
      <c r="I96" s="145">
        <v>8427</v>
      </c>
      <c r="J96" s="145">
        <v>499468</v>
      </c>
      <c r="K96" s="152"/>
    </row>
    <row r="97" spans="1:11">
      <c r="A97" s="120" t="s">
        <v>2290</v>
      </c>
      <c r="B97" s="147" t="s">
        <v>1441</v>
      </c>
      <c r="C97" s="147">
        <v>56.29</v>
      </c>
      <c r="D97" s="148">
        <v>2004</v>
      </c>
      <c r="E97" s="149" t="s">
        <v>2291</v>
      </c>
      <c r="F97" s="120" t="s">
        <v>1440</v>
      </c>
      <c r="G97" s="147" t="s">
        <v>2159</v>
      </c>
      <c r="H97" s="151" t="s">
        <v>150</v>
      </c>
      <c r="I97" s="145">
        <v>8427</v>
      </c>
      <c r="J97" s="145">
        <v>474356</v>
      </c>
      <c r="K97" s="152"/>
    </row>
    <row r="98" spans="1:11">
      <c r="A98" s="120" t="s">
        <v>2292</v>
      </c>
      <c r="B98" s="147" t="s">
        <v>1443</v>
      </c>
      <c r="C98" s="147">
        <v>59.27</v>
      </c>
      <c r="D98" s="148">
        <v>2004</v>
      </c>
      <c r="E98" s="149" t="s">
        <v>2293</v>
      </c>
      <c r="F98" s="120" t="s">
        <v>1442</v>
      </c>
      <c r="G98" s="147" t="s">
        <v>2159</v>
      </c>
      <c r="H98" s="151" t="s">
        <v>150</v>
      </c>
      <c r="I98" s="145">
        <v>8301</v>
      </c>
      <c r="J98" s="145">
        <v>492000</v>
      </c>
      <c r="K98" s="152"/>
    </row>
    <row r="99" spans="1:11">
      <c r="A99" s="120" t="s">
        <v>2294</v>
      </c>
      <c r="B99" s="147" t="s">
        <v>1445</v>
      </c>
      <c r="C99" s="147">
        <v>56.29</v>
      </c>
      <c r="D99" s="148">
        <v>2004</v>
      </c>
      <c r="E99" s="149" t="s">
        <v>2295</v>
      </c>
      <c r="F99" s="120" t="s">
        <v>1444</v>
      </c>
      <c r="G99" s="147" t="s">
        <v>2159</v>
      </c>
      <c r="H99" s="151" t="s">
        <v>150</v>
      </c>
      <c r="I99" s="145">
        <v>8301</v>
      </c>
      <c r="J99" s="145">
        <v>467263</v>
      </c>
      <c r="K99" s="152"/>
    </row>
    <row r="100" spans="1:11">
      <c r="A100" s="120" t="s">
        <v>2296</v>
      </c>
      <c r="B100" s="147" t="s">
        <v>1447</v>
      </c>
      <c r="C100" s="147">
        <v>53.46</v>
      </c>
      <c r="D100" s="148">
        <v>2004</v>
      </c>
      <c r="E100" s="149" t="s">
        <v>2297</v>
      </c>
      <c r="F100" s="120" t="s">
        <v>1446</v>
      </c>
      <c r="G100" s="147" t="s">
        <v>2159</v>
      </c>
      <c r="H100" s="151" t="s">
        <v>150</v>
      </c>
      <c r="I100" s="145">
        <v>8350</v>
      </c>
      <c r="J100" s="145">
        <v>446391</v>
      </c>
      <c r="K100" s="152"/>
    </row>
    <row r="101" spans="1:11">
      <c r="A101" s="120" t="s">
        <v>2298</v>
      </c>
      <c r="B101" s="147" t="s">
        <v>1449</v>
      </c>
      <c r="C101" s="147">
        <v>56.29</v>
      </c>
      <c r="D101" s="148">
        <v>2004</v>
      </c>
      <c r="E101" s="149" t="s">
        <v>2299</v>
      </c>
      <c r="F101" s="120" t="s">
        <v>1448</v>
      </c>
      <c r="G101" s="147" t="s">
        <v>2159</v>
      </c>
      <c r="H101" s="151" t="s">
        <v>150</v>
      </c>
      <c r="I101" s="145">
        <v>8427</v>
      </c>
      <c r="J101" s="145">
        <v>474356</v>
      </c>
      <c r="K101" s="152"/>
    </row>
    <row r="102" spans="1:11">
      <c r="A102" s="120" t="s">
        <v>2300</v>
      </c>
      <c r="B102" s="147" t="s">
        <v>2301</v>
      </c>
      <c r="C102" s="147">
        <v>44.98</v>
      </c>
      <c r="D102" s="148">
        <v>2004</v>
      </c>
      <c r="E102" s="149" t="s">
        <v>2302</v>
      </c>
      <c r="F102" s="120" t="s">
        <v>1450</v>
      </c>
      <c r="G102" s="147" t="s">
        <v>2159</v>
      </c>
      <c r="H102" s="151" t="s">
        <v>150</v>
      </c>
      <c r="I102" s="145">
        <v>8511</v>
      </c>
      <c r="J102" s="145">
        <v>382825</v>
      </c>
      <c r="K102" s="152"/>
    </row>
    <row r="103" spans="1:11">
      <c r="A103" s="120" t="s">
        <v>2303</v>
      </c>
      <c r="B103" s="147" t="s">
        <v>1453</v>
      </c>
      <c r="C103" s="147">
        <v>56.29</v>
      </c>
      <c r="D103" s="148">
        <v>2004</v>
      </c>
      <c r="E103" s="149" t="s">
        <v>2304</v>
      </c>
      <c r="F103" s="120" t="s">
        <v>1452</v>
      </c>
      <c r="G103" s="147" t="s">
        <v>2159</v>
      </c>
      <c r="H103" s="151" t="s">
        <v>150</v>
      </c>
      <c r="I103" s="145">
        <v>8511</v>
      </c>
      <c r="J103" s="145">
        <v>479084</v>
      </c>
      <c r="K103" s="152"/>
    </row>
    <row r="104" spans="1:11">
      <c r="A104" s="120" t="s">
        <v>2305</v>
      </c>
      <c r="B104" s="147" t="s">
        <v>1455</v>
      </c>
      <c r="C104" s="147">
        <v>44.98</v>
      </c>
      <c r="D104" s="148">
        <v>2004</v>
      </c>
      <c r="E104" s="149" t="s">
        <v>2306</v>
      </c>
      <c r="F104" s="120" t="s">
        <v>1454</v>
      </c>
      <c r="G104" s="147" t="s">
        <v>2159</v>
      </c>
      <c r="H104" s="151" t="s">
        <v>150</v>
      </c>
      <c r="I104" s="145">
        <v>8596</v>
      </c>
      <c r="J104" s="145">
        <v>386648</v>
      </c>
      <c r="K104" s="152"/>
    </row>
    <row r="105" spans="1:11">
      <c r="A105" s="120" t="s">
        <v>2307</v>
      </c>
      <c r="B105" s="147" t="s">
        <v>1457</v>
      </c>
      <c r="C105" s="147">
        <v>56.29</v>
      </c>
      <c r="D105" s="148">
        <v>2004</v>
      </c>
      <c r="E105" s="149" t="s">
        <v>2308</v>
      </c>
      <c r="F105" s="151" t="s">
        <v>1456</v>
      </c>
      <c r="G105" s="147" t="s">
        <v>2159</v>
      </c>
      <c r="H105" s="151" t="s">
        <v>150</v>
      </c>
      <c r="I105" s="145">
        <v>8596</v>
      </c>
      <c r="J105" s="145">
        <v>483869</v>
      </c>
      <c r="K105" s="152"/>
    </row>
    <row r="106" spans="1:11">
      <c r="A106" s="120" t="s">
        <v>2309</v>
      </c>
      <c r="B106" s="147" t="s">
        <v>1459</v>
      </c>
      <c r="C106" s="147">
        <v>44.98</v>
      </c>
      <c r="D106" s="148">
        <v>2004</v>
      </c>
      <c r="E106" s="149" t="s">
        <v>2310</v>
      </c>
      <c r="F106" s="120" t="s">
        <v>1458</v>
      </c>
      <c r="G106" s="147" t="s">
        <v>2159</v>
      </c>
      <c r="H106" s="151" t="s">
        <v>150</v>
      </c>
      <c r="I106" s="145">
        <v>8511</v>
      </c>
      <c r="J106" s="145">
        <v>382825</v>
      </c>
      <c r="K106" s="152"/>
    </row>
    <row r="107" spans="1:11">
      <c r="A107" s="120" t="s">
        <v>2311</v>
      </c>
      <c r="B107" s="147" t="s">
        <v>1461</v>
      </c>
      <c r="C107" s="147">
        <v>56.29</v>
      </c>
      <c r="D107" s="148">
        <v>2004</v>
      </c>
      <c r="E107" s="149" t="s">
        <v>2312</v>
      </c>
      <c r="F107" s="120" t="s">
        <v>1460</v>
      </c>
      <c r="G107" s="147" t="s">
        <v>2159</v>
      </c>
      <c r="H107" s="151" t="s">
        <v>150</v>
      </c>
      <c r="I107" s="145">
        <v>8511</v>
      </c>
      <c r="J107" s="145">
        <v>479084</v>
      </c>
      <c r="K107" s="152"/>
    </row>
    <row r="108" spans="1:11">
      <c r="A108" s="120" t="s">
        <v>2313</v>
      </c>
      <c r="B108" s="147" t="s">
        <v>1463</v>
      </c>
      <c r="C108" s="147">
        <v>44.98</v>
      </c>
      <c r="D108" s="148">
        <v>2004</v>
      </c>
      <c r="E108" s="149" t="s">
        <v>2314</v>
      </c>
      <c r="F108" s="120" t="s">
        <v>1462</v>
      </c>
      <c r="G108" s="147" t="s">
        <v>2159</v>
      </c>
      <c r="H108" s="151" t="s">
        <v>150</v>
      </c>
      <c r="I108" s="145">
        <v>8469</v>
      </c>
      <c r="J108" s="145">
        <v>380936</v>
      </c>
      <c r="K108" s="152"/>
    </row>
    <row r="109" spans="1:11">
      <c r="A109" s="120" t="s">
        <v>2315</v>
      </c>
      <c r="B109" s="147" t="s">
        <v>1465</v>
      </c>
      <c r="C109" s="147">
        <v>56.29</v>
      </c>
      <c r="D109" s="148">
        <v>2004</v>
      </c>
      <c r="E109" s="149" t="s">
        <v>2316</v>
      </c>
      <c r="F109" s="120" t="s">
        <v>1464</v>
      </c>
      <c r="G109" s="147" t="s">
        <v>2159</v>
      </c>
      <c r="H109" s="151" t="s">
        <v>150</v>
      </c>
      <c r="I109" s="145">
        <v>8469</v>
      </c>
      <c r="J109" s="145">
        <v>476720</v>
      </c>
      <c r="K109" s="152"/>
    </row>
    <row r="110" spans="1:11">
      <c r="A110" s="120" t="s">
        <v>2317</v>
      </c>
      <c r="B110" s="147" t="s">
        <v>1467</v>
      </c>
      <c r="C110" s="147">
        <v>44.98</v>
      </c>
      <c r="D110" s="148">
        <v>2004</v>
      </c>
      <c r="E110" s="149" t="s">
        <v>2318</v>
      </c>
      <c r="F110" s="120" t="s">
        <v>1466</v>
      </c>
      <c r="G110" s="147" t="s">
        <v>2159</v>
      </c>
      <c r="H110" s="151" t="s">
        <v>150</v>
      </c>
      <c r="I110" s="145">
        <v>8427</v>
      </c>
      <c r="J110" s="145">
        <v>379046</v>
      </c>
      <c r="K110" s="152"/>
    </row>
    <row r="111" spans="1:11">
      <c r="A111" s="120" t="s">
        <v>2319</v>
      </c>
      <c r="B111" s="147" t="s">
        <v>2320</v>
      </c>
      <c r="C111" s="147">
        <v>56.29</v>
      </c>
      <c r="D111" s="148">
        <v>2004</v>
      </c>
      <c r="E111" s="149" t="s">
        <v>2321</v>
      </c>
      <c r="F111" s="120" t="s">
        <v>1468</v>
      </c>
      <c r="G111" s="147" t="s">
        <v>2159</v>
      </c>
      <c r="H111" s="151" t="s">
        <v>150</v>
      </c>
      <c r="I111" s="145">
        <v>8427</v>
      </c>
      <c r="J111" s="145">
        <v>474356</v>
      </c>
      <c r="K111" s="152"/>
    </row>
    <row r="112" spans="1:11">
      <c r="A112" s="120" t="s">
        <v>2322</v>
      </c>
      <c r="B112" s="147" t="s">
        <v>1471</v>
      </c>
      <c r="C112" s="147">
        <v>59.27</v>
      </c>
      <c r="D112" s="148">
        <v>2004</v>
      </c>
      <c r="E112" s="149" t="s">
        <v>2323</v>
      </c>
      <c r="F112" s="120" t="s">
        <v>1470</v>
      </c>
      <c r="G112" s="147" t="s">
        <v>2159</v>
      </c>
      <c r="H112" s="151" t="s">
        <v>150</v>
      </c>
      <c r="I112" s="145">
        <v>8301</v>
      </c>
      <c r="J112" s="145">
        <v>492000</v>
      </c>
      <c r="K112" s="152"/>
    </row>
    <row r="113" spans="1:11">
      <c r="A113" s="120" t="s">
        <v>2324</v>
      </c>
      <c r="B113" s="147" t="s">
        <v>1473</v>
      </c>
      <c r="C113" s="147">
        <v>56.29</v>
      </c>
      <c r="D113" s="148">
        <v>2004</v>
      </c>
      <c r="E113" s="149" t="s">
        <v>2325</v>
      </c>
      <c r="F113" s="120" t="s">
        <v>1472</v>
      </c>
      <c r="G113" s="147" t="s">
        <v>2159</v>
      </c>
      <c r="H113" s="151" t="s">
        <v>150</v>
      </c>
      <c r="I113" s="145">
        <v>8301</v>
      </c>
      <c r="J113" s="145">
        <v>467263</v>
      </c>
      <c r="K113" s="152"/>
    </row>
    <row r="114" spans="1:11">
      <c r="A114" s="120" t="s">
        <v>2326</v>
      </c>
      <c r="B114" s="147" t="s">
        <v>1475</v>
      </c>
      <c r="C114" s="147">
        <v>60.16</v>
      </c>
      <c r="D114" s="148">
        <v>1982</v>
      </c>
      <c r="E114" s="149" t="s">
        <v>2327</v>
      </c>
      <c r="F114" s="120" t="s">
        <v>1474</v>
      </c>
      <c r="G114" s="147" t="s">
        <v>2159</v>
      </c>
      <c r="H114" s="151" t="s">
        <v>150</v>
      </c>
      <c r="I114" s="145">
        <v>8091</v>
      </c>
      <c r="J114" s="145">
        <v>486755</v>
      </c>
      <c r="K114" s="152"/>
    </row>
    <row r="115" spans="1:11">
      <c r="A115" s="120" t="s">
        <v>2328</v>
      </c>
      <c r="B115" s="147" t="s">
        <v>1477</v>
      </c>
      <c r="C115" s="147">
        <v>68.39</v>
      </c>
      <c r="D115" s="148">
        <v>1982</v>
      </c>
      <c r="E115" s="149" t="s">
        <v>2329</v>
      </c>
      <c r="F115" s="120" t="s">
        <v>1476</v>
      </c>
      <c r="G115" s="147" t="s">
        <v>2159</v>
      </c>
      <c r="H115" s="151" t="s">
        <v>150</v>
      </c>
      <c r="I115" s="145">
        <v>8091</v>
      </c>
      <c r="J115" s="145">
        <v>553343</v>
      </c>
      <c r="K115" s="152"/>
    </row>
    <row r="116" spans="1:11">
      <c r="A116" s="120" t="s">
        <v>2330</v>
      </c>
      <c r="B116" s="147" t="s">
        <v>2331</v>
      </c>
      <c r="C116" s="147">
        <v>64.02</v>
      </c>
      <c r="D116" s="148">
        <v>1982</v>
      </c>
      <c r="E116" s="149" t="s">
        <v>2332</v>
      </c>
      <c r="F116" s="120" t="s">
        <v>1479</v>
      </c>
      <c r="G116" s="147" t="s">
        <v>2159</v>
      </c>
      <c r="H116" s="151" t="s">
        <v>150</v>
      </c>
      <c r="I116" s="145">
        <v>8091</v>
      </c>
      <c r="J116" s="145">
        <v>517986</v>
      </c>
      <c r="K116" s="152"/>
    </row>
    <row r="117" spans="1:11">
      <c r="A117" s="120" t="s">
        <v>2333</v>
      </c>
      <c r="B117" s="147" t="s">
        <v>1482</v>
      </c>
      <c r="C117" s="147">
        <v>64.02</v>
      </c>
      <c r="D117" s="148">
        <v>1982</v>
      </c>
      <c r="E117" s="149" t="s">
        <v>2334</v>
      </c>
      <c r="F117" s="120" t="s">
        <v>1481</v>
      </c>
      <c r="G117" s="147" t="s">
        <v>2159</v>
      </c>
      <c r="H117" s="151" t="s">
        <v>150</v>
      </c>
      <c r="I117" s="145">
        <v>8091</v>
      </c>
      <c r="J117" s="145">
        <v>517986</v>
      </c>
      <c r="K117" s="152"/>
    </row>
    <row r="118" spans="1:11">
      <c r="A118" s="120" t="s">
        <v>2335</v>
      </c>
      <c r="B118" s="147" t="s">
        <v>1484</v>
      </c>
      <c r="C118" s="147">
        <v>63.46</v>
      </c>
      <c r="D118" s="148">
        <v>1982</v>
      </c>
      <c r="E118" s="149" t="s">
        <v>2336</v>
      </c>
      <c r="F118" s="120" t="s">
        <v>1483</v>
      </c>
      <c r="G118" s="147" t="s">
        <v>2159</v>
      </c>
      <c r="H118" s="151" t="s">
        <v>150</v>
      </c>
      <c r="I118" s="145">
        <v>8091</v>
      </c>
      <c r="J118" s="145">
        <v>513455</v>
      </c>
      <c r="K118" s="152"/>
    </row>
    <row r="119" spans="1:11">
      <c r="A119" s="120" t="s">
        <v>2337</v>
      </c>
      <c r="B119" s="147" t="s">
        <v>1486</v>
      </c>
      <c r="C119" s="147">
        <v>63.46</v>
      </c>
      <c r="D119" s="148">
        <v>1982</v>
      </c>
      <c r="E119" s="149" t="s">
        <v>2338</v>
      </c>
      <c r="F119" s="120" t="s">
        <v>1485</v>
      </c>
      <c r="G119" s="147" t="s">
        <v>2159</v>
      </c>
      <c r="H119" s="151" t="s">
        <v>150</v>
      </c>
      <c r="I119" s="145">
        <v>8091</v>
      </c>
      <c r="J119" s="145">
        <v>513455</v>
      </c>
      <c r="K119" s="152"/>
    </row>
    <row r="120" spans="1:11">
      <c r="A120" s="120" t="s">
        <v>2339</v>
      </c>
      <c r="B120" s="147" t="s">
        <v>2340</v>
      </c>
      <c r="C120" s="147">
        <v>69.989999999999995</v>
      </c>
      <c r="D120" s="148">
        <v>1982</v>
      </c>
      <c r="E120" s="149" t="s">
        <v>2341</v>
      </c>
      <c r="F120" s="120" t="s">
        <v>1487</v>
      </c>
      <c r="G120" s="147" t="s">
        <v>2159</v>
      </c>
      <c r="H120" s="151" t="s">
        <v>150</v>
      </c>
      <c r="I120" s="145">
        <v>8095</v>
      </c>
      <c r="J120" s="145">
        <v>566569</v>
      </c>
      <c r="K120" s="152"/>
    </row>
    <row r="121" spans="1:11">
      <c r="A121" s="120" t="s">
        <v>2342</v>
      </c>
      <c r="B121" s="147" t="s">
        <v>2343</v>
      </c>
      <c r="C121" s="147">
        <v>79.94</v>
      </c>
      <c r="D121" s="148">
        <v>1982</v>
      </c>
      <c r="E121" s="149" t="s">
        <v>2344</v>
      </c>
      <c r="F121" s="120" t="s">
        <v>1489</v>
      </c>
      <c r="G121" s="147" t="s">
        <v>2159</v>
      </c>
      <c r="H121" s="151" t="s">
        <v>150</v>
      </c>
      <c r="I121" s="145">
        <v>8095</v>
      </c>
      <c r="J121" s="145">
        <v>647114</v>
      </c>
      <c r="K121" s="152"/>
    </row>
    <row r="122" spans="1:11">
      <c r="A122" s="120" t="s">
        <v>2345</v>
      </c>
      <c r="B122" s="147" t="s">
        <v>1492</v>
      </c>
      <c r="C122" s="147">
        <v>67.13</v>
      </c>
      <c r="D122" s="148">
        <v>1982</v>
      </c>
      <c r="E122" s="149" t="s">
        <v>2346</v>
      </c>
      <c r="F122" s="120" t="s">
        <v>1491</v>
      </c>
      <c r="G122" s="147" t="s">
        <v>2159</v>
      </c>
      <c r="H122" s="151" t="s">
        <v>150</v>
      </c>
      <c r="I122" s="145">
        <v>8095</v>
      </c>
      <c r="J122" s="145">
        <v>543417</v>
      </c>
      <c r="K122" s="152"/>
    </row>
    <row r="123" spans="1:11">
      <c r="A123" s="120" t="s">
        <v>2347</v>
      </c>
      <c r="B123" s="147" t="s">
        <v>1494</v>
      </c>
      <c r="C123" s="147">
        <v>67.13</v>
      </c>
      <c r="D123" s="148">
        <v>1982</v>
      </c>
      <c r="E123" s="149" t="s">
        <v>2348</v>
      </c>
      <c r="F123" s="120" t="s">
        <v>1493</v>
      </c>
      <c r="G123" s="147" t="s">
        <v>2159</v>
      </c>
      <c r="H123" s="151" t="s">
        <v>150</v>
      </c>
      <c r="I123" s="145">
        <v>8095</v>
      </c>
      <c r="J123" s="145">
        <v>543417</v>
      </c>
      <c r="K123" s="152"/>
    </row>
    <row r="124" spans="1:11">
      <c r="A124" s="120" t="s">
        <v>2349</v>
      </c>
      <c r="B124" s="147" t="s">
        <v>1496</v>
      </c>
      <c r="C124" s="147">
        <v>64.86</v>
      </c>
      <c r="D124" s="148">
        <v>1982</v>
      </c>
      <c r="E124" s="149" t="s">
        <v>2350</v>
      </c>
      <c r="F124" s="120" t="s">
        <v>1495</v>
      </c>
      <c r="G124" s="147" t="s">
        <v>2159</v>
      </c>
      <c r="H124" s="151" t="s">
        <v>150</v>
      </c>
      <c r="I124" s="145">
        <v>8095</v>
      </c>
      <c r="J124" s="145">
        <v>525042</v>
      </c>
      <c r="K124" s="152"/>
    </row>
    <row r="125" spans="1:11">
      <c r="A125" s="120" t="s">
        <v>2351</v>
      </c>
      <c r="B125" s="147" t="s">
        <v>1498</v>
      </c>
      <c r="C125" s="147">
        <v>63.46</v>
      </c>
      <c r="D125" s="148">
        <v>1982</v>
      </c>
      <c r="E125" s="149" t="s">
        <v>2352</v>
      </c>
      <c r="F125" s="120" t="s">
        <v>1497</v>
      </c>
      <c r="G125" s="147" t="s">
        <v>2159</v>
      </c>
      <c r="H125" s="151" t="s">
        <v>150</v>
      </c>
      <c r="I125" s="145">
        <v>8095</v>
      </c>
      <c r="J125" s="145">
        <v>513709</v>
      </c>
      <c r="K125" s="152"/>
    </row>
    <row r="126" spans="1:11">
      <c r="A126" s="120" t="s">
        <v>2353</v>
      </c>
      <c r="B126" s="147" t="s">
        <v>2354</v>
      </c>
      <c r="C126" s="147">
        <v>39.89</v>
      </c>
      <c r="D126" s="148">
        <v>1963</v>
      </c>
      <c r="E126" s="149" t="s">
        <v>2355</v>
      </c>
      <c r="F126" s="120" t="s">
        <v>1499</v>
      </c>
      <c r="G126" s="147" t="s">
        <v>2159</v>
      </c>
      <c r="H126" s="151" t="s">
        <v>150</v>
      </c>
      <c r="I126" s="145">
        <v>8086</v>
      </c>
      <c r="J126" s="145">
        <v>322551</v>
      </c>
      <c r="K126" s="152"/>
    </row>
    <row r="127" spans="1:11">
      <c r="A127" s="120" t="s">
        <v>2356</v>
      </c>
      <c r="B127" s="147" t="s">
        <v>2357</v>
      </c>
      <c r="C127" s="147">
        <v>26.97</v>
      </c>
      <c r="D127" s="148">
        <v>1963</v>
      </c>
      <c r="E127" s="149" t="s">
        <v>2358</v>
      </c>
      <c r="F127" s="120" t="s">
        <v>1501</v>
      </c>
      <c r="G127" s="147" t="s">
        <v>2159</v>
      </c>
      <c r="H127" s="151" t="s">
        <v>150</v>
      </c>
      <c r="I127" s="145">
        <v>8086</v>
      </c>
      <c r="J127" s="145">
        <v>218079</v>
      </c>
      <c r="K127" s="152"/>
    </row>
    <row r="128" spans="1:11">
      <c r="A128" s="120" t="s">
        <v>2359</v>
      </c>
      <c r="B128" s="147" t="s">
        <v>2360</v>
      </c>
      <c r="C128" s="147">
        <v>22.94</v>
      </c>
      <c r="D128" s="148">
        <v>1963</v>
      </c>
      <c r="E128" s="149" t="s">
        <v>2361</v>
      </c>
      <c r="F128" s="120" t="s">
        <v>1503</v>
      </c>
      <c r="G128" s="147" t="s">
        <v>2159</v>
      </c>
      <c r="H128" s="151" t="s">
        <v>150</v>
      </c>
      <c r="I128" s="145">
        <v>8086</v>
      </c>
      <c r="J128" s="145">
        <v>185493</v>
      </c>
      <c r="K128" s="152"/>
    </row>
    <row r="129" spans="1:11">
      <c r="A129" s="120" t="s">
        <v>2362</v>
      </c>
      <c r="B129" s="147" t="s">
        <v>2363</v>
      </c>
      <c r="C129" s="147">
        <v>22.94</v>
      </c>
      <c r="D129" s="148">
        <v>1963</v>
      </c>
      <c r="E129" s="149" t="s">
        <v>2364</v>
      </c>
      <c r="F129" s="120" t="s">
        <v>1505</v>
      </c>
      <c r="G129" s="147" t="s">
        <v>2159</v>
      </c>
      <c r="H129" s="151" t="s">
        <v>150</v>
      </c>
      <c r="I129" s="145">
        <v>8086</v>
      </c>
      <c r="J129" s="145">
        <v>185493</v>
      </c>
      <c r="K129" s="152"/>
    </row>
    <row r="130" spans="1:11">
      <c r="A130" s="120" t="s">
        <v>2365</v>
      </c>
      <c r="B130" s="147" t="s">
        <v>2366</v>
      </c>
      <c r="C130" s="147">
        <v>38.92</v>
      </c>
      <c r="D130" s="148">
        <v>1963</v>
      </c>
      <c r="E130" s="149" t="s">
        <v>2367</v>
      </c>
      <c r="F130" s="120" t="s">
        <v>1507</v>
      </c>
      <c r="G130" s="147" t="s">
        <v>2159</v>
      </c>
      <c r="H130" s="151" t="s">
        <v>150</v>
      </c>
      <c r="I130" s="145">
        <v>8086</v>
      </c>
      <c r="J130" s="145">
        <v>314707</v>
      </c>
      <c r="K130" s="152"/>
    </row>
    <row r="131" spans="1:11">
      <c r="A131" s="120" t="s">
        <v>2368</v>
      </c>
      <c r="B131" s="154" t="s">
        <v>2369</v>
      </c>
      <c r="C131" s="154">
        <v>41.6</v>
      </c>
      <c r="D131" s="148">
        <v>1963</v>
      </c>
      <c r="E131" s="155" t="s">
        <v>2370</v>
      </c>
      <c r="F131" s="120" t="s">
        <v>1509</v>
      </c>
      <c r="G131" s="147" t="s">
        <v>2159</v>
      </c>
      <c r="H131" s="151" t="s">
        <v>150</v>
      </c>
      <c r="I131" s="145">
        <v>8086</v>
      </c>
      <c r="J131" s="145">
        <v>336378</v>
      </c>
      <c r="K131" s="152"/>
    </row>
    <row r="132" spans="1:11" ht="24">
      <c r="A132" s="120" t="s">
        <v>2371</v>
      </c>
      <c r="B132" s="155" t="s">
        <v>2372</v>
      </c>
      <c r="C132" s="154">
        <v>29.65</v>
      </c>
      <c r="D132" s="148">
        <v>1963</v>
      </c>
      <c r="E132" s="155" t="s">
        <v>2373</v>
      </c>
      <c r="F132" s="120" t="s">
        <v>1511</v>
      </c>
      <c r="G132" s="147" t="s">
        <v>2159</v>
      </c>
      <c r="H132" s="151" t="s">
        <v>150</v>
      </c>
      <c r="I132" s="145">
        <v>8086</v>
      </c>
      <c r="J132" s="145">
        <v>239750</v>
      </c>
      <c r="K132" s="152"/>
    </row>
    <row r="133" spans="1:11">
      <c r="A133" s="120" t="s">
        <v>2374</v>
      </c>
      <c r="B133" s="154" t="s">
        <v>2375</v>
      </c>
      <c r="C133" s="154">
        <v>42.57</v>
      </c>
      <c r="D133" s="148">
        <v>1963</v>
      </c>
      <c r="E133" s="155" t="s">
        <v>2376</v>
      </c>
      <c r="F133" s="120" t="s">
        <v>1514</v>
      </c>
      <c r="G133" s="147" t="s">
        <v>2159</v>
      </c>
      <c r="H133" s="151" t="s">
        <v>150</v>
      </c>
      <c r="I133" s="145">
        <v>8086</v>
      </c>
      <c r="J133" s="145">
        <v>344221</v>
      </c>
      <c r="K133" s="152"/>
    </row>
    <row r="134" spans="1:11">
      <c r="A134" s="120" t="s">
        <v>2377</v>
      </c>
      <c r="B134" s="154" t="s">
        <v>2378</v>
      </c>
      <c r="C134" s="154">
        <v>41.96</v>
      </c>
      <c r="D134" s="148">
        <v>1963</v>
      </c>
      <c r="E134" s="155" t="s">
        <v>2379</v>
      </c>
      <c r="F134" s="120" t="s">
        <v>1516</v>
      </c>
      <c r="G134" s="147" t="s">
        <v>2159</v>
      </c>
      <c r="H134" s="151" t="s">
        <v>150</v>
      </c>
      <c r="I134" s="145">
        <v>8167</v>
      </c>
      <c r="J134" s="145">
        <v>342687</v>
      </c>
      <c r="K134" s="152"/>
    </row>
    <row r="135" spans="1:11" ht="24">
      <c r="A135" s="120" t="s">
        <v>2380</v>
      </c>
      <c r="B135" s="154" t="s">
        <v>2381</v>
      </c>
      <c r="C135" s="154">
        <v>29.04</v>
      </c>
      <c r="D135" s="148">
        <v>1963</v>
      </c>
      <c r="E135" s="155" t="s">
        <v>2382</v>
      </c>
      <c r="F135" s="120" t="s">
        <v>1518</v>
      </c>
      <c r="G135" s="147" t="s">
        <v>2159</v>
      </c>
      <c r="H135" s="151" t="s">
        <v>150</v>
      </c>
      <c r="I135" s="145">
        <v>8167</v>
      </c>
      <c r="J135" s="145">
        <v>237170</v>
      </c>
      <c r="K135" s="152"/>
    </row>
    <row r="136" spans="1:11">
      <c r="A136" s="120" t="s">
        <v>2383</v>
      </c>
      <c r="B136" s="154" t="s">
        <v>2384</v>
      </c>
      <c r="C136" s="154">
        <v>29.04</v>
      </c>
      <c r="D136" s="148">
        <v>1963</v>
      </c>
      <c r="E136" s="155" t="s">
        <v>2385</v>
      </c>
      <c r="F136" s="120" t="s">
        <v>1521</v>
      </c>
      <c r="G136" s="147" t="s">
        <v>2159</v>
      </c>
      <c r="H136" s="151" t="s">
        <v>150</v>
      </c>
      <c r="I136" s="145">
        <v>8167</v>
      </c>
      <c r="J136" s="145">
        <v>237170</v>
      </c>
      <c r="K136" s="152"/>
    </row>
    <row r="137" spans="1:11">
      <c r="A137" s="120" t="s">
        <v>2386</v>
      </c>
      <c r="B137" s="154" t="s">
        <v>2387</v>
      </c>
      <c r="C137" s="154">
        <v>40.92</v>
      </c>
      <c r="D137" s="148">
        <v>1963</v>
      </c>
      <c r="E137" s="155" t="s">
        <v>2388</v>
      </c>
      <c r="F137" s="120" t="s">
        <v>1523</v>
      </c>
      <c r="G137" s="147" t="s">
        <v>2159</v>
      </c>
      <c r="H137" s="151" t="s">
        <v>150</v>
      </c>
      <c r="I137" s="145">
        <v>8167</v>
      </c>
      <c r="J137" s="145">
        <v>334194</v>
      </c>
      <c r="K137" s="152"/>
    </row>
    <row r="138" spans="1:11">
      <c r="A138" s="120" t="s">
        <v>2389</v>
      </c>
      <c r="B138" s="154" t="s">
        <v>2390</v>
      </c>
      <c r="C138" s="154">
        <v>43.6</v>
      </c>
      <c r="D138" s="148">
        <v>1963</v>
      </c>
      <c r="E138" s="155" t="s">
        <v>2391</v>
      </c>
      <c r="F138" s="120" t="s">
        <v>1525</v>
      </c>
      <c r="G138" s="147" t="s">
        <v>2159</v>
      </c>
      <c r="H138" s="151" t="s">
        <v>150</v>
      </c>
      <c r="I138" s="145">
        <v>8167</v>
      </c>
      <c r="J138" s="145">
        <v>356081</v>
      </c>
      <c r="K138" s="152"/>
    </row>
    <row r="139" spans="1:11">
      <c r="A139" s="120" t="s">
        <v>2392</v>
      </c>
      <c r="B139" s="154" t="s">
        <v>2393</v>
      </c>
      <c r="C139" s="154">
        <v>26.33</v>
      </c>
      <c r="D139" s="148">
        <v>1963</v>
      </c>
      <c r="E139" s="155" t="s">
        <v>2394</v>
      </c>
      <c r="F139" s="120" t="s">
        <v>1527</v>
      </c>
      <c r="G139" s="147" t="s">
        <v>2159</v>
      </c>
      <c r="H139" s="151" t="s">
        <v>150</v>
      </c>
      <c r="I139" s="145">
        <v>8167</v>
      </c>
      <c r="J139" s="145">
        <v>215037</v>
      </c>
      <c r="K139" s="152"/>
    </row>
    <row r="140" spans="1:11">
      <c r="A140" s="120" t="s">
        <v>2395</v>
      </c>
      <c r="B140" s="154" t="s">
        <v>2396</v>
      </c>
      <c r="C140" s="154">
        <v>44.64</v>
      </c>
      <c r="D140" s="148">
        <v>1963</v>
      </c>
      <c r="E140" s="155" t="s">
        <v>2397</v>
      </c>
      <c r="F140" s="120" t="s">
        <v>1529</v>
      </c>
      <c r="G140" s="147" t="s">
        <v>2159</v>
      </c>
      <c r="H140" s="151" t="s">
        <v>150</v>
      </c>
      <c r="I140" s="145">
        <v>8167</v>
      </c>
      <c r="J140" s="145">
        <v>364575</v>
      </c>
      <c r="K140" s="152"/>
    </row>
    <row r="141" spans="1:11">
      <c r="A141" s="120" t="s">
        <v>2398</v>
      </c>
      <c r="B141" s="154" t="s">
        <v>2399</v>
      </c>
      <c r="C141" s="154">
        <v>26.33</v>
      </c>
      <c r="D141" s="148">
        <v>1963</v>
      </c>
      <c r="E141" s="155" t="s">
        <v>2400</v>
      </c>
      <c r="F141" s="120" t="s">
        <v>1531</v>
      </c>
      <c r="G141" s="147" t="s">
        <v>2159</v>
      </c>
      <c r="H141" s="151" t="s">
        <v>150</v>
      </c>
      <c r="I141" s="145">
        <v>8167</v>
      </c>
      <c r="J141" s="145">
        <v>215037</v>
      </c>
      <c r="K141" s="152"/>
    </row>
    <row r="142" spans="1:11">
      <c r="A142" s="120" t="s">
        <v>2401</v>
      </c>
      <c r="B142" s="154" t="s">
        <v>2402</v>
      </c>
      <c r="C142" s="154">
        <v>44.64</v>
      </c>
      <c r="D142" s="148">
        <v>1963</v>
      </c>
      <c r="E142" s="155" t="s">
        <v>2403</v>
      </c>
      <c r="F142" s="120" t="s">
        <v>1533</v>
      </c>
      <c r="G142" s="147" t="s">
        <v>2159</v>
      </c>
      <c r="H142" s="151" t="s">
        <v>150</v>
      </c>
      <c r="I142" s="145">
        <v>8164</v>
      </c>
      <c r="J142" s="145">
        <v>364441</v>
      </c>
      <c r="K142" s="152"/>
    </row>
    <row r="143" spans="1:11">
      <c r="A143" s="120" t="s">
        <v>2404</v>
      </c>
      <c r="B143" s="154" t="s">
        <v>2405</v>
      </c>
      <c r="C143" s="154">
        <v>31.72</v>
      </c>
      <c r="D143" s="148">
        <v>1963</v>
      </c>
      <c r="E143" s="155" t="s">
        <v>2406</v>
      </c>
      <c r="F143" s="120" t="s">
        <v>1535</v>
      </c>
      <c r="G143" s="147" t="s">
        <v>2159</v>
      </c>
      <c r="H143" s="151" t="s">
        <v>150</v>
      </c>
      <c r="I143" s="145">
        <v>8164</v>
      </c>
      <c r="J143" s="145">
        <v>258962</v>
      </c>
      <c r="K143" s="152"/>
    </row>
    <row r="144" spans="1:11">
      <c r="A144" s="120" t="s">
        <v>2407</v>
      </c>
      <c r="B144" s="154" t="s">
        <v>2408</v>
      </c>
      <c r="C144" s="154">
        <v>64.59</v>
      </c>
      <c r="D144" s="148">
        <v>1963</v>
      </c>
      <c r="E144" s="155" t="s">
        <v>2409</v>
      </c>
      <c r="F144" s="120" t="s">
        <v>1537</v>
      </c>
      <c r="G144" s="147" t="s">
        <v>2159</v>
      </c>
      <c r="H144" s="151" t="s">
        <v>150</v>
      </c>
      <c r="I144" s="145">
        <v>8164</v>
      </c>
      <c r="J144" s="145">
        <v>527313</v>
      </c>
      <c r="K144" s="152"/>
    </row>
    <row r="145" spans="1:11">
      <c r="A145" s="120" t="s">
        <v>2410</v>
      </c>
      <c r="B145" s="154" t="s">
        <v>2411</v>
      </c>
      <c r="C145" s="154">
        <v>40.92</v>
      </c>
      <c r="D145" s="148">
        <v>1963</v>
      </c>
      <c r="E145" s="155" t="s">
        <v>2412</v>
      </c>
      <c r="F145" s="120" t="s">
        <v>1539</v>
      </c>
      <c r="G145" s="147" t="s">
        <v>2159</v>
      </c>
      <c r="H145" s="151" t="s">
        <v>150</v>
      </c>
      <c r="I145" s="145">
        <v>8164</v>
      </c>
      <c r="J145" s="145">
        <v>334071</v>
      </c>
      <c r="K145" s="152"/>
    </row>
    <row r="146" spans="1:11">
      <c r="A146" s="120" t="s">
        <v>2413</v>
      </c>
      <c r="B146" s="154" t="s">
        <v>2414</v>
      </c>
      <c r="C146" s="154">
        <v>29.04</v>
      </c>
      <c r="D146" s="148">
        <v>1963</v>
      </c>
      <c r="E146" s="155" t="s">
        <v>2415</v>
      </c>
      <c r="F146" s="120" t="s">
        <v>1541</v>
      </c>
      <c r="G146" s="147" t="s">
        <v>2159</v>
      </c>
      <c r="H146" s="151" t="s">
        <v>150</v>
      </c>
      <c r="I146" s="145">
        <v>8164</v>
      </c>
      <c r="J146" s="145">
        <v>237083</v>
      </c>
      <c r="K146" s="152"/>
    </row>
    <row r="147" spans="1:11">
      <c r="A147" s="120" t="s">
        <v>2416</v>
      </c>
      <c r="B147" s="154" t="s">
        <v>2417</v>
      </c>
      <c r="C147" s="154">
        <v>29.04</v>
      </c>
      <c r="D147" s="148">
        <v>1963</v>
      </c>
      <c r="E147" s="155" t="s">
        <v>2418</v>
      </c>
      <c r="F147" s="120" t="s">
        <v>1543</v>
      </c>
      <c r="G147" s="147" t="s">
        <v>2159</v>
      </c>
      <c r="H147" s="151" t="s">
        <v>150</v>
      </c>
      <c r="I147" s="145">
        <v>8164</v>
      </c>
      <c r="J147" s="145">
        <v>237083</v>
      </c>
      <c r="K147" s="152"/>
    </row>
    <row r="148" spans="1:11">
      <c r="A148" s="120" t="s">
        <v>2419</v>
      </c>
      <c r="B148" s="154" t="s">
        <v>2420</v>
      </c>
      <c r="C148" s="154">
        <v>41.96</v>
      </c>
      <c r="D148" s="148">
        <v>1963</v>
      </c>
      <c r="E148" s="155" t="s">
        <v>2421</v>
      </c>
      <c r="F148" s="120" t="s">
        <v>1545</v>
      </c>
      <c r="G148" s="147" t="s">
        <v>2159</v>
      </c>
      <c r="H148" s="151" t="s">
        <v>150</v>
      </c>
      <c r="I148" s="145">
        <v>8164</v>
      </c>
      <c r="J148" s="145">
        <v>342561</v>
      </c>
      <c r="K148" s="152"/>
    </row>
    <row r="149" spans="1:11">
      <c r="A149" s="120" t="s">
        <v>2422</v>
      </c>
      <c r="B149" s="154" t="s">
        <v>2423</v>
      </c>
      <c r="C149" s="154">
        <v>53.64</v>
      </c>
      <c r="D149" s="148">
        <v>1954</v>
      </c>
      <c r="E149" s="155" t="s">
        <v>2424</v>
      </c>
      <c r="F149" s="120" t="s">
        <v>1547</v>
      </c>
      <c r="G149" s="154" t="s">
        <v>2159</v>
      </c>
      <c r="H149" s="151" t="s">
        <v>150</v>
      </c>
      <c r="I149" s="145">
        <v>8076</v>
      </c>
      <c r="J149" s="145">
        <v>433197</v>
      </c>
      <c r="K149" s="152"/>
    </row>
    <row r="150" spans="1:11">
      <c r="A150" s="120" t="s">
        <v>2425</v>
      </c>
      <c r="B150" s="154" t="s">
        <v>2426</v>
      </c>
      <c r="C150" s="154">
        <v>78.099999999999994</v>
      </c>
      <c r="D150" s="148">
        <v>1954</v>
      </c>
      <c r="E150" s="155" t="s">
        <v>2427</v>
      </c>
      <c r="F150" s="120" t="s">
        <v>1549</v>
      </c>
      <c r="G150" s="154" t="s">
        <v>2159</v>
      </c>
      <c r="H150" s="151" t="s">
        <v>150</v>
      </c>
      <c r="I150" s="145">
        <v>8076</v>
      </c>
      <c r="J150" s="145">
        <v>630736</v>
      </c>
      <c r="K150" s="152"/>
    </row>
    <row r="151" spans="1:11">
      <c r="A151" s="120" t="s">
        <v>2428</v>
      </c>
      <c r="B151" s="154" t="s">
        <v>2429</v>
      </c>
      <c r="C151" s="154">
        <v>41.32</v>
      </c>
      <c r="D151" s="148">
        <v>1954</v>
      </c>
      <c r="E151" s="155" t="s">
        <v>2430</v>
      </c>
      <c r="F151" s="120" t="s">
        <v>1551</v>
      </c>
      <c r="G151" s="154" t="s">
        <v>2159</v>
      </c>
      <c r="H151" s="151" t="s">
        <v>150</v>
      </c>
      <c r="I151" s="145">
        <v>8157</v>
      </c>
      <c r="J151" s="145">
        <v>337047</v>
      </c>
      <c r="K151" s="152"/>
    </row>
    <row r="152" spans="1:11">
      <c r="A152" s="120" t="s">
        <v>2431</v>
      </c>
      <c r="B152" s="154" t="s">
        <v>2432</v>
      </c>
      <c r="C152" s="154">
        <v>52.62</v>
      </c>
      <c r="D152" s="148">
        <v>1954</v>
      </c>
      <c r="E152" s="155" t="s">
        <v>2433</v>
      </c>
      <c r="F152" s="120" t="s">
        <v>1553</v>
      </c>
      <c r="G152" s="154" t="s">
        <v>2159</v>
      </c>
      <c r="H152" s="151" t="s">
        <v>150</v>
      </c>
      <c r="I152" s="145">
        <v>8157</v>
      </c>
      <c r="J152" s="145">
        <v>429221</v>
      </c>
      <c r="K152" s="152"/>
    </row>
    <row r="153" spans="1:11">
      <c r="A153" s="120" t="s">
        <v>2434</v>
      </c>
      <c r="B153" s="154" t="s">
        <v>2435</v>
      </c>
      <c r="C153" s="154">
        <v>47.14</v>
      </c>
      <c r="D153" s="148">
        <v>1954</v>
      </c>
      <c r="E153" s="155" t="s">
        <v>2436</v>
      </c>
      <c r="F153" s="120" t="s">
        <v>1555</v>
      </c>
      <c r="G153" s="154" t="s">
        <v>2159</v>
      </c>
      <c r="H153" s="151" t="s">
        <v>150</v>
      </c>
      <c r="I153" s="145">
        <v>8157</v>
      </c>
      <c r="J153" s="145">
        <v>384521</v>
      </c>
      <c r="K153" s="152"/>
    </row>
    <row r="154" spans="1:11">
      <c r="A154" s="120" t="s">
        <v>2437</v>
      </c>
      <c r="B154" s="154" t="s">
        <v>2438</v>
      </c>
      <c r="C154" s="154">
        <v>38.61</v>
      </c>
      <c r="D154" s="148">
        <v>1954</v>
      </c>
      <c r="E154" s="155" t="s">
        <v>2439</v>
      </c>
      <c r="F154" s="120" t="s">
        <v>1557</v>
      </c>
      <c r="G154" s="154" t="s">
        <v>2159</v>
      </c>
      <c r="H154" s="151" t="s">
        <v>150</v>
      </c>
      <c r="I154" s="145">
        <v>8157</v>
      </c>
      <c r="J154" s="145">
        <v>314942</v>
      </c>
      <c r="K154" s="152"/>
    </row>
    <row r="155" spans="1:11">
      <c r="A155" s="120" t="s">
        <v>2440</v>
      </c>
      <c r="B155" s="154" t="s">
        <v>2441</v>
      </c>
      <c r="C155" s="154">
        <v>71.72</v>
      </c>
      <c r="D155" s="148">
        <v>1954</v>
      </c>
      <c r="E155" s="155" t="s">
        <v>2442</v>
      </c>
      <c r="F155" s="120" t="s">
        <v>1559</v>
      </c>
      <c r="G155" s="154" t="s">
        <v>2159</v>
      </c>
      <c r="H155" s="151" t="s">
        <v>150</v>
      </c>
      <c r="I155" s="145">
        <v>8157</v>
      </c>
      <c r="J155" s="145">
        <v>585020</v>
      </c>
      <c r="K155" s="152"/>
    </row>
    <row r="156" spans="1:11">
      <c r="A156" s="120" t="s">
        <v>2443</v>
      </c>
      <c r="B156" s="154" t="s">
        <v>2444</v>
      </c>
      <c r="C156" s="154">
        <v>77.06</v>
      </c>
      <c r="D156" s="148">
        <v>1954</v>
      </c>
      <c r="E156" s="155" t="s">
        <v>2445</v>
      </c>
      <c r="F156" s="120" t="s">
        <v>1561</v>
      </c>
      <c r="G156" s="154" t="s">
        <v>2159</v>
      </c>
      <c r="H156" s="151" t="s">
        <v>150</v>
      </c>
      <c r="I156" s="145">
        <v>8157</v>
      </c>
      <c r="J156" s="145">
        <v>628578</v>
      </c>
      <c r="K156" s="152"/>
    </row>
    <row r="157" spans="1:11">
      <c r="A157" s="120" t="s">
        <v>2446</v>
      </c>
      <c r="B157" s="154" t="s">
        <v>2447</v>
      </c>
      <c r="C157" s="154">
        <v>41.32</v>
      </c>
      <c r="D157" s="148">
        <v>1954</v>
      </c>
      <c r="E157" s="155" t="s">
        <v>2448</v>
      </c>
      <c r="F157" s="120" t="s">
        <v>1563</v>
      </c>
      <c r="G157" s="154" t="s">
        <v>2159</v>
      </c>
      <c r="H157" s="151" t="s">
        <v>150</v>
      </c>
      <c r="I157" s="145">
        <v>8238</v>
      </c>
      <c r="J157" s="145">
        <v>340394</v>
      </c>
      <c r="K157" s="152"/>
    </row>
    <row r="158" spans="1:11" ht="24">
      <c r="A158" s="120" t="s">
        <v>2449</v>
      </c>
      <c r="B158" s="154" t="s">
        <v>2450</v>
      </c>
      <c r="C158" s="154">
        <v>38.61</v>
      </c>
      <c r="D158" s="148">
        <v>1954</v>
      </c>
      <c r="E158" s="155" t="s">
        <v>2451</v>
      </c>
      <c r="F158" s="120" t="s">
        <v>1565</v>
      </c>
      <c r="G158" s="154" t="s">
        <v>2159</v>
      </c>
      <c r="H158" s="151" t="s">
        <v>150</v>
      </c>
      <c r="I158" s="145">
        <v>8238</v>
      </c>
      <c r="J158" s="145">
        <v>318069</v>
      </c>
      <c r="K158" s="152"/>
    </row>
    <row r="159" spans="1:11">
      <c r="A159" s="120" t="s">
        <v>2452</v>
      </c>
      <c r="B159" s="154" t="s">
        <v>2453</v>
      </c>
      <c r="C159" s="154">
        <v>41.67</v>
      </c>
      <c r="D159" s="148">
        <v>1954</v>
      </c>
      <c r="E159" s="155" t="s">
        <v>2454</v>
      </c>
      <c r="F159" s="120" t="s">
        <v>1568</v>
      </c>
      <c r="G159" s="154" t="s">
        <v>2159</v>
      </c>
      <c r="H159" s="151" t="s">
        <v>150</v>
      </c>
      <c r="I159" s="145">
        <v>8238</v>
      </c>
      <c r="J159" s="145">
        <v>343277</v>
      </c>
      <c r="K159" s="152"/>
    </row>
    <row r="160" spans="1:11">
      <c r="A160" s="120" t="s">
        <v>2455</v>
      </c>
      <c r="B160" s="154" t="s">
        <v>2456</v>
      </c>
      <c r="C160" s="154">
        <v>96.68</v>
      </c>
      <c r="D160" s="148">
        <v>1954</v>
      </c>
      <c r="E160" s="155" t="s">
        <v>2457</v>
      </c>
      <c r="F160" s="120" t="s">
        <v>1570</v>
      </c>
      <c r="G160" s="154" t="s">
        <v>2159</v>
      </c>
      <c r="H160" s="151" t="s">
        <v>150</v>
      </c>
      <c r="I160" s="145">
        <v>8238</v>
      </c>
      <c r="J160" s="145">
        <v>796450</v>
      </c>
      <c r="K160" s="152"/>
    </row>
    <row r="161" spans="1:11">
      <c r="A161" s="120" t="s">
        <v>2458</v>
      </c>
      <c r="B161" s="154" t="s">
        <v>2459</v>
      </c>
      <c r="C161" s="154">
        <v>77.06</v>
      </c>
      <c r="D161" s="148">
        <v>1954</v>
      </c>
      <c r="E161" s="155" t="s">
        <v>2460</v>
      </c>
      <c r="F161" s="120" t="s">
        <v>1572</v>
      </c>
      <c r="G161" s="154" t="s">
        <v>2159</v>
      </c>
      <c r="H161" s="151" t="s">
        <v>150</v>
      </c>
      <c r="I161" s="145">
        <v>8238</v>
      </c>
      <c r="J161" s="145">
        <v>634820</v>
      </c>
      <c r="K161" s="152"/>
    </row>
    <row r="162" spans="1:11">
      <c r="A162" s="120" t="s">
        <v>2461</v>
      </c>
      <c r="B162" s="154" t="s">
        <v>2462</v>
      </c>
      <c r="C162" s="154">
        <v>47.14</v>
      </c>
      <c r="D162" s="148">
        <v>1954</v>
      </c>
      <c r="E162" s="155" t="s">
        <v>2463</v>
      </c>
      <c r="F162" s="120" t="s">
        <v>1574</v>
      </c>
      <c r="G162" s="154" t="s">
        <v>2159</v>
      </c>
      <c r="H162" s="151" t="s">
        <v>150</v>
      </c>
      <c r="I162" s="145">
        <v>8116</v>
      </c>
      <c r="J162" s="145">
        <v>382588</v>
      </c>
      <c r="K162" s="152"/>
    </row>
    <row r="163" spans="1:11">
      <c r="A163" s="120" t="s">
        <v>2464</v>
      </c>
      <c r="B163" s="154" t="s">
        <v>2465</v>
      </c>
      <c r="C163" s="154">
        <v>52.62</v>
      </c>
      <c r="D163" s="148">
        <v>1954</v>
      </c>
      <c r="E163" s="155" t="s">
        <v>2466</v>
      </c>
      <c r="F163" s="156" t="s">
        <v>1576</v>
      </c>
      <c r="G163" s="154" t="s">
        <v>2159</v>
      </c>
      <c r="H163" s="151" t="s">
        <v>150</v>
      </c>
      <c r="I163" s="145">
        <v>8116</v>
      </c>
      <c r="J163" s="145">
        <v>427064</v>
      </c>
      <c r="K163" s="152"/>
    </row>
    <row r="164" spans="1:11">
      <c r="A164" s="120" t="s">
        <v>2467</v>
      </c>
      <c r="B164" s="154" t="s">
        <v>2468</v>
      </c>
      <c r="C164" s="154">
        <v>71.72</v>
      </c>
      <c r="D164" s="148">
        <v>1954</v>
      </c>
      <c r="E164" s="155" t="s">
        <v>2469</v>
      </c>
      <c r="F164" s="156" t="s">
        <v>1578</v>
      </c>
      <c r="G164" s="154" t="s">
        <v>2159</v>
      </c>
      <c r="H164" s="151" t="s">
        <v>150</v>
      </c>
      <c r="I164" s="145">
        <v>8116</v>
      </c>
      <c r="J164" s="145">
        <v>582080</v>
      </c>
      <c r="K164" s="152"/>
    </row>
    <row r="165" spans="1:11">
      <c r="A165" s="120" t="s">
        <v>2470</v>
      </c>
      <c r="B165" s="154" t="s">
        <v>2471</v>
      </c>
      <c r="C165" s="154">
        <v>77.06</v>
      </c>
      <c r="D165" s="148">
        <v>1954</v>
      </c>
      <c r="E165" s="155" t="s">
        <v>2472</v>
      </c>
      <c r="F165" s="156" t="s">
        <v>1580</v>
      </c>
      <c r="G165" s="154" t="s">
        <v>2159</v>
      </c>
      <c r="H165" s="151" t="s">
        <v>150</v>
      </c>
      <c r="I165" s="145">
        <v>8116</v>
      </c>
      <c r="J165" s="145">
        <v>625419</v>
      </c>
      <c r="K165" s="152"/>
    </row>
    <row r="166" spans="1:11">
      <c r="A166" s="120" t="s">
        <v>2473</v>
      </c>
      <c r="B166" s="147" t="s">
        <v>1582</v>
      </c>
      <c r="C166" s="147">
        <v>94.48</v>
      </c>
      <c r="D166" s="147">
        <v>1996</v>
      </c>
      <c r="E166" s="149" t="s">
        <v>2474</v>
      </c>
      <c r="F166" s="147" t="s">
        <v>2475</v>
      </c>
      <c r="G166" s="157" t="s">
        <v>2159</v>
      </c>
      <c r="H166" s="147" t="s">
        <v>2476</v>
      </c>
      <c r="I166" s="124">
        <v>8561</v>
      </c>
      <c r="J166" s="124">
        <v>808843</v>
      </c>
      <c r="K166" s="152"/>
    </row>
    <row r="167" spans="1:11">
      <c r="A167" s="120" t="s">
        <v>2477</v>
      </c>
      <c r="B167" s="147" t="s">
        <v>1585</v>
      </c>
      <c r="C167" s="147">
        <v>70.040000000000006</v>
      </c>
      <c r="D167" s="147">
        <v>1980</v>
      </c>
      <c r="E167" s="149" t="s">
        <v>2478</v>
      </c>
      <c r="F167" s="147" t="s">
        <v>2479</v>
      </c>
      <c r="G167" s="147" t="s">
        <v>2159</v>
      </c>
      <c r="H167" s="147" t="s">
        <v>2476</v>
      </c>
      <c r="I167" s="124">
        <v>8321</v>
      </c>
      <c r="J167" s="124">
        <v>582803</v>
      </c>
      <c r="K167" s="152"/>
    </row>
    <row r="168" spans="1:11">
      <c r="A168" s="120" t="s">
        <v>2480</v>
      </c>
      <c r="B168" s="147" t="s">
        <v>1587</v>
      </c>
      <c r="C168" s="147">
        <v>87.58</v>
      </c>
      <c r="D168" s="147">
        <v>1945</v>
      </c>
      <c r="E168" s="149" t="s">
        <v>2481</v>
      </c>
      <c r="F168" s="147" t="s">
        <v>2482</v>
      </c>
      <c r="G168" s="147" t="s">
        <v>2159</v>
      </c>
      <c r="H168" s="147" t="s">
        <v>2476</v>
      </c>
      <c r="I168" s="124">
        <v>8321</v>
      </c>
      <c r="J168" s="124">
        <v>728753</v>
      </c>
      <c r="K168" s="152"/>
    </row>
    <row r="169" spans="1:11" ht="24">
      <c r="A169" s="120" t="s">
        <v>2483</v>
      </c>
      <c r="B169" s="147" t="s">
        <v>2484</v>
      </c>
      <c r="C169" s="147">
        <v>88</v>
      </c>
      <c r="D169" s="147">
        <v>1998</v>
      </c>
      <c r="E169" s="158" t="s">
        <v>2485</v>
      </c>
      <c r="F169" s="147" t="s">
        <v>2486</v>
      </c>
      <c r="G169" s="147" t="s">
        <v>2159</v>
      </c>
      <c r="H169" s="147" t="s">
        <v>2476</v>
      </c>
      <c r="I169" s="124">
        <v>8578</v>
      </c>
      <c r="J169" s="124">
        <v>754864</v>
      </c>
      <c r="K169" s="152"/>
    </row>
    <row r="170" spans="1:11">
      <c r="A170" s="120" t="s">
        <v>2487</v>
      </c>
      <c r="B170" s="147" t="s">
        <v>2488</v>
      </c>
      <c r="C170" s="147">
        <v>32.54</v>
      </c>
      <c r="D170" s="147">
        <v>1999</v>
      </c>
      <c r="E170" s="149" t="s">
        <v>2489</v>
      </c>
      <c r="F170" s="147" t="s">
        <v>2490</v>
      </c>
      <c r="G170" s="147" t="s">
        <v>2159</v>
      </c>
      <c r="H170" s="147" t="s">
        <v>2476</v>
      </c>
      <c r="I170" s="124">
        <v>8601</v>
      </c>
      <c r="J170" s="124">
        <v>279877</v>
      </c>
      <c r="K170" s="152"/>
    </row>
    <row r="171" spans="1:11">
      <c r="A171" s="120" t="s">
        <v>2491</v>
      </c>
      <c r="B171" s="147" t="s">
        <v>1595</v>
      </c>
      <c r="C171" s="147">
        <v>68.98</v>
      </c>
      <c r="D171" s="147">
        <v>1999</v>
      </c>
      <c r="E171" s="158" t="s">
        <v>2492</v>
      </c>
      <c r="F171" s="147" t="s">
        <v>2490</v>
      </c>
      <c r="G171" s="147" t="s">
        <v>2159</v>
      </c>
      <c r="H171" s="147" t="s">
        <v>2476</v>
      </c>
      <c r="I171" s="124">
        <v>8601</v>
      </c>
      <c r="J171" s="124">
        <v>593297</v>
      </c>
      <c r="K171" s="152"/>
    </row>
    <row r="172" spans="1:11" ht="24">
      <c r="A172" s="120" t="s">
        <v>2493</v>
      </c>
      <c r="B172" s="147" t="s">
        <v>1597</v>
      </c>
      <c r="C172" s="147">
        <v>251.28</v>
      </c>
      <c r="D172" s="147">
        <v>2005</v>
      </c>
      <c r="E172" s="149" t="s">
        <v>2494</v>
      </c>
      <c r="F172" s="147" t="s">
        <v>2495</v>
      </c>
      <c r="G172" s="147" t="s">
        <v>2159</v>
      </c>
      <c r="H172" s="147" t="s">
        <v>2476</v>
      </c>
      <c r="I172" s="124">
        <v>8703</v>
      </c>
      <c r="J172" s="124">
        <v>2186890</v>
      </c>
      <c r="K172" s="152"/>
    </row>
    <row r="173" spans="1:11">
      <c r="A173" s="120" t="s">
        <v>2496</v>
      </c>
      <c r="B173" s="147" t="s">
        <v>1598</v>
      </c>
      <c r="C173" s="147">
        <v>105.3</v>
      </c>
      <c r="D173" s="147">
        <v>1980</v>
      </c>
      <c r="E173" s="158" t="s">
        <v>2497</v>
      </c>
      <c r="F173" s="147" t="s">
        <v>2498</v>
      </c>
      <c r="G173" s="147" t="s">
        <v>2159</v>
      </c>
      <c r="H173" s="147" t="s">
        <v>2476</v>
      </c>
      <c r="I173" s="124">
        <v>8325</v>
      </c>
      <c r="J173" s="124">
        <v>876623</v>
      </c>
      <c r="K173" s="152"/>
    </row>
    <row r="174" spans="1:11">
      <c r="A174" s="120" t="s">
        <v>2499</v>
      </c>
      <c r="B174" s="147" t="s">
        <v>1599</v>
      </c>
      <c r="C174" s="147">
        <v>104.06</v>
      </c>
      <c r="D174" s="147">
        <v>1985</v>
      </c>
      <c r="E174" s="149" t="s">
        <v>2500</v>
      </c>
      <c r="F174" s="147" t="s">
        <v>2501</v>
      </c>
      <c r="G174" s="147" t="s">
        <v>2159</v>
      </c>
      <c r="H174" s="147" t="s">
        <v>2476</v>
      </c>
      <c r="I174" s="124">
        <v>8392</v>
      </c>
      <c r="J174" s="124">
        <v>873272</v>
      </c>
      <c r="K174" s="152"/>
    </row>
    <row r="175" spans="1:11">
      <c r="A175" s="120" t="s">
        <v>2502</v>
      </c>
      <c r="B175" s="147" t="s">
        <v>2503</v>
      </c>
      <c r="C175" s="147">
        <v>80.16</v>
      </c>
      <c r="D175" s="147">
        <v>1993</v>
      </c>
      <c r="E175" s="149" t="s">
        <v>2504</v>
      </c>
      <c r="F175" s="147" t="s">
        <v>2505</v>
      </c>
      <c r="G175" s="147" t="s">
        <v>2159</v>
      </c>
      <c r="H175" s="147" t="s">
        <v>2476</v>
      </c>
      <c r="I175" s="124">
        <v>8507</v>
      </c>
      <c r="J175" s="124">
        <v>681921</v>
      </c>
      <c r="K175" s="152"/>
    </row>
    <row r="176" spans="1:11" ht="36">
      <c r="A176" s="120" t="s">
        <v>2506</v>
      </c>
      <c r="B176" s="147" t="s">
        <v>2507</v>
      </c>
      <c r="C176" s="147">
        <v>64.63</v>
      </c>
      <c r="D176" s="147">
        <v>1997</v>
      </c>
      <c r="E176" s="149" t="s">
        <v>2508</v>
      </c>
      <c r="F176" s="147" t="s">
        <v>2509</v>
      </c>
      <c r="G176" s="147" t="s">
        <v>2159</v>
      </c>
      <c r="H176" s="147" t="s">
        <v>2476</v>
      </c>
      <c r="I176" s="124">
        <v>8569</v>
      </c>
      <c r="J176" s="124">
        <v>553814</v>
      </c>
      <c r="K176" s="152"/>
    </row>
    <row r="177" spans="1:11">
      <c r="A177" s="120" t="s">
        <v>2510</v>
      </c>
      <c r="B177" s="147" t="s">
        <v>2511</v>
      </c>
      <c r="C177" s="147">
        <v>108.4</v>
      </c>
      <c r="D177" s="147">
        <v>1988</v>
      </c>
      <c r="E177" s="149" t="s">
        <v>2512</v>
      </c>
      <c r="F177" s="147" t="s">
        <v>2513</v>
      </c>
      <c r="G177" s="147" t="s">
        <v>2159</v>
      </c>
      <c r="H177" s="147" t="s">
        <v>2476</v>
      </c>
      <c r="I177" s="124">
        <v>8435</v>
      </c>
      <c r="J177" s="124">
        <v>914354</v>
      </c>
      <c r="K177" s="152"/>
    </row>
    <row r="178" spans="1:11">
      <c r="A178" s="120" t="s">
        <v>2514</v>
      </c>
      <c r="B178" s="159" t="s">
        <v>2515</v>
      </c>
      <c r="C178" s="160" t="s">
        <v>2516</v>
      </c>
      <c r="D178" s="161">
        <v>1985</v>
      </c>
      <c r="E178" s="160" t="s">
        <v>2517</v>
      </c>
      <c r="F178" s="159" t="s">
        <v>2518</v>
      </c>
      <c r="G178" s="159" t="s">
        <v>2159</v>
      </c>
      <c r="H178" s="159" t="s">
        <v>2476</v>
      </c>
      <c r="I178" s="124">
        <v>8379</v>
      </c>
      <c r="J178" s="124">
        <v>663114</v>
      </c>
      <c r="K178" s="152"/>
    </row>
    <row r="179" spans="1:11">
      <c r="A179" s="120" t="s">
        <v>2519</v>
      </c>
      <c r="B179" s="147" t="s">
        <v>2520</v>
      </c>
      <c r="C179" s="147">
        <v>104.5</v>
      </c>
      <c r="D179" s="147">
        <v>1988</v>
      </c>
      <c r="E179" s="149" t="s">
        <v>2521</v>
      </c>
      <c r="F179" s="147" t="s">
        <v>2522</v>
      </c>
      <c r="G179" s="147" t="s">
        <v>2159</v>
      </c>
      <c r="H179" s="147" t="s">
        <v>2476</v>
      </c>
      <c r="I179" s="124">
        <v>8430</v>
      </c>
      <c r="J179" s="124">
        <v>880935</v>
      </c>
      <c r="K179" s="152"/>
    </row>
    <row r="180" spans="1:11" ht="24">
      <c r="A180" s="120" t="s">
        <v>2523</v>
      </c>
      <c r="B180" s="159" t="s">
        <v>2524</v>
      </c>
      <c r="C180" s="160" t="s">
        <v>2525</v>
      </c>
      <c r="D180" s="161">
        <v>1995</v>
      </c>
      <c r="E180" s="159" t="s">
        <v>2526</v>
      </c>
      <c r="F180" s="159" t="s">
        <v>2527</v>
      </c>
      <c r="G180" s="159" t="s">
        <v>2159</v>
      </c>
      <c r="H180" s="159" t="s">
        <v>2476</v>
      </c>
      <c r="I180" s="124">
        <v>8539</v>
      </c>
      <c r="J180" s="124">
        <v>849801</v>
      </c>
      <c r="K180" s="152"/>
    </row>
    <row r="181" spans="1:11">
      <c r="A181" s="120" t="s">
        <v>2528</v>
      </c>
      <c r="B181" s="159" t="s">
        <v>2529</v>
      </c>
      <c r="C181" s="160" t="s">
        <v>2530</v>
      </c>
      <c r="D181" s="161">
        <v>1948</v>
      </c>
      <c r="E181" s="159" t="s">
        <v>2531</v>
      </c>
      <c r="F181" s="159" t="s">
        <v>2532</v>
      </c>
      <c r="G181" s="159" t="s">
        <v>2159</v>
      </c>
      <c r="H181" s="159" t="s">
        <v>2533</v>
      </c>
      <c r="I181" s="124">
        <v>8166</v>
      </c>
      <c r="J181" s="124">
        <v>304020</v>
      </c>
      <c r="K181" s="152"/>
    </row>
    <row r="182" spans="1:11">
      <c r="A182" s="120" t="s">
        <v>2534</v>
      </c>
      <c r="B182" s="159" t="s">
        <v>2535</v>
      </c>
      <c r="C182" s="160" t="s">
        <v>2536</v>
      </c>
      <c r="D182" s="161">
        <v>1947</v>
      </c>
      <c r="E182" s="160" t="s">
        <v>2537</v>
      </c>
      <c r="F182" s="159" t="s">
        <v>2538</v>
      </c>
      <c r="G182" s="159" t="s">
        <v>2159</v>
      </c>
      <c r="H182" s="159" t="s">
        <v>2533</v>
      </c>
      <c r="I182" s="124">
        <v>8166</v>
      </c>
      <c r="J182" s="124">
        <v>314799</v>
      </c>
      <c r="K182" s="152"/>
    </row>
    <row r="183" spans="1:11">
      <c r="A183" s="120" t="s">
        <v>2539</v>
      </c>
      <c r="B183" s="159" t="s">
        <v>2540</v>
      </c>
      <c r="C183" s="160" t="s">
        <v>2541</v>
      </c>
      <c r="D183" s="161">
        <v>1946</v>
      </c>
      <c r="E183" s="160" t="s">
        <v>2542</v>
      </c>
      <c r="F183" s="159" t="s">
        <v>2543</v>
      </c>
      <c r="G183" s="159" t="s">
        <v>2159</v>
      </c>
      <c r="H183" s="159" t="s">
        <v>2533</v>
      </c>
      <c r="I183" s="124">
        <v>8166</v>
      </c>
      <c r="J183" s="124">
        <v>209458</v>
      </c>
      <c r="K183" s="152"/>
    </row>
    <row r="184" spans="1:11">
      <c r="A184" s="120" t="s">
        <v>2544</v>
      </c>
      <c r="B184" s="147" t="s">
        <v>1622</v>
      </c>
      <c r="C184" s="147">
        <v>51.2</v>
      </c>
      <c r="D184" s="147">
        <v>1991</v>
      </c>
      <c r="E184" s="149" t="s">
        <v>2545</v>
      </c>
      <c r="F184" s="147" t="s">
        <v>2546</v>
      </c>
      <c r="G184" s="147" t="s">
        <v>2159</v>
      </c>
      <c r="H184" s="147" t="s">
        <v>2476</v>
      </c>
      <c r="I184" s="124">
        <v>8471</v>
      </c>
      <c r="J184" s="124">
        <v>433715</v>
      </c>
      <c r="K184" s="152"/>
    </row>
    <row r="185" spans="1:11">
      <c r="A185" s="120" t="s">
        <v>2547</v>
      </c>
      <c r="B185" s="159" t="s">
        <v>2548</v>
      </c>
      <c r="C185" s="160" t="s">
        <v>2549</v>
      </c>
      <c r="D185" s="161">
        <v>1991</v>
      </c>
      <c r="E185" s="159" t="s">
        <v>2550</v>
      </c>
      <c r="F185" s="159" t="s">
        <v>2551</v>
      </c>
      <c r="G185" s="159" t="s">
        <v>2159</v>
      </c>
      <c r="H185" s="159" t="s">
        <v>2476</v>
      </c>
      <c r="I185" s="124">
        <v>8477</v>
      </c>
      <c r="J185" s="124">
        <v>457249</v>
      </c>
      <c r="K185" s="152"/>
    </row>
    <row r="186" spans="1:11">
      <c r="A186" s="120" t="s">
        <v>2552</v>
      </c>
      <c r="B186" s="147" t="s">
        <v>1626</v>
      </c>
      <c r="C186" s="147">
        <v>75.8</v>
      </c>
      <c r="D186" s="147">
        <v>1989</v>
      </c>
      <c r="E186" s="149" t="s">
        <v>2553</v>
      </c>
      <c r="F186" s="147" t="s">
        <v>2554</v>
      </c>
      <c r="G186" s="147" t="s">
        <v>2159</v>
      </c>
      <c r="H186" s="147" t="s">
        <v>2476</v>
      </c>
      <c r="I186" s="124">
        <v>8445</v>
      </c>
      <c r="J186" s="124">
        <v>640131</v>
      </c>
      <c r="K186" s="152"/>
    </row>
    <row r="187" spans="1:11" ht="24">
      <c r="A187" s="120" t="s">
        <v>2555</v>
      </c>
      <c r="B187" s="159" t="s">
        <v>2556</v>
      </c>
      <c r="C187" s="160" t="s">
        <v>2557</v>
      </c>
      <c r="D187" s="161">
        <v>1963</v>
      </c>
      <c r="E187" s="160" t="s">
        <v>2558</v>
      </c>
      <c r="F187" s="159" t="s">
        <v>2559</v>
      </c>
      <c r="G187" s="159" t="s">
        <v>2076</v>
      </c>
      <c r="H187" s="159" t="s">
        <v>2560</v>
      </c>
      <c r="I187" s="124">
        <v>8166</v>
      </c>
      <c r="J187" s="124">
        <v>326150</v>
      </c>
      <c r="K187" s="152"/>
    </row>
    <row r="188" spans="1:11">
      <c r="A188" s="120" t="s">
        <v>2561</v>
      </c>
      <c r="B188" s="159" t="s">
        <v>2562</v>
      </c>
      <c r="C188" s="160" t="s">
        <v>2563</v>
      </c>
      <c r="D188" s="161">
        <v>1992</v>
      </c>
      <c r="E188" s="159" t="s">
        <v>2564</v>
      </c>
      <c r="F188" s="159" t="s">
        <v>2565</v>
      </c>
      <c r="G188" s="159" t="s">
        <v>2076</v>
      </c>
      <c r="H188" s="159" t="s">
        <v>2566</v>
      </c>
      <c r="I188" s="124">
        <v>8492</v>
      </c>
      <c r="J188" s="124">
        <v>696514</v>
      </c>
      <c r="K188" s="152"/>
    </row>
    <row r="189" spans="1:11">
      <c r="A189" s="120" t="s">
        <v>2567</v>
      </c>
      <c r="B189" s="159" t="s">
        <v>2568</v>
      </c>
      <c r="C189" s="160" t="s">
        <v>2569</v>
      </c>
      <c r="D189" s="161">
        <v>1981</v>
      </c>
      <c r="E189" s="159" t="s">
        <v>2570</v>
      </c>
      <c r="F189" s="159" t="s">
        <v>2571</v>
      </c>
      <c r="G189" s="159" t="s">
        <v>2076</v>
      </c>
      <c r="H189" s="159" t="s">
        <v>2560</v>
      </c>
      <c r="I189" s="124">
        <v>8166</v>
      </c>
      <c r="J189" s="124">
        <v>512743</v>
      </c>
      <c r="K189" s="152"/>
    </row>
    <row r="190" spans="1:11">
      <c r="A190" s="120" t="s">
        <v>2572</v>
      </c>
      <c r="B190" s="147" t="s">
        <v>1635</v>
      </c>
      <c r="C190" s="147">
        <v>44.76</v>
      </c>
      <c r="D190" s="147">
        <v>1963</v>
      </c>
      <c r="E190" s="149" t="s">
        <v>2573</v>
      </c>
      <c r="F190" s="147" t="s">
        <v>2574</v>
      </c>
      <c r="G190" s="147" t="s">
        <v>2076</v>
      </c>
      <c r="H190" s="147" t="s">
        <v>2575</v>
      </c>
      <c r="I190" s="124">
        <v>8325</v>
      </c>
      <c r="J190" s="124">
        <v>372627</v>
      </c>
      <c r="K190" s="152"/>
    </row>
    <row r="191" spans="1:11">
      <c r="A191" s="120" t="s">
        <v>2576</v>
      </c>
      <c r="B191" s="147" t="s">
        <v>1637</v>
      </c>
      <c r="C191" s="147">
        <v>67.78</v>
      </c>
      <c r="D191" s="147">
        <v>1997</v>
      </c>
      <c r="E191" s="147" t="s">
        <v>2577</v>
      </c>
      <c r="F191" s="147" t="s">
        <v>2578</v>
      </c>
      <c r="G191" s="147" t="s">
        <v>2159</v>
      </c>
      <c r="H191" s="147" t="s">
        <v>2575</v>
      </c>
      <c r="I191" s="124">
        <v>8576</v>
      </c>
      <c r="J191" s="124">
        <v>581281</v>
      </c>
      <c r="K191" s="152"/>
    </row>
    <row r="192" spans="1:11">
      <c r="A192" s="120" t="s">
        <v>2579</v>
      </c>
      <c r="B192" s="147" t="s">
        <v>1639</v>
      </c>
      <c r="C192" s="147">
        <v>18.45</v>
      </c>
      <c r="D192" s="147">
        <v>1949</v>
      </c>
      <c r="E192" s="162" t="s">
        <v>2580</v>
      </c>
      <c r="F192" s="147" t="s">
        <v>2581</v>
      </c>
      <c r="G192" s="147" t="s">
        <v>2159</v>
      </c>
      <c r="H192" s="147" t="s">
        <v>2533</v>
      </c>
      <c r="I192" s="124">
        <v>8166</v>
      </c>
      <c r="J192" s="124">
        <v>150663</v>
      </c>
      <c r="K192" s="152"/>
    </row>
    <row r="193" spans="1:11">
      <c r="A193" s="120" t="s">
        <v>2582</v>
      </c>
      <c r="B193" s="147" t="s">
        <v>1640</v>
      </c>
      <c r="C193" s="147">
        <v>15.78</v>
      </c>
      <c r="D193" s="147">
        <v>1949</v>
      </c>
      <c r="E193" s="147">
        <v>714317193</v>
      </c>
      <c r="F193" s="147" t="s">
        <v>2583</v>
      </c>
      <c r="G193" s="147" t="s">
        <v>2159</v>
      </c>
      <c r="H193" s="147" t="s">
        <v>2533</v>
      </c>
      <c r="I193" s="124">
        <v>8166</v>
      </c>
      <c r="J193" s="124">
        <v>128859</v>
      </c>
      <c r="K193" s="152"/>
    </row>
    <row r="194" spans="1:11">
      <c r="A194" s="120" t="s">
        <v>2584</v>
      </c>
      <c r="B194" s="147" t="s">
        <v>1641</v>
      </c>
      <c r="C194" s="147">
        <v>35.909999999999997</v>
      </c>
      <c r="D194" s="147">
        <v>1947</v>
      </c>
      <c r="E194" s="147" t="s">
        <v>2585</v>
      </c>
      <c r="F194" s="147" t="s">
        <v>2578</v>
      </c>
      <c r="G194" s="147" t="s">
        <v>2159</v>
      </c>
      <c r="H194" s="147" t="s">
        <v>2533</v>
      </c>
      <c r="I194" s="124">
        <v>8166</v>
      </c>
      <c r="J194" s="124">
        <v>293241</v>
      </c>
      <c r="K194" s="152"/>
    </row>
    <row r="195" spans="1:11">
      <c r="A195" s="120" t="s">
        <v>2586</v>
      </c>
      <c r="B195" s="147" t="s">
        <v>1643</v>
      </c>
      <c r="C195" s="147">
        <v>38.69</v>
      </c>
      <c r="D195" s="147">
        <v>1996</v>
      </c>
      <c r="E195" s="162" t="s">
        <v>2587</v>
      </c>
      <c r="F195" s="147" t="s">
        <v>2588</v>
      </c>
      <c r="G195" s="147" t="s">
        <v>2159</v>
      </c>
      <c r="H195" s="147" t="s">
        <v>2476</v>
      </c>
      <c r="I195" s="124">
        <v>8547</v>
      </c>
      <c r="J195" s="124">
        <v>330683</v>
      </c>
      <c r="K195" s="152"/>
    </row>
    <row r="196" spans="1:11">
      <c r="A196" s="120" t="s">
        <v>2589</v>
      </c>
      <c r="B196" s="147" t="s">
        <v>1645</v>
      </c>
      <c r="C196" s="147">
        <v>28.17</v>
      </c>
      <c r="D196" s="147">
        <v>1996</v>
      </c>
      <c r="E196" s="147">
        <v>709189313</v>
      </c>
      <c r="F196" s="147" t="s">
        <v>2590</v>
      </c>
      <c r="G196" s="147" t="s">
        <v>2159</v>
      </c>
      <c r="H196" s="147" t="s">
        <v>2476</v>
      </c>
      <c r="I196" s="124">
        <v>8547</v>
      </c>
      <c r="J196" s="124">
        <v>240769</v>
      </c>
      <c r="K196" s="152"/>
    </row>
    <row r="197" spans="1:11" ht="13.5">
      <c r="A197" s="120" t="s">
        <v>2591</v>
      </c>
      <c r="B197" s="147" t="s">
        <v>1646</v>
      </c>
      <c r="C197" s="147">
        <v>14.83</v>
      </c>
      <c r="E197" s="162" t="s">
        <v>2592</v>
      </c>
      <c r="F197" s="147" t="s">
        <v>2593</v>
      </c>
      <c r="G197" s="147" t="s">
        <v>2159</v>
      </c>
      <c r="H197" s="147" t="s">
        <v>2533</v>
      </c>
      <c r="I197" s="124">
        <v>8166</v>
      </c>
      <c r="J197" s="124">
        <v>121102</v>
      </c>
      <c r="K197" s="147" t="s">
        <v>2594</v>
      </c>
    </row>
    <row r="198" spans="1:11">
      <c r="A198" s="120" t="s">
        <v>2595</v>
      </c>
      <c r="B198" s="147" t="s">
        <v>1647</v>
      </c>
      <c r="C198" s="147">
        <v>17.690000000000001</v>
      </c>
      <c r="D198" s="147">
        <v>1947</v>
      </c>
      <c r="E198" s="147" t="s">
        <v>2596</v>
      </c>
      <c r="F198" s="147" t="s">
        <v>2597</v>
      </c>
      <c r="G198" s="147" t="s">
        <v>2159</v>
      </c>
      <c r="H198" s="147" t="s">
        <v>2533</v>
      </c>
      <c r="I198" s="124">
        <v>8166</v>
      </c>
      <c r="J198" s="124">
        <v>144457</v>
      </c>
      <c r="K198" s="152"/>
    </row>
    <row r="199" spans="1:11">
      <c r="A199" s="120" t="s">
        <v>2598</v>
      </c>
      <c r="B199" s="147" t="s">
        <v>1649</v>
      </c>
      <c r="C199" s="147">
        <v>84.01</v>
      </c>
      <c r="D199" s="147">
        <v>1997</v>
      </c>
      <c r="E199" s="147" t="s">
        <v>2599</v>
      </c>
      <c r="F199" s="147" t="s">
        <v>2600</v>
      </c>
      <c r="G199" s="147" t="s">
        <v>2159</v>
      </c>
      <c r="H199" s="147" t="s">
        <v>2575</v>
      </c>
      <c r="I199" s="124">
        <v>8562</v>
      </c>
      <c r="J199" s="124">
        <v>719294</v>
      </c>
      <c r="K199" s="152"/>
    </row>
    <row r="200" spans="1:11">
      <c r="A200" s="120" t="s">
        <v>2601</v>
      </c>
      <c r="B200" s="147" t="s">
        <v>1651</v>
      </c>
      <c r="C200" s="147">
        <v>57.96</v>
      </c>
      <c r="D200" s="147">
        <v>1990</v>
      </c>
      <c r="E200" s="147" t="s">
        <v>2602</v>
      </c>
      <c r="F200" s="147" t="s">
        <v>2603</v>
      </c>
      <c r="G200" s="147" t="s">
        <v>2159</v>
      </c>
      <c r="H200" s="147" t="s">
        <v>2476</v>
      </c>
      <c r="I200" s="124">
        <v>8467</v>
      </c>
      <c r="J200" s="124">
        <v>490747</v>
      </c>
      <c r="K200" s="152"/>
    </row>
    <row r="201" spans="1:11">
      <c r="A201" s="120" t="s">
        <v>2604</v>
      </c>
      <c r="B201" s="147" t="s">
        <v>1653</v>
      </c>
      <c r="C201" s="147">
        <v>49.26</v>
      </c>
      <c r="D201" s="147">
        <v>1991</v>
      </c>
      <c r="E201" s="147" t="s">
        <v>2605</v>
      </c>
      <c r="F201" s="147" t="s">
        <v>2606</v>
      </c>
      <c r="G201" s="147" t="s">
        <v>2159</v>
      </c>
      <c r="H201" s="147" t="s">
        <v>2476</v>
      </c>
      <c r="I201" s="124">
        <v>8482</v>
      </c>
      <c r="J201" s="124">
        <v>417823</v>
      </c>
      <c r="K201" s="152"/>
    </row>
    <row r="202" spans="1:11">
      <c r="A202" s="120" t="s">
        <v>2607</v>
      </c>
      <c r="B202" s="147" t="s">
        <v>2608</v>
      </c>
      <c r="C202" s="147">
        <v>93.82</v>
      </c>
      <c r="D202" s="147">
        <v>1982</v>
      </c>
      <c r="E202" s="147" t="s">
        <v>2609</v>
      </c>
      <c r="F202" s="147" t="s">
        <v>2610</v>
      </c>
      <c r="G202" s="147" t="s">
        <v>2159</v>
      </c>
      <c r="H202" s="147" t="s">
        <v>2533</v>
      </c>
      <c r="I202" s="124">
        <v>8172</v>
      </c>
      <c r="J202" s="124">
        <v>766697</v>
      </c>
      <c r="K202" s="152"/>
    </row>
    <row r="203" spans="1:11" ht="24">
      <c r="A203" s="120" t="s">
        <v>2611</v>
      </c>
      <c r="B203" s="147" t="s">
        <v>1657</v>
      </c>
      <c r="C203" s="147">
        <v>20.46</v>
      </c>
      <c r="D203" s="147">
        <v>1950</v>
      </c>
      <c r="E203" s="147" t="s">
        <v>2612</v>
      </c>
      <c r="F203" s="147" t="s">
        <v>2613</v>
      </c>
      <c r="G203" s="147" t="s">
        <v>2159</v>
      </c>
      <c r="H203" s="147" t="s">
        <v>2614</v>
      </c>
      <c r="I203" s="124">
        <v>8166</v>
      </c>
      <c r="J203" s="124">
        <v>167076</v>
      </c>
      <c r="K203" s="152"/>
    </row>
    <row r="204" spans="1:11">
      <c r="A204" s="120" t="s">
        <v>2615</v>
      </c>
      <c r="B204" s="147" t="s">
        <v>1659</v>
      </c>
      <c r="C204" s="147">
        <v>11.94</v>
      </c>
      <c r="D204" s="147">
        <v>1949</v>
      </c>
      <c r="E204" s="147">
        <v>716163333</v>
      </c>
      <c r="F204" s="147" t="s">
        <v>2616</v>
      </c>
      <c r="G204" s="147" t="s">
        <v>2159</v>
      </c>
      <c r="H204" s="147" t="s">
        <v>2533</v>
      </c>
      <c r="I204" s="124">
        <v>8188</v>
      </c>
      <c r="J204" s="124">
        <v>97765</v>
      </c>
      <c r="K204" s="152"/>
    </row>
    <row r="205" spans="1:11">
      <c r="A205" s="120" t="s">
        <v>2617</v>
      </c>
      <c r="B205" s="147" t="s">
        <v>1660</v>
      </c>
      <c r="C205" s="147">
        <v>23.59</v>
      </c>
      <c r="D205" s="147">
        <v>1958</v>
      </c>
      <c r="E205" s="147" t="s">
        <v>2618</v>
      </c>
      <c r="F205" s="147" t="s">
        <v>2619</v>
      </c>
      <c r="G205" s="147" t="s">
        <v>2159</v>
      </c>
      <c r="H205" s="147" t="s">
        <v>2533</v>
      </c>
      <c r="I205" s="124">
        <v>8188</v>
      </c>
      <c r="J205" s="124">
        <v>193155</v>
      </c>
      <c r="K205" s="152"/>
    </row>
    <row r="206" spans="1:11">
      <c r="A206" s="120" t="s">
        <v>2620</v>
      </c>
      <c r="B206" s="147" t="s">
        <v>1662</v>
      </c>
      <c r="C206" s="147">
        <v>80.47</v>
      </c>
      <c r="D206" s="147">
        <v>1996</v>
      </c>
      <c r="E206" s="147" t="s">
        <v>2621</v>
      </c>
      <c r="F206" s="147" t="s">
        <v>2622</v>
      </c>
      <c r="G206" s="147" t="s">
        <v>2159</v>
      </c>
      <c r="H206" s="147" t="s">
        <v>2476</v>
      </c>
      <c r="I206" s="124">
        <v>8561</v>
      </c>
      <c r="J206" s="124">
        <v>688904</v>
      </c>
      <c r="K206" s="152"/>
    </row>
    <row r="207" spans="1:11">
      <c r="A207" s="120" t="s">
        <v>2623</v>
      </c>
      <c r="B207" s="147" t="s">
        <v>1664</v>
      </c>
      <c r="C207" s="147">
        <v>15.41</v>
      </c>
      <c r="D207" s="147">
        <v>1949</v>
      </c>
      <c r="E207" s="147" t="s">
        <v>2624</v>
      </c>
      <c r="F207" s="147" t="s">
        <v>2625</v>
      </c>
      <c r="G207" s="147" t="s">
        <v>2159</v>
      </c>
      <c r="H207" s="147" t="s">
        <v>2533</v>
      </c>
      <c r="I207" s="124">
        <v>8188</v>
      </c>
      <c r="J207" s="124">
        <v>126177</v>
      </c>
      <c r="K207" s="152"/>
    </row>
    <row r="208" spans="1:11">
      <c r="A208" s="120" t="s">
        <v>2626</v>
      </c>
      <c r="B208" s="147" t="s">
        <v>2627</v>
      </c>
      <c r="C208" s="147">
        <v>63.2</v>
      </c>
      <c r="D208" s="147">
        <v>1987</v>
      </c>
      <c r="E208" s="147" t="s">
        <v>2628</v>
      </c>
      <c r="F208" s="147" t="s">
        <v>2629</v>
      </c>
      <c r="G208" s="147" t="s">
        <v>2159</v>
      </c>
      <c r="H208" s="147" t="s">
        <v>2575</v>
      </c>
      <c r="I208" s="124">
        <v>8318</v>
      </c>
      <c r="J208" s="124">
        <v>525698</v>
      </c>
      <c r="K208" s="152"/>
    </row>
    <row r="209" spans="1:11" ht="22.5" customHeight="1">
      <c r="A209" s="120" t="s">
        <v>2630</v>
      </c>
      <c r="B209" s="147" t="s">
        <v>2631</v>
      </c>
      <c r="C209" s="147">
        <v>44.02</v>
      </c>
      <c r="D209" s="147">
        <v>1950</v>
      </c>
      <c r="E209" s="162" t="s">
        <v>2632</v>
      </c>
      <c r="F209" s="147" t="s">
        <v>2633</v>
      </c>
      <c r="G209" s="147" t="s">
        <v>2159</v>
      </c>
      <c r="H209" s="147" t="s">
        <v>2533</v>
      </c>
      <c r="I209" s="124">
        <v>8166</v>
      </c>
      <c r="J209" s="124">
        <v>359467</v>
      </c>
      <c r="K209" s="152"/>
    </row>
    <row r="210" spans="1:11" ht="74.25" customHeight="1">
      <c r="A210" s="120" t="s">
        <v>2634</v>
      </c>
      <c r="B210" s="147" t="s">
        <v>2635</v>
      </c>
      <c r="C210" s="147">
        <v>68.78</v>
      </c>
      <c r="D210" s="147">
        <v>1991</v>
      </c>
      <c r="E210" s="147" t="s">
        <v>2636</v>
      </c>
      <c r="F210" s="147" t="s">
        <v>2637</v>
      </c>
      <c r="G210" s="147" t="s">
        <v>2159</v>
      </c>
      <c r="H210" s="147" t="s">
        <v>2476</v>
      </c>
      <c r="I210" s="124">
        <v>8482</v>
      </c>
      <c r="J210" s="124">
        <v>583392</v>
      </c>
      <c r="K210" s="152"/>
    </row>
    <row r="211" spans="1:11" ht="48">
      <c r="A211" s="120" t="s">
        <v>2638</v>
      </c>
      <c r="B211" s="147" t="s">
        <v>2639</v>
      </c>
      <c r="C211" s="147">
        <v>55.06</v>
      </c>
      <c r="D211" s="147">
        <v>1950</v>
      </c>
      <c r="E211" s="147" t="s">
        <v>2640</v>
      </c>
      <c r="F211" s="147" t="s">
        <v>2641</v>
      </c>
      <c r="G211" s="147" t="s">
        <v>2159</v>
      </c>
      <c r="H211" s="147" t="s">
        <v>2533</v>
      </c>
      <c r="I211" s="124">
        <v>8166</v>
      </c>
      <c r="J211" s="124">
        <v>449620</v>
      </c>
      <c r="K211" s="152"/>
    </row>
    <row r="212" spans="1:11">
      <c r="A212" s="120" t="s">
        <v>2642</v>
      </c>
      <c r="B212" s="147" t="s">
        <v>1673</v>
      </c>
      <c r="C212" s="147">
        <v>67.209999999999994</v>
      </c>
      <c r="D212" s="147">
        <v>1950</v>
      </c>
      <c r="E212" s="147" t="s">
        <v>2643</v>
      </c>
      <c r="F212" s="147" t="s">
        <v>2644</v>
      </c>
      <c r="G212" s="147" t="s">
        <v>2159</v>
      </c>
      <c r="H212" s="147" t="s">
        <v>2533</v>
      </c>
      <c r="I212" s="124">
        <v>8166</v>
      </c>
      <c r="J212" s="124">
        <v>548837</v>
      </c>
      <c r="K212" s="152"/>
    </row>
    <row r="213" spans="1:11">
      <c r="A213" s="120" t="s">
        <v>2645</v>
      </c>
      <c r="B213" s="147" t="s">
        <v>1675</v>
      </c>
      <c r="C213" s="147">
        <v>36.29</v>
      </c>
      <c r="D213" s="147">
        <v>1950</v>
      </c>
      <c r="E213" s="162" t="s">
        <v>2646</v>
      </c>
      <c r="F213" s="147" t="s">
        <v>2647</v>
      </c>
      <c r="G213" s="147" t="s">
        <v>2159</v>
      </c>
      <c r="H213" s="147" t="s">
        <v>2533</v>
      </c>
      <c r="I213" s="124">
        <v>8166</v>
      </c>
      <c r="J213" s="124">
        <v>296344</v>
      </c>
      <c r="K213" s="152"/>
    </row>
    <row r="214" spans="1:11">
      <c r="A214" s="120" t="s">
        <v>2648</v>
      </c>
      <c r="B214" s="147" t="s">
        <v>2649</v>
      </c>
      <c r="C214" s="147">
        <v>64.55</v>
      </c>
      <c r="D214" s="147">
        <v>1987</v>
      </c>
      <c r="E214" s="147" t="s">
        <v>2650</v>
      </c>
      <c r="F214" s="147" t="s">
        <v>2651</v>
      </c>
      <c r="G214" s="147" t="s">
        <v>2159</v>
      </c>
      <c r="H214" s="147" t="s">
        <v>2476</v>
      </c>
      <c r="I214" s="124">
        <v>8415</v>
      </c>
      <c r="J214" s="124">
        <v>543188</v>
      </c>
      <c r="K214" s="152"/>
    </row>
    <row r="215" spans="1:11">
      <c r="A215" s="120" t="s">
        <v>2652</v>
      </c>
      <c r="B215" s="147" t="s">
        <v>1678</v>
      </c>
      <c r="C215" s="147">
        <v>805.31</v>
      </c>
      <c r="D215" s="147">
        <v>1949</v>
      </c>
      <c r="E215" s="162" t="s">
        <v>2653</v>
      </c>
      <c r="F215" s="147" t="s">
        <v>2654</v>
      </c>
      <c r="G215" s="147" t="s">
        <v>2655</v>
      </c>
      <c r="H215" s="147" t="s">
        <v>2533</v>
      </c>
      <c r="I215" s="124">
        <v>6150</v>
      </c>
      <c r="J215" s="124">
        <v>4952657</v>
      </c>
      <c r="K215" s="152"/>
    </row>
    <row r="216" spans="1:11">
      <c r="A216" s="120" t="s">
        <v>2656</v>
      </c>
      <c r="B216" s="147" t="s">
        <v>2657</v>
      </c>
      <c r="C216" s="147">
        <v>130.06</v>
      </c>
      <c r="D216" s="147">
        <v>1944</v>
      </c>
      <c r="E216" s="162" t="s">
        <v>2658</v>
      </c>
      <c r="F216" s="147" t="s">
        <v>2659</v>
      </c>
      <c r="G216" s="147" t="s">
        <v>2159</v>
      </c>
      <c r="H216" s="147" t="s">
        <v>2533</v>
      </c>
      <c r="I216" s="124">
        <v>8185</v>
      </c>
      <c r="J216" s="124">
        <v>1064541</v>
      </c>
      <c r="K216" s="152"/>
    </row>
    <row r="217" spans="1:11">
      <c r="A217" s="120" t="s">
        <v>2660</v>
      </c>
      <c r="B217" s="147" t="s">
        <v>1681</v>
      </c>
      <c r="C217" s="147">
        <v>83.13</v>
      </c>
      <c r="D217" s="147">
        <v>1995</v>
      </c>
      <c r="E217" s="147" t="s">
        <v>2661</v>
      </c>
      <c r="F217" s="147" t="s">
        <v>2662</v>
      </c>
      <c r="G217" s="147" t="s">
        <v>2159</v>
      </c>
      <c r="H217" s="147" t="s">
        <v>2476</v>
      </c>
      <c r="I217" s="124">
        <v>8545</v>
      </c>
      <c r="J217" s="124">
        <v>710346</v>
      </c>
      <c r="K217" s="152"/>
    </row>
    <row r="218" spans="1:11">
      <c r="A218" s="120" t="s">
        <v>2663</v>
      </c>
      <c r="B218" s="147" t="s">
        <v>2664</v>
      </c>
      <c r="C218" s="147">
        <v>101.84</v>
      </c>
      <c r="D218" s="147">
        <v>1980</v>
      </c>
      <c r="E218" s="147" t="s">
        <v>2665</v>
      </c>
      <c r="F218" s="147" t="s">
        <v>2666</v>
      </c>
      <c r="G218" s="147" t="s">
        <v>2159</v>
      </c>
      <c r="H218" s="147" t="s">
        <v>2533</v>
      </c>
      <c r="I218" s="124">
        <v>8172</v>
      </c>
      <c r="J218" s="124">
        <v>832236</v>
      </c>
      <c r="K218" s="152"/>
    </row>
    <row r="219" spans="1:11">
      <c r="A219" s="120" t="s">
        <v>2667</v>
      </c>
      <c r="B219" s="159" t="s">
        <v>2668</v>
      </c>
      <c r="C219" s="160" t="s">
        <v>2669</v>
      </c>
      <c r="D219" s="161">
        <v>1949</v>
      </c>
      <c r="E219" s="160" t="s">
        <v>2670</v>
      </c>
      <c r="F219" s="159" t="s">
        <v>2671</v>
      </c>
      <c r="G219" s="159" t="s">
        <v>2159</v>
      </c>
      <c r="H219" s="159" t="s">
        <v>2533</v>
      </c>
      <c r="I219" s="124">
        <v>8166</v>
      </c>
      <c r="J219" s="124">
        <v>178835</v>
      </c>
      <c r="K219" s="152"/>
    </row>
    <row r="220" spans="1:11" ht="48">
      <c r="A220" s="120" t="s">
        <v>2672</v>
      </c>
      <c r="B220" s="159" t="s">
        <v>2673</v>
      </c>
      <c r="C220" s="160" t="s">
        <v>2674</v>
      </c>
      <c r="D220" s="161">
        <v>1941</v>
      </c>
      <c r="E220" s="160" t="s">
        <v>2675</v>
      </c>
      <c r="F220" s="159" t="s">
        <v>2676</v>
      </c>
      <c r="G220" s="159" t="s">
        <v>2159</v>
      </c>
      <c r="H220" s="159" t="s">
        <v>2533</v>
      </c>
      <c r="I220" s="124">
        <v>8166</v>
      </c>
      <c r="J220" s="124">
        <v>236161</v>
      </c>
      <c r="K220" s="152"/>
    </row>
    <row r="221" spans="1:11">
      <c r="A221" s="120" t="s">
        <v>2677</v>
      </c>
      <c r="B221" s="159" t="s">
        <v>2678</v>
      </c>
      <c r="C221" s="160" t="s">
        <v>2679</v>
      </c>
      <c r="D221" s="161">
        <v>1940</v>
      </c>
      <c r="E221" s="160" t="s">
        <v>2680</v>
      </c>
      <c r="F221" s="159" t="s">
        <v>2681</v>
      </c>
      <c r="G221" s="159" t="s">
        <v>2159</v>
      </c>
      <c r="H221" s="159" t="s">
        <v>2533</v>
      </c>
      <c r="I221" s="124">
        <v>8166</v>
      </c>
      <c r="J221" s="124">
        <v>538548</v>
      </c>
      <c r="K221" s="152"/>
    </row>
    <row r="222" spans="1:11">
      <c r="A222" s="120" t="s">
        <v>2682</v>
      </c>
      <c r="B222" s="159" t="s">
        <v>2683</v>
      </c>
      <c r="C222" s="160" t="s">
        <v>2684</v>
      </c>
      <c r="D222" s="161">
        <v>1947</v>
      </c>
      <c r="E222" s="160" t="s">
        <v>2685</v>
      </c>
      <c r="F222" s="159" t="s">
        <v>2686</v>
      </c>
      <c r="G222" s="159" t="s">
        <v>2159</v>
      </c>
      <c r="H222" s="159" t="s">
        <v>2533</v>
      </c>
      <c r="I222" s="124">
        <v>8166</v>
      </c>
      <c r="J222" s="124">
        <v>243347</v>
      </c>
      <c r="K222" s="152"/>
    </row>
    <row r="223" spans="1:11">
      <c r="A223" s="120" t="s">
        <v>2687</v>
      </c>
      <c r="B223" s="159" t="s">
        <v>2688</v>
      </c>
      <c r="C223" s="160" t="s">
        <v>2689</v>
      </c>
      <c r="D223" s="161">
        <v>1942</v>
      </c>
      <c r="E223" s="160" t="s">
        <v>2690</v>
      </c>
      <c r="F223" s="159" t="s">
        <v>2691</v>
      </c>
      <c r="G223" s="159" t="s">
        <v>2159</v>
      </c>
      <c r="H223" s="159" t="s">
        <v>2533</v>
      </c>
      <c r="I223" s="124">
        <v>8166</v>
      </c>
      <c r="J223" s="124">
        <v>397031</v>
      </c>
      <c r="K223" s="152"/>
    </row>
    <row r="224" spans="1:11" ht="36">
      <c r="A224" s="120" t="s">
        <v>2692</v>
      </c>
      <c r="B224" s="159" t="s">
        <v>2693</v>
      </c>
      <c r="C224" s="160" t="s">
        <v>2694</v>
      </c>
      <c r="D224" s="161">
        <v>1998</v>
      </c>
      <c r="E224" s="160" t="s">
        <v>2695</v>
      </c>
      <c r="F224" s="159" t="s">
        <v>2696</v>
      </c>
      <c r="G224" s="159" t="s">
        <v>2159</v>
      </c>
      <c r="H224" s="159" t="s">
        <v>2476</v>
      </c>
      <c r="I224" s="124">
        <v>8578</v>
      </c>
      <c r="J224" s="124">
        <v>813366</v>
      </c>
      <c r="K224" s="152"/>
    </row>
    <row r="225" spans="1:11">
      <c r="A225" s="120" t="s">
        <v>2697</v>
      </c>
      <c r="B225" s="159" t="s">
        <v>2698</v>
      </c>
      <c r="C225" s="160" t="s">
        <v>2699</v>
      </c>
      <c r="D225" s="161">
        <v>1949</v>
      </c>
      <c r="E225" s="160" t="s">
        <v>2700</v>
      </c>
      <c r="F225" s="159" t="s">
        <v>2701</v>
      </c>
      <c r="G225" s="159" t="s">
        <v>2159</v>
      </c>
      <c r="H225" s="159" t="s">
        <v>2533</v>
      </c>
      <c r="I225" s="124">
        <v>8166</v>
      </c>
      <c r="J225" s="124">
        <v>650177</v>
      </c>
      <c r="K225" s="152"/>
    </row>
    <row r="226" spans="1:11">
      <c r="A226" s="120" t="s">
        <v>2702</v>
      </c>
      <c r="B226" s="159" t="s">
        <v>2703</v>
      </c>
      <c r="C226" s="160" t="s">
        <v>2704</v>
      </c>
      <c r="D226" s="161">
        <v>1993</v>
      </c>
      <c r="E226" s="160" t="s">
        <v>2705</v>
      </c>
      <c r="F226" s="159" t="s">
        <v>2706</v>
      </c>
      <c r="G226" s="159" t="s">
        <v>2159</v>
      </c>
      <c r="H226" s="159" t="s">
        <v>2476</v>
      </c>
      <c r="I226" s="124">
        <v>8501</v>
      </c>
      <c r="J226" s="124">
        <v>493058</v>
      </c>
      <c r="K226" s="152"/>
    </row>
    <row r="227" spans="1:11">
      <c r="A227" s="120" t="s">
        <v>2707</v>
      </c>
      <c r="B227" s="159" t="s">
        <v>2708</v>
      </c>
      <c r="C227" s="160" t="s">
        <v>2709</v>
      </c>
      <c r="D227" s="161">
        <v>1988</v>
      </c>
      <c r="E227" s="160" t="s">
        <v>2710</v>
      </c>
      <c r="F227" s="159" t="s">
        <v>2711</v>
      </c>
      <c r="G227" s="159" t="s">
        <v>2159</v>
      </c>
      <c r="H227" s="159" t="s">
        <v>2476</v>
      </c>
      <c r="I227" s="124">
        <v>8425</v>
      </c>
      <c r="J227" s="124">
        <v>401451</v>
      </c>
      <c r="K227" s="152"/>
    </row>
    <row r="228" spans="1:11">
      <c r="A228" s="120" t="s">
        <v>2712</v>
      </c>
      <c r="B228" s="159" t="s">
        <v>2713</v>
      </c>
      <c r="C228" s="160" t="s">
        <v>2709</v>
      </c>
      <c r="D228" s="161">
        <v>1988</v>
      </c>
      <c r="E228" s="160" t="s">
        <v>2714</v>
      </c>
      <c r="F228" s="159" t="s">
        <v>2715</v>
      </c>
      <c r="G228" s="159" t="s">
        <v>2159</v>
      </c>
      <c r="H228" s="159" t="s">
        <v>2476</v>
      </c>
      <c r="I228" s="124">
        <v>8425</v>
      </c>
      <c r="J228" s="124">
        <v>401451</v>
      </c>
      <c r="K228" s="152"/>
    </row>
    <row r="229" spans="1:11">
      <c r="A229" s="120" t="s">
        <v>2716</v>
      </c>
      <c r="B229" s="159" t="s">
        <v>2717</v>
      </c>
      <c r="C229" s="160" t="s">
        <v>2709</v>
      </c>
      <c r="D229" s="161">
        <v>1988</v>
      </c>
      <c r="E229" s="160" t="s">
        <v>2718</v>
      </c>
      <c r="F229" s="159" t="s">
        <v>2711</v>
      </c>
      <c r="G229" s="159" t="s">
        <v>2159</v>
      </c>
      <c r="H229" s="159" t="s">
        <v>2476</v>
      </c>
      <c r="I229" s="124">
        <v>8425</v>
      </c>
      <c r="J229" s="124">
        <v>401451</v>
      </c>
      <c r="K229" s="152"/>
    </row>
    <row r="230" spans="1:11" ht="24">
      <c r="A230" s="120" t="s">
        <v>2719</v>
      </c>
      <c r="B230" s="159" t="s">
        <v>2720</v>
      </c>
      <c r="C230" s="160" t="s">
        <v>2721</v>
      </c>
      <c r="D230" s="161">
        <v>1947</v>
      </c>
      <c r="E230" s="160" t="s">
        <v>2722</v>
      </c>
      <c r="F230" s="159" t="s">
        <v>2723</v>
      </c>
      <c r="G230" s="159" t="s">
        <v>2159</v>
      </c>
      <c r="H230" s="159" t="s">
        <v>2533</v>
      </c>
      <c r="I230" s="124">
        <v>8166</v>
      </c>
      <c r="J230" s="124">
        <v>227423</v>
      </c>
      <c r="K230" s="152"/>
    </row>
    <row r="231" spans="1:11">
      <c r="A231" s="120" t="s">
        <v>2724</v>
      </c>
      <c r="B231" s="159" t="s">
        <v>2725</v>
      </c>
      <c r="C231" s="160" t="s">
        <v>2726</v>
      </c>
      <c r="D231" s="161">
        <v>1947</v>
      </c>
      <c r="E231" s="160" t="s">
        <v>2727</v>
      </c>
      <c r="F231" s="159" t="s">
        <v>2728</v>
      </c>
      <c r="G231" s="159" t="s">
        <v>2159</v>
      </c>
      <c r="H231" s="159" t="s">
        <v>2533</v>
      </c>
      <c r="I231" s="124">
        <v>8166</v>
      </c>
      <c r="J231" s="124">
        <v>67859</v>
      </c>
      <c r="K231" s="152"/>
    </row>
    <row r="232" spans="1:11">
      <c r="A232" s="120" t="s">
        <v>2729</v>
      </c>
      <c r="B232" s="159" t="s">
        <v>2730</v>
      </c>
      <c r="C232" s="160" t="s">
        <v>2731</v>
      </c>
      <c r="D232" s="161">
        <v>1947</v>
      </c>
      <c r="E232" s="160" t="s">
        <v>2732</v>
      </c>
      <c r="F232" s="159" t="s">
        <v>2733</v>
      </c>
      <c r="G232" s="159" t="s">
        <v>2159</v>
      </c>
      <c r="H232" s="159" t="s">
        <v>2533</v>
      </c>
      <c r="I232" s="124">
        <v>8166</v>
      </c>
      <c r="J232" s="124">
        <v>116284</v>
      </c>
      <c r="K232" s="152"/>
    </row>
    <row r="233" spans="1:11">
      <c r="A233" s="120" t="s">
        <v>2734</v>
      </c>
      <c r="B233" s="147" t="s">
        <v>1710</v>
      </c>
      <c r="C233" s="147">
        <v>31.77</v>
      </c>
      <c r="D233" s="147">
        <v>1949</v>
      </c>
      <c r="E233" s="147" t="s">
        <v>2735</v>
      </c>
      <c r="F233" s="147" t="s">
        <v>2736</v>
      </c>
      <c r="G233" s="147" t="s">
        <v>2159</v>
      </c>
      <c r="H233" s="147" t="s">
        <v>2533</v>
      </c>
      <c r="I233" s="124">
        <v>8166</v>
      </c>
      <c r="J233" s="124">
        <v>259434</v>
      </c>
      <c r="K233" s="152"/>
    </row>
    <row r="234" spans="1:11">
      <c r="A234" s="120" t="s">
        <v>2737</v>
      </c>
      <c r="B234" s="147" t="s">
        <v>1712</v>
      </c>
      <c r="C234" s="147">
        <v>58.16</v>
      </c>
      <c r="D234" s="147">
        <v>1975</v>
      </c>
      <c r="E234" s="147">
        <v>710034866</v>
      </c>
      <c r="F234" s="147" t="s">
        <v>2738</v>
      </c>
      <c r="G234" s="147" t="s">
        <v>2159</v>
      </c>
      <c r="H234" s="147" t="s">
        <v>2533</v>
      </c>
      <c r="I234" s="124">
        <v>8172</v>
      </c>
      <c r="J234" s="124">
        <v>475284</v>
      </c>
      <c r="K234" s="152"/>
    </row>
    <row r="235" spans="1:11">
      <c r="A235" s="120" t="s">
        <v>2739</v>
      </c>
      <c r="B235" s="147" t="s">
        <v>1713</v>
      </c>
      <c r="C235" s="147">
        <v>25.33</v>
      </c>
      <c r="D235" s="147">
        <v>1982</v>
      </c>
      <c r="E235" s="147">
        <v>714242006</v>
      </c>
      <c r="F235" s="147" t="s">
        <v>2740</v>
      </c>
      <c r="G235" s="147" t="s">
        <v>2159</v>
      </c>
      <c r="H235" s="147" t="s">
        <v>2533</v>
      </c>
      <c r="I235" s="124">
        <v>8166</v>
      </c>
      <c r="J235" s="124">
        <v>206845</v>
      </c>
      <c r="K235" s="152"/>
    </row>
    <row r="236" spans="1:11">
      <c r="A236" s="120" t="s">
        <v>2741</v>
      </c>
      <c r="B236" s="147" t="s">
        <v>1714</v>
      </c>
      <c r="C236" s="147">
        <v>29.01</v>
      </c>
      <c r="D236" s="147">
        <v>1982</v>
      </c>
      <c r="E236" s="147">
        <v>714242010</v>
      </c>
      <c r="F236" s="147" t="s">
        <v>2742</v>
      </c>
      <c r="G236" s="147" t="s">
        <v>2159</v>
      </c>
      <c r="H236" s="147" t="s">
        <v>2533</v>
      </c>
      <c r="I236" s="124">
        <v>8166</v>
      </c>
      <c r="J236" s="124">
        <v>236896</v>
      </c>
      <c r="K236" s="152"/>
    </row>
    <row r="237" spans="1:11">
      <c r="A237" s="120" t="s">
        <v>2743</v>
      </c>
      <c r="B237" s="159" t="s">
        <v>2744</v>
      </c>
      <c r="C237" s="160" t="s">
        <v>2745</v>
      </c>
      <c r="D237" s="161">
        <v>1948</v>
      </c>
      <c r="E237" s="160" t="s">
        <v>2746</v>
      </c>
      <c r="F237" s="159" t="s">
        <v>2747</v>
      </c>
      <c r="G237" s="159" t="s">
        <v>2159</v>
      </c>
      <c r="H237" s="147" t="s">
        <v>2533</v>
      </c>
      <c r="I237" s="124">
        <v>8169</v>
      </c>
      <c r="J237" s="124">
        <v>476253</v>
      </c>
      <c r="K237" s="152"/>
    </row>
    <row r="238" spans="1:11" ht="24">
      <c r="A238" s="120" t="s">
        <v>2748</v>
      </c>
      <c r="B238" s="159" t="s">
        <v>2749</v>
      </c>
      <c r="C238" s="160" t="s">
        <v>2750</v>
      </c>
      <c r="D238" s="161">
        <v>1949</v>
      </c>
      <c r="E238" s="160" t="s">
        <v>2751</v>
      </c>
      <c r="F238" s="159" t="s">
        <v>2752</v>
      </c>
      <c r="G238" s="159" t="s">
        <v>2159</v>
      </c>
      <c r="H238" s="147" t="s">
        <v>2533</v>
      </c>
      <c r="I238" s="124">
        <v>8169</v>
      </c>
      <c r="J238" s="124">
        <v>431487</v>
      </c>
      <c r="K238" s="152"/>
    </row>
    <row r="239" spans="1:11">
      <c r="A239" s="120" t="s">
        <v>2753</v>
      </c>
      <c r="B239" s="147" t="s">
        <v>1719</v>
      </c>
      <c r="C239" s="147">
        <v>62.96</v>
      </c>
      <c r="D239" s="147">
        <v>1981</v>
      </c>
      <c r="E239" s="147" t="s">
        <v>2754</v>
      </c>
      <c r="F239" s="147" t="s">
        <v>2755</v>
      </c>
      <c r="G239" s="147" t="s">
        <v>2159</v>
      </c>
      <c r="H239" s="147" t="s">
        <v>2575</v>
      </c>
      <c r="I239" s="124">
        <v>8318</v>
      </c>
      <c r="J239" s="124">
        <v>523701</v>
      </c>
      <c r="K239" s="152"/>
    </row>
    <row r="240" spans="1:11">
      <c r="A240" s="120" t="s">
        <v>2756</v>
      </c>
      <c r="B240" s="159" t="s">
        <v>2757</v>
      </c>
      <c r="C240" s="160" t="s">
        <v>2758</v>
      </c>
      <c r="D240" s="161">
        <v>1995</v>
      </c>
      <c r="E240" s="160" t="s">
        <v>2759</v>
      </c>
      <c r="F240" s="159" t="s">
        <v>2760</v>
      </c>
      <c r="G240" s="159" t="s">
        <v>2159</v>
      </c>
      <c r="H240" s="147" t="s">
        <v>2575</v>
      </c>
      <c r="I240" s="124">
        <v>8532</v>
      </c>
      <c r="J240" s="124">
        <v>915228</v>
      </c>
      <c r="K240" s="152"/>
    </row>
    <row r="241" spans="1:11">
      <c r="A241" s="120" t="s">
        <v>2761</v>
      </c>
      <c r="B241" s="159" t="s">
        <v>2762</v>
      </c>
      <c r="C241" s="160" t="s">
        <v>2763</v>
      </c>
      <c r="D241" s="161">
        <v>1970</v>
      </c>
      <c r="E241" s="160" t="s">
        <v>2764</v>
      </c>
      <c r="F241" s="159" t="s">
        <v>2765</v>
      </c>
      <c r="G241" s="159" t="s">
        <v>2159</v>
      </c>
      <c r="H241" s="147" t="s">
        <v>2533</v>
      </c>
      <c r="I241" s="124">
        <v>8166</v>
      </c>
      <c r="J241" s="124">
        <v>692477</v>
      </c>
      <c r="K241" s="152"/>
    </row>
    <row r="242" spans="1:11">
      <c r="A242" s="120" t="s">
        <v>2766</v>
      </c>
      <c r="B242" s="159" t="s">
        <v>2767</v>
      </c>
      <c r="C242" s="160" t="s">
        <v>2768</v>
      </c>
      <c r="D242" s="161">
        <v>1943</v>
      </c>
      <c r="E242" s="159" t="s">
        <v>2769</v>
      </c>
      <c r="F242" s="159" t="s">
        <v>2770</v>
      </c>
      <c r="G242" s="159" t="s">
        <v>2159</v>
      </c>
      <c r="H242" s="159" t="s">
        <v>2533</v>
      </c>
      <c r="I242" s="124">
        <v>8166</v>
      </c>
      <c r="J242" s="124">
        <v>594730</v>
      </c>
      <c r="K242" s="152"/>
    </row>
    <row r="243" spans="1:11">
      <c r="A243" s="120" t="s">
        <v>2771</v>
      </c>
      <c r="B243" s="159" t="s">
        <v>2772</v>
      </c>
      <c r="C243" s="160" t="s">
        <v>2773</v>
      </c>
      <c r="D243" s="161">
        <v>1992</v>
      </c>
      <c r="E243" s="160" t="s">
        <v>2774</v>
      </c>
      <c r="F243" s="159" t="s">
        <v>2775</v>
      </c>
      <c r="G243" s="159" t="s">
        <v>2159</v>
      </c>
      <c r="H243" s="159" t="s">
        <v>2476</v>
      </c>
      <c r="I243" s="124">
        <v>8492</v>
      </c>
      <c r="J243" s="124">
        <v>495423</v>
      </c>
      <c r="K243" s="152"/>
    </row>
    <row r="244" spans="1:11" ht="24">
      <c r="A244" s="120" t="s">
        <v>2776</v>
      </c>
      <c r="B244" s="147" t="s">
        <v>2777</v>
      </c>
      <c r="C244" s="147">
        <v>88.18</v>
      </c>
      <c r="D244" s="147">
        <v>1985</v>
      </c>
      <c r="E244" s="147" t="s">
        <v>2778</v>
      </c>
      <c r="F244" s="147" t="s">
        <v>2779</v>
      </c>
      <c r="G244" s="147" t="s">
        <v>2159</v>
      </c>
      <c r="H244" s="147" t="s">
        <v>2533</v>
      </c>
      <c r="I244" s="124">
        <v>8166</v>
      </c>
      <c r="J244" s="124">
        <v>720078</v>
      </c>
      <c r="K244" s="152"/>
    </row>
    <row r="245" spans="1:11">
      <c r="A245" s="120" t="s">
        <v>2780</v>
      </c>
      <c r="B245" s="147" t="s">
        <v>1732</v>
      </c>
      <c r="C245" s="147">
        <v>104.1</v>
      </c>
      <c r="D245" s="147">
        <v>1988</v>
      </c>
      <c r="E245" s="147" t="s">
        <v>2781</v>
      </c>
      <c r="F245" s="147" t="s">
        <v>2782</v>
      </c>
      <c r="G245" s="147" t="s">
        <v>2159</v>
      </c>
      <c r="H245" s="147" t="s">
        <v>2476</v>
      </c>
      <c r="I245" s="124">
        <v>8440</v>
      </c>
      <c r="J245" s="124">
        <v>878604</v>
      </c>
      <c r="K245" s="152"/>
    </row>
    <row r="246" spans="1:11" ht="19.5" customHeight="1">
      <c r="A246" s="120" t="s">
        <v>2783</v>
      </c>
      <c r="B246" s="147" t="s">
        <v>2784</v>
      </c>
      <c r="C246" s="147">
        <v>33.15</v>
      </c>
      <c r="D246" s="147">
        <v>1949</v>
      </c>
      <c r="E246" s="147">
        <v>716036598</v>
      </c>
      <c r="F246" s="147" t="s">
        <v>2785</v>
      </c>
      <c r="G246" s="147" t="s">
        <v>2159</v>
      </c>
      <c r="H246" s="147" t="s">
        <v>2533</v>
      </c>
      <c r="I246" s="124">
        <v>8166</v>
      </c>
      <c r="J246" s="124">
        <v>270703</v>
      </c>
      <c r="K246" s="152"/>
    </row>
    <row r="247" spans="1:11">
      <c r="A247" s="120" t="s">
        <v>2786</v>
      </c>
      <c r="B247" s="159" t="s">
        <v>2787</v>
      </c>
      <c r="C247" s="160" t="s">
        <v>2788</v>
      </c>
      <c r="D247" s="161">
        <v>1994</v>
      </c>
      <c r="E247" s="160" t="s">
        <v>2789</v>
      </c>
      <c r="F247" s="159" t="s">
        <v>2790</v>
      </c>
      <c r="G247" s="159" t="s">
        <v>2159</v>
      </c>
      <c r="H247" s="159" t="s">
        <v>2476</v>
      </c>
      <c r="I247" s="124">
        <v>8517</v>
      </c>
      <c r="J247" s="124">
        <v>889345</v>
      </c>
      <c r="K247" s="152"/>
    </row>
    <row r="248" spans="1:11" ht="24">
      <c r="A248" s="120" t="s">
        <v>2791</v>
      </c>
      <c r="B248" s="147" t="s">
        <v>2792</v>
      </c>
      <c r="C248" s="147">
        <v>50.15</v>
      </c>
      <c r="D248" s="147">
        <v>1981</v>
      </c>
      <c r="E248" s="147" t="s">
        <v>2793</v>
      </c>
      <c r="F248" s="147" t="s">
        <v>2794</v>
      </c>
      <c r="G248" s="147" t="s">
        <v>2159</v>
      </c>
      <c r="H248" s="147" t="s">
        <v>2533</v>
      </c>
      <c r="I248" s="124">
        <v>8172</v>
      </c>
      <c r="J248" s="124">
        <v>409826</v>
      </c>
      <c r="K248" s="152"/>
    </row>
    <row r="249" spans="1:11">
      <c r="A249" s="120" t="s">
        <v>2795</v>
      </c>
      <c r="B249" s="147" t="s">
        <v>1739</v>
      </c>
      <c r="C249" s="147">
        <v>50.88</v>
      </c>
      <c r="D249" s="147">
        <v>1985</v>
      </c>
      <c r="E249" s="147" t="s">
        <v>2796</v>
      </c>
      <c r="F249" s="147" t="s">
        <v>2797</v>
      </c>
      <c r="G249" s="147" t="s">
        <v>2159</v>
      </c>
      <c r="H249" s="147" t="s">
        <v>2533</v>
      </c>
      <c r="I249" s="124">
        <v>8172</v>
      </c>
      <c r="J249" s="124">
        <v>415791</v>
      </c>
      <c r="K249" s="152"/>
    </row>
    <row r="250" spans="1:11" ht="36">
      <c r="A250" s="120" t="s">
        <v>2798</v>
      </c>
      <c r="B250" s="147" t="s">
        <v>2799</v>
      </c>
      <c r="C250" s="147">
        <v>312.83999999999997</v>
      </c>
      <c r="D250" s="147"/>
      <c r="E250" s="162" t="s">
        <v>2800</v>
      </c>
      <c r="F250" s="147" t="s">
        <v>2801</v>
      </c>
      <c r="G250" s="147" t="s">
        <v>2802</v>
      </c>
      <c r="H250" s="147" t="s">
        <v>2476</v>
      </c>
      <c r="I250" s="124" t="s">
        <v>2803</v>
      </c>
      <c r="J250" s="124">
        <v>6034371</v>
      </c>
      <c r="K250" s="147" t="s">
        <v>2594</v>
      </c>
    </row>
    <row r="251" spans="1:11">
      <c r="A251" s="120" t="s">
        <v>2804</v>
      </c>
      <c r="B251" s="159" t="s">
        <v>2805</v>
      </c>
      <c r="C251" s="160" t="s">
        <v>2806</v>
      </c>
      <c r="D251" s="161">
        <v>1981</v>
      </c>
      <c r="E251" s="163" t="s">
        <v>2807</v>
      </c>
      <c r="F251" s="159" t="s">
        <v>2808</v>
      </c>
      <c r="G251" s="159" t="s">
        <v>2159</v>
      </c>
      <c r="H251" s="159" t="s">
        <v>2533</v>
      </c>
      <c r="I251" s="124">
        <v>8166</v>
      </c>
      <c r="J251" s="124">
        <v>555288</v>
      </c>
      <c r="K251" s="152"/>
    </row>
    <row r="252" spans="1:11">
      <c r="A252" s="120" t="s">
        <v>2809</v>
      </c>
      <c r="B252" s="159" t="s">
        <v>2810</v>
      </c>
      <c r="C252" s="160" t="s">
        <v>2811</v>
      </c>
      <c r="D252" s="161">
        <v>1985</v>
      </c>
      <c r="E252" s="147" t="s">
        <v>2812</v>
      </c>
      <c r="F252" s="159" t="s">
        <v>2813</v>
      </c>
      <c r="G252" s="159" t="s">
        <v>2159</v>
      </c>
      <c r="H252" s="159" t="s">
        <v>2476</v>
      </c>
      <c r="I252" s="124">
        <v>8379</v>
      </c>
      <c r="J252" s="124">
        <v>696295</v>
      </c>
      <c r="K252" s="152"/>
    </row>
    <row r="253" spans="1:11">
      <c r="A253" s="120" t="s">
        <v>2814</v>
      </c>
      <c r="B253" s="164" t="s">
        <v>2815</v>
      </c>
      <c r="C253" s="164">
        <v>67.83</v>
      </c>
      <c r="D253" s="164">
        <v>1949</v>
      </c>
      <c r="E253" s="165">
        <v>713268039</v>
      </c>
      <c r="F253" s="164" t="s">
        <v>2816</v>
      </c>
      <c r="G253" s="164" t="s">
        <v>2159</v>
      </c>
      <c r="H253" s="164" t="s">
        <v>2533</v>
      </c>
      <c r="I253" s="124">
        <v>8169</v>
      </c>
      <c r="J253" s="124">
        <v>554103</v>
      </c>
      <c r="K253" s="152"/>
    </row>
    <row r="254" spans="1:11">
      <c r="A254" s="120" t="s">
        <v>2817</v>
      </c>
      <c r="B254" s="164" t="s">
        <v>2818</v>
      </c>
      <c r="C254" s="164">
        <v>45.18</v>
      </c>
      <c r="D254" s="164">
        <v>1948</v>
      </c>
      <c r="E254" s="165" t="s">
        <v>2819</v>
      </c>
      <c r="F254" s="164" t="s">
        <v>2820</v>
      </c>
      <c r="G254" s="164" t="s">
        <v>2159</v>
      </c>
      <c r="H254" s="164" t="s">
        <v>2533</v>
      </c>
      <c r="I254" s="124">
        <v>8169</v>
      </c>
      <c r="J254" s="124">
        <v>369075</v>
      </c>
      <c r="K254" s="152"/>
    </row>
    <row r="255" spans="1:11">
      <c r="A255" s="120" t="s">
        <v>2821</v>
      </c>
      <c r="B255" s="164" t="s">
        <v>2822</v>
      </c>
      <c r="C255" s="164">
        <v>33.799999999999997</v>
      </c>
      <c r="D255" s="164">
        <v>1979</v>
      </c>
      <c r="E255" s="165" t="s">
        <v>2823</v>
      </c>
      <c r="F255" s="164" t="s">
        <v>2824</v>
      </c>
      <c r="G255" s="164" t="s">
        <v>2159</v>
      </c>
      <c r="H255" s="164" t="s">
        <v>2533</v>
      </c>
      <c r="I255" s="124">
        <v>8174</v>
      </c>
      <c r="J255" s="124">
        <v>276281</v>
      </c>
      <c r="K255" s="152"/>
    </row>
    <row r="256" spans="1:11">
      <c r="A256" s="120" t="s">
        <v>2825</v>
      </c>
      <c r="B256" s="164" t="s">
        <v>2826</v>
      </c>
      <c r="C256" s="164">
        <v>20.93</v>
      </c>
      <c r="D256" s="164">
        <v>2015</v>
      </c>
      <c r="E256" s="165" t="s">
        <v>2827</v>
      </c>
      <c r="F256" s="164" t="s">
        <v>2828</v>
      </c>
      <c r="G256" s="164" t="s">
        <v>2159</v>
      </c>
      <c r="H256" s="164" t="s">
        <v>2575</v>
      </c>
      <c r="I256" s="124">
        <v>8872</v>
      </c>
      <c r="J256" s="124">
        <v>185691</v>
      </c>
      <c r="K256" s="152"/>
    </row>
    <row r="257" spans="1:11" ht="24">
      <c r="A257" s="120" t="s">
        <v>2829</v>
      </c>
      <c r="B257" s="164" t="s">
        <v>2830</v>
      </c>
      <c r="C257" s="164">
        <v>44.86</v>
      </c>
      <c r="D257" s="164">
        <v>1950</v>
      </c>
      <c r="E257" s="165" t="s">
        <v>2831</v>
      </c>
      <c r="F257" s="164" t="s">
        <v>2832</v>
      </c>
      <c r="G257" s="164" t="s">
        <v>2159</v>
      </c>
      <c r="H257" s="164" t="s">
        <v>2533</v>
      </c>
      <c r="I257" s="124">
        <v>8191</v>
      </c>
      <c r="J257" s="124">
        <v>367448</v>
      </c>
      <c r="K257" s="152"/>
    </row>
    <row r="258" spans="1:11">
      <c r="A258" s="120" t="s">
        <v>2833</v>
      </c>
      <c r="B258" s="164" t="s">
        <v>2834</v>
      </c>
      <c r="C258" s="164">
        <v>22.43</v>
      </c>
      <c r="D258" s="164">
        <v>1950</v>
      </c>
      <c r="E258" s="165" t="s">
        <v>2835</v>
      </c>
      <c r="F258" s="164" t="s">
        <v>2836</v>
      </c>
      <c r="G258" s="164" t="s">
        <v>2159</v>
      </c>
      <c r="H258" s="164" t="s">
        <v>2533</v>
      </c>
      <c r="I258" s="124">
        <v>8191</v>
      </c>
      <c r="J258" s="124">
        <v>183724</v>
      </c>
      <c r="K258" s="152"/>
    </row>
    <row r="259" spans="1:11" ht="36">
      <c r="A259" s="120" t="s">
        <v>2837</v>
      </c>
      <c r="B259" s="164" t="s">
        <v>2838</v>
      </c>
      <c r="C259" s="164">
        <v>89.81</v>
      </c>
      <c r="D259" s="164">
        <v>1949</v>
      </c>
      <c r="E259" s="165" t="s">
        <v>2839</v>
      </c>
      <c r="F259" s="164" t="s">
        <v>2840</v>
      </c>
      <c r="G259" s="164" t="s">
        <v>2159</v>
      </c>
      <c r="H259" s="164" t="s">
        <v>2533</v>
      </c>
      <c r="I259" s="124">
        <v>8166</v>
      </c>
      <c r="J259" s="124">
        <v>733388</v>
      </c>
      <c r="K259" s="152"/>
    </row>
    <row r="260" spans="1:11">
      <c r="A260" s="120" t="s">
        <v>2841</v>
      </c>
      <c r="B260" s="164" t="s">
        <v>2842</v>
      </c>
      <c r="C260" s="164">
        <v>160.82</v>
      </c>
      <c r="D260" s="164">
        <v>1997</v>
      </c>
      <c r="E260" s="165" t="s">
        <v>2843</v>
      </c>
      <c r="F260" s="164" t="s">
        <v>2844</v>
      </c>
      <c r="G260" s="164" t="s">
        <v>2159</v>
      </c>
      <c r="H260" s="164" t="s">
        <v>2476</v>
      </c>
      <c r="I260" s="124">
        <v>8576</v>
      </c>
      <c r="J260" s="124">
        <v>1379192</v>
      </c>
      <c r="K260" s="152"/>
    </row>
    <row r="261" spans="1:11">
      <c r="A261" s="120" t="s">
        <v>2845</v>
      </c>
      <c r="B261" s="164" t="s">
        <v>2846</v>
      </c>
      <c r="C261" s="164">
        <v>90.9</v>
      </c>
      <c r="D261" s="164">
        <v>1985</v>
      </c>
      <c r="E261" s="165" t="s">
        <v>2847</v>
      </c>
      <c r="F261" s="164" t="s">
        <v>2848</v>
      </c>
      <c r="G261" s="164" t="s">
        <v>2076</v>
      </c>
      <c r="H261" s="164" t="s">
        <v>2566</v>
      </c>
      <c r="I261" s="124">
        <v>8383</v>
      </c>
      <c r="J261" s="124">
        <v>762015</v>
      </c>
      <c r="K261" s="152"/>
    </row>
    <row r="262" spans="1:11">
      <c r="A262" s="120" t="s">
        <v>2849</v>
      </c>
      <c r="B262" s="164" t="s">
        <v>2850</v>
      </c>
      <c r="C262" s="164">
        <v>16.899999999999999</v>
      </c>
      <c r="D262" s="164">
        <v>1979</v>
      </c>
      <c r="E262" s="165" t="s">
        <v>2851</v>
      </c>
      <c r="F262" s="164" t="s">
        <v>2852</v>
      </c>
      <c r="G262" s="164" t="s">
        <v>2076</v>
      </c>
      <c r="H262" s="164" t="s">
        <v>2560</v>
      </c>
      <c r="I262" s="124">
        <v>8194</v>
      </c>
      <c r="J262" s="124">
        <v>138479</v>
      </c>
      <c r="K262" s="152"/>
    </row>
    <row r="263" spans="1:11">
      <c r="A263" s="120" t="s">
        <v>2853</v>
      </c>
      <c r="B263" s="164" t="s">
        <v>2854</v>
      </c>
      <c r="C263" s="164">
        <v>53.3</v>
      </c>
      <c r="D263" s="164">
        <v>2014</v>
      </c>
      <c r="E263" s="165" t="s">
        <v>2855</v>
      </c>
      <c r="F263" s="164" t="s">
        <v>2856</v>
      </c>
      <c r="G263" s="164" t="s">
        <v>2076</v>
      </c>
      <c r="H263" s="164" t="s">
        <v>2857</v>
      </c>
      <c r="I263" s="124">
        <v>8844</v>
      </c>
      <c r="J263" s="124">
        <v>471385</v>
      </c>
      <c r="K263" s="152"/>
    </row>
    <row r="264" spans="1:11">
      <c r="A264" s="120" t="s">
        <v>2858</v>
      </c>
      <c r="B264" s="164" t="s">
        <v>2859</v>
      </c>
      <c r="C264" s="164">
        <v>49.97</v>
      </c>
      <c r="D264" s="164">
        <v>1985</v>
      </c>
      <c r="E264" s="165" t="s">
        <v>2860</v>
      </c>
      <c r="F264" s="164" t="s">
        <v>2848</v>
      </c>
      <c r="G264" s="164" t="s">
        <v>2076</v>
      </c>
      <c r="H264" s="164" t="s">
        <v>2566</v>
      </c>
      <c r="I264" s="124">
        <v>8383</v>
      </c>
      <c r="J264" s="124">
        <v>418899</v>
      </c>
      <c r="K264" s="152"/>
    </row>
    <row r="265" spans="1:11">
      <c r="A265" s="120" t="s">
        <v>2861</v>
      </c>
      <c r="B265" s="164" t="s">
        <v>2862</v>
      </c>
      <c r="C265" s="164">
        <v>102.2</v>
      </c>
      <c r="D265" s="164">
        <v>2001</v>
      </c>
      <c r="E265" s="165" t="s">
        <v>2863</v>
      </c>
      <c r="F265" s="164" t="s">
        <v>2864</v>
      </c>
      <c r="G265" s="164" t="s">
        <v>2076</v>
      </c>
      <c r="H265" s="164" t="s">
        <v>2566</v>
      </c>
      <c r="I265" s="124">
        <v>8632</v>
      </c>
      <c r="J265" s="124">
        <v>882190</v>
      </c>
      <c r="K265" s="152"/>
    </row>
    <row r="266" spans="1:11">
      <c r="A266" s="120" t="s">
        <v>2865</v>
      </c>
      <c r="B266" s="164" t="s">
        <v>2866</v>
      </c>
      <c r="C266" s="164">
        <v>82.94</v>
      </c>
      <c r="D266" s="164">
        <v>1984</v>
      </c>
      <c r="E266" s="165" t="s">
        <v>2867</v>
      </c>
      <c r="F266" s="164" t="s">
        <v>2868</v>
      </c>
      <c r="G266" s="164" t="s">
        <v>2076</v>
      </c>
      <c r="H266" s="164" t="s">
        <v>2857</v>
      </c>
      <c r="I266" s="124">
        <v>8376</v>
      </c>
      <c r="J266" s="124">
        <v>694705</v>
      </c>
      <c r="K266" s="152"/>
    </row>
    <row r="267" spans="1:11">
      <c r="A267" s="120" t="s">
        <v>2869</v>
      </c>
      <c r="B267" s="164" t="s">
        <v>2870</v>
      </c>
      <c r="C267" s="164">
        <v>27.96</v>
      </c>
      <c r="D267" s="164">
        <v>1950</v>
      </c>
      <c r="E267" s="165" t="s">
        <v>2871</v>
      </c>
      <c r="F267" s="164" t="s">
        <v>2872</v>
      </c>
      <c r="G267" s="164" t="s">
        <v>2159</v>
      </c>
      <c r="H267" s="164" t="s">
        <v>2533</v>
      </c>
      <c r="I267" s="124">
        <v>8169</v>
      </c>
      <c r="J267" s="124">
        <v>228405</v>
      </c>
      <c r="K267" s="152"/>
    </row>
    <row r="268" spans="1:11">
      <c r="A268" s="120" t="s">
        <v>2873</v>
      </c>
      <c r="B268" s="164" t="s">
        <v>2874</v>
      </c>
      <c r="C268" s="164">
        <v>21.55</v>
      </c>
      <c r="D268" s="164">
        <v>2015</v>
      </c>
      <c r="E268" s="165" t="s">
        <v>2875</v>
      </c>
      <c r="F268" s="164" t="s">
        <v>2876</v>
      </c>
      <c r="G268" s="164" t="s">
        <v>2159</v>
      </c>
      <c r="H268" s="164" t="s">
        <v>2575</v>
      </c>
      <c r="I268" s="124">
        <v>8860</v>
      </c>
      <c r="J268" s="124">
        <v>190933</v>
      </c>
      <c r="K268" s="152"/>
    </row>
    <row r="269" spans="1:11">
      <c r="A269" s="120" t="s">
        <v>2877</v>
      </c>
      <c r="B269" s="164" t="s">
        <v>2878</v>
      </c>
      <c r="C269" s="164">
        <v>24.28</v>
      </c>
      <c r="D269" s="164">
        <v>1964</v>
      </c>
      <c r="E269" s="165" t="s">
        <v>2879</v>
      </c>
      <c r="F269" s="164" t="s">
        <v>2880</v>
      </c>
      <c r="G269" s="164" t="s">
        <v>2159</v>
      </c>
      <c r="H269" s="164" t="s">
        <v>2533</v>
      </c>
      <c r="I269" s="124">
        <v>8177</v>
      </c>
      <c r="J269" s="124">
        <v>198538</v>
      </c>
      <c r="K269" s="152"/>
    </row>
    <row r="270" spans="1:11">
      <c r="A270" s="120" t="s">
        <v>2881</v>
      </c>
      <c r="B270" s="164" t="s">
        <v>2882</v>
      </c>
      <c r="C270" s="164">
        <v>96.1</v>
      </c>
      <c r="D270" s="164">
        <v>1983</v>
      </c>
      <c r="E270" s="165" t="s">
        <v>2883</v>
      </c>
      <c r="F270" s="164" t="s">
        <v>2884</v>
      </c>
      <c r="G270" s="164" t="s">
        <v>2159</v>
      </c>
      <c r="H270" s="164" t="s">
        <v>2476</v>
      </c>
      <c r="I270" s="124">
        <v>8357</v>
      </c>
      <c r="J270" s="124">
        <v>803108</v>
      </c>
      <c r="K270" s="152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M277"/>
  <sheetViews>
    <sheetView workbookViewId="0">
      <selection activeCell="E5" sqref="E5"/>
    </sheetView>
  </sheetViews>
  <sheetFormatPr defaultRowHeight="13.5"/>
  <cols>
    <col min="1" max="1" width="5" style="133" customWidth="1"/>
    <col min="2" max="2" width="11.75" style="133" customWidth="1"/>
    <col min="3" max="3" width="24.25" style="134" customWidth="1"/>
    <col min="4" max="4" width="11.25" style="134" customWidth="1"/>
    <col min="5" max="5" width="11.5" style="134" customWidth="1"/>
    <col min="6" max="6" width="8.25" style="134" customWidth="1"/>
    <col min="7" max="7" width="7.375" style="134" customWidth="1"/>
    <col min="8" max="9" width="9" style="134" customWidth="1"/>
    <col min="10" max="10" width="5.75" style="134" customWidth="1"/>
    <col min="11" max="11" width="9.875" style="134" customWidth="1"/>
    <col min="12" max="13" width="6.25" style="134" customWidth="1"/>
    <col min="14" max="14" width="6.5" style="134" customWidth="1"/>
    <col min="15" max="15" width="7.5" style="134" customWidth="1"/>
    <col min="16" max="16" width="5.375" style="134" customWidth="1"/>
    <col min="17" max="17" width="7.25" style="133" customWidth="1"/>
    <col min="18" max="19" width="9" style="133"/>
    <col min="20" max="20" width="9" style="117"/>
    <col min="21" max="22" width="9.5" style="117" bestFit="1" customWidth="1"/>
    <col min="23" max="257" width="9" style="117"/>
    <col min="258" max="258" width="5" style="117" customWidth="1"/>
    <col min="259" max="259" width="24.25" style="117" customWidth="1"/>
    <col min="260" max="260" width="11.25" style="117" customWidth="1"/>
    <col min="261" max="261" width="11.5" style="117" customWidth="1"/>
    <col min="262" max="262" width="8.25" style="117" customWidth="1"/>
    <col min="263" max="263" width="7.375" style="117" customWidth="1"/>
    <col min="264" max="265" width="9" style="117" customWidth="1"/>
    <col min="266" max="266" width="5.75" style="117" customWidth="1"/>
    <col min="267" max="267" width="9.875" style="117" customWidth="1"/>
    <col min="268" max="269" width="6.25" style="117" customWidth="1"/>
    <col min="270" max="270" width="6.5" style="117" customWidth="1"/>
    <col min="271" max="271" width="7.5" style="117" customWidth="1"/>
    <col min="272" max="272" width="5.375" style="117" customWidth="1"/>
    <col min="273" max="273" width="7.25" style="117" customWidth="1"/>
    <col min="274" max="276" width="9" style="117"/>
    <col min="277" max="278" width="9.5" style="117" bestFit="1" customWidth="1"/>
    <col min="279" max="513" width="9" style="117"/>
    <col min="514" max="514" width="5" style="117" customWidth="1"/>
    <col min="515" max="515" width="24.25" style="117" customWidth="1"/>
    <col min="516" max="516" width="11.25" style="117" customWidth="1"/>
    <col min="517" max="517" width="11.5" style="117" customWidth="1"/>
    <col min="518" max="518" width="8.25" style="117" customWidth="1"/>
    <col min="519" max="519" width="7.375" style="117" customWidth="1"/>
    <col min="520" max="521" width="9" style="117" customWidth="1"/>
    <col min="522" max="522" width="5.75" style="117" customWidth="1"/>
    <col min="523" max="523" width="9.875" style="117" customWidth="1"/>
    <col min="524" max="525" width="6.25" style="117" customWidth="1"/>
    <col min="526" max="526" width="6.5" style="117" customWidth="1"/>
    <col min="527" max="527" width="7.5" style="117" customWidth="1"/>
    <col min="528" max="528" width="5.375" style="117" customWidth="1"/>
    <col min="529" max="529" width="7.25" style="117" customWidth="1"/>
    <col min="530" max="532" width="9" style="117"/>
    <col min="533" max="534" width="9.5" style="117" bestFit="1" customWidth="1"/>
    <col min="535" max="769" width="9" style="117"/>
    <col min="770" max="770" width="5" style="117" customWidth="1"/>
    <col min="771" max="771" width="24.25" style="117" customWidth="1"/>
    <col min="772" max="772" width="11.25" style="117" customWidth="1"/>
    <col min="773" max="773" width="11.5" style="117" customWidth="1"/>
    <col min="774" max="774" width="8.25" style="117" customWidth="1"/>
    <col min="775" max="775" width="7.375" style="117" customWidth="1"/>
    <col min="776" max="777" width="9" style="117" customWidth="1"/>
    <col min="778" max="778" width="5.75" style="117" customWidth="1"/>
    <col min="779" max="779" width="9.875" style="117" customWidth="1"/>
    <col min="780" max="781" width="6.25" style="117" customWidth="1"/>
    <col min="782" max="782" width="6.5" style="117" customWidth="1"/>
    <col min="783" max="783" width="7.5" style="117" customWidth="1"/>
    <col min="784" max="784" width="5.375" style="117" customWidth="1"/>
    <col min="785" max="785" width="7.25" style="117" customWidth="1"/>
    <col min="786" max="788" width="9" style="117"/>
    <col min="789" max="790" width="9.5" style="117" bestFit="1" customWidth="1"/>
    <col min="791" max="1025" width="9" style="117"/>
    <col min="1026" max="1026" width="5" style="117" customWidth="1"/>
    <col min="1027" max="1027" width="24.25" style="117" customWidth="1"/>
    <col min="1028" max="1028" width="11.25" style="117" customWidth="1"/>
    <col min="1029" max="1029" width="11.5" style="117" customWidth="1"/>
    <col min="1030" max="1030" width="8.25" style="117" customWidth="1"/>
    <col min="1031" max="1031" width="7.375" style="117" customWidth="1"/>
    <col min="1032" max="1033" width="9" style="117" customWidth="1"/>
    <col min="1034" max="1034" width="5.75" style="117" customWidth="1"/>
    <col min="1035" max="1035" width="9.875" style="117" customWidth="1"/>
    <col min="1036" max="1037" width="6.25" style="117" customWidth="1"/>
    <col min="1038" max="1038" width="6.5" style="117" customWidth="1"/>
    <col min="1039" max="1039" width="7.5" style="117" customWidth="1"/>
    <col min="1040" max="1040" width="5.375" style="117" customWidth="1"/>
    <col min="1041" max="1041" width="7.25" style="117" customWidth="1"/>
    <col min="1042" max="1044" width="9" style="117"/>
    <col min="1045" max="1046" width="9.5" style="117" bestFit="1" customWidth="1"/>
    <col min="1047" max="1281" width="9" style="117"/>
    <col min="1282" max="1282" width="5" style="117" customWidth="1"/>
    <col min="1283" max="1283" width="24.25" style="117" customWidth="1"/>
    <col min="1284" max="1284" width="11.25" style="117" customWidth="1"/>
    <col min="1285" max="1285" width="11.5" style="117" customWidth="1"/>
    <col min="1286" max="1286" width="8.25" style="117" customWidth="1"/>
    <col min="1287" max="1287" width="7.375" style="117" customWidth="1"/>
    <col min="1288" max="1289" width="9" style="117" customWidth="1"/>
    <col min="1290" max="1290" width="5.75" style="117" customWidth="1"/>
    <col min="1291" max="1291" width="9.875" style="117" customWidth="1"/>
    <col min="1292" max="1293" width="6.25" style="117" customWidth="1"/>
    <col min="1294" max="1294" width="6.5" style="117" customWidth="1"/>
    <col min="1295" max="1295" width="7.5" style="117" customWidth="1"/>
    <col min="1296" max="1296" width="5.375" style="117" customWidth="1"/>
    <col min="1297" max="1297" width="7.25" style="117" customWidth="1"/>
    <col min="1298" max="1300" width="9" style="117"/>
    <col min="1301" max="1302" width="9.5" style="117" bestFit="1" customWidth="1"/>
    <col min="1303" max="1537" width="9" style="117"/>
    <col min="1538" max="1538" width="5" style="117" customWidth="1"/>
    <col min="1539" max="1539" width="24.25" style="117" customWidth="1"/>
    <col min="1540" max="1540" width="11.25" style="117" customWidth="1"/>
    <col min="1541" max="1541" width="11.5" style="117" customWidth="1"/>
    <col min="1542" max="1542" width="8.25" style="117" customWidth="1"/>
    <col min="1543" max="1543" width="7.375" style="117" customWidth="1"/>
    <col min="1544" max="1545" width="9" style="117" customWidth="1"/>
    <col min="1546" max="1546" width="5.75" style="117" customWidth="1"/>
    <col min="1547" max="1547" width="9.875" style="117" customWidth="1"/>
    <col min="1548" max="1549" width="6.25" style="117" customWidth="1"/>
    <col min="1550" max="1550" width="6.5" style="117" customWidth="1"/>
    <col min="1551" max="1551" width="7.5" style="117" customWidth="1"/>
    <col min="1552" max="1552" width="5.375" style="117" customWidth="1"/>
    <col min="1553" max="1553" width="7.25" style="117" customWidth="1"/>
    <col min="1554" max="1556" width="9" style="117"/>
    <col min="1557" max="1558" width="9.5" style="117" bestFit="1" customWidth="1"/>
    <col min="1559" max="1793" width="9" style="117"/>
    <col min="1794" max="1794" width="5" style="117" customWidth="1"/>
    <col min="1795" max="1795" width="24.25" style="117" customWidth="1"/>
    <col min="1796" max="1796" width="11.25" style="117" customWidth="1"/>
    <col min="1797" max="1797" width="11.5" style="117" customWidth="1"/>
    <col min="1798" max="1798" width="8.25" style="117" customWidth="1"/>
    <col min="1799" max="1799" width="7.375" style="117" customWidth="1"/>
    <col min="1800" max="1801" width="9" style="117" customWidth="1"/>
    <col min="1802" max="1802" width="5.75" style="117" customWidth="1"/>
    <col min="1803" max="1803" width="9.875" style="117" customWidth="1"/>
    <col min="1804" max="1805" width="6.25" style="117" customWidth="1"/>
    <col min="1806" max="1806" width="6.5" style="117" customWidth="1"/>
    <col min="1807" max="1807" width="7.5" style="117" customWidth="1"/>
    <col min="1808" max="1808" width="5.375" style="117" customWidth="1"/>
    <col min="1809" max="1809" width="7.25" style="117" customWidth="1"/>
    <col min="1810" max="1812" width="9" style="117"/>
    <col min="1813" max="1814" width="9.5" style="117" bestFit="1" customWidth="1"/>
    <col min="1815" max="2049" width="9" style="117"/>
    <col min="2050" max="2050" width="5" style="117" customWidth="1"/>
    <col min="2051" max="2051" width="24.25" style="117" customWidth="1"/>
    <col min="2052" max="2052" width="11.25" style="117" customWidth="1"/>
    <col min="2053" max="2053" width="11.5" style="117" customWidth="1"/>
    <col min="2054" max="2054" width="8.25" style="117" customWidth="1"/>
    <col min="2055" max="2055" width="7.375" style="117" customWidth="1"/>
    <col min="2056" max="2057" width="9" style="117" customWidth="1"/>
    <col min="2058" max="2058" width="5.75" style="117" customWidth="1"/>
    <col min="2059" max="2059" width="9.875" style="117" customWidth="1"/>
    <col min="2060" max="2061" width="6.25" style="117" customWidth="1"/>
    <col min="2062" max="2062" width="6.5" style="117" customWidth="1"/>
    <col min="2063" max="2063" width="7.5" style="117" customWidth="1"/>
    <col min="2064" max="2064" width="5.375" style="117" customWidth="1"/>
    <col min="2065" max="2065" width="7.25" style="117" customWidth="1"/>
    <col min="2066" max="2068" width="9" style="117"/>
    <col min="2069" max="2070" width="9.5" style="117" bestFit="1" customWidth="1"/>
    <col min="2071" max="2305" width="9" style="117"/>
    <col min="2306" max="2306" width="5" style="117" customWidth="1"/>
    <col min="2307" max="2307" width="24.25" style="117" customWidth="1"/>
    <col min="2308" max="2308" width="11.25" style="117" customWidth="1"/>
    <col min="2309" max="2309" width="11.5" style="117" customWidth="1"/>
    <col min="2310" max="2310" width="8.25" style="117" customWidth="1"/>
    <col min="2311" max="2311" width="7.375" style="117" customWidth="1"/>
    <col min="2312" max="2313" width="9" style="117" customWidth="1"/>
    <col min="2314" max="2314" width="5.75" style="117" customWidth="1"/>
    <col min="2315" max="2315" width="9.875" style="117" customWidth="1"/>
    <col min="2316" max="2317" width="6.25" style="117" customWidth="1"/>
    <col min="2318" max="2318" width="6.5" style="117" customWidth="1"/>
    <col min="2319" max="2319" width="7.5" style="117" customWidth="1"/>
    <col min="2320" max="2320" width="5.375" style="117" customWidth="1"/>
    <col min="2321" max="2321" width="7.25" style="117" customWidth="1"/>
    <col min="2322" max="2324" width="9" style="117"/>
    <col min="2325" max="2326" width="9.5" style="117" bestFit="1" customWidth="1"/>
    <col min="2327" max="2561" width="9" style="117"/>
    <col min="2562" max="2562" width="5" style="117" customWidth="1"/>
    <col min="2563" max="2563" width="24.25" style="117" customWidth="1"/>
    <col min="2564" max="2564" width="11.25" style="117" customWidth="1"/>
    <col min="2565" max="2565" width="11.5" style="117" customWidth="1"/>
    <col min="2566" max="2566" width="8.25" style="117" customWidth="1"/>
    <col min="2567" max="2567" width="7.375" style="117" customWidth="1"/>
    <col min="2568" max="2569" width="9" style="117" customWidth="1"/>
    <col min="2570" max="2570" width="5.75" style="117" customWidth="1"/>
    <col min="2571" max="2571" width="9.875" style="117" customWidth="1"/>
    <col min="2572" max="2573" width="6.25" style="117" customWidth="1"/>
    <col min="2574" max="2574" width="6.5" style="117" customWidth="1"/>
    <col min="2575" max="2575" width="7.5" style="117" customWidth="1"/>
    <col min="2576" max="2576" width="5.375" style="117" customWidth="1"/>
    <col min="2577" max="2577" width="7.25" style="117" customWidth="1"/>
    <col min="2578" max="2580" width="9" style="117"/>
    <col min="2581" max="2582" width="9.5" style="117" bestFit="1" customWidth="1"/>
    <col min="2583" max="2817" width="9" style="117"/>
    <col min="2818" max="2818" width="5" style="117" customWidth="1"/>
    <col min="2819" max="2819" width="24.25" style="117" customWidth="1"/>
    <col min="2820" max="2820" width="11.25" style="117" customWidth="1"/>
    <col min="2821" max="2821" width="11.5" style="117" customWidth="1"/>
    <col min="2822" max="2822" width="8.25" style="117" customWidth="1"/>
    <col min="2823" max="2823" width="7.375" style="117" customWidth="1"/>
    <col min="2824" max="2825" width="9" style="117" customWidth="1"/>
    <col min="2826" max="2826" width="5.75" style="117" customWidth="1"/>
    <col min="2827" max="2827" width="9.875" style="117" customWidth="1"/>
    <col min="2828" max="2829" width="6.25" style="117" customWidth="1"/>
    <col min="2830" max="2830" width="6.5" style="117" customWidth="1"/>
    <col min="2831" max="2831" width="7.5" style="117" customWidth="1"/>
    <col min="2832" max="2832" width="5.375" style="117" customWidth="1"/>
    <col min="2833" max="2833" width="7.25" style="117" customWidth="1"/>
    <col min="2834" max="2836" width="9" style="117"/>
    <col min="2837" max="2838" width="9.5" style="117" bestFit="1" customWidth="1"/>
    <col min="2839" max="3073" width="9" style="117"/>
    <col min="3074" max="3074" width="5" style="117" customWidth="1"/>
    <col min="3075" max="3075" width="24.25" style="117" customWidth="1"/>
    <col min="3076" max="3076" width="11.25" style="117" customWidth="1"/>
    <col min="3077" max="3077" width="11.5" style="117" customWidth="1"/>
    <col min="3078" max="3078" width="8.25" style="117" customWidth="1"/>
    <col min="3079" max="3079" width="7.375" style="117" customWidth="1"/>
    <col min="3080" max="3081" width="9" style="117" customWidth="1"/>
    <col min="3082" max="3082" width="5.75" style="117" customWidth="1"/>
    <col min="3083" max="3083" width="9.875" style="117" customWidth="1"/>
    <col min="3084" max="3085" width="6.25" style="117" customWidth="1"/>
    <col min="3086" max="3086" width="6.5" style="117" customWidth="1"/>
    <col min="3087" max="3087" width="7.5" style="117" customWidth="1"/>
    <col min="3088" max="3088" width="5.375" style="117" customWidth="1"/>
    <col min="3089" max="3089" width="7.25" style="117" customWidth="1"/>
    <col min="3090" max="3092" width="9" style="117"/>
    <col min="3093" max="3094" width="9.5" style="117" bestFit="1" customWidth="1"/>
    <col min="3095" max="3329" width="9" style="117"/>
    <col min="3330" max="3330" width="5" style="117" customWidth="1"/>
    <col min="3331" max="3331" width="24.25" style="117" customWidth="1"/>
    <col min="3332" max="3332" width="11.25" style="117" customWidth="1"/>
    <col min="3333" max="3333" width="11.5" style="117" customWidth="1"/>
    <col min="3334" max="3334" width="8.25" style="117" customWidth="1"/>
    <col min="3335" max="3335" width="7.375" style="117" customWidth="1"/>
    <col min="3336" max="3337" width="9" style="117" customWidth="1"/>
    <col min="3338" max="3338" width="5.75" style="117" customWidth="1"/>
    <col min="3339" max="3339" width="9.875" style="117" customWidth="1"/>
    <col min="3340" max="3341" width="6.25" style="117" customWidth="1"/>
    <col min="3342" max="3342" width="6.5" style="117" customWidth="1"/>
    <col min="3343" max="3343" width="7.5" style="117" customWidth="1"/>
    <col min="3344" max="3344" width="5.375" style="117" customWidth="1"/>
    <col min="3345" max="3345" width="7.25" style="117" customWidth="1"/>
    <col min="3346" max="3348" width="9" style="117"/>
    <col min="3349" max="3350" width="9.5" style="117" bestFit="1" customWidth="1"/>
    <col min="3351" max="3585" width="9" style="117"/>
    <col min="3586" max="3586" width="5" style="117" customWidth="1"/>
    <col min="3587" max="3587" width="24.25" style="117" customWidth="1"/>
    <col min="3588" max="3588" width="11.25" style="117" customWidth="1"/>
    <col min="3589" max="3589" width="11.5" style="117" customWidth="1"/>
    <col min="3590" max="3590" width="8.25" style="117" customWidth="1"/>
    <col min="3591" max="3591" width="7.375" style="117" customWidth="1"/>
    <col min="3592" max="3593" width="9" style="117" customWidth="1"/>
    <col min="3594" max="3594" width="5.75" style="117" customWidth="1"/>
    <col min="3595" max="3595" width="9.875" style="117" customWidth="1"/>
    <col min="3596" max="3597" width="6.25" style="117" customWidth="1"/>
    <col min="3598" max="3598" width="6.5" style="117" customWidth="1"/>
    <col min="3599" max="3599" width="7.5" style="117" customWidth="1"/>
    <col min="3600" max="3600" width="5.375" style="117" customWidth="1"/>
    <col min="3601" max="3601" width="7.25" style="117" customWidth="1"/>
    <col min="3602" max="3604" width="9" style="117"/>
    <col min="3605" max="3606" width="9.5" style="117" bestFit="1" customWidth="1"/>
    <col min="3607" max="3841" width="9" style="117"/>
    <col min="3842" max="3842" width="5" style="117" customWidth="1"/>
    <col min="3843" max="3843" width="24.25" style="117" customWidth="1"/>
    <col min="3844" max="3844" width="11.25" style="117" customWidth="1"/>
    <col min="3845" max="3845" width="11.5" style="117" customWidth="1"/>
    <col min="3846" max="3846" width="8.25" style="117" customWidth="1"/>
    <col min="3847" max="3847" width="7.375" style="117" customWidth="1"/>
    <col min="3848" max="3849" width="9" style="117" customWidth="1"/>
    <col min="3850" max="3850" width="5.75" style="117" customWidth="1"/>
    <col min="3851" max="3851" width="9.875" style="117" customWidth="1"/>
    <col min="3852" max="3853" width="6.25" style="117" customWidth="1"/>
    <col min="3854" max="3854" width="6.5" style="117" customWidth="1"/>
    <col min="3855" max="3855" width="7.5" style="117" customWidth="1"/>
    <col min="3856" max="3856" width="5.375" style="117" customWidth="1"/>
    <col min="3857" max="3857" width="7.25" style="117" customWidth="1"/>
    <col min="3858" max="3860" width="9" style="117"/>
    <col min="3861" max="3862" width="9.5" style="117" bestFit="1" customWidth="1"/>
    <col min="3863" max="4097" width="9" style="117"/>
    <col min="4098" max="4098" width="5" style="117" customWidth="1"/>
    <col min="4099" max="4099" width="24.25" style="117" customWidth="1"/>
    <col min="4100" max="4100" width="11.25" style="117" customWidth="1"/>
    <col min="4101" max="4101" width="11.5" style="117" customWidth="1"/>
    <col min="4102" max="4102" width="8.25" style="117" customWidth="1"/>
    <col min="4103" max="4103" width="7.375" style="117" customWidth="1"/>
    <col min="4104" max="4105" width="9" style="117" customWidth="1"/>
    <col min="4106" max="4106" width="5.75" style="117" customWidth="1"/>
    <col min="4107" max="4107" width="9.875" style="117" customWidth="1"/>
    <col min="4108" max="4109" width="6.25" style="117" customWidth="1"/>
    <col min="4110" max="4110" width="6.5" style="117" customWidth="1"/>
    <col min="4111" max="4111" width="7.5" style="117" customWidth="1"/>
    <col min="4112" max="4112" width="5.375" style="117" customWidth="1"/>
    <col min="4113" max="4113" width="7.25" style="117" customWidth="1"/>
    <col min="4114" max="4116" width="9" style="117"/>
    <col min="4117" max="4118" width="9.5" style="117" bestFit="1" customWidth="1"/>
    <col min="4119" max="4353" width="9" style="117"/>
    <col min="4354" max="4354" width="5" style="117" customWidth="1"/>
    <col min="4355" max="4355" width="24.25" style="117" customWidth="1"/>
    <col min="4356" max="4356" width="11.25" style="117" customWidth="1"/>
    <col min="4357" max="4357" width="11.5" style="117" customWidth="1"/>
    <col min="4358" max="4358" width="8.25" style="117" customWidth="1"/>
    <col min="4359" max="4359" width="7.375" style="117" customWidth="1"/>
    <col min="4360" max="4361" width="9" style="117" customWidth="1"/>
    <col min="4362" max="4362" width="5.75" style="117" customWidth="1"/>
    <col min="4363" max="4363" width="9.875" style="117" customWidth="1"/>
    <col min="4364" max="4365" width="6.25" style="117" customWidth="1"/>
    <col min="4366" max="4366" width="6.5" style="117" customWidth="1"/>
    <col min="4367" max="4367" width="7.5" style="117" customWidth="1"/>
    <col min="4368" max="4368" width="5.375" style="117" customWidth="1"/>
    <col min="4369" max="4369" width="7.25" style="117" customWidth="1"/>
    <col min="4370" max="4372" width="9" style="117"/>
    <col min="4373" max="4374" width="9.5" style="117" bestFit="1" customWidth="1"/>
    <col min="4375" max="4609" width="9" style="117"/>
    <col min="4610" max="4610" width="5" style="117" customWidth="1"/>
    <col min="4611" max="4611" width="24.25" style="117" customWidth="1"/>
    <col min="4612" max="4612" width="11.25" style="117" customWidth="1"/>
    <col min="4613" max="4613" width="11.5" style="117" customWidth="1"/>
    <col min="4614" max="4614" width="8.25" style="117" customWidth="1"/>
    <col min="4615" max="4615" width="7.375" style="117" customWidth="1"/>
    <col min="4616" max="4617" width="9" style="117" customWidth="1"/>
    <col min="4618" max="4618" width="5.75" style="117" customWidth="1"/>
    <col min="4619" max="4619" width="9.875" style="117" customWidth="1"/>
    <col min="4620" max="4621" width="6.25" style="117" customWidth="1"/>
    <col min="4622" max="4622" width="6.5" style="117" customWidth="1"/>
    <col min="4623" max="4623" width="7.5" style="117" customWidth="1"/>
    <col min="4624" max="4624" width="5.375" style="117" customWidth="1"/>
    <col min="4625" max="4625" width="7.25" style="117" customWidth="1"/>
    <col min="4626" max="4628" width="9" style="117"/>
    <col min="4629" max="4630" width="9.5" style="117" bestFit="1" customWidth="1"/>
    <col min="4631" max="4865" width="9" style="117"/>
    <col min="4866" max="4866" width="5" style="117" customWidth="1"/>
    <col min="4867" max="4867" width="24.25" style="117" customWidth="1"/>
    <col min="4868" max="4868" width="11.25" style="117" customWidth="1"/>
    <col min="4869" max="4869" width="11.5" style="117" customWidth="1"/>
    <col min="4870" max="4870" width="8.25" style="117" customWidth="1"/>
    <col min="4871" max="4871" width="7.375" style="117" customWidth="1"/>
    <col min="4872" max="4873" width="9" style="117" customWidth="1"/>
    <col min="4874" max="4874" width="5.75" style="117" customWidth="1"/>
    <col min="4875" max="4875" width="9.875" style="117" customWidth="1"/>
    <col min="4876" max="4877" width="6.25" style="117" customWidth="1"/>
    <col min="4878" max="4878" width="6.5" style="117" customWidth="1"/>
    <col min="4879" max="4879" width="7.5" style="117" customWidth="1"/>
    <col min="4880" max="4880" width="5.375" style="117" customWidth="1"/>
    <col min="4881" max="4881" width="7.25" style="117" customWidth="1"/>
    <col min="4882" max="4884" width="9" style="117"/>
    <col min="4885" max="4886" width="9.5" style="117" bestFit="1" customWidth="1"/>
    <col min="4887" max="5121" width="9" style="117"/>
    <col min="5122" max="5122" width="5" style="117" customWidth="1"/>
    <col min="5123" max="5123" width="24.25" style="117" customWidth="1"/>
    <col min="5124" max="5124" width="11.25" style="117" customWidth="1"/>
    <col min="5125" max="5125" width="11.5" style="117" customWidth="1"/>
    <col min="5126" max="5126" width="8.25" style="117" customWidth="1"/>
    <col min="5127" max="5127" width="7.375" style="117" customWidth="1"/>
    <col min="5128" max="5129" width="9" style="117" customWidth="1"/>
    <col min="5130" max="5130" width="5.75" style="117" customWidth="1"/>
    <col min="5131" max="5131" width="9.875" style="117" customWidth="1"/>
    <col min="5132" max="5133" width="6.25" style="117" customWidth="1"/>
    <col min="5134" max="5134" width="6.5" style="117" customWidth="1"/>
    <col min="5135" max="5135" width="7.5" style="117" customWidth="1"/>
    <col min="5136" max="5136" width="5.375" style="117" customWidth="1"/>
    <col min="5137" max="5137" width="7.25" style="117" customWidth="1"/>
    <col min="5138" max="5140" width="9" style="117"/>
    <col min="5141" max="5142" width="9.5" style="117" bestFit="1" customWidth="1"/>
    <col min="5143" max="5377" width="9" style="117"/>
    <col min="5378" max="5378" width="5" style="117" customWidth="1"/>
    <col min="5379" max="5379" width="24.25" style="117" customWidth="1"/>
    <col min="5380" max="5380" width="11.25" style="117" customWidth="1"/>
    <col min="5381" max="5381" width="11.5" style="117" customWidth="1"/>
    <col min="5382" max="5382" width="8.25" style="117" customWidth="1"/>
    <col min="5383" max="5383" width="7.375" style="117" customWidth="1"/>
    <col min="5384" max="5385" width="9" style="117" customWidth="1"/>
    <col min="5386" max="5386" width="5.75" style="117" customWidth="1"/>
    <col min="5387" max="5387" width="9.875" style="117" customWidth="1"/>
    <col min="5388" max="5389" width="6.25" style="117" customWidth="1"/>
    <col min="5390" max="5390" width="6.5" style="117" customWidth="1"/>
    <col min="5391" max="5391" width="7.5" style="117" customWidth="1"/>
    <col min="5392" max="5392" width="5.375" style="117" customWidth="1"/>
    <col min="5393" max="5393" width="7.25" style="117" customWidth="1"/>
    <col min="5394" max="5396" width="9" style="117"/>
    <col min="5397" max="5398" width="9.5" style="117" bestFit="1" customWidth="1"/>
    <col min="5399" max="5633" width="9" style="117"/>
    <col min="5634" max="5634" width="5" style="117" customWidth="1"/>
    <col min="5635" max="5635" width="24.25" style="117" customWidth="1"/>
    <col min="5636" max="5636" width="11.25" style="117" customWidth="1"/>
    <col min="5637" max="5637" width="11.5" style="117" customWidth="1"/>
    <col min="5638" max="5638" width="8.25" style="117" customWidth="1"/>
    <col min="5639" max="5639" width="7.375" style="117" customWidth="1"/>
    <col min="5640" max="5641" width="9" style="117" customWidth="1"/>
    <col min="5642" max="5642" width="5.75" style="117" customWidth="1"/>
    <col min="5643" max="5643" width="9.875" style="117" customWidth="1"/>
    <col min="5644" max="5645" width="6.25" style="117" customWidth="1"/>
    <col min="5646" max="5646" width="6.5" style="117" customWidth="1"/>
    <col min="5647" max="5647" width="7.5" style="117" customWidth="1"/>
    <col min="5648" max="5648" width="5.375" style="117" customWidth="1"/>
    <col min="5649" max="5649" width="7.25" style="117" customWidth="1"/>
    <col min="5650" max="5652" width="9" style="117"/>
    <col min="5653" max="5654" width="9.5" style="117" bestFit="1" customWidth="1"/>
    <col min="5655" max="5889" width="9" style="117"/>
    <col min="5890" max="5890" width="5" style="117" customWidth="1"/>
    <col min="5891" max="5891" width="24.25" style="117" customWidth="1"/>
    <col min="5892" max="5892" width="11.25" style="117" customWidth="1"/>
    <col min="5893" max="5893" width="11.5" style="117" customWidth="1"/>
    <col min="5894" max="5894" width="8.25" style="117" customWidth="1"/>
    <col min="5895" max="5895" width="7.375" style="117" customWidth="1"/>
    <col min="5896" max="5897" width="9" style="117" customWidth="1"/>
    <col min="5898" max="5898" width="5.75" style="117" customWidth="1"/>
    <col min="5899" max="5899" width="9.875" style="117" customWidth="1"/>
    <col min="5900" max="5901" width="6.25" style="117" customWidth="1"/>
    <col min="5902" max="5902" width="6.5" style="117" customWidth="1"/>
    <col min="5903" max="5903" width="7.5" style="117" customWidth="1"/>
    <col min="5904" max="5904" width="5.375" style="117" customWidth="1"/>
    <col min="5905" max="5905" width="7.25" style="117" customWidth="1"/>
    <col min="5906" max="5908" width="9" style="117"/>
    <col min="5909" max="5910" width="9.5" style="117" bestFit="1" customWidth="1"/>
    <col min="5911" max="6145" width="9" style="117"/>
    <col min="6146" max="6146" width="5" style="117" customWidth="1"/>
    <col min="6147" max="6147" width="24.25" style="117" customWidth="1"/>
    <col min="6148" max="6148" width="11.25" style="117" customWidth="1"/>
    <col min="6149" max="6149" width="11.5" style="117" customWidth="1"/>
    <col min="6150" max="6150" width="8.25" style="117" customWidth="1"/>
    <col min="6151" max="6151" width="7.375" style="117" customWidth="1"/>
    <col min="6152" max="6153" width="9" style="117" customWidth="1"/>
    <col min="6154" max="6154" width="5.75" style="117" customWidth="1"/>
    <col min="6155" max="6155" width="9.875" style="117" customWidth="1"/>
    <col min="6156" max="6157" width="6.25" style="117" customWidth="1"/>
    <col min="6158" max="6158" width="6.5" style="117" customWidth="1"/>
    <col min="6159" max="6159" width="7.5" style="117" customWidth="1"/>
    <col min="6160" max="6160" width="5.375" style="117" customWidth="1"/>
    <col min="6161" max="6161" width="7.25" style="117" customWidth="1"/>
    <col min="6162" max="6164" width="9" style="117"/>
    <col min="6165" max="6166" width="9.5" style="117" bestFit="1" customWidth="1"/>
    <col min="6167" max="6401" width="9" style="117"/>
    <col min="6402" max="6402" width="5" style="117" customWidth="1"/>
    <col min="6403" max="6403" width="24.25" style="117" customWidth="1"/>
    <col min="6404" max="6404" width="11.25" style="117" customWidth="1"/>
    <col min="6405" max="6405" width="11.5" style="117" customWidth="1"/>
    <col min="6406" max="6406" width="8.25" style="117" customWidth="1"/>
    <col min="6407" max="6407" width="7.375" style="117" customWidth="1"/>
    <col min="6408" max="6409" width="9" style="117" customWidth="1"/>
    <col min="6410" max="6410" width="5.75" style="117" customWidth="1"/>
    <col min="6411" max="6411" width="9.875" style="117" customWidth="1"/>
    <col min="6412" max="6413" width="6.25" style="117" customWidth="1"/>
    <col min="6414" max="6414" width="6.5" style="117" customWidth="1"/>
    <col min="6415" max="6415" width="7.5" style="117" customWidth="1"/>
    <col min="6416" max="6416" width="5.375" style="117" customWidth="1"/>
    <col min="6417" max="6417" width="7.25" style="117" customWidth="1"/>
    <col min="6418" max="6420" width="9" style="117"/>
    <col min="6421" max="6422" width="9.5" style="117" bestFit="1" customWidth="1"/>
    <col min="6423" max="6657" width="9" style="117"/>
    <col min="6658" max="6658" width="5" style="117" customWidth="1"/>
    <col min="6659" max="6659" width="24.25" style="117" customWidth="1"/>
    <col min="6660" max="6660" width="11.25" style="117" customWidth="1"/>
    <col min="6661" max="6661" width="11.5" style="117" customWidth="1"/>
    <col min="6662" max="6662" width="8.25" style="117" customWidth="1"/>
    <col min="6663" max="6663" width="7.375" style="117" customWidth="1"/>
    <col min="6664" max="6665" width="9" style="117" customWidth="1"/>
    <col min="6666" max="6666" width="5.75" style="117" customWidth="1"/>
    <col min="6667" max="6667" width="9.875" style="117" customWidth="1"/>
    <col min="6668" max="6669" width="6.25" style="117" customWidth="1"/>
    <col min="6670" max="6670" width="6.5" style="117" customWidth="1"/>
    <col min="6671" max="6671" width="7.5" style="117" customWidth="1"/>
    <col min="6672" max="6672" width="5.375" style="117" customWidth="1"/>
    <col min="6673" max="6673" width="7.25" style="117" customWidth="1"/>
    <col min="6674" max="6676" width="9" style="117"/>
    <col min="6677" max="6678" width="9.5" style="117" bestFit="1" customWidth="1"/>
    <col min="6679" max="6913" width="9" style="117"/>
    <col min="6914" max="6914" width="5" style="117" customWidth="1"/>
    <col min="6915" max="6915" width="24.25" style="117" customWidth="1"/>
    <col min="6916" max="6916" width="11.25" style="117" customWidth="1"/>
    <col min="6917" max="6917" width="11.5" style="117" customWidth="1"/>
    <col min="6918" max="6918" width="8.25" style="117" customWidth="1"/>
    <col min="6919" max="6919" width="7.375" style="117" customWidth="1"/>
    <col min="6920" max="6921" width="9" style="117" customWidth="1"/>
    <col min="6922" max="6922" width="5.75" style="117" customWidth="1"/>
    <col min="6923" max="6923" width="9.875" style="117" customWidth="1"/>
    <col min="6924" max="6925" width="6.25" style="117" customWidth="1"/>
    <col min="6926" max="6926" width="6.5" style="117" customWidth="1"/>
    <col min="6927" max="6927" width="7.5" style="117" customWidth="1"/>
    <col min="6928" max="6928" width="5.375" style="117" customWidth="1"/>
    <col min="6929" max="6929" width="7.25" style="117" customWidth="1"/>
    <col min="6930" max="6932" width="9" style="117"/>
    <col min="6933" max="6934" width="9.5" style="117" bestFit="1" customWidth="1"/>
    <col min="6935" max="7169" width="9" style="117"/>
    <col min="7170" max="7170" width="5" style="117" customWidth="1"/>
    <col min="7171" max="7171" width="24.25" style="117" customWidth="1"/>
    <col min="7172" max="7172" width="11.25" style="117" customWidth="1"/>
    <col min="7173" max="7173" width="11.5" style="117" customWidth="1"/>
    <col min="7174" max="7174" width="8.25" style="117" customWidth="1"/>
    <col min="7175" max="7175" width="7.375" style="117" customWidth="1"/>
    <col min="7176" max="7177" width="9" style="117" customWidth="1"/>
    <col min="7178" max="7178" width="5.75" style="117" customWidth="1"/>
    <col min="7179" max="7179" width="9.875" style="117" customWidth="1"/>
    <col min="7180" max="7181" width="6.25" style="117" customWidth="1"/>
    <col min="7182" max="7182" width="6.5" style="117" customWidth="1"/>
    <col min="7183" max="7183" width="7.5" style="117" customWidth="1"/>
    <col min="7184" max="7184" width="5.375" style="117" customWidth="1"/>
    <col min="7185" max="7185" width="7.25" style="117" customWidth="1"/>
    <col min="7186" max="7188" width="9" style="117"/>
    <col min="7189" max="7190" width="9.5" style="117" bestFit="1" customWidth="1"/>
    <col min="7191" max="7425" width="9" style="117"/>
    <col min="7426" max="7426" width="5" style="117" customWidth="1"/>
    <col min="7427" max="7427" width="24.25" style="117" customWidth="1"/>
    <col min="7428" max="7428" width="11.25" style="117" customWidth="1"/>
    <col min="7429" max="7429" width="11.5" style="117" customWidth="1"/>
    <col min="7430" max="7430" width="8.25" style="117" customWidth="1"/>
    <col min="7431" max="7431" width="7.375" style="117" customWidth="1"/>
    <col min="7432" max="7433" width="9" style="117" customWidth="1"/>
    <col min="7434" max="7434" width="5.75" style="117" customWidth="1"/>
    <col min="7435" max="7435" width="9.875" style="117" customWidth="1"/>
    <col min="7436" max="7437" width="6.25" style="117" customWidth="1"/>
    <col min="7438" max="7438" width="6.5" style="117" customWidth="1"/>
    <col min="7439" max="7439" width="7.5" style="117" customWidth="1"/>
    <col min="7440" max="7440" width="5.375" style="117" customWidth="1"/>
    <col min="7441" max="7441" width="7.25" style="117" customWidth="1"/>
    <col min="7442" max="7444" width="9" style="117"/>
    <col min="7445" max="7446" width="9.5" style="117" bestFit="1" customWidth="1"/>
    <col min="7447" max="7681" width="9" style="117"/>
    <col min="7682" max="7682" width="5" style="117" customWidth="1"/>
    <col min="7683" max="7683" width="24.25" style="117" customWidth="1"/>
    <col min="7684" max="7684" width="11.25" style="117" customWidth="1"/>
    <col min="7685" max="7685" width="11.5" style="117" customWidth="1"/>
    <col min="7686" max="7686" width="8.25" style="117" customWidth="1"/>
    <col min="7687" max="7687" width="7.375" style="117" customWidth="1"/>
    <col min="7688" max="7689" width="9" style="117" customWidth="1"/>
    <col min="7690" max="7690" width="5.75" style="117" customWidth="1"/>
    <col min="7691" max="7691" width="9.875" style="117" customWidth="1"/>
    <col min="7692" max="7693" width="6.25" style="117" customWidth="1"/>
    <col min="7694" max="7694" width="6.5" style="117" customWidth="1"/>
    <col min="7695" max="7695" width="7.5" style="117" customWidth="1"/>
    <col min="7696" max="7696" width="5.375" style="117" customWidth="1"/>
    <col min="7697" max="7697" width="7.25" style="117" customWidth="1"/>
    <col min="7698" max="7700" width="9" style="117"/>
    <col min="7701" max="7702" width="9.5" style="117" bestFit="1" customWidth="1"/>
    <col min="7703" max="7937" width="9" style="117"/>
    <col min="7938" max="7938" width="5" style="117" customWidth="1"/>
    <col min="7939" max="7939" width="24.25" style="117" customWidth="1"/>
    <col min="7940" max="7940" width="11.25" style="117" customWidth="1"/>
    <col min="7941" max="7941" width="11.5" style="117" customWidth="1"/>
    <col min="7942" max="7942" width="8.25" style="117" customWidth="1"/>
    <col min="7943" max="7943" width="7.375" style="117" customWidth="1"/>
    <col min="7944" max="7945" width="9" style="117" customWidth="1"/>
    <col min="7946" max="7946" width="5.75" style="117" customWidth="1"/>
    <col min="7947" max="7947" width="9.875" style="117" customWidth="1"/>
    <col min="7948" max="7949" width="6.25" style="117" customWidth="1"/>
    <col min="7950" max="7950" width="6.5" style="117" customWidth="1"/>
    <col min="7951" max="7951" width="7.5" style="117" customWidth="1"/>
    <col min="7952" max="7952" width="5.375" style="117" customWidth="1"/>
    <col min="7953" max="7953" width="7.25" style="117" customWidth="1"/>
    <col min="7954" max="7956" width="9" style="117"/>
    <col min="7957" max="7958" width="9.5" style="117" bestFit="1" customWidth="1"/>
    <col min="7959" max="8193" width="9" style="117"/>
    <col min="8194" max="8194" width="5" style="117" customWidth="1"/>
    <col min="8195" max="8195" width="24.25" style="117" customWidth="1"/>
    <col min="8196" max="8196" width="11.25" style="117" customWidth="1"/>
    <col min="8197" max="8197" width="11.5" style="117" customWidth="1"/>
    <col min="8198" max="8198" width="8.25" style="117" customWidth="1"/>
    <col min="8199" max="8199" width="7.375" style="117" customWidth="1"/>
    <col min="8200" max="8201" width="9" style="117" customWidth="1"/>
    <col min="8202" max="8202" width="5.75" style="117" customWidth="1"/>
    <col min="8203" max="8203" width="9.875" style="117" customWidth="1"/>
    <col min="8204" max="8205" width="6.25" style="117" customWidth="1"/>
    <col min="8206" max="8206" width="6.5" style="117" customWidth="1"/>
    <col min="8207" max="8207" width="7.5" style="117" customWidth="1"/>
    <col min="8208" max="8208" width="5.375" style="117" customWidth="1"/>
    <col min="8209" max="8209" width="7.25" style="117" customWidth="1"/>
    <col min="8210" max="8212" width="9" style="117"/>
    <col min="8213" max="8214" width="9.5" style="117" bestFit="1" customWidth="1"/>
    <col min="8215" max="8449" width="9" style="117"/>
    <col min="8450" max="8450" width="5" style="117" customWidth="1"/>
    <col min="8451" max="8451" width="24.25" style="117" customWidth="1"/>
    <col min="8452" max="8452" width="11.25" style="117" customWidth="1"/>
    <col min="8453" max="8453" width="11.5" style="117" customWidth="1"/>
    <col min="8454" max="8454" width="8.25" style="117" customWidth="1"/>
    <col min="8455" max="8455" width="7.375" style="117" customWidth="1"/>
    <col min="8456" max="8457" width="9" style="117" customWidth="1"/>
    <col min="8458" max="8458" width="5.75" style="117" customWidth="1"/>
    <col min="8459" max="8459" width="9.875" style="117" customWidth="1"/>
    <col min="8460" max="8461" width="6.25" style="117" customWidth="1"/>
    <col min="8462" max="8462" width="6.5" style="117" customWidth="1"/>
    <col min="8463" max="8463" width="7.5" style="117" customWidth="1"/>
    <col min="8464" max="8464" width="5.375" style="117" customWidth="1"/>
    <col min="8465" max="8465" width="7.25" style="117" customWidth="1"/>
    <col min="8466" max="8468" width="9" style="117"/>
    <col min="8469" max="8470" width="9.5" style="117" bestFit="1" customWidth="1"/>
    <col min="8471" max="8705" width="9" style="117"/>
    <col min="8706" max="8706" width="5" style="117" customWidth="1"/>
    <col min="8707" max="8707" width="24.25" style="117" customWidth="1"/>
    <col min="8708" max="8708" width="11.25" style="117" customWidth="1"/>
    <col min="8709" max="8709" width="11.5" style="117" customWidth="1"/>
    <col min="8710" max="8710" width="8.25" style="117" customWidth="1"/>
    <col min="8711" max="8711" width="7.375" style="117" customWidth="1"/>
    <col min="8712" max="8713" width="9" style="117" customWidth="1"/>
    <col min="8714" max="8714" width="5.75" style="117" customWidth="1"/>
    <col min="8715" max="8715" width="9.875" style="117" customWidth="1"/>
    <col min="8716" max="8717" width="6.25" style="117" customWidth="1"/>
    <col min="8718" max="8718" width="6.5" style="117" customWidth="1"/>
    <col min="8719" max="8719" width="7.5" style="117" customWidth="1"/>
    <col min="8720" max="8720" width="5.375" style="117" customWidth="1"/>
    <col min="8721" max="8721" width="7.25" style="117" customWidth="1"/>
    <col min="8722" max="8724" width="9" style="117"/>
    <col min="8725" max="8726" width="9.5" style="117" bestFit="1" customWidth="1"/>
    <col min="8727" max="8961" width="9" style="117"/>
    <col min="8962" max="8962" width="5" style="117" customWidth="1"/>
    <col min="8963" max="8963" width="24.25" style="117" customWidth="1"/>
    <col min="8964" max="8964" width="11.25" style="117" customWidth="1"/>
    <col min="8965" max="8965" width="11.5" style="117" customWidth="1"/>
    <col min="8966" max="8966" width="8.25" style="117" customWidth="1"/>
    <col min="8967" max="8967" width="7.375" style="117" customWidth="1"/>
    <col min="8968" max="8969" width="9" style="117" customWidth="1"/>
    <col min="8970" max="8970" width="5.75" style="117" customWidth="1"/>
    <col min="8971" max="8971" width="9.875" style="117" customWidth="1"/>
    <col min="8972" max="8973" width="6.25" style="117" customWidth="1"/>
    <col min="8974" max="8974" width="6.5" style="117" customWidth="1"/>
    <col min="8975" max="8975" width="7.5" style="117" customWidth="1"/>
    <col min="8976" max="8976" width="5.375" style="117" customWidth="1"/>
    <col min="8977" max="8977" width="7.25" style="117" customWidth="1"/>
    <col min="8978" max="8980" width="9" style="117"/>
    <col min="8981" max="8982" width="9.5" style="117" bestFit="1" customWidth="1"/>
    <col min="8983" max="9217" width="9" style="117"/>
    <col min="9218" max="9218" width="5" style="117" customWidth="1"/>
    <col min="9219" max="9219" width="24.25" style="117" customWidth="1"/>
    <col min="9220" max="9220" width="11.25" style="117" customWidth="1"/>
    <col min="9221" max="9221" width="11.5" style="117" customWidth="1"/>
    <col min="9222" max="9222" width="8.25" style="117" customWidth="1"/>
    <col min="9223" max="9223" width="7.375" style="117" customWidth="1"/>
    <col min="9224" max="9225" width="9" style="117" customWidth="1"/>
    <col min="9226" max="9226" width="5.75" style="117" customWidth="1"/>
    <col min="9227" max="9227" width="9.875" style="117" customWidth="1"/>
    <col min="9228" max="9229" width="6.25" style="117" customWidth="1"/>
    <col min="9230" max="9230" width="6.5" style="117" customWidth="1"/>
    <col min="9231" max="9231" width="7.5" style="117" customWidth="1"/>
    <col min="9232" max="9232" width="5.375" style="117" customWidth="1"/>
    <col min="9233" max="9233" width="7.25" style="117" customWidth="1"/>
    <col min="9234" max="9236" width="9" style="117"/>
    <col min="9237" max="9238" width="9.5" style="117" bestFit="1" customWidth="1"/>
    <col min="9239" max="9473" width="9" style="117"/>
    <col min="9474" max="9474" width="5" style="117" customWidth="1"/>
    <col min="9475" max="9475" width="24.25" style="117" customWidth="1"/>
    <col min="9476" max="9476" width="11.25" style="117" customWidth="1"/>
    <col min="9477" max="9477" width="11.5" style="117" customWidth="1"/>
    <col min="9478" max="9478" width="8.25" style="117" customWidth="1"/>
    <col min="9479" max="9479" width="7.375" style="117" customWidth="1"/>
    <col min="9480" max="9481" width="9" style="117" customWidth="1"/>
    <col min="9482" max="9482" width="5.75" style="117" customWidth="1"/>
    <col min="9483" max="9483" width="9.875" style="117" customWidth="1"/>
    <col min="9484" max="9485" width="6.25" style="117" customWidth="1"/>
    <col min="9486" max="9486" width="6.5" style="117" customWidth="1"/>
    <col min="9487" max="9487" width="7.5" style="117" customWidth="1"/>
    <col min="9488" max="9488" width="5.375" style="117" customWidth="1"/>
    <col min="9489" max="9489" width="7.25" style="117" customWidth="1"/>
    <col min="9490" max="9492" width="9" style="117"/>
    <col min="9493" max="9494" width="9.5" style="117" bestFit="1" customWidth="1"/>
    <col min="9495" max="9729" width="9" style="117"/>
    <col min="9730" max="9730" width="5" style="117" customWidth="1"/>
    <col min="9731" max="9731" width="24.25" style="117" customWidth="1"/>
    <col min="9732" max="9732" width="11.25" style="117" customWidth="1"/>
    <col min="9733" max="9733" width="11.5" style="117" customWidth="1"/>
    <col min="9734" max="9734" width="8.25" style="117" customWidth="1"/>
    <col min="9735" max="9735" width="7.375" style="117" customWidth="1"/>
    <col min="9736" max="9737" width="9" style="117" customWidth="1"/>
    <col min="9738" max="9738" width="5.75" style="117" customWidth="1"/>
    <col min="9739" max="9739" width="9.875" style="117" customWidth="1"/>
    <col min="9740" max="9741" width="6.25" style="117" customWidth="1"/>
    <col min="9742" max="9742" width="6.5" style="117" customWidth="1"/>
    <col min="9743" max="9743" width="7.5" style="117" customWidth="1"/>
    <col min="9744" max="9744" width="5.375" style="117" customWidth="1"/>
    <col min="9745" max="9745" width="7.25" style="117" customWidth="1"/>
    <col min="9746" max="9748" width="9" style="117"/>
    <col min="9749" max="9750" width="9.5" style="117" bestFit="1" customWidth="1"/>
    <col min="9751" max="9985" width="9" style="117"/>
    <col min="9986" max="9986" width="5" style="117" customWidth="1"/>
    <col min="9987" max="9987" width="24.25" style="117" customWidth="1"/>
    <col min="9988" max="9988" width="11.25" style="117" customWidth="1"/>
    <col min="9989" max="9989" width="11.5" style="117" customWidth="1"/>
    <col min="9990" max="9990" width="8.25" style="117" customWidth="1"/>
    <col min="9991" max="9991" width="7.375" style="117" customWidth="1"/>
    <col min="9992" max="9993" width="9" style="117" customWidth="1"/>
    <col min="9994" max="9994" width="5.75" style="117" customWidth="1"/>
    <col min="9995" max="9995" width="9.875" style="117" customWidth="1"/>
    <col min="9996" max="9997" width="6.25" style="117" customWidth="1"/>
    <col min="9998" max="9998" width="6.5" style="117" customWidth="1"/>
    <col min="9999" max="9999" width="7.5" style="117" customWidth="1"/>
    <col min="10000" max="10000" width="5.375" style="117" customWidth="1"/>
    <col min="10001" max="10001" width="7.25" style="117" customWidth="1"/>
    <col min="10002" max="10004" width="9" style="117"/>
    <col min="10005" max="10006" width="9.5" style="117" bestFit="1" customWidth="1"/>
    <col min="10007" max="10241" width="9" style="117"/>
    <col min="10242" max="10242" width="5" style="117" customWidth="1"/>
    <col min="10243" max="10243" width="24.25" style="117" customWidth="1"/>
    <col min="10244" max="10244" width="11.25" style="117" customWidth="1"/>
    <col min="10245" max="10245" width="11.5" style="117" customWidth="1"/>
    <col min="10246" max="10246" width="8.25" style="117" customWidth="1"/>
    <col min="10247" max="10247" width="7.375" style="117" customWidth="1"/>
    <col min="10248" max="10249" width="9" style="117" customWidth="1"/>
    <col min="10250" max="10250" width="5.75" style="117" customWidth="1"/>
    <col min="10251" max="10251" width="9.875" style="117" customWidth="1"/>
    <col min="10252" max="10253" width="6.25" style="117" customWidth="1"/>
    <col min="10254" max="10254" width="6.5" style="117" customWidth="1"/>
    <col min="10255" max="10255" width="7.5" style="117" customWidth="1"/>
    <col min="10256" max="10256" width="5.375" style="117" customWidth="1"/>
    <col min="10257" max="10257" width="7.25" style="117" customWidth="1"/>
    <col min="10258" max="10260" width="9" style="117"/>
    <col min="10261" max="10262" width="9.5" style="117" bestFit="1" customWidth="1"/>
    <col min="10263" max="10497" width="9" style="117"/>
    <col min="10498" max="10498" width="5" style="117" customWidth="1"/>
    <col min="10499" max="10499" width="24.25" style="117" customWidth="1"/>
    <col min="10500" max="10500" width="11.25" style="117" customWidth="1"/>
    <col min="10501" max="10501" width="11.5" style="117" customWidth="1"/>
    <col min="10502" max="10502" width="8.25" style="117" customWidth="1"/>
    <col min="10503" max="10503" width="7.375" style="117" customWidth="1"/>
    <col min="10504" max="10505" width="9" style="117" customWidth="1"/>
    <col min="10506" max="10506" width="5.75" style="117" customWidth="1"/>
    <col min="10507" max="10507" width="9.875" style="117" customWidth="1"/>
    <col min="10508" max="10509" width="6.25" style="117" customWidth="1"/>
    <col min="10510" max="10510" width="6.5" style="117" customWidth="1"/>
    <col min="10511" max="10511" width="7.5" style="117" customWidth="1"/>
    <col min="10512" max="10512" width="5.375" style="117" customWidth="1"/>
    <col min="10513" max="10513" width="7.25" style="117" customWidth="1"/>
    <col min="10514" max="10516" width="9" style="117"/>
    <col min="10517" max="10518" width="9.5" style="117" bestFit="1" customWidth="1"/>
    <col min="10519" max="10753" width="9" style="117"/>
    <col min="10754" max="10754" width="5" style="117" customWidth="1"/>
    <col min="10755" max="10755" width="24.25" style="117" customWidth="1"/>
    <col min="10756" max="10756" width="11.25" style="117" customWidth="1"/>
    <col min="10757" max="10757" width="11.5" style="117" customWidth="1"/>
    <col min="10758" max="10758" width="8.25" style="117" customWidth="1"/>
    <col min="10759" max="10759" width="7.375" style="117" customWidth="1"/>
    <col min="10760" max="10761" width="9" style="117" customWidth="1"/>
    <col min="10762" max="10762" width="5.75" style="117" customWidth="1"/>
    <col min="10763" max="10763" width="9.875" style="117" customWidth="1"/>
    <col min="10764" max="10765" width="6.25" style="117" customWidth="1"/>
    <col min="10766" max="10766" width="6.5" style="117" customWidth="1"/>
    <col min="10767" max="10767" width="7.5" style="117" customWidth="1"/>
    <col min="10768" max="10768" width="5.375" style="117" customWidth="1"/>
    <col min="10769" max="10769" width="7.25" style="117" customWidth="1"/>
    <col min="10770" max="10772" width="9" style="117"/>
    <col min="10773" max="10774" width="9.5" style="117" bestFit="1" customWidth="1"/>
    <col min="10775" max="11009" width="9" style="117"/>
    <col min="11010" max="11010" width="5" style="117" customWidth="1"/>
    <col min="11011" max="11011" width="24.25" style="117" customWidth="1"/>
    <col min="11012" max="11012" width="11.25" style="117" customWidth="1"/>
    <col min="11013" max="11013" width="11.5" style="117" customWidth="1"/>
    <col min="11014" max="11014" width="8.25" style="117" customWidth="1"/>
    <col min="11015" max="11015" width="7.375" style="117" customWidth="1"/>
    <col min="11016" max="11017" width="9" style="117" customWidth="1"/>
    <col min="11018" max="11018" width="5.75" style="117" customWidth="1"/>
    <col min="11019" max="11019" width="9.875" style="117" customWidth="1"/>
    <col min="11020" max="11021" width="6.25" style="117" customWidth="1"/>
    <col min="11022" max="11022" width="6.5" style="117" customWidth="1"/>
    <col min="11023" max="11023" width="7.5" style="117" customWidth="1"/>
    <col min="11024" max="11024" width="5.375" style="117" customWidth="1"/>
    <col min="11025" max="11025" width="7.25" style="117" customWidth="1"/>
    <col min="11026" max="11028" width="9" style="117"/>
    <col min="11029" max="11030" width="9.5" style="117" bestFit="1" customWidth="1"/>
    <col min="11031" max="11265" width="9" style="117"/>
    <col min="11266" max="11266" width="5" style="117" customWidth="1"/>
    <col min="11267" max="11267" width="24.25" style="117" customWidth="1"/>
    <col min="11268" max="11268" width="11.25" style="117" customWidth="1"/>
    <col min="11269" max="11269" width="11.5" style="117" customWidth="1"/>
    <col min="11270" max="11270" width="8.25" style="117" customWidth="1"/>
    <col min="11271" max="11271" width="7.375" style="117" customWidth="1"/>
    <col min="11272" max="11273" width="9" style="117" customWidth="1"/>
    <col min="11274" max="11274" width="5.75" style="117" customWidth="1"/>
    <col min="11275" max="11275" width="9.875" style="117" customWidth="1"/>
    <col min="11276" max="11277" width="6.25" style="117" customWidth="1"/>
    <col min="11278" max="11278" width="6.5" style="117" customWidth="1"/>
    <col min="11279" max="11279" width="7.5" style="117" customWidth="1"/>
    <col min="11280" max="11280" width="5.375" style="117" customWidth="1"/>
    <col min="11281" max="11281" width="7.25" style="117" customWidth="1"/>
    <col min="11282" max="11284" width="9" style="117"/>
    <col min="11285" max="11286" width="9.5" style="117" bestFit="1" customWidth="1"/>
    <col min="11287" max="11521" width="9" style="117"/>
    <col min="11522" max="11522" width="5" style="117" customWidth="1"/>
    <col min="11523" max="11523" width="24.25" style="117" customWidth="1"/>
    <col min="11524" max="11524" width="11.25" style="117" customWidth="1"/>
    <col min="11525" max="11525" width="11.5" style="117" customWidth="1"/>
    <col min="11526" max="11526" width="8.25" style="117" customWidth="1"/>
    <col min="11527" max="11527" width="7.375" style="117" customWidth="1"/>
    <col min="11528" max="11529" width="9" style="117" customWidth="1"/>
    <col min="11530" max="11530" width="5.75" style="117" customWidth="1"/>
    <col min="11531" max="11531" width="9.875" style="117" customWidth="1"/>
    <col min="11532" max="11533" width="6.25" style="117" customWidth="1"/>
    <col min="11534" max="11534" width="6.5" style="117" customWidth="1"/>
    <col min="11535" max="11535" width="7.5" style="117" customWidth="1"/>
    <col min="11536" max="11536" width="5.375" style="117" customWidth="1"/>
    <col min="11537" max="11537" width="7.25" style="117" customWidth="1"/>
    <col min="11538" max="11540" width="9" style="117"/>
    <col min="11541" max="11542" width="9.5" style="117" bestFit="1" customWidth="1"/>
    <col min="11543" max="11777" width="9" style="117"/>
    <col min="11778" max="11778" width="5" style="117" customWidth="1"/>
    <col min="11779" max="11779" width="24.25" style="117" customWidth="1"/>
    <col min="11780" max="11780" width="11.25" style="117" customWidth="1"/>
    <col min="11781" max="11781" width="11.5" style="117" customWidth="1"/>
    <col min="11782" max="11782" width="8.25" style="117" customWidth="1"/>
    <col min="11783" max="11783" width="7.375" style="117" customWidth="1"/>
    <col min="11784" max="11785" width="9" style="117" customWidth="1"/>
    <col min="11786" max="11786" width="5.75" style="117" customWidth="1"/>
    <col min="11787" max="11787" width="9.875" style="117" customWidth="1"/>
    <col min="11788" max="11789" width="6.25" style="117" customWidth="1"/>
    <col min="11790" max="11790" width="6.5" style="117" customWidth="1"/>
    <col min="11791" max="11791" width="7.5" style="117" customWidth="1"/>
    <col min="11792" max="11792" width="5.375" style="117" customWidth="1"/>
    <col min="11793" max="11793" width="7.25" style="117" customWidth="1"/>
    <col min="11794" max="11796" width="9" style="117"/>
    <col min="11797" max="11798" width="9.5" style="117" bestFit="1" customWidth="1"/>
    <col min="11799" max="12033" width="9" style="117"/>
    <col min="12034" max="12034" width="5" style="117" customWidth="1"/>
    <col min="12035" max="12035" width="24.25" style="117" customWidth="1"/>
    <col min="12036" max="12036" width="11.25" style="117" customWidth="1"/>
    <col min="12037" max="12037" width="11.5" style="117" customWidth="1"/>
    <col min="12038" max="12038" width="8.25" style="117" customWidth="1"/>
    <col min="12039" max="12039" width="7.375" style="117" customWidth="1"/>
    <col min="12040" max="12041" width="9" style="117" customWidth="1"/>
    <col min="12042" max="12042" width="5.75" style="117" customWidth="1"/>
    <col min="12043" max="12043" width="9.875" style="117" customWidth="1"/>
    <col min="12044" max="12045" width="6.25" style="117" customWidth="1"/>
    <col min="12046" max="12046" width="6.5" style="117" customWidth="1"/>
    <col min="12047" max="12047" width="7.5" style="117" customWidth="1"/>
    <col min="12048" max="12048" width="5.375" style="117" customWidth="1"/>
    <col min="12049" max="12049" width="7.25" style="117" customWidth="1"/>
    <col min="12050" max="12052" width="9" style="117"/>
    <col min="12053" max="12054" width="9.5" style="117" bestFit="1" customWidth="1"/>
    <col min="12055" max="12289" width="9" style="117"/>
    <col min="12290" max="12290" width="5" style="117" customWidth="1"/>
    <col min="12291" max="12291" width="24.25" style="117" customWidth="1"/>
    <col min="12292" max="12292" width="11.25" style="117" customWidth="1"/>
    <col min="12293" max="12293" width="11.5" style="117" customWidth="1"/>
    <col min="12294" max="12294" width="8.25" style="117" customWidth="1"/>
    <col min="12295" max="12295" width="7.375" style="117" customWidth="1"/>
    <col min="12296" max="12297" width="9" style="117" customWidth="1"/>
    <col min="12298" max="12298" width="5.75" style="117" customWidth="1"/>
    <col min="12299" max="12299" width="9.875" style="117" customWidth="1"/>
    <col min="12300" max="12301" width="6.25" style="117" customWidth="1"/>
    <col min="12302" max="12302" width="6.5" style="117" customWidth="1"/>
    <col min="12303" max="12303" width="7.5" style="117" customWidth="1"/>
    <col min="12304" max="12304" width="5.375" style="117" customWidth="1"/>
    <col min="12305" max="12305" width="7.25" style="117" customWidth="1"/>
    <col min="12306" max="12308" width="9" style="117"/>
    <col min="12309" max="12310" width="9.5" style="117" bestFit="1" customWidth="1"/>
    <col min="12311" max="12545" width="9" style="117"/>
    <col min="12546" max="12546" width="5" style="117" customWidth="1"/>
    <col min="12547" max="12547" width="24.25" style="117" customWidth="1"/>
    <col min="12548" max="12548" width="11.25" style="117" customWidth="1"/>
    <col min="12549" max="12549" width="11.5" style="117" customWidth="1"/>
    <col min="12550" max="12550" width="8.25" style="117" customWidth="1"/>
    <col min="12551" max="12551" width="7.375" style="117" customWidth="1"/>
    <col min="12552" max="12553" width="9" style="117" customWidth="1"/>
    <col min="12554" max="12554" width="5.75" style="117" customWidth="1"/>
    <col min="12555" max="12555" width="9.875" style="117" customWidth="1"/>
    <col min="12556" max="12557" width="6.25" style="117" customWidth="1"/>
    <col min="12558" max="12558" width="6.5" style="117" customWidth="1"/>
    <col min="12559" max="12559" width="7.5" style="117" customWidth="1"/>
    <col min="12560" max="12560" width="5.375" style="117" customWidth="1"/>
    <col min="12561" max="12561" width="7.25" style="117" customWidth="1"/>
    <col min="12562" max="12564" width="9" style="117"/>
    <col min="12565" max="12566" width="9.5" style="117" bestFit="1" customWidth="1"/>
    <col min="12567" max="12801" width="9" style="117"/>
    <col min="12802" max="12802" width="5" style="117" customWidth="1"/>
    <col min="12803" max="12803" width="24.25" style="117" customWidth="1"/>
    <col min="12804" max="12804" width="11.25" style="117" customWidth="1"/>
    <col min="12805" max="12805" width="11.5" style="117" customWidth="1"/>
    <col min="12806" max="12806" width="8.25" style="117" customWidth="1"/>
    <col min="12807" max="12807" width="7.375" style="117" customWidth="1"/>
    <col min="12808" max="12809" width="9" style="117" customWidth="1"/>
    <col min="12810" max="12810" width="5.75" style="117" customWidth="1"/>
    <col min="12811" max="12811" width="9.875" style="117" customWidth="1"/>
    <col min="12812" max="12813" width="6.25" style="117" customWidth="1"/>
    <col min="12814" max="12814" width="6.5" style="117" customWidth="1"/>
    <col min="12815" max="12815" width="7.5" style="117" customWidth="1"/>
    <col min="12816" max="12816" width="5.375" style="117" customWidth="1"/>
    <col min="12817" max="12817" width="7.25" style="117" customWidth="1"/>
    <col min="12818" max="12820" width="9" style="117"/>
    <col min="12821" max="12822" width="9.5" style="117" bestFit="1" customWidth="1"/>
    <col min="12823" max="13057" width="9" style="117"/>
    <col min="13058" max="13058" width="5" style="117" customWidth="1"/>
    <col min="13059" max="13059" width="24.25" style="117" customWidth="1"/>
    <col min="13060" max="13060" width="11.25" style="117" customWidth="1"/>
    <col min="13061" max="13061" width="11.5" style="117" customWidth="1"/>
    <col min="13062" max="13062" width="8.25" style="117" customWidth="1"/>
    <col min="13063" max="13063" width="7.375" style="117" customWidth="1"/>
    <col min="13064" max="13065" width="9" style="117" customWidth="1"/>
    <col min="13066" max="13066" width="5.75" style="117" customWidth="1"/>
    <col min="13067" max="13067" width="9.875" style="117" customWidth="1"/>
    <col min="13068" max="13069" width="6.25" style="117" customWidth="1"/>
    <col min="13070" max="13070" width="6.5" style="117" customWidth="1"/>
    <col min="13071" max="13071" width="7.5" style="117" customWidth="1"/>
    <col min="13072" max="13072" width="5.375" style="117" customWidth="1"/>
    <col min="13073" max="13073" width="7.25" style="117" customWidth="1"/>
    <col min="13074" max="13076" width="9" style="117"/>
    <col min="13077" max="13078" width="9.5" style="117" bestFit="1" customWidth="1"/>
    <col min="13079" max="13313" width="9" style="117"/>
    <col min="13314" max="13314" width="5" style="117" customWidth="1"/>
    <col min="13315" max="13315" width="24.25" style="117" customWidth="1"/>
    <col min="13316" max="13316" width="11.25" style="117" customWidth="1"/>
    <col min="13317" max="13317" width="11.5" style="117" customWidth="1"/>
    <col min="13318" max="13318" width="8.25" style="117" customWidth="1"/>
    <col min="13319" max="13319" width="7.375" style="117" customWidth="1"/>
    <col min="13320" max="13321" width="9" style="117" customWidth="1"/>
    <col min="13322" max="13322" width="5.75" style="117" customWidth="1"/>
    <col min="13323" max="13323" width="9.875" style="117" customWidth="1"/>
    <col min="13324" max="13325" width="6.25" style="117" customWidth="1"/>
    <col min="13326" max="13326" width="6.5" style="117" customWidth="1"/>
    <col min="13327" max="13327" width="7.5" style="117" customWidth="1"/>
    <col min="13328" max="13328" width="5.375" style="117" customWidth="1"/>
    <col min="13329" max="13329" width="7.25" style="117" customWidth="1"/>
    <col min="13330" max="13332" width="9" style="117"/>
    <col min="13333" max="13334" width="9.5" style="117" bestFit="1" customWidth="1"/>
    <col min="13335" max="13569" width="9" style="117"/>
    <col min="13570" max="13570" width="5" style="117" customWidth="1"/>
    <col min="13571" max="13571" width="24.25" style="117" customWidth="1"/>
    <col min="13572" max="13572" width="11.25" style="117" customWidth="1"/>
    <col min="13573" max="13573" width="11.5" style="117" customWidth="1"/>
    <col min="13574" max="13574" width="8.25" style="117" customWidth="1"/>
    <col min="13575" max="13575" width="7.375" style="117" customWidth="1"/>
    <col min="13576" max="13577" width="9" style="117" customWidth="1"/>
    <col min="13578" max="13578" width="5.75" style="117" customWidth="1"/>
    <col min="13579" max="13579" width="9.875" style="117" customWidth="1"/>
    <col min="13580" max="13581" width="6.25" style="117" customWidth="1"/>
    <col min="13582" max="13582" width="6.5" style="117" customWidth="1"/>
    <col min="13583" max="13583" width="7.5" style="117" customWidth="1"/>
    <col min="13584" max="13584" width="5.375" style="117" customWidth="1"/>
    <col min="13585" max="13585" width="7.25" style="117" customWidth="1"/>
    <col min="13586" max="13588" width="9" style="117"/>
    <col min="13589" max="13590" width="9.5" style="117" bestFit="1" customWidth="1"/>
    <col min="13591" max="13825" width="9" style="117"/>
    <col min="13826" max="13826" width="5" style="117" customWidth="1"/>
    <col min="13827" max="13827" width="24.25" style="117" customWidth="1"/>
    <col min="13828" max="13828" width="11.25" style="117" customWidth="1"/>
    <col min="13829" max="13829" width="11.5" style="117" customWidth="1"/>
    <col min="13830" max="13830" width="8.25" style="117" customWidth="1"/>
    <col min="13831" max="13831" width="7.375" style="117" customWidth="1"/>
    <col min="13832" max="13833" width="9" style="117" customWidth="1"/>
    <col min="13834" max="13834" width="5.75" style="117" customWidth="1"/>
    <col min="13835" max="13835" width="9.875" style="117" customWidth="1"/>
    <col min="13836" max="13837" width="6.25" style="117" customWidth="1"/>
    <col min="13838" max="13838" width="6.5" style="117" customWidth="1"/>
    <col min="13839" max="13839" width="7.5" style="117" customWidth="1"/>
    <col min="13840" max="13840" width="5.375" style="117" customWidth="1"/>
    <col min="13841" max="13841" width="7.25" style="117" customWidth="1"/>
    <col min="13842" max="13844" width="9" style="117"/>
    <col min="13845" max="13846" width="9.5" style="117" bestFit="1" customWidth="1"/>
    <col min="13847" max="14081" width="9" style="117"/>
    <col min="14082" max="14082" width="5" style="117" customWidth="1"/>
    <col min="14083" max="14083" width="24.25" style="117" customWidth="1"/>
    <col min="14084" max="14084" width="11.25" style="117" customWidth="1"/>
    <col min="14085" max="14085" width="11.5" style="117" customWidth="1"/>
    <col min="14086" max="14086" width="8.25" style="117" customWidth="1"/>
    <col min="14087" max="14087" width="7.375" style="117" customWidth="1"/>
    <col min="14088" max="14089" width="9" style="117" customWidth="1"/>
    <col min="14090" max="14090" width="5.75" style="117" customWidth="1"/>
    <col min="14091" max="14091" width="9.875" style="117" customWidth="1"/>
    <col min="14092" max="14093" width="6.25" style="117" customWidth="1"/>
    <col min="14094" max="14094" width="6.5" style="117" customWidth="1"/>
    <col min="14095" max="14095" width="7.5" style="117" customWidth="1"/>
    <col min="14096" max="14096" width="5.375" style="117" customWidth="1"/>
    <col min="14097" max="14097" width="7.25" style="117" customWidth="1"/>
    <col min="14098" max="14100" width="9" style="117"/>
    <col min="14101" max="14102" width="9.5" style="117" bestFit="1" customWidth="1"/>
    <col min="14103" max="14337" width="9" style="117"/>
    <col min="14338" max="14338" width="5" style="117" customWidth="1"/>
    <col min="14339" max="14339" width="24.25" style="117" customWidth="1"/>
    <col min="14340" max="14340" width="11.25" style="117" customWidth="1"/>
    <col min="14341" max="14341" width="11.5" style="117" customWidth="1"/>
    <col min="14342" max="14342" width="8.25" style="117" customWidth="1"/>
    <col min="14343" max="14343" width="7.375" style="117" customWidth="1"/>
    <col min="14344" max="14345" width="9" style="117" customWidth="1"/>
    <col min="14346" max="14346" width="5.75" style="117" customWidth="1"/>
    <col min="14347" max="14347" width="9.875" style="117" customWidth="1"/>
    <col min="14348" max="14349" width="6.25" style="117" customWidth="1"/>
    <col min="14350" max="14350" width="6.5" style="117" customWidth="1"/>
    <col min="14351" max="14351" width="7.5" style="117" customWidth="1"/>
    <col min="14352" max="14352" width="5.375" style="117" customWidth="1"/>
    <col min="14353" max="14353" width="7.25" style="117" customWidth="1"/>
    <col min="14354" max="14356" width="9" style="117"/>
    <col min="14357" max="14358" width="9.5" style="117" bestFit="1" customWidth="1"/>
    <col min="14359" max="14593" width="9" style="117"/>
    <col min="14594" max="14594" width="5" style="117" customWidth="1"/>
    <col min="14595" max="14595" width="24.25" style="117" customWidth="1"/>
    <col min="14596" max="14596" width="11.25" style="117" customWidth="1"/>
    <col min="14597" max="14597" width="11.5" style="117" customWidth="1"/>
    <col min="14598" max="14598" width="8.25" style="117" customWidth="1"/>
    <col min="14599" max="14599" width="7.375" style="117" customWidth="1"/>
    <col min="14600" max="14601" width="9" style="117" customWidth="1"/>
    <col min="14602" max="14602" width="5.75" style="117" customWidth="1"/>
    <col min="14603" max="14603" width="9.875" style="117" customWidth="1"/>
    <col min="14604" max="14605" width="6.25" style="117" customWidth="1"/>
    <col min="14606" max="14606" width="6.5" style="117" customWidth="1"/>
    <col min="14607" max="14607" width="7.5" style="117" customWidth="1"/>
    <col min="14608" max="14608" width="5.375" style="117" customWidth="1"/>
    <col min="14609" max="14609" width="7.25" style="117" customWidth="1"/>
    <col min="14610" max="14612" width="9" style="117"/>
    <col min="14613" max="14614" width="9.5" style="117" bestFit="1" customWidth="1"/>
    <col min="14615" max="14849" width="9" style="117"/>
    <col min="14850" max="14850" width="5" style="117" customWidth="1"/>
    <col min="14851" max="14851" width="24.25" style="117" customWidth="1"/>
    <col min="14852" max="14852" width="11.25" style="117" customWidth="1"/>
    <col min="14853" max="14853" width="11.5" style="117" customWidth="1"/>
    <col min="14854" max="14854" width="8.25" style="117" customWidth="1"/>
    <col min="14855" max="14855" width="7.375" style="117" customWidth="1"/>
    <col min="14856" max="14857" width="9" style="117" customWidth="1"/>
    <col min="14858" max="14858" width="5.75" style="117" customWidth="1"/>
    <col min="14859" max="14859" width="9.875" style="117" customWidth="1"/>
    <col min="14860" max="14861" width="6.25" style="117" customWidth="1"/>
    <col min="14862" max="14862" width="6.5" style="117" customWidth="1"/>
    <col min="14863" max="14863" width="7.5" style="117" customWidth="1"/>
    <col min="14864" max="14864" width="5.375" style="117" customWidth="1"/>
    <col min="14865" max="14865" width="7.25" style="117" customWidth="1"/>
    <col min="14866" max="14868" width="9" style="117"/>
    <col min="14869" max="14870" width="9.5" style="117" bestFit="1" customWidth="1"/>
    <col min="14871" max="15105" width="9" style="117"/>
    <col min="15106" max="15106" width="5" style="117" customWidth="1"/>
    <col min="15107" max="15107" width="24.25" style="117" customWidth="1"/>
    <col min="15108" max="15108" width="11.25" style="117" customWidth="1"/>
    <col min="15109" max="15109" width="11.5" style="117" customWidth="1"/>
    <col min="15110" max="15110" width="8.25" style="117" customWidth="1"/>
    <col min="15111" max="15111" width="7.375" style="117" customWidth="1"/>
    <col min="15112" max="15113" width="9" style="117" customWidth="1"/>
    <col min="15114" max="15114" width="5.75" style="117" customWidth="1"/>
    <col min="15115" max="15115" width="9.875" style="117" customWidth="1"/>
    <col min="15116" max="15117" width="6.25" style="117" customWidth="1"/>
    <col min="15118" max="15118" width="6.5" style="117" customWidth="1"/>
    <col min="15119" max="15119" width="7.5" style="117" customWidth="1"/>
    <col min="15120" max="15120" width="5.375" style="117" customWidth="1"/>
    <col min="15121" max="15121" width="7.25" style="117" customWidth="1"/>
    <col min="15122" max="15124" width="9" style="117"/>
    <col min="15125" max="15126" width="9.5" style="117" bestFit="1" customWidth="1"/>
    <col min="15127" max="15361" width="9" style="117"/>
    <col min="15362" max="15362" width="5" style="117" customWidth="1"/>
    <col min="15363" max="15363" width="24.25" style="117" customWidth="1"/>
    <col min="15364" max="15364" width="11.25" style="117" customWidth="1"/>
    <col min="15365" max="15365" width="11.5" style="117" customWidth="1"/>
    <col min="15366" max="15366" width="8.25" style="117" customWidth="1"/>
    <col min="15367" max="15367" width="7.375" style="117" customWidth="1"/>
    <col min="15368" max="15369" width="9" style="117" customWidth="1"/>
    <col min="15370" max="15370" width="5.75" style="117" customWidth="1"/>
    <col min="15371" max="15371" width="9.875" style="117" customWidth="1"/>
    <col min="15372" max="15373" width="6.25" style="117" customWidth="1"/>
    <col min="15374" max="15374" width="6.5" style="117" customWidth="1"/>
    <col min="15375" max="15375" width="7.5" style="117" customWidth="1"/>
    <col min="15376" max="15376" width="5.375" style="117" customWidth="1"/>
    <col min="15377" max="15377" width="7.25" style="117" customWidth="1"/>
    <col min="15378" max="15380" width="9" style="117"/>
    <col min="15381" max="15382" width="9.5" style="117" bestFit="1" customWidth="1"/>
    <col min="15383" max="15617" width="9" style="117"/>
    <col min="15618" max="15618" width="5" style="117" customWidth="1"/>
    <col min="15619" max="15619" width="24.25" style="117" customWidth="1"/>
    <col min="15620" max="15620" width="11.25" style="117" customWidth="1"/>
    <col min="15621" max="15621" width="11.5" style="117" customWidth="1"/>
    <col min="15622" max="15622" width="8.25" style="117" customWidth="1"/>
    <col min="15623" max="15623" width="7.375" style="117" customWidth="1"/>
    <col min="15624" max="15625" width="9" style="117" customWidth="1"/>
    <col min="15626" max="15626" width="5.75" style="117" customWidth="1"/>
    <col min="15627" max="15627" width="9.875" style="117" customWidth="1"/>
    <col min="15628" max="15629" width="6.25" style="117" customWidth="1"/>
    <col min="15630" max="15630" width="6.5" style="117" customWidth="1"/>
    <col min="15631" max="15631" width="7.5" style="117" customWidth="1"/>
    <col min="15632" max="15632" width="5.375" style="117" customWidth="1"/>
    <col min="15633" max="15633" width="7.25" style="117" customWidth="1"/>
    <col min="15634" max="15636" width="9" style="117"/>
    <col min="15637" max="15638" width="9.5" style="117" bestFit="1" customWidth="1"/>
    <col min="15639" max="15873" width="9" style="117"/>
    <col min="15874" max="15874" width="5" style="117" customWidth="1"/>
    <col min="15875" max="15875" width="24.25" style="117" customWidth="1"/>
    <col min="15876" max="15876" width="11.25" style="117" customWidth="1"/>
    <col min="15877" max="15877" width="11.5" style="117" customWidth="1"/>
    <col min="15878" max="15878" width="8.25" style="117" customWidth="1"/>
    <col min="15879" max="15879" width="7.375" style="117" customWidth="1"/>
    <col min="15880" max="15881" width="9" style="117" customWidth="1"/>
    <col min="15882" max="15882" width="5.75" style="117" customWidth="1"/>
    <col min="15883" max="15883" width="9.875" style="117" customWidth="1"/>
    <col min="15884" max="15885" width="6.25" style="117" customWidth="1"/>
    <col min="15886" max="15886" width="6.5" style="117" customWidth="1"/>
    <col min="15887" max="15887" width="7.5" style="117" customWidth="1"/>
    <col min="15888" max="15888" width="5.375" style="117" customWidth="1"/>
    <col min="15889" max="15889" width="7.25" style="117" customWidth="1"/>
    <col min="15890" max="15892" width="9" style="117"/>
    <col min="15893" max="15894" width="9.5" style="117" bestFit="1" customWidth="1"/>
    <col min="15895" max="16129" width="9" style="117"/>
    <col min="16130" max="16130" width="5" style="117" customWidth="1"/>
    <col min="16131" max="16131" width="24.25" style="117" customWidth="1"/>
    <col min="16132" max="16132" width="11.25" style="117" customWidth="1"/>
    <col min="16133" max="16133" width="11.5" style="117" customWidth="1"/>
    <col min="16134" max="16134" width="8.25" style="117" customWidth="1"/>
    <col min="16135" max="16135" width="7.375" style="117" customWidth="1"/>
    <col min="16136" max="16137" width="9" style="117" customWidth="1"/>
    <col min="16138" max="16138" width="5.75" style="117" customWidth="1"/>
    <col min="16139" max="16139" width="9.875" style="117" customWidth="1"/>
    <col min="16140" max="16141" width="6.25" style="117" customWidth="1"/>
    <col min="16142" max="16142" width="6.5" style="117" customWidth="1"/>
    <col min="16143" max="16143" width="7.5" style="117" customWidth="1"/>
    <col min="16144" max="16144" width="5.375" style="117" customWidth="1"/>
    <col min="16145" max="16145" width="7.25" style="117" customWidth="1"/>
    <col min="16146" max="16148" width="9" style="117"/>
    <col min="16149" max="16150" width="9.5" style="117" bestFit="1" customWidth="1"/>
    <col min="16151" max="16384" width="9" style="117"/>
  </cols>
  <sheetData>
    <row r="1" spans="1:140" s="123" customFormat="1" ht="24">
      <c r="A1" s="120" t="s">
        <v>1218</v>
      </c>
      <c r="B1" s="168" t="s">
        <v>2896</v>
      </c>
      <c r="C1" s="120" t="s">
        <v>1219</v>
      </c>
      <c r="D1" s="120" t="s">
        <v>1220</v>
      </c>
      <c r="E1" s="120" t="s">
        <v>1221</v>
      </c>
      <c r="F1" s="120" t="s">
        <v>1165</v>
      </c>
      <c r="G1" s="120" t="s">
        <v>1135</v>
      </c>
      <c r="H1" s="120" t="s">
        <v>1222</v>
      </c>
      <c r="I1" s="120" t="s">
        <v>1223</v>
      </c>
      <c r="J1" s="120" t="s">
        <v>1224</v>
      </c>
      <c r="K1" s="120" t="s">
        <v>1225</v>
      </c>
      <c r="L1" s="120" t="s">
        <v>1226</v>
      </c>
      <c r="M1" s="120" t="s">
        <v>1227</v>
      </c>
      <c r="N1" s="120" t="s">
        <v>1228</v>
      </c>
      <c r="O1" s="120" t="s">
        <v>1229</v>
      </c>
      <c r="P1" s="121" t="s">
        <v>1230</v>
      </c>
      <c r="Q1" s="122" t="s">
        <v>1231</v>
      </c>
      <c r="R1" s="122" t="s">
        <v>1232</v>
      </c>
      <c r="S1" s="122" t="s">
        <v>1233</v>
      </c>
    </row>
    <row r="2" spans="1:140">
      <c r="A2" s="120">
        <v>1</v>
      </c>
      <c r="B2" s="168" t="s">
        <v>2887</v>
      </c>
      <c r="C2" s="120" t="s">
        <v>2886</v>
      </c>
      <c r="D2" s="120" t="s">
        <v>1235</v>
      </c>
      <c r="E2" s="120">
        <v>709199380</v>
      </c>
      <c r="F2" s="120" t="s">
        <v>40</v>
      </c>
      <c r="G2" s="120" t="s">
        <v>42</v>
      </c>
      <c r="H2" s="120">
        <v>8076</v>
      </c>
      <c r="I2" s="120">
        <v>53.46</v>
      </c>
      <c r="J2" s="120">
        <v>2004</v>
      </c>
      <c r="K2" s="120">
        <v>0.76</v>
      </c>
      <c r="L2" s="120">
        <v>351</v>
      </c>
      <c r="M2" s="120">
        <v>7</v>
      </c>
      <c r="N2" s="120">
        <v>1</v>
      </c>
      <c r="O2" s="120">
        <v>1</v>
      </c>
      <c r="P2" s="121">
        <v>2.6</v>
      </c>
      <c r="Q2" s="124">
        <v>-35</v>
      </c>
      <c r="R2" s="124">
        <v>8392</v>
      </c>
      <c r="S2" s="124">
        <v>448636</v>
      </c>
    </row>
    <row r="3" spans="1:140">
      <c r="A3" s="120">
        <v>2</v>
      </c>
      <c r="B3" s="168" t="s">
        <v>2887</v>
      </c>
      <c r="C3" s="120" t="s">
        <v>1236</v>
      </c>
      <c r="D3" s="120" t="s">
        <v>1237</v>
      </c>
      <c r="E3" s="120">
        <v>490556</v>
      </c>
      <c r="F3" s="120" t="s">
        <v>40</v>
      </c>
      <c r="G3" s="120" t="s">
        <v>42</v>
      </c>
      <c r="H3" s="120">
        <v>8076</v>
      </c>
      <c r="I3" s="120">
        <v>59.27</v>
      </c>
      <c r="J3" s="120">
        <v>2004</v>
      </c>
      <c r="K3" s="120">
        <v>0.76</v>
      </c>
      <c r="L3" s="120">
        <v>351</v>
      </c>
      <c r="M3" s="120">
        <v>7</v>
      </c>
      <c r="N3" s="120">
        <v>1</v>
      </c>
      <c r="O3" s="120">
        <v>1</v>
      </c>
      <c r="P3" s="121">
        <v>3.2</v>
      </c>
      <c r="Q3" s="124">
        <v>17</v>
      </c>
      <c r="R3" s="124">
        <v>8444</v>
      </c>
      <c r="S3" s="124">
        <v>500476</v>
      </c>
      <c r="DW3" s="117" t="s">
        <v>1238</v>
      </c>
      <c r="DX3" s="117">
        <v>1</v>
      </c>
      <c r="DY3" s="117">
        <v>2</v>
      </c>
      <c r="DZ3" s="117">
        <v>3</v>
      </c>
      <c r="EA3" s="117">
        <v>4</v>
      </c>
      <c r="EB3" s="117">
        <v>5</v>
      </c>
      <c r="EC3" s="117">
        <v>6</v>
      </c>
      <c r="ED3" s="117">
        <v>7</v>
      </c>
      <c r="EE3" s="117">
        <v>8</v>
      </c>
    </row>
    <row r="4" spans="1:140">
      <c r="A4" s="120">
        <v>3</v>
      </c>
      <c r="B4" s="168" t="s">
        <v>2887</v>
      </c>
      <c r="C4" s="120" t="s">
        <v>1239</v>
      </c>
      <c r="D4" s="120" t="s">
        <v>1240</v>
      </c>
      <c r="E4" s="120">
        <v>490551</v>
      </c>
      <c r="F4" s="120" t="s">
        <v>40</v>
      </c>
      <c r="G4" s="120" t="s">
        <v>42</v>
      </c>
      <c r="H4" s="120">
        <v>8076</v>
      </c>
      <c r="I4" s="120">
        <v>56.29</v>
      </c>
      <c r="J4" s="120">
        <v>2004</v>
      </c>
      <c r="K4" s="120">
        <v>0.76</v>
      </c>
      <c r="L4" s="120">
        <v>351</v>
      </c>
      <c r="M4" s="120">
        <v>7</v>
      </c>
      <c r="N4" s="120">
        <v>1</v>
      </c>
      <c r="O4" s="120">
        <v>1</v>
      </c>
      <c r="P4" s="121">
        <v>3</v>
      </c>
      <c r="Q4" s="124">
        <v>0</v>
      </c>
      <c r="R4" s="124">
        <v>8427</v>
      </c>
      <c r="S4" s="124">
        <v>474356</v>
      </c>
      <c r="DW4" s="117">
        <v>1</v>
      </c>
      <c r="DX4" s="117">
        <v>1</v>
      </c>
    </row>
    <row r="5" spans="1:140">
      <c r="A5" s="120">
        <v>4</v>
      </c>
      <c r="B5" s="168" t="s">
        <v>2887</v>
      </c>
      <c r="C5" s="120" t="s">
        <v>1241</v>
      </c>
      <c r="D5" s="120" t="s">
        <v>1242</v>
      </c>
      <c r="E5" s="120">
        <v>490542</v>
      </c>
      <c r="F5" s="120" t="s">
        <v>40</v>
      </c>
      <c r="G5" s="120" t="s">
        <v>42</v>
      </c>
      <c r="H5" s="120">
        <v>8076</v>
      </c>
      <c r="I5" s="120">
        <v>59.27</v>
      </c>
      <c r="J5" s="120">
        <v>2004</v>
      </c>
      <c r="K5" s="120">
        <v>0.76</v>
      </c>
      <c r="L5" s="120">
        <v>351</v>
      </c>
      <c r="M5" s="120">
        <v>7</v>
      </c>
      <c r="N5" s="120">
        <v>2</v>
      </c>
      <c r="O5" s="120">
        <v>1.01</v>
      </c>
      <c r="P5" s="121">
        <v>3</v>
      </c>
      <c r="Q5" s="124">
        <v>0</v>
      </c>
      <c r="R5" s="124">
        <v>8511</v>
      </c>
      <c r="S5" s="124">
        <v>504447</v>
      </c>
      <c r="DW5" s="117">
        <v>2</v>
      </c>
      <c r="DX5" s="117">
        <v>1</v>
      </c>
      <c r="DY5" s="117">
        <v>1</v>
      </c>
    </row>
    <row r="6" spans="1:140">
      <c r="A6" s="120">
        <v>5</v>
      </c>
      <c r="B6" s="168" t="s">
        <v>2887</v>
      </c>
      <c r="C6" s="120" t="s">
        <v>1243</v>
      </c>
      <c r="D6" s="120" t="s">
        <v>1244</v>
      </c>
      <c r="E6" s="120">
        <v>490536</v>
      </c>
      <c r="F6" s="120" t="s">
        <v>40</v>
      </c>
      <c r="G6" s="120" t="s">
        <v>42</v>
      </c>
      <c r="H6" s="120">
        <v>8076</v>
      </c>
      <c r="I6" s="120">
        <v>56.29</v>
      </c>
      <c r="J6" s="120">
        <v>2004</v>
      </c>
      <c r="K6" s="120">
        <v>0.76</v>
      </c>
      <c r="L6" s="120">
        <v>351</v>
      </c>
      <c r="M6" s="120">
        <v>7</v>
      </c>
      <c r="N6" s="120">
        <v>2</v>
      </c>
      <c r="O6" s="120">
        <v>1.01</v>
      </c>
      <c r="P6" s="121">
        <v>3</v>
      </c>
      <c r="Q6" s="124">
        <v>0</v>
      </c>
      <c r="R6" s="124">
        <v>8511</v>
      </c>
      <c r="S6" s="124">
        <v>479084</v>
      </c>
      <c r="DT6" s="117">
        <v>1.006666667</v>
      </c>
      <c r="DW6" s="117">
        <v>3</v>
      </c>
      <c r="DX6" s="117">
        <v>1</v>
      </c>
      <c r="DY6" s="117">
        <v>1.01</v>
      </c>
      <c r="DZ6" s="117">
        <v>1.01</v>
      </c>
    </row>
    <row r="7" spans="1:140">
      <c r="A7" s="120">
        <v>6</v>
      </c>
      <c r="B7" s="168" t="s">
        <v>2887</v>
      </c>
      <c r="C7" s="120" t="s">
        <v>1245</v>
      </c>
      <c r="D7" s="120" t="s">
        <v>1246</v>
      </c>
      <c r="E7" s="120">
        <v>490527</v>
      </c>
      <c r="F7" s="120" t="s">
        <v>40</v>
      </c>
      <c r="G7" s="120" t="s">
        <v>42</v>
      </c>
      <c r="H7" s="120">
        <v>8076</v>
      </c>
      <c r="I7" s="120">
        <v>59.27</v>
      </c>
      <c r="J7" s="120">
        <v>2004</v>
      </c>
      <c r="K7" s="120">
        <v>0.76</v>
      </c>
      <c r="L7" s="120">
        <v>351</v>
      </c>
      <c r="M7" s="120">
        <v>7</v>
      </c>
      <c r="N7" s="120">
        <v>3</v>
      </c>
      <c r="O7" s="120">
        <v>1.02</v>
      </c>
      <c r="P7" s="121">
        <v>3</v>
      </c>
      <c r="Q7" s="124">
        <v>0</v>
      </c>
      <c r="R7" s="124">
        <v>8596</v>
      </c>
      <c r="S7" s="124">
        <v>509485</v>
      </c>
      <c r="DP7" s="117">
        <v>1.00875</v>
      </c>
      <c r="DT7" s="117">
        <v>1.00875</v>
      </c>
      <c r="DW7" s="117">
        <v>4</v>
      </c>
      <c r="DX7" s="117">
        <v>1</v>
      </c>
      <c r="DY7" s="117">
        <v>1.01</v>
      </c>
      <c r="DZ7" s="117">
        <v>1.02</v>
      </c>
      <c r="EA7" s="117">
        <v>1.0049999999999999</v>
      </c>
    </row>
    <row r="8" spans="1:140">
      <c r="A8" s="120">
        <v>7</v>
      </c>
      <c r="B8" s="168" t="s">
        <v>2887</v>
      </c>
      <c r="C8" s="120" t="s">
        <v>1247</v>
      </c>
      <c r="D8" s="120" t="s">
        <v>1248</v>
      </c>
      <c r="E8" s="120">
        <v>709015764</v>
      </c>
      <c r="F8" s="120" t="s">
        <v>40</v>
      </c>
      <c r="G8" s="120" t="s">
        <v>42</v>
      </c>
      <c r="H8" s="120">
        <v>8076</v>
      </c>
      <c r="I8" s="120">
        <v>56.29</v>
      </c>
      <c r="J8" s="120">
        <v>2004</v>
      </c>
      <c r="K8" s="120">
        <v>0.76</v>
      </c>
      <c r="L8" s="120">
        <v>351</v>
      </c>
      <c r="M8" s="120">
        <v>7</v>
      </c>
      <c r="N8" s="120">
        <v>3</v>
      </c>
      <c r="O8" s="120">
        <v>1.02</v>
      </c>
      <c r="P8" s="121">
        <v>3</v>
      </c>
      <c r="Q8" s="124">
        <v>0</v>
      </c>
      <c r="R8" s="124">
        <v>8596</v>
      </c>
      <c r="S8" s="124">
        <v>483869</v>
      </c>
      <c r="DT8" s="117">
        <v>1.008</v>
      </c>
      <c r="DW8" s="117">
        <v>5</v>
      </c>
      <c r="DX8" s="117">
        <v>1</v>
      </c>
      <c r="DY8" s="117">
        <v>1.01</v>
      </c>
      <c r="DZ8" s="117">
        <v>1.02</v>
      </c>
      <c r="EA8" s="117">
        <v>1.01</v>
      </c>
      <c r="EB8" s="117">
        <v>1</v>
      </c>
    </row>
    <row r="9" spans="1:140">
      <c r="A9" s="120">
        <v>8</v>
      </c>
      <c r="B9" s="168" t="s">
        <v>2887</v>
      </c>
      <c r="C9" s="120" t="s">
        <v>1249</v>
      </c>
      <c r="D9" s="120" t="s">
        <v>1250</v>
      </c>
      <c r="E9" s="120">
        <v>490480</v>
      </c>
      <c r="F9" s="120" t="s">
        <v>40</v>
      </c>
      <c r="G9" s="120" t="s">
        <v>42</v>
      </c>
      <c r="H9" s="120">
        <v>8076</v>
      </c>
      <c r="I9" s="120">
        <v>59.27</v>
      </c>
      <c r="J9" s="120">
        <v>2004</v>
      </c>
      <c r="K9" s="120">
        <v>0.76</v>
      </c>
      <c r="L9" s="120">
        <v>351</v>
      </c>
      <c r="M9" s="120">
        <v>7</v>
      </c>
      <c r="N9" s="120">
        <v>4</v>
      </c>
      <c r="O9" s="120">
        <v>1.01</v>
      </c>
      <c r="P9" s="121">
        <v>3</v>
      </c>
      <c r="Q9" s="124">
        <v>0</v>
      </c>
      <c r="R9" s="124">
        <v>8511</v>
      </c>
      <c r="S9" s="124">
        <v>504447</v>
      </c>
      <c r="DW9" s="117">
        <v>6</v>
      </c>
      <c r="DX9" s="117">
        <v>1</v>
      </c>
      <c r="DY9" s="117">
        <v>1.01</v>
      </c>
      <c r="DZ9" s="117">
        <v>1.02</v>
      </c>
      <c r="EA9" s="117">
        <v>1.01</v>
      </c>
      <c r="EB9" s="117">
        <v>1.0049999999999999</v>
      </c>
      <c r="EC9" s="117">
        <v>0.99</v>
      </c>
      <c r="EG9" s="117" t="s">
        <v>1167</v>
      </c>
      <c r="EH9" s="117" t="s">
        <v>1228</v>
      </c>
      <c r="EI9" s="117" t="s">
        <v>1251</v>
      </c>
    </row>
    <row r="10" spans="1:140">
      <c r="A10" s="120">
        <v>9</v>
      </c>
      <c r="B10" s="168" t="s">
        <v>2887</v>
      </c>
      <c r="C10" s="120" t="s">
        <v>1252</v>
      </c>
      <c r="D10" s="120" t="s">
        <v>1253</v>
      </c>
      <c r="E10" s="120">
        <v>490474</v>
      </c>
      <c r="F10" s="120" t="s">
        <v>40</v>
      </c>
      <c r="G10" s="120" t="s">
        <v>42</v>
      </c>
      <c r="H10" s="120">
        <v>8076</v>
      </c>
      <c r="I10" s="120">
        <v>56.29</v>
      </c>
      <c r="J10" s="120">
        <v>2004</v>
      </c>
      <c r="K10" s="120">
        <v>0.76</v>
      </c>
      <c r="L10" s="120">
        <v>351</v>
      </c>
      <c r="M10" s="120">
        <v>7</v>
      </c>
      <c r="N10" s="120">
        <v>4</v>
      </c>
      <c r="O10" s="120">
        <v>1.01</v>
      </c>
      <c r="P10" s="121">
        <v>3</v>
      </c>
      <c r="Q10" s="124">
        <v>0</v>
      </c>
      <c r="R10" s="124">
        <v>8511</v>
      </c>
      <c r="S10" s="124">
        <v>479084</v>
      </c>
      <c r="DW10" s="117">
        <v>7</v>
      </c>
      <c r="DX10" s="117">
        <v>1</v>
      </c>
      <c r="DY10" s="117">
        <v>1.01</v>
      </c>
      <c r="DZ10" s="117">
        <v>1.02</v>
      </c>
      <c r="EA10" s="117">
        <v>1.01</v>
      </c>
      <c r="EB10" s="117">
        <v>1.0049999999999999</v>
      </c>
      <c r="EC10" s="117">
        <v>1</v>
      </c>
      <c r="ED10" s="117">
        <v>0.98499999999999999</v>
      </c>
      <c r="EG10" s="117">
        <v>8</v>
      </c>
      <c r="EH10" s="117">
        <v>4</v>
      </c>
      <c r="EI10" s="117">
        <v>1.01</v>
      </c>
    </row>
    <row r="11" spans="1:140">
      <c r="A11" s="120">
        <v>10</v>
      </c>
      <c r="B11" s="168" t="s">
        <v>2887</v>
      </c>
      <c r="C11" s="120" t="s">
        <v>1254</v>
      </c>
      <c r="D11" s="120" t="s">
        <v>1255</v>
      </c>
      <c r="E11" s="120">
        <v>716113930</v>
      </c>
      <c r="F11" s="120" t="s">
        <v>40</v>
      </c>
      <c r="G11" s="120" t="s">
        <v>42</v>
      </c>
      <c r="H11" s="120">
        <v>8076</v>
      </c>
      <c r="I11" s="120">
        <v>59.27</v>
      </c>
      <c r="J11" s="120">
        <v>2004</v>
      </c>
      <c r="K11" s="120">
        <v>0.76</v>
      </c>
      <c r="L11" s="120">
        <v>351</v>
      </c>
      <c r="M11" s="120">
        <v>7</v>
      </c>
      <c r="N11" s="120">
        <v>5</v>
      </c>
      <c r="O11" s="120">
        <v>1.0049999999999999</v>
      </c>
      <c r="P11" s="121">
        <v>3</v>
      </c>
      <c r="Q11" s="124">
        <v>0</v>
      </c>
      <c r="R11" s="124">
        <v>8469</v>
      </c>
      <c r="S11" s="124">
        <v>501958</v>
      </c>
      <c r="DW11" s="117">
        <v>8</v>
      </c>
      <c r="DX11" s="117">
        <v>1</v>
      </c>
      <c r="DY11" s="117">
        <v>1.01</v>
      </c>
      <c r="DZ11" s="117">
        <v>1.02</v>
      </c>
      <c r="EA11" s="117">
        <v>1.01</v>
      </c>
      <c r="EB11" s="117">
        <v>1.0049999999999999</v>
      </c>
      <c r="EC11" s="117">
        <v>1</v>
      </c>
      <c r="ED11" s="117">
        <v>0.99</v>
      </c>
      <c r="EE11" s="117">
        <v>0.98</v>
      </c>
    </row>
    <row r="12" spans="1:140">
      <c r="A12" s="120">
        <v>11</v>
      </c>
      <c r="B12" s="168" t="s">
        <v>2887</v>
      </c>
      <c r="C12" s="120" t="s">
        <v>1256</v>
      </c>
      <c r="D12" s="120" t="s">
        <v>1257</v>
      </c>
      <c r="E12" s="120">
        <v>490508</v>
      </c>
      <c r="F12" s="120" t="s">
        <v>40</v>
      </c>
      <c r="G12" s="120" t="s">
        <v>42</v>
      </c>
      <c r="H12" s="120">
        <v>8076</v>
      </c>
      <c r="I12" s="120">
        <v>56.29</v>
      </c>
      <c r="J12" s="120">
        <v>2004</v>
      </c>
      <c r="K12" s="120">
        <v>0.76</v>
      </c>
      <c r="L12" s="120">
        <v>351</v>
      </c>
      <c r="M12" s="120">
        <v>7</v>
      </c>
      <c r="N12" s="120">
        <v>5</v>
      </c>
      <c r="O12" s="120">
        <v>1.0049999999999999</v>
      </c>
      <c r="P12" s="121">
        <v>3</v>
      </c>
      <c r="Q12" s="124">
        <v>0</v>
      </c>
      <c r="R12" s="124">
        <v>8469</v>
      </c>
      <c r="S12" s="124">
        <v>476720</v>
      </c>
    </row>
    <row r="13" spans="1:140">
      <c r="A13" s="120">
        <v>12</v>
      </c>
      <c r="B13" s="168" t="s">
        <v>2887</v>
      </c>
      <c r="C13" s="120" t="s">
        <v>1258</v>
      </c>
      <c r="D13" s="120" t="s">
        <v>1259</v>
      </c>
      <c r="E13" s="120">
        <v>490522</v>
      </c>
      <c r="F13" s="120" t="s">
        <v>40</v>
      </c>
      <c r="G13" s="120" t="s">
        <v>42</v>
      </c>
      <c r="H13" s="120">
        <v>8076</v>
      </c>
      <c r="I13" s="120">
        <v>59.27</v>
      </c>
      <c r="J13" s="120">
        <v>2004</v>
      </c>
      <c r="K13" s="120">
        <v>0.76</v>
      </c>
      <c r="L13" s="120">
        <v>351</v>
      </c>
      <c r="M13" s="120">
        <v>7</v>
      </c>
      <c r="N13" s="120">
        <v>6</v>
      </c>
      <c r="O13" s="120">
        <v>1</v>
      </c>
      <c r="P13" s="121">
        <v>3</v>
      </c>
      <c r="Q13" s="124">
        <v>0</v>
      </c>
      <c r="R13" s="124">
        <v>8427</v>
      </c>
      <c r="S13" s="124">
        <v>499468</v>
      </c>
    </row>
    <row r="14" spans="1:140">
      <c r="A14" s="120">
        <v>13</v>
      </c>
      <c r="B14" s="168" t="s">
        <v>2887</v>
      </c>
      <c r="C14" s="120" t="s">
        <v>1260</v>
      </c>
      <c r="D14" s="120" t="s">
        <v>1261</v>
      </c>
      <c r="E14" s="120">
        <v>490464</v>
      </c>
      <c r="F14" s="120" t="s">
        <v>40</v>
      </c>
      <c r="G14" s="120" t="s">
        <v>42</v>
      </c>
      <c r="H14" s="120">
        <v>8076</v>
      </c>
      <c r="I14" s="120">
        <v>56.29</v>
      </c>
      <c r="J14" s="120">
        <v>2004</v>
      </c>
      <c r="K14" s="120">
        <v>0.76</v>
      </c>
      <c r="L14" s="120">
        <v>351</v>
      </c>
      <c r="M14" s="120">
        <v>7</v>
      </c>
      <c r="N14" s="120">
        <v>6</v>
      </c>
      <c r="O14" s="120">
        <v>1</v>
      </c>
      <c r="P14" s="121">
        <v>3</v>
      </c>
      <c r="Q14" s="124">
        <v>0</v>
      </c>
      <c r="R14" s="124">
        <v>8427</v>
      </c>
      <c r="S14" s="124">
        <v>474356</v>
      </c>
      <c r="DX14" s="117" t="s">
        <v>40</v>
      </c>
      <c r="DZ14" s="117" t="s">
        <v>116</v>
      </c>
      <c r="EC14" s="117" t="s">
        <v>725</v>
      </c>
      <c r="ED14" s="117" t="s">
        <v>1122</v>
      </c>
    </row>
    <row r="15" spans="1:140">
      <c r="A15" s="120">
        <v>14</v>
      </c>
      <c r="B15" s="168" t="s">
        <v>2887</v>
      </c>
      <c r="C15" s="120" t="s">
        <v>1262</v>
      </c>
      <c r="D15" s="120" t="s">
        <v>1263</v>
      </c>
      <c r="E15" s="120">
        <v>490454</v>
      </c>
      <c r="F15" s="120" t="s">
        <v>40</v>
      </c>
      <c r="G15" s="120" t="s">
        <v>42</v>
      </c>
      <c r="H15" s="120">
        <v>8076</v>
      </c>
      <c r="I15" s="120">
        <v>59.27</v>
      </c>
      <c r="J15" s="120">
        <v>2004</v>
      </c>
      <c r="K15" s="120">
        <v>0.76</v>
      </c>
      <c r="L15" s="120">
        <v>351</v>
      </c>
      <c r="M15" s="120">
        <v>7</v>
      </c>
      <c r="N15" s="120">
        <v>7</v>
      </c>
      <c r="O15" s="120">
        <v>0.98499999999999999</v>
      </c>
      <c r="P15" s="121">
        <v>3</v>
      </c>
      <c r="Q15" s="124">
        <v>0</v>
      </c>
      <c r="R15" s="124">
        <v>8301</v>
      </c>
      <c r="S15" s="124">
        <v>492000</v>
      </c>
      <c r="DP15" s="117" t="s">
        <v>1264</v>
      </c>
      <c r="DQ15" s="117" t="s">
        <v>1265</v>
      </c>
      <c r="DR15" s="117" t="s">
        <v>1266</v>
      </c>
      <c r="DS15" s="117" t="s">
        <v>1267</v>
      </c>
      <c r="DT15" s="117" t="s">
        <v>1268</v>
      </c>
      <c r="DU15" s="117" t="s">
        <v>1269</v>
      </c>
      <c r="DW15" s="117" t="s">
        <v>1270</v>
      </c>
      <c r="DX15" s="117" t="s">
        <v>1271</v>
      </c>
      <c r="DY15" s="117" t="s">
        <v>1272</v>
      </c>
      <c r="DZ15" s="117" t="s">
        <v>1273</v>
      </c>
      <c r="EA15" s="117" t="s">
        <v>1269</v>
      </c>
      <c r="EC15" s="117" t="s">
        <v>725</v>
      </c>
      <c r="ED15" s="117" t="s">
        <v>1122</v>
      </c>
    </row>
    <row r="16" spans="1:140">
      <c r="A16" s="120">
        <v>15</v>
      </c>
      <c r="B16" s="168" t="s">
        <v>2887</v>
      </c>
      <c r="C16" s="120" t="s">
        <v>1274</v>
      </c>
      <c r="D16" s="120" t="s">
        <v>1275</v>
      </c>
      <c r="E16" s="120">
        <v>490473</v>
      </c>
      <c r="F16" s="120" t="s">
        <v>40</v>
      </c>
      <c r="G16" s="120" t="s">
        <v>42</v>
      </c>
      <c r="H16" s="120">
        <v>8076</v>
      </c>
      <c r="I16" s="120">
        <v>56.29</v>
      </c>
      <c r="J16" s="120">
        <v>2004</v>
      </c>
      <c r="K16" s="120">
        <v>0.76</v>
      </c>
      <c r="L16" s="120">
        <v>351</v>
      </c>
      <c r="M16" s="120">
        <v>7</v>
      </c>
      <c r="N16" s="120">
        <v>7</v>
      </c>
      <c r="O16" s="120">
        <v>0.98499999999999999</v>
      </c>
      <c r="P16" s="121">
        <v>3</v>
      </c>
      <c r="Q16" s="124">
        <v>0</v>
      </c>
      <c r="R16" s="124">
        <v>8301</v>
      </c>
      <c r="S16" s="124">
        <v>467263</v>
      </c>
      <c r="DO16" s="117" t="s">
        <v>1146</v>
      </c>
      <c r="DP16" s="117">
        <v>29423</v>
      </c>
      <c r="DQ16" s="117">
        <v>20845</v>
      </c>
      <c r="DR16" s="117">
        <v>17723</v>
      </c>
      <c r="DS16" s="117">
        <v>31382</v>
      </c>
      <c r="DT16" s="117">
        <v>15556</v>
      </c>
      <c r="DU16" s="117">
        <v>14651</v>
      </c>
      <c r="DW16" s="117" t="s">
        <v>1146</v>
      </c>
      <c r="DX16" s="117">
        <v>6969</v>
      </c>
      <c r="DY16" s="117">
        <v>7167</v>
      </c>
      <c r="DZ16" s="117">
        <v>29423</v>
      </c>
      <c r="EA16" s="117">
        <v>20845</v>
      </c>
      <c r="EC16" s="117">
        <v>6362</v>
      </c>
      <c r="ED16" s="117">
        <v>6750</v>
      </c>
      <c r="EG16" s="117" t="s">
        <v>1276</v>
      </c>
      <c r="EH16" s="117" t="s">
        <v>1145</v>
      </c>
      <c r="EI16" s="117" t="s">
        <v>1277</v>
      </c>
      <c r="EJ16" s="117" t="s">
        <v>1278</v>
      </c>
    </row>
    <row r="17" spans="1:169">
      <c r="A17" s="120">
        <v>16</v>
      </c>
      <c r="B17" s="168" t="s">
        <v>2887</v>
      </c>
      <c r="C17" s="120" t="s">
        <v>1279</v>
      </c>
      <c r="D17" s="120" t="s">
        <v>1280</v>
      </c>
      <c r="E17" s="120">
        <v>490569</v>
      </c>
      <c r="F17" s="120" t="s">
        <v>40</v>
      </c>
      <c r="G17" s="120" t="s">
        <v>42</v>
      </c>
      <c r="H17" s="120">
        <v>8076</v>
      </c>
      <c r="I17" s="120">
        <v>53.46</v>
      </c>
      <c r="J17" s="120">
        <v>2004</v>
      </c>
      <c r="K17" s="120">
        <v>0.76</v>
      </c>
      <c r="L17" s="120">
        <v>351</v>
      </c>
      <c r="M17" s="120">
        <v>7</v>
      </c>
      <c r="N17" s="120">
        <v>1</v>
      </c>
      <c r="O17" s="120">
        <v>1</v>
      </c>
      <c r="P17" s="121">
        <v>2.6</v>
      </c>
      <c r="Q17" s="124">
        <v>-35</v>
      </c>
      <c r="R17" s="124">
        <v>8392</v>
      </c>
      <c r="S17" s="124">
        <v>448636</v>
      </c>
      <c r="DO17" s="117" t="s">
        <v>1141</v>
      </c>
      <c r="DP17" s="117">
        <v>29049</v>
      </c>
      <c r="DQ17" s="117">
        <v>20471</v>
      </c>
      <c r="DR17" s="117">
        <v>17349</v>
      </c>
      <c r="DS17" s="117">
        <v>31008</v>
      </c>
      <c r="DT17" s="117">
        <v>15182</v>
      </c>
      <c r="DU17" s="117">
        <v>14277</v>
      </c>
      <c r="DW17" s="117" t="s">
        <v>1141</v>
      </c>
      <c r="DX17" s="117">
        <v>6595</v>
      </c>
      <c r="DY17" s="117">
        <v>6793</v>
      </c>
      <c r="DZ17" s="117">
        <v>29049</v>
      </c>
      <c r="EA17" s="117">
        <v>20471</v>
      </c>
      <c r="EC17" s="117">
        <v>5988</v>
      </c>
      <c r="ED17" s="117">
        <v>6376</v>
      </c>
      <c r="EG17" s="117" t="s">
        <v>40</v>
      </c>
      <c r="EH17" s="117" t="s">
        <v>1144</v>
      </c>
      <c r="EI17" s="117" t="s">
        <v>1272</v>
      </c>
      <c r="EJ17" s="117">
        <v>6641</v>
      </c>
    </row>
    <row r="18" spans="1:169">
      <c r="A18" s="120">
        <v>17</v>
      </c>
      <c r="B18" s="168" t="s">
        <v>2887</v>
      </c>
      <c r="C18" s="120" t="s">
        <v>1281</v>
      </c>
      <c r="D18" s="120" t="s">
        <v>1282</v>
      </c>
      <c r="E18" s="120">
        <v>490559</v>
      </c>
      <c r="F18" s="120" t="s">
        <v>40</v>
      </c>
      <c r="G18" s="120" t="s">
        <v>42</v>
      </c>
      <c r="H18" s="120">
        <v>8076</v>
      </c>
      <c r="I18" s="120">
        <v>59.37</v>
      </c>
      <c r="J18" s="120">
        <v>2004</v>
      </c>
      <c r="K18" s="120">
        <v>0.76</v>
      </c>
      <c r="L18" s="120">
        <v>351</v>
      </c>
      <c r="M18" s="120">
        <v>7</v>
      </c>
      <c r="N18" s="120">
        <v>1</v>
      </c>
      <c r="O18" s="120">
        <v>1</v>
      </c>
      <c r="P18" s="121">
        <v>3.2</v>
      </c>
      <c r="Q18" s="124">
        <v>17</v>
      </c>
      <c r="R18" s="124">
        <v>8444</v>
      </c>
      <c r="S18" s="124">
        <v>501320</v>
      </c>
      <c r="DO18" s="117" t="s">
        <v>1142</v>
      </c>
      <c r="DP18" s="117">
        <v>28973</v>
      </c>
      <c r="DQ18" s="117">
        <v>20395</v>
      </c>
      <c r="DR18" s="117">
        <v>17273</v>
      </c>
      <c r="DS18" s="117">
        <v>30932</v>
      </c>
      <c r="DT18" s="117">
        <v>15106</v>
      </c>
      <c r="DU18" s="117">
        <v>14201</v>
      </c>
      <c r="DW18" s="117" t="s">
        <v>1142</v>
      </c>
      <c r="DX18" s="117">
        <v>6519</v>
      </c>
      <c r="DY18" s="117">
        <v>6717</v>
      </c>
      <c r="DZ18" s="117">
        <v>28973</v>
      </c>
      <c r="EA18" s="117">
        <v>20395</v>
      </c>
      <c r="EC18" s="117">
        <v>5912</v>
      </c>
      <c r="ED18" s="117">
        <v>6300</v>
      </c>
    </row>
    <row r="19" spans="1:169">
      <c r="A19" s="120">
        <v>18</v>
      </c>
      <c r="B19" s="168" t="s">
        <v>2887</v>
      </c>
      <c r="C19" s="120" t="s">
        <v>1283</v>
      </c>
      <c r="D19" s="120" t="s">
        <v>1284</v>
      </c>
      <c r="E19" s="120">
        <v>490554</v>
      </c>
      <c r="F19" s="120" t="s">
        <v>40</v>
      </c>
      <c r="G19" s="120" t="s">
        <v>42</v>
      </c>
      <c r="H19" s="120">
        <v>8076</v>
      </c>
      <c r="I19" s="120">
        <v>56.29</v>
      </c>
      <c r="J19" s="120">
        <v>2004</v>
      </c>
      <c r="K19" s="120">
        <v>0.76</v>
      </c>
      <c r="L19" s="120">
        <v>351</v>
      </c>
      <c r="M19" s="120">
        <v>7</v>
      </c>
      <c r="N19" s="120">
        <v>1</v>
      </c>
      <c r="O19" s="120">
        <v>1</v>
      </c>
      <c r="P19" s="121">
        <v>3</v>
      </c>
      <c r="Q19" s="124">
        <v>0</v>
      </c>
      <c r="R19" s="124">
        <v>8427</v>
      </c>
      <c r="S19" s="124">
        <v>474356</v>
      </c>
      <c r="DO19" s="117" t="s">
        <v>1144</v>
      </c>
      <c r="DP19" s="117">
        <v>28897</v>
      </c>
      <c r="DQ19" s="117">
        <v>20319</v>
      </c>
      <c r="DR19" s="117">
        <v>17197</v>
      </c>
      <c r="DS19" s="117">
        <v>30856</v>
      </c>
      <c r="DT19" s="117">
        <v>15030</v>
      </c>
      <c r="DU19" s="117">
        <v>14125</v>
      </c>
      <c r="DW19" s="117" t="s">
        <v>1144</v>
      </c>
      <c r="DX19" s="117">
        <v>6443</v>
      </c>
      <c r="DY19" s="117">
        <v>6641</v>
      </c>
      <c r="DZ19" s="117">
        <v>28897</v>
      </c>
      <c r="EA19" s="117">
        <v>20319</v>
      </c>
      <c r="EC19" s="117">
        <v>5836</v>
      </c>
      <c r="ED19" s="117">
        <v>6224</v>
      </c>
    </row>
    <row r="20" spans="1:169">
      <c r="A20" s="120">
        <v>19</v>
      </c>
      <c r="B20" s="168" t="s">
        <v>2887</v>
      </c>
      <c r="C20" s="120" t="s">
        <v>1285</v>
      </c>
      <c r="D20" s="120" t="s">
        <v>1286</v>
      </c>
      <c r="E20" s="120">
        <v>490545</v>
      </c>
      <c r="F20" s="120" t="s">
        <v>40</v>
      </c>
      <c r="G20" s="120" t="s">
        <v>42</v>
      </c>
      <c r="H20" s="120">
        <v>8076</v>
      </c>
      <c r="I20" s="120">
        <v>59.37</v>
      </c>
      <c r="J20" s="120">
        <v>2004</v>
      </c>
      <c r="K20" s="120">
        <v>0.76</v>
      </c>
      <c r="L20" s="120">
        <v>351</v>
      </c>
      <c r="M20" s="120">
        <v>7</v>
      </c>
      <c r="N20" s="120">
        <v>2</v>
      </c>
      <c r="O20" s="120">
        <v>1.01</v>
      </c>
      <c r="P20" s="121">
        <v>3</v>
      </c>
      <c r="Q20" s="124">
        <v>0</v>
      </c>
      <c r="R20" s="124">
        <v>8511</v>
      </c>
      <c r="S20" s="124">
        <v>505298</v>
      </c>
      <c r="DO20" s="117" t="s">
        <v>1147</v>
      </c>
      <c r="DP20" s="117">
        <v>28829</v>
      </c>
      <c r="DQ20" s="117">
        <v>20251</v>
      </c>
      <c r="DR20" s="117">
        <v>17129</v>
      </c>
      <c r="DS20" s="117">
        <v>30788</v>
      </c>
      <c r="DT20" s="117">
        <v>14962</v>
      </c>
      <c r="DU20" s="117">
        <v>14057</v>
      </c>
      <c r="DW20" s="117" t="s">
        <v>1147</v>
      </c>
      <c r="DX20" s="117">
        <v>6375</v>
      </c>
      <c r="DY20" s="117">
        <v>6573</v>
      </c>
      <c r="DZ20" s="117">
        <v>28829</v>
      </c>
      <c r="EA20" s="117">
        <v>20251</v>
      </c>
      <c r="EC20" s="117">
        <v>5768</v>
      </c>
      <c r="ED20" s="117">
        <v>6156</v>
      </c>
    </row>
    <row r="21" spans="1:169">
      <c r="A21" s="120">
        <v>20</v>
      </c>
      <c r="B21" s="168" t="s">
        <v>2887</v>
      </c>
      <c r="C21" s="120" t="s">
        <v>1287</v>
      </c>
      <c r="D21" s="120" t="s">
        <v>1288</v>
      </c>
      <c r="E21" s="120">
        <v>490539</v>
      </c>
      <c r="F21" s="120" t="s">
        <v>40</v>
      </c>
      <c r="G21" s="120" t="s">
        <v>42</v>
      </c>
      <c r="H21" s="120">
        <v>8076</v>
      </c>
      <c r="I21" s="120">
        <v>56.29</v>
      </c>
      <c r="J21" s="120">
        <v>2004</v>
      </c>
      <c r="K21" s="120">
        <v>0.76</v>
      </c>
      <c r="L21" s="120">
        <v>351</v>
      </c>
      <c r="M21" s="120">
        <v>7</v>
      </c>
      <c r="N21" s="120">
        <v>2</v>
      </c>
      <c r="O21" s="120">
        <v>1.01</v>
      </c>
      <c r="P21" s="121">
        <v>3</v>
      </c>
      <c r="Q21" s="124">
        <v>0</v>
      </c>
      <c r="R21" s="124">
        <v>8511</v>
      </c>
      <c r="S21" s="124">
        <v>479084</v>
      </c>
    </row>
    <row r="22" spans="1:169">
      <c r="A22" s="120">
        <v>21</v>
      </c>
      <c r="B22" s="168" t="s">
        <v>2887</v>
      </c>
      <c r="C22" s="120" t="s">
        <v>1289</v>
      </c>
      <c r="D22" s="120" t="s">
        <v>1290</v>
      </c>
      <c r="E22" s="120">
        <v>490530</v>
      </c>
      <c r="F22" s="120" t="s">
        <v>40</v>
      </c>
      <c r="G22" s="120" t="s">
        <v>42</v>
      </c>
      <c r="H22" s="120">
        <v>8076</v>
      </c>
      <c r="I22" s="120">
        <v>59.37</v>
      </c>
      <c r="J22" s="120">
        <v>2004</v>
      </c>
      <c r="K22" s="120">
        <v>0.76</v>
      </c>
      <c r="L22" s="120">
        <v>351</v>
      </c>
      <c r="M22" s="120">
        <v>7</v>
      </c>
      <c r="N22" s="120">
        <v>3</v>
      </c>
      <c r="O22" s="120">
        <v>1.02</v>
      </c>
      <c r="P22" s="121">
        <v>3</v>
      </c>
      <c r="Q22" s="124">
        <v>0</v>
      </c>
      <c r="R22" s="124">
        <v>8596</v>
      </c>
      <c r="S22" s="124">
        <v>510345</v>
      </c>
    </row>
    <row r="23" spans="1:169">
      <c r="A23" s="120">
        <v>22</v>
      </c>
      <c r="B23" s="168" t="s">
        <v>2887</v>
      </c>
      <c r="C23" s="120" t="s">
        <v>1291</v>
      </c>
      <c r="D23" s="120" t="s">
        <v>1292</v>
      </c>
      <c r="E23" s="120">
        <v>490524</v>
      </c>
      <c r="F23" s="120" t="s">
        <v>40</v>
      </c>
      <c r="G23" s="120" t="s">
        <v>42</v>
      </c>
      <c r="H23" s="120">
        <v>8076</v>
      </c>
      <c r="I23" s="120">
        <v>56.29</v>
      </c>
      <c r="J23" s="120">
        <v>2004</v>
      </c>
      <c r="K23" s="120">
        <v>0.76</v>
      </c>
      <c r="L23" s="120">
        <v>351</v>
      </c>
      <c r="M23" s="120">
        <v>7</v>
      </c>
      <c r="N23" s="120">
        <v>3</v>
      </c>
      <c r="O23" s="120">
        <v>1.02</v>
      </c>
      <c r="P23" s="121">
        <v>3</v>
      </c>
      <c r="Q23" s="124">
        <v>0</v>
      </c>
      <c r="R23" s="124">
        <v>8596</v>
      </c>
      <c r="S23" s="124">
        <v>483869</v>
      </c>
      <c r="DV23" s="117" t="s">
        <v>1293</v>
      </c>
      <c r="DW23" s="117">
        <v>2016</v>
      </c>
    </row>
    <row r="24" spans="1:169">
      <c r="A24" s="120">
        <v>23</v>
      </c>
      <c r="B24" s="168" t="s">
        <v>2887</v>
      </c>
      <c r="C24" s="120" t="s">
        <v>1294</v>
      </c>
      <c r="D24" s="120" t="s">
        <v>1295</v>
      </c>
      <c r="E24" s="120">
        <v>490483</v>
      </c>
      <c r="F24" s="120" t="s">
        <v>40</v>
      </c>
      <c r="G24" s="120" t="s">
        <v>42</v>
      </c>
      <c r="H24" s="120">
        <v>8076</v>
      </c>
      <c r="I24" s="120">
        <v>59.37</v>
      </c>
      <c r="J24" s="120">
        <v>2004</v>
      </c>
      <c r="K24" s="120">
        <v>0.76</v>
      </c>
      <c r="L24" s="120">
        <v>351</v>
      </c>
      <c r="M24" s="120">
        <v>7</v>
      </c>
      <c r="N24" s="120">
        <v>4</v>
      </c>
      <c r="O24" s="120">
        <v>1.01</v>
      </c>
      <c r="P24" s="121">
        <v>3</v>
      </c>
      <c r="Q24" s="124">
        <v>0</v>
      </c>
      <c r="R24" s="124">
        <v>8511</v>
      </c>
      <c r="S24" s="124">
        <v>505298</v>
      </c>
      <c r="DU24" s="117" t="s">
        <v>42</v>
      </c>
      <c r="DV24" s="117">
        <v>2016</v>
      </c>
      <c r="DW24" s="117">
        <v>2015</v>
      </c>
      <c r="DX24" s="117">
        <v>2014</v>
      </c>
      <c r="DY24" s="117">
        <v>2013</v>
      </c>
      <c r="DZ24" s="117">
        <v>2012</v>
      </c>
      <c r="EA24" s="117">
        <v>2011</v>
      </c>
      <c r="EB24" s="117">
        <v>2010</v>
      </c>
      <c r="EC24" s="117">
        <v>2009</v>
      </c>
      <c r="ED24" s="117">
        <v>2008</v>
      </c>
      <c r="EE24" s="117">
        <v>2007</v>
      </c>
      <c r="EF24" s="117">
        <v>2006</v>
      </c>
      <c r="EG24" s="117">
        <v>2005</v>
      </c>
      <c r="EH24" s="117">
        <v>2004</v>
      </c>
      <c r="EI24" s="117">
        <v>2003</v>
      </c>
      <c r="EJ24" s="117">
        <v>2002</v>
      </c>
      <c r="EK24" s="117">
        <v>2001</v>
      </c>
      <c r="EL24" s="117">
        <v>2000</v>
      </c>
      <c r="EM24" s="117">
        <v>1999</v>
      </c>
      <c r="EN24" s="117">
        <v>1998</v>
      </c>
      <c r="EO24" s="117">
        <v>1997</v>
      </c>
      <c r="EP24" s="117">
        <v>1996</v>
      </c>
      <c r="EQ24" s="117">
        <v>1995</v>
      </c>
      <c r="ER24" s="117">
        <v>1994</v>
      </c>
      <c r="ES24" s="117">
        <v>1993</v>
      </c>
      <c r="ET24" s="117">
        <v>1992</v>
      </c>
      <c r="EU24" s="117">
        <v>1991</v>
      </c>
      <c r="EV24" s="117">
        <v>1990</v>
      </c>
      <c r="EW24" s="117">
        <v>1989</v>
      </c>
      <c r="EX24" s="117">
        <v>1988</v>
      </c>
      <c r="EY24" s="117">
        <v>1987</v>
      </c>
      <c r="EZ24" s="117">
        <v>1986</v>
      </c>
      <c r="FA24" s="117">
        <v>1985</v>
      </c>
      <c r="FB24" s="117">
        <v>1984</v>
      </c>
      <c r="FC24" s="117">
        <v>1983</v>
      </c>
      <c r="FD24" s="117">
        <v>1982</v>
      </c>
      <c r="FE24" s="117">
        <v>1981</v>
      </c>
      <c r="FF24" s="117">
        <v>1980</v>
      </c>
      <c r="FG24" s="117">
        <v>1979</v>
      </c>
      <c r="FH24" s="117">
        <v>1978</v>
      </c>
      <c r="FI24" s="117">
        <v>1977</v>
      </c>
      <c r="FJ24" s="117">
        <v>1976</v>
      </c>
      <c r="FK24" s="117">
        <v>1975</v>
      </c>
      <c r="FL24" s="117">
        <v>1974</v>
      </c>
    </row>
    <row r="25" spans="1:169">
      <c r="A25" s="120">
        <v>24</v>
      </c>
      <c r="B25" s="168" t="s">
        <v>2887</v>
      </c>
      <c r="C25" s="120" t="s">
        <v>1296</v>
      </c>
      <c r="D25" s="120" t="s">
        <v>1297</v>
      </c>
      <c r="E25" s="120">
        <v>490477</v>
      </c>
      <c r="F25" s="120" t="s">
        <v>40</v>
      </c>
      <c r="G25" s="120" t="s">
        <v>42</v>
      </c>
      <c r="H25" s="120">
        <v>8076</v>
      </c>
      <c r="I25" s="120">
        <v>56.29</v>
      </c>
      <c r="J25" s="120">
        <v>2004</v>
      </c>
      <c r="K25" s="120">
        <v>0.76</v>
      </c>
      <c r="L25" s="120">
        <v>351</v>
      </c>
      <c r="M25" s="120">
        <v>7</v>
      </c>
      <c r="N25" s="120">
        <v>4</v>
      </c>
      <c r="O25" s="120">
        <v>1.01</v>
      </c>
      <c r="P25" s="121">
        <v>3</v>
      </c>
      <c r="Q25" s="124">
        <v>0</v>
      </c>
      <c r="R25" s="124">
        <v>8511</v>
      </c>
      <c r="S25" s="124">
        <v>479084</v>
      </c>
      <c r="DU25" s="117" t="s">
        <v>1116</v>
      </c>
      <c r="DV25" s="117">
        <v>1</v>
      </c>
      <c r="DW25" s="117">
        <v>0.98</v>
      </c>
      <c r="DX25" s="117">
        <v>0.96</v>
      </c>
      <c r="DY25" s="117">
        <v>0.94</v>
      </c>
      <c r="DZ25" s="117">
        <v>0.92</v>
      </c>
      <c r="EA25" s="117">
        <v>0.9</v>
      </c>
      <c r="EB25" s="117">
        <v>0.88</v>
      </c>
      <c r="EC25" s="117">
        <v>0.86</v>
      </c>
      <c r="ED25" s="117">
        <v>0.84</v>
      </c>
      <c r="EE25" s="117">
        <v>0.82</v>
      </c>
      <c r="EF25" s="117">
        <v>0.8</v>
      </c>
      <c r="EG25" s="117">
        <v>0.78</v>
      </c>
      <c r="EH25" s="117">
        <v>0.76</v>
      </c>
      <c r="EI25" s="117">
        <v>0.74</v>
      </c>
      <c r="EJ25" s="117">
        <v>0.72</v>
      </c>
      <c r="EK25" s="117">
        <v>0.7</v>
      </c>
      <c r="EL25" s="117">
        <v>0.68</v>
      </c>
      <c r="EM25" s="117">
        <v>0.66</v>
      </c>
      <c r="EN25" s="117">
        <v>0.64</v>
      </c>
      <c r="EO25" s="117">
        <v>0.62</v>
      </c>
      <c r="EP25" s="117">
        <v>0.6</v>
      </c>
      <c r="EQ25" s="117">
        <v>0.57999999999999996</v>
      </c>
      <c r="ER25" s="117">
        <v>0.56000000000000005</v>
      </c>
      <c r="ES25" s="117">
        <v>0.54</v>
      </c>
      <c r="ET25" s="117">
        <v>0.52</v>
      </c>
      <c r="EU25" s="117">
        <v>0.5</v>
      </c>
      <c r="EV25" s="117">
        <v>0.48</v>
      </c>
      <c r="EW25" s="117">
        <v>0.46</v>
      </c>
      <c r="EX25" s="117">
        <v>0.44</v>
      </c>
      <c r="EY25" s="117">
        <v>0.42</v>
      </c>
      <c r="EZ25" s="117">
        <v>0.4</v>
      </c>
      <c r="FA25" s="117">
        <v>0.38</v>
      </c>
      <c r="FB25" s="117">
        <v>0.36</v>
      </c>
      <c r="FC25" s="117">
        <v>0.34</v>
      </c>
      <c r="FD25" s="117">
        <v>0.32</v>
      </c>
      <c r="FE25" s="117">
        <v>0.3</v>
      </c>
      <c r="FF25" s="117">
        <v>0.3</v>
      </c>
      <c r="FG25" s="117">
        <v>0.3</v>
      </c>
      <c r="FH25" s="117">
        <v>0.3</v>
      </c>
      <c r="FI25" s="117">
        <v>0.3</v>
      </c>
      <c r="FJ25" s="117">
        <v>0.3</v>
      </c>
      <c r="FK25" s="117">
        <v>0.3</v>
      </c>
      <c r="FL25" s="117">
        <v>0.3</v>
      </c>
    </row>
    <row r="26" spans="1:169">
      <c r="A26" s="120">
        <v>25</v>
      </c>
      <c r="B26" s="168" t="s">
        <v>2887</v>
      </c>
      <c r="C26" s="120" t="s">
        <v>1298</v>
      </c>
      <c r="D26" s="120" t="s">
        <v>1299</v>
      </c>
      <c r="E26" s="120">
        <v>490493</v>
      </c>
      <c r="F26" s="120" t="s">
        <v>40</v>
      </c>
      <c r="G26" s="120" t="s">
        <v>42</v>
      </c>
      <c r="H26" s="120">
        <v>8076</v>
      </c>
      <c r="I26" s="120">
        <v>59.37</v>
      </c>
      <c r="J26" s="120">
        <v>2004</v>
      </c>
      <c r="K26" s="120">
        <v>0.76</v>
      </c>
      <c r="L26" s="120">
        <v>351</v>
      </c>
      <c r="M26" s="120">
        <v>7</v>
      </c>
      <c r="N26" s="120">
        <v>5</v>
      </c>
      <c r="O26" s="120">
        <v>1.0049999999999999</v>
      </c>
      <c r="P26" s="121">
        <v>3</v>
      </c>
      <c r="Q26" s="124">
        <v>0</v>
      </c>
      <c r="R26" s="124">
        <v>8469</v>
      </c>
      <c r="S26" s="124">
        <v>502805</v>
      </c>
      <c r="DU26" s="117" t="s">
        <v>92</v>
      </c>
      <c r="DV26" s="117">
        <v>2016</v>
      </c>
      <c r="DW26" s="117">
        <v>2015</v>
      </c>
      <c r="DX26" s="117">
        <v>2014</v>
      </c>
      <c r="DY26" s="117">
        <v>2013</v>
      </c>
      <c r="DZ26" s="117">
        <v>2012</v>
      </c>
      <c r="EA26" s="117">
        <v>2011</v>
      </c>
      <c r="EB26" s="117">
        <v>2010</v>
      </c>
      <c r="EC26" s="117">
        <v>2009</v>
      </c>
      <c r="ED26" s="117">
        <v>2008</v>
      </c>
      <c r="EE26" s="117">
        <v>2007</v>
      </c>
      <c r="EF26" s="117">
        <v>2006</v>
      </c>
      <c r="EG26" s="117">
        <v>2005</v>
      </c>
      <c r="EH26" s="117">
        <v>2004</v>
      </c>
      <c r="EI26" s="117">
        <v>2003</v>
      </c>
      <c r="EJ26" s="117">
        <v>2002</v>
      </c>
      <c r="EK26" s="117">
        <v>2001</v>
      </c>
      <c r="EL26" s="117">
        <v>2000</v>
      </c>
      <c r="EM26" s="117">
        <v>1999</v>
      </c>
      <c r="EN26" s="117">
        <v>1998</v>
      </c>
      <c r="EO26" s="117">
        <v>1997</v>
      </c>
      <c r="EP26" s="117">
        <v>1996</v>
      </c>
      <c r="EQ26" s="117">
        <v>1995</v>
      </c>
      <c r="ER26" s="117">
        <v>1994</v>
      </c>
      <c r="ES26" s="117">
        <v>1993</v>
      </c>
      <c r="ET26" s="117">
        <v>1992</v>
      </c>
      <c r="EU26" s="117">
        <v>1991</v>
      </c>
      <c r="EV26" s="117">
        <v>1990</v>
      </c>
      <c r="EW26" s="117">
        <v>1989</v>
      </c>
      <c r="EX26" s="117">
        <v>1988</v>
      </c>
      <c r="EY26" s="117">
        <v>1987</v>
      </c>
      <c r="EZ26" s="117">
        <v>1986</v>
      </c>
      <c r="FA26" s="117">
        <v>1985</v>
      </c>
      <c r="FB26" s="117">
        <v>1984</v>
      </c>
      <c r="FC26" s="117">
        <v>1983</v>
      </c>
      <c r="FD26" s="117">
        <v>1982</v>
      </c>
      <c r="FE26" s="117">
        <v>1981</v>
      </c>
      <c r="FF26" s="117">
        <v>1980</v>
      </c>
      <c r="FG26" s="117">
        <v>1979</v>
      </c>
      <c r="FH26" s="117">
        <v>1978</v>
      </c>
      <c r="FI26" s="117">
        <v>1977</v>
      </c>
    </row>
    <row r="27" spans="1:169">
      <c r="A27" s="120">
        <v>26</v>
      </c>
      <c r="B27" s="168" t="s">
        <v>2887</v>
      </c>
      <c r="C27" s="120" t="s">
        <v>1300</v>
      </c>
      <c r="D27" s="120" t="s">
        <v>1301</v>
      </c>
      <c r="E27" s="120">
        <v>490511</v>
      </c>
      <c r="F27" s="120" t="s">
        <v>40</v>
      </c>
      <c r="G27" s="120" t="s">
        <v>42</v>
      </c>
      <c r="H27" s="120">
        <v>8076</v>
      </c>
      <c r="I27" s="120">
        <v>56.29</v>
      </c>
      <c r="J27" s="120">
        <v>2004</v>
      </c>
      <c r="K27" s="120">
        <v>0.76</v>
      </c>
      <c r="L27" s="120">
        <v>351</v>
      </c>
      <c r="M27" s="120">
        <v>7</v>
      </c>
      <c r="N27" s="120">
        <v>5</v>
      </c>
      <c r="O27" s="120">
        <v>1.0049999999999999</v>
      </c>
      <c r="P27" s="121">
        <v>3</v>
      </c>
      <c r="Q27" s="124">
        <v>0</v>
      </c>
      <c r="R27" s="124">
        <v>8469</v>
      </c>
      <c r="S27" s="124">
        <v>476720</v>
      </c>
      <c r="DU27" s="117" t="s">
        <v>1116</v>
      </c>
      <c r="DV27" s="117">
        <v>1</v>
      </c>
      <c r="DW27" s="117">
        <v>0.97499999999999998</v>
      </c>
      <c r="DX27" s="117">
        <v>0.95</v>
      </c>
      <c r="DY27" s="117">
        <v>0.92500000000000004</v>
      </c>
      <c r="DZ27" s="117">
        <v>0.9</v>
      </c>
      <c r="EA27" s="117">
        <v>0.875</v>
      </c>
      <c r="EB27" s="117">
        <v>0.85</v>
      </c>
      <c r="EC27" s="117">
        <v>0.82499999999999996</v>
      </c>
      <c r="ED27" s="117">
        <v>0.8</v>
      </c>
      <c r="EE27" s="117">
        <v>0.77500000000000002</v>
      </c>
      <c r="EF27" s="117">
        <v>0.75</v>
      </c>
      <c r="EG27" s="117">
        <v>0.72499999999999998</v>
      </c>
      <c r="EH27" s="117">
        <v>0.7</v>
      </c>
      <c r="EI27" s="117">
        <v>0.67500000000000004</v>
      </c>
      <c r="EJ27" s="117">
        <v>0.65</v>
      </c>
      <c r="EK27" s="117">
        <v>0.625</v>
      </c>
      <c r="EL27" s="117">
        <v>0.6</v>
      </c>
      <c r="EM27" s="117">
        <v>0.57499999999999996</v>
      </c>
      <c r="EN27" s="117">
        <v>0.55000000000000004</v>
      </c>
      <c r="EO27" s="117">
        <v>0.52500000000000002</v>
      </c>
      <c r="EP27" s="117">
        <v>0.5</v>
      </c>
      <c r="EQ27" s="117">
        <v>0.47499999999999998</v>
      </c>
      <c r="ER27" s="117">
        <v>0.45</v>
      </c>
      <c r="ES27" s="117">
        <v>0.42499999999999999</v>
      </c>
      <c r="ET27" s="117">
        <v>0.4</v>
      </c>
      <c r="EU27" s="117">
        <v>0.375</v>
      </c>
      <c r="EV27" s="117">
        <v>0.35</v>
      </c>
      <c r="EW27" s="117">
        <v>0.32500000000000001</v>
      </c>
      <c r="EX27" s="117">
        <v>0.3</v>
      </c>
      <c r="EY27" s="117">
        <v>0.3</v>
      </c>
      <c r="EZ27" s="117">
        <v>0.3</v>
      </c>
      <c r="FA27" s="117">
        <v>0.3</v>
      </c>
      <c r="FB27" s="117">
        <v>0.3</v>
      </c>
      <c r="FC27" s="117">
        <v>0.3</v>
      </c>
      <c r="FD27" s="117">
        <v>0.3</v>
      </c>
      <c r="FE27" s="117">
        <v>0.3</v>
      </c>
      <c r="FF27" s="117">
        <v>0.3</v>
      </c>
      <c r="FG27" s="117">
        <v>0.3</v>
      </c>
      <c r="FH27" s="117">
        <v>0.3</v>
      </c>
      <c r="FI27" s="117">
        <v>0.3</v>
      </c>
    </row>
    <row r="28" spans="1:169">
      <c r="A28" s="120">
        <v>27</v>
      </c>
      <c r="B28" s="168" t="s">
        <v>2887</v>
      </c>
      <c r="C28" s="120" t="s">
        <v>1302</v>
      </c>
      <c r="D28" s="120" t="s">
        <v>1303</v>
      </c>
      <c r="E28" s="120">
        <v>490502</v>
      </c>
      <c r="F28" s="120" t="s">
        <v>40</v>
      </c>
      <c r="G28" s="120" t="s">
        <v>42</v>
      </c>
      <c r="H28" s="120">
        <v>8076</v>
      </c>
      <c r="I28" s="120">
        <v>59.37</v>
      </c>
      <c r="J28" s="120">
        <v>2004</v>
      </c>
      <c r="K28" s="120">
        <v>0.76</v>
      </c>
      <c r="L28" s="120">
        <v>351</v>
      </c>
      <c r="M28" s="120">
        <v>7</v>
      </c>
      <c r="N28" s="120">
        <v>6</v>
      </c>
      <c r="O28" s="120">
        <v>1</v>
      </c>
      <c r="P28" s="121">
        <v>3</v>
      </c>
      <c r="Q28" s="124">
        <v>0</v>
      </c>
      <c r="R28" s="124">
        <v>8427</v>
      </c>
      <c r="S28" s="124">
        <v>500311</v>
      </c>
      <c r="DU28" s="117" t="s">
        <v>1146</v>
      </c>
      <c r="DV28" s="117">
        <v>2016</v>
      </c>
      <c r="DW28" s="117">
        <v>2015</v>
      </c>
      <c r="DX28" s="117">
        <v>2014</v>
      </c>
      <c r="DY28" s="117">
        <v>2013</v>
      </c>
      <c r="DZ28" s="117">
        <v>2012</v>
      </c>
      <c r="EA28" s="117">
        <v>2011</v>
      </c>
      <c r="EB28" s="117">
        <v>2010</v>
      </c>
      <c r="EC28" s="117">
        <v>2009</v>
      </c>
      <c r="ED28" s="117">
        <v>2008</v>
      </c>
      <c r="EE28" s="117">
        <v>2007</v>
      </c>
      <c r="EF28" s="117">
        <v>2006</v>
      </c>
      <c r="EG28" s="117">
        <v>2005</v>
      </c>
      <c r="EH28" s="117">
        <v>2004</v>
      </c>
      <c r="EI28" s="117">
        <v>2003</v>
      </c>
      <c r="EJ28" s="117">
        <v>2002</v>
      </c>
      <c r="EK28" s="117">
        <v>2001</v>
      </c>
      <c r="EL28" s="117">
        <v>2000</v>
      </c>
      <c r="EM28" s="117">
        <v>1999</v>
      </c>
      <c r="EN28" s="117">
        <v>1998</v>
      </c>
      <c r="EO28" s="117">
        <v>1997</v>
      </c>
      <c r="EP28" s="117">
        <v>1996</v>
      </c>
      <c r="EQ28" s="117">
        <v>1995</v>
      </c>
      <c r="ER28" s="117">
        <v>1994</v>
      </c>
      <c r="ES28" s="117">
        <v>1993</v>
      </c>
      <c r="ET28" s="117">
        <v>1992</v>
      </c>
      <c r="EU28" s="117">
        <v>1991</v>
      </c>
      <c r="EV28" s="117">
        <v>1990</v>
      </c>
      <c r="EW28" s="117">
        <v>1989</v>
      </c>
      <c r="EX28" s="117">
        <v>1988</v>
      </c>
      <c r="EY28" s="117">
        <v>1987</v>
      </c>
      <c r="EZ28" s="117">
        <v>1986</v>
      </c>
      <c r="FA28" s="117">
        <v>1985</v>
      </c>
      <c r="FB28" s="117">
        <v>1984</v>
      </c>
      <c r="FC28" s="117">
        <v>1983</v>
      </c>
      <c r="FD28" s="117">
        <v>1982</v>
      </c>
      <c r="FE28" s="117">
        <v>1981</v>
      </c>
      <c r="FF28" s="117">
        <v>1980</v>
      </c>
      <c r="FG28" s="117">
        <v>1979</v>
      </c>
      <c r="FH28" s="117">
        <v>1978</v>
      </c>
      <c r="FI28" s="117">
        <v>1977</v>
      </c>
      <c r="FJ28" s="117">
        <v>1976</v>
      </c>
      <c r="FK28" s="117">
        <v>1975</v>
      </c>
      <c r="FL28" s="117">
        <v>1974</v>
      </c>
      <c r="FM28" s="117">
        <v>1973</v>
      </c>
    </row>
    <row r="29" spans="1:169">
      <c r="A29" s="120">
        <v>28</v>
      </c>
      <c r="B29" s="168" t="s">
        <v>2887</v>
      </c>
      <c r="C29" s="120" t="s">
        <v>1304</v>
      </c>
      <c r="D29" s="120" t="s">
        <v>1305</v>
      </c>
      <c r="E29" s="120">
        <v>490467</v>
      </c>
      <c r="F29" s="120" t="s">
        <v>40</v>
      </c>
      <c r="G29" s="120" t="s">
        <v>42</v>
      </c>
      <c r="H29" s="120">
        <v>8076</v>
      </c>
      <c r="I29" s="120">
        <v>56.29</v>
      </c>
      <c r="J29" s="120">
        <v>2004</v>
      </c>
      <c r="K29" s="120">
        <v>0.76</v>
      </c>
      <c r="L29" s="120">
        <v>351</v>
      </c>
      <c r="M29" s="120">
        <v>7</v>
      </c>
      <c r="N29" s="120">
        <v>6</v>
      </c>
      <c r="O29" s="120">
        <v>1</v>
      </c>
      <c r="P29" s="121">
        <v>3</v>
      </c>
      <c r="Q29" s="124">
        <v>0</v>
      </c>
      <c r="R29" s="124">
        <v>8427</v>
      </c>
      <c r="S29" s="124">
        <v>474356</v>
      </c>
      <c r="DU29" s="117" t="s">
        <v>1116</v>
      </c>
      <c r="DV29" s="117">
        <v>1</v>
      </c>
      <c r="DW29" s="117">
        <v>0.98299999999999998</v>
      </c>
      <c r="DX29" s="117">
        <v>0.96699999999999997</v>
      </c>
      <c r="DY29" s="117">
        <v>0.95</v>
      </c>
      <c r="DZ29" s="117">
        <v>0.93300000000000005</v>
      </c>
      <c r="EA29" s="117">
        <v>0.91700000000000004</v>
      </c>
      <c r="EB29" s="117">
        <v>0.9</v>
      </c>
      <c r="EC29" s="117">
        <v>0.88300000000000001</v>
      </c>
      <c r="ED29" s="117">
        <v>0.86699999999999999</v>
      </c>
      <c r="EE29" s="117">
        <v>0.85</v>
      </c>
      <c r="EF29" s="117">
        <v>0.83299999999999996</v>
      </c>
      <c r="EG29" s="117">
        <v>0.81699999999999995</v>
      </c>
      <c r="EH29" s="117">
        <v>0.8</v>
      </c>
      <c r="EI29" s="117">
        <v>0.78300000000000003</v>
      </c>
      <c r="EJ29" s="117">
        <v>0.76700000000000002</v>
      </c>
      <c r="EK29" s="117">
        <v>0.75</v>
      </c>
      <c r="EL29" s="117">
        <v>0.73299999999999998</v>
      </c>
      <c r="EM29" s="117">
        <v>0.71699999999999997</v>
      </c>
      <c r="EN29" s="117">
        <v>0.7</v>
      </c>
      <c r="EO29" s="117">
        <v>0.68300000000000005</v>
      </c>
      <c r="EP29" s="117">
        <v>0.66700000000000004</v>
      </c>
      <c r="EQ29" s="117">
        <v>0.65</v>
      </c>
      <c r="ER29" s="117">
        <v>0.63300000000000001</v>
      </c>
      <c r="ES29" s="117">
        <v>0.61699999999999999</v>
      </c>
      <c r="ET29" s="117">
        <v>0.6</v>
      </c>
      <c r="EU29" s="117">
        <v>0.58299999999999996</v>
      </c>
      <c r="EV29" s="117">
        <v>0.56699999999999995</v>
      </c>
      <c r="EW29" s="117">
        <v>0.55000000000000004</v>
      </c>
      <c r="EX29" s="117">
        <v>0.53300000000000003</v>
      </c>
      <c r="EY29" s="117">
        <v>0.51700000000000002</v>
      </c>
      <c r="EZ29" s="117">
        <v>0.5</v>
      </c>
      <c r="FA29" s="117">
        <v>0.48299999999999998</v>
      </c>
      <c r="FB29" s="117">
        <v>0.46700000000000003</v>
      </c>
      <c r="FC29" s="117">
        <v>0.45</v>
      </c>
      <c r="FD29" s="117">
        <v>0.433</v>
      </c>
      <c r="FE29" s="117">
        <v>0.41699999999999998</v>
      </c>
      <c r="FF29" s="117">
        <v>0.4</v>
      </c>
      <c r="FG29" s="117">
        <v>0.38300000000000001</v>
      </c>
      <c r="FH29" s="117">
        <v>0.36699999999999999</v>
      </c>
      <c r="FI29" s="117">
        <v>0.35</v>
      </c>
      <c r="FJ29" s="117">
        <v>0.33300000000000002</v>
      </c>
      <c r="FK29" s="117">
        <v>0.317</v>
      </c>
      <c r="FL29" s="117">
        <v>0.3</v>
      </c>
      <c r="FM29" s="117">
        <v>0.3</v>
      </c>
    </row>
    <row r="30" spans="1:169" ht="24">
      <c r="A30" s="120">
        <v>29</v>
      </c>
      <c r="B30" s="168" t="s">
        <v>2887</v>
      </c>
      <c r="C30" s="120" t="s">
        <v>1306</v>
      </c>
      <c r="D30" s="120" t="s">
        <v>1307</v>
      </c>
      <c r="E30" s="120" t="s">
        <v>1308</v>
      </c>
      <c r="F30" s="120" t="s">
        <v>40</v>
      </c>
      <c r="G30" s="120" t="s">
        <v>42</v>
      </c>
      <c r="H30" s="120">
        <v>8076</v>
      </c>
      <c r="I30" s="120">
        <v>59.37</v>
      </c>
      <c r="J30" s="120">
        <v>2004</v>
      </c>
      <c r="K30" s="120">
        <v>0.76</v>
      </c>
      <c r="L30" s="120">
        <v>351</v>
      </c>
      <c r="M30" s="120">
        <v>7</v>
      </c>
      <c r="N30" s="120">
        <v>7</v>
      </c>
      <c r="O30" s="120">
        <v>0.98499999999999999</v>
      </c>
      <c r="P30" s="121">
        <v>3</v>
      </c>
      <c r="Q30" s="124">
        <v>0</v>
      </c>
      <c r="R30" s="124">
        <v>8301</v>
      </c>
      <c r="S30" s="124">
        <v>492830</v>
      </c>
    </row>
    <row r="31" spans="1:169">
      <c r="A31" s="120">
        <v>30</v>
      </c>
      <c r="B31" s="168" t="s">
        <v>2887</v>
      </c>
      <c r="C31" s="120" t="s">
        <v>1309</v>
      </c>
      <c r="D31" s="120" t="s">
        <v>1310</v>
      </c>
      <c r="E31" s="120">
        <v>490452</v>
      </c>
      <c r="F31" s="120" t="s">
        <v>40</v>
      </c>
      <c r="G31" s="120" t="s">
        <v>42</v>
      </c>
      <c r="H31" s="120">
        <v>8076</v>
      </c>
      <c r="I31" s="120">
        <v>56.29</v>
      </c>
      <c r="J31" s="120">
        <v>2004</v>
      </c>
      <c r="K31" s="120">
        <v>0.76</v>
      </c>
      <c r="L31" s="120">
        <v>351</v>
      </c>
      <c r="M31" s="120">
        <v>7</v>
      </c>
      <c r="N31" s="120">
        <v>7</v>
      </c>
      <c r="O31" s="120">
        <v>0.98499999999999999</v>
      </c>
      <c r="P31" s="121">
        <v>3</v>
      </c>
      <c r="Q31" s="124">
        <v>0</v>
      </c>
      <c r="R31" s="124">
        <v>8301</v>
      </c>
      <c r="S31" s="124">
        <v>467263</v>
      </c>
    </row>
    <row r="32" spans="1:169">
      <c r="A32" s="120">
        <v>31</v>
      </c>
      <c r="B32" s="168" t="s">
        <v>2887</v>
      </c>
      <c r="C32" s="120" t="s">
        <v>1311</v>
      </c>
      <c r="D32" s="120" t="s">
        <v>1312</v>
      </c>
      <c r="E32" s="120">
        <v>490563</v>
      </c>
      <c r="F32" s="120" t="s">
        <v>40</v>
      </c>
      <c r="G32" s="120" t="s">
        <v>42</v>
      </c>
      <c r="H32" s="120">
        <v>8076</v>
      </c>
      <c r="I32" s="120">
        <v>39.119999999999997</v>
      </c>
      <c r="J32" s="120">
        <v>2004</v>
      </c>
      <c r="K32" s="120">
        <v>0.76</v>
      </c>
      <c r="L32" s="120">
        <v>351</v>
      </c>
      <c r="M32" s="120">
        <v>7</v>
      </c>
      <c r="N32" s="120">
        <v>1</v>
      </c>
      <c r="O32" s="120">
        <v>1</v>
      </c>
      <c r="P32" s="121">
        <v>2.6</v>
      </c>
      <c r="Q32" s="124">
        <v>-35</v>
      </c>
      <c r="R32" s="124">
        <v>8392</v>
      </c>
      <c r="S32" s="124">
        <v>328295</v>
      </c>
    </row>
    <row r="33" spans="1:19">
      <c r="A33" s="120">
        <v>32</v>
      </c>
      <c r="B33" s="168" t="s">
        <v>2887</v>
      </c>
      <c r="C33" s="120" t="s">
        <v>1313</v>
      </c>
      <c r="D33" s="120" t="s">
        <v>1314</v>
      </c>
      <c r="E33" s="120">
        <v>490547</v>
      </c>
      <c r="F33" s="120" t="s">
        <v>40</v>
      </c>
      <c r="G33" s="120" t="s">
        <v>42</v>
      </c>
      <c r="H33" s="120">
        <v>8076</v>
      </c>
      <c r="I33" s="120">
        <v>42.08</v>
      </c>
      <c r="J33" s="120">
        <v>2004</v>
      </c>
      <c r="K33" s="120">
        <v>0.76</v>
      </c>
      <c r="L33" s="120">
        <v>351</v>
      </c>
      <c r="M33" s="120">
        <v>7</v>
      </c>
      <c r="N33" s="120">
        <v>1</v>
      </c>
      <c r="O33" s="120">
        <v>1</v>
      </c>
      <c r="P33" s="121">
        <v>3</v>
      </c>
      <c r="Q33" s="124">
        <v>0</v>
      </c>
      <c r="R33" s="124">
        <v>8427</v>
      </c>
      <c r="S33" s="124">
        <v>354608</v>
      </c>
    </row>
    <row r="34" spans="1:19">
      <c r="A34" s="120">
        <v>33</v>
      </c>
      <c r="B34" s="168" t="s">
        <v>2887</v>
      </c>
      <c r="C34" s="120" t="s">
        <v>1315</v>
      </c>
      <c r="D34" s="120" t="s">
        <v>1316</v>
      </c>
      <c r="E34" s="120">
        <v>490546</v>
      </c>
      <c r="F34" s="120" t="s">
        <v>40</v>
      </c>
      <c r="G34" s="120" t="s">
        <v>42</v>
      </c>
      <c r="H34" s="120">
        <v>8076</v>
      </c>
      <c r="I34" s="120">
        <v>61.92</v>
      </c>
      <c r="J34" s="120">
        <v>2004</v>
      </c>
      <c r="K34" s="120">
        <v>0.76</v>
      </c>
      <c r="L34" s="120">
        <v>351</v>
      </c>
      <c r="M34" s="120">
        <v>7</v>
      </c>
      <c r="N34" s="120">
        <v>1</v>
      </c>
      <c r="O34" s="120">
        <v>1</v>
      </c>
      <c r="P34" s="121">
        <v>3</v>
      </c>
      <c r="Q34" s="124">
        <v>0</v>
      </c>
      <c r="R34" s="124">
        <v>8427</v>
      </c>
      <c r="S34" s="124">
        <v>521800</v>
      </c>
    </row>
    <row r="35" spans="1:19">
      <c r="A35" s="120">
        <v>34</v>
      </c>
      <c r="B35" s="168" t="s">
        <v>2887</v>
      </c>
      <c r="C35" s="120" t="s">
        <v>1317</v>
      </c>
      <c r="D35" s="120" t="s">
        <v>1318</v>
      </c>
      <c r="E35" s="120">
        <v>490532</v>
      </c>
      <c r="F35" s="120" t="s">
        <v>40</v>
      </c>
      <c r="G35" s="120" t="s">
        <v>42</v>
      </c>
      <c r="H35" s="120">
        <v>8076</v>
      </c>
      <c r="I35" s="120">
        <v>42.08</v>
      </c>
      <c r="J35" s="120">
        <v>2004</v>
      </c>
      <c r="K35" s="120">
        <v>0.76</v>
      </c>
      <c r="L35" s="120">
        <v>351</v>
      </c>
      <c r="M35" s="120">
        <v>7</v>
      </c>
      <c r="N35" s="120">
        <v>2</v>
      </c>
      <c r="O35" s="120">
        <v>1.01</v>
      </c>
      <c r="P35" s="121">
        <v>3</v>
      </c>
      <c r="Q35" s="124">
        <v>0</v>
      </c>
      <c r="R35" s="124">
        <v>8511</v>
      </c>
      <c r="S35" s="124">
        <v>358143</v>
      </c>
    </row>
    <row r="36" spans="1:19">
      <c r="A36" s="120">
        <v>35</v>
      </c>
      <c r="B36" s="168" t="s">
        <v>2887</v>
      </c>
      <c r="C36" s="120" t="s">
        <v>1319</v>
      </c>
      <c r="D36" s="120" t="s">
        <v>1320</v>
      </c>
      <c r="E36" s="120">
        <v>490485</v>
      </c>
      <c r="F36" s="120" t="s">
        <v>40</v>
      </c>
      <c r="G36" s="120" t="s">
        <v>42</v>
      </c>
      <c r="H36" s="120">
        <v>8076</v>
      </c>
      <c r="I36" s="120">
        <v>42.08</v>
      </c>
      <c r="J36" s="120">
        <v>2004</v>
      </c>
      <c r="K36" s="120">
        <v>0.76</v>
      </c>
      <c r="L36" s="120">
        <v>351</v>
      </c>
      <c r="M36" s="120">
        <v>7</v>
      </c>
      <c r="N36" s="120">
        <v>3</v>
      </c>
      <c r="O36" s="120">
        <v>1.02</v>
      </c>
      <c r="P36" s="121">
        <v>3</v>
      </c>
      <c r="Q36" s="124">
        <v>0</v>
      </c>
      <c r="R36" s="124">
        <v>8596</v>
      </c>
      <c r="S36" s="124">
        <v>361720</v>
      </c>
    </row>
    <row r="37" spans="1:19">
      <c r="A37" s="120">
        <v>36</v>
      </c>
      <c r="B37" s="168" t="s">
        <v>2887</v>
      </c>
      <c r="C37" s="120" t="s">
        <v>1321</v>
      </c>
      <c r="D37" s="120" t="s">
        <v>1322</v>
      </c>
      <c r="E37" s="120">
        <v>490484</v>
      </c>
      <c r="F37" s="120" t="s">
        <v>40</v>
      </c>
      <c r="G37" s="120" t="s">
        <v>42</v>
      </c>
      <c r="H37" s="120">
        <v>8076</v>
      </c>
      <c r="I37" s="120">
        <v>61.92</v>
      </c>
      <c r="J37" s="120">
        <v>2004</v>
      </c>
      <c r="K37" s="120">
        <v>0.76</v>
      </c>
      <c r="L37" s="120">
        <v>351</v>
      </c>
      <c r="M37" s="120">
        <v>7</v>
      </c>
      <c r="N37" s="120">
        <v>3</v>
      </c>
      <c r="O37" s="120">
        <v>1.02</v>
      </c>
      <c r="P37" s="121">
        <v>3</v>
      </c>
      <c r="Q37" s="124">
        <v>0</v>
      </c>
      <c r="R37" s="124">
        <v>8596</v>
      </c>
      <c r="S37" s="124">
        <v>532264</v>
      </c>
    </row>
    <row r="38" spans="1:19">
      <c r="A38" s="120">
        <v>37</v>
      </c>
      <c r="B38" s="168" t="s">
        <v>2887</v>
      </c>
      <c r="C38" s="120" t="s">
        <v>1323</v>
      </c>
      <c r="D38" s="120" t="s">
        <v>1324</v>
      </c>
      <c r="E38" s="120">
        <v>490499</v>
      </c>
      <c r="F38" s="120" t="s">
        <v>40</v>
      </c>
      <c r="G38" s="120" t="s">
        <v>42</v>
      </c>
      <c r="H38" s="120">
        <v>8076</v>
      </c>
      <c r="I38" s="120">
        <v>42.08</v>
      </c>
      <c r="J38" s="120">
        <v>2004</v>
      </c>
      <c r="K38" s="120">
        <v>0.76</v>
      </c>
      <c r="L38" s="120">
        <v>351</v>
      </c>
      <c r="M38" s="120">
        <v>7</v>
      </c>
      <c r="N38" s="120">
        <v>4</v>
      </c>
      <c r="O38" s="120">
        <v>1.01</v>
      </c>
      <c r="P38" s="121">
        <v>3</v>
      </c>
      <c r="Q38" s="124">
        <v>0</v>
      </c>
      <c r="R38" s="124">
        <v>8511</v>
      </c>
      <c r="S38" s="124">
        <v>358143</v>
      </c>
    </row>
    <row r="39" spans="1:19">
      <c r="A39" s="120">
        <v>38</v>
      </c>
      <c r="B39" s="168" t="s">
        <v>2887</v>
      </c>
      <c r="C39" s="120" t="s">
        <v>1325</v>
      </c>
      <c r="D39" s="120" t="s">
        <v>1326</v>
      </c>
      <c r="E39" s="120">
        <v>490504</v>
      </c>
      <c r="F39" s="120" t="s">
        <v>40</v>
      </c>
      <c r="G39" s="120" t="s">
        <v>42</v>
      </c>
      <c r="H39" s="120">
        <v>8076</v>
      </c>
      <c r="I39" s="120">
        <v>42.08</v>
      </c>
      <c r="J39" s="120">
        <v>2004</v>
      </c>
      <c r="K39" s="120">
        <v>0.76</v>
      </c>
      <c r="L39" s="120">
        <v>351</v>
      </c>
      <c r="M39" s="120">
        <v>7</v>
      </c>
      <c r="N39" s="120">
        <v>5</v>
      </c>
      <c r="O39" s="120">
        <v>1.0049999999999999</v>
      </c>
      <c r="P39" s="121">
        <v>3</v>
      </c>
      <c r="Q39" s="124">
        <v>0</v>
      </c>
      <c r="R39" s="124">
        <v>8469</v>
      </c>
      <c r="S39" s="124">
        <v>356376</v>
      </c>
    </row>
    <row r="40" spans="1:19">
      <c r="A40" s="120">
        <v>39</v>
      </c>
      <c r="B40" s="168" t="s">
        <v>2887</v>
      </c>
      <c r="C40" s="120" t="s">
        <v>1327</v>
      </c>
      <c r="D40" s="120" t="s">
        <v>1328</v>
      </c>
      <c r="E40" s="120">
        <v>490503</v>
      </c>
      <c r="F40" s="120" t="s">
        <v>40</v>
      </c>
      <c r="G40" s="120" t="s">
        <v>42</v>
      </c>
      <c r="H40" s="120">
        <v>8076</v>
      </c>
      <c r="I40" s="120">
        <v>61.92</v>
      </c>
      <c r="J40" s="120">
        <v>2004</v>
      </c>
      <c r="K40" s="120">
        <v>0.76</v>
      </c>
      <c r="L40" s="120">
        <v>351</v>
      </c>
      <c r="M40" s="120">
        <v>7</v>
      </c>
      <c r="N40" s="120">
        <v>5</v>
      </c>
      <c r="O40" s="120">
        <v>1.0049999999999999</v>
      </c>
      <c r="P40" s="121">
        <v>3</v>
      </c>
      <c r="Q40" s="124">
        <v>0</v>
      </c>
      <c r="R40" s="124">
        <v>8469</v>
      </c>
      <c r="S40" s="124">
        <v>524400</v>
      </c>
    </row>
    <row r="41" spans="1:19">
      <c r="A41" s="120">
        <v>40</v>
      </c>
      <c r="B41" s="168" t="s">
        <v>2887</v>
      </c>
      <c r="C41" s="120" t="s">
        <v>1329</v>
      </c>
      <c r="D41" s="120" t="s">
        <v>1330</v>
      </c>
      <c r="E41" s="120">
        <v>714282566</v>
      </c>
      <c r="F41" s="120" t="s">
        <v>40</v>
      </c>
      <c r="G41" s="120" t="s">
        <v>42</v>
      </c>
      <c r="H41" s="120">
        <v>8076</v>
      </c>
      <c r="I41" s="120">
        <v>42.08</v>
      </c>
      <c r="J41" s="120">
        <v>2004</v>
      </c>
      <c r="K41" s="120">
        <v>0.76</v>
      </c>
      <c r="L41" s="120">
        <v>351</v>
      </c>
      <c r="M41" s="120">
        <v>7</v>
      </c>
      <c r="N41" s="120">
        <v>6</v>
      </c>
      <c r="O41" s="120">
        <v>1</v>
      </c>
      <c r="P41" s="121">
        <v>3</v>
      </c>
      <c r="Q41" s="124">
        <v>0</v>
      </c>
      <c r="R41" s="124">
        <v>8427</v>
      </c>
      <c r="S41" s="124">
        <v>354608</v>
      </c>
    </row>
    <row r="42" spans="1:19">
      <c r="A42" s="120">
        <v>41</v>
      </c>
      <c r="B42" s="168" t="s">
        <v>2887</v>
      </c>
      <c r="C42" s="120" t="s">
        <v>1331</v>
      </c>
      <c r="D42" s="120" t="s">
        <v>1332</v>
      </c>
      <c r="E42" s="120">
        <v>490469</v>
      </c>
      <c r="F42" s="120" t="s">
        <v>40</v>
      </c>
      <c r="G42" s="120" t="s">
        <v>42</v>
      </c>
      <c r="H42" s="120">
        <v>8076</v>
      </c>
      <c r="I42" s="120">
        <v>42.08</v>
      </c>
      <c r="J42" s="120">
        <v>2004</v>
      </c>
      <c r="K42" s="120">
        <v>0.76</v>
      </c>
      <c r="L42" s="120">
        <v>351</v>
      </c>
      <c r="M42" s="120">
        <v>7</v>
      </c>
      <c r="N42" s="120">
        <v>7</v>
      </c>
      <c r="O42" s="120">
        <v>0.98499999999999999</v>
      </c>
      <c r="P42" s="121">
        <v>3</v>
      </c>
      <c r="Q42" s="124">
        <v>0</v>
      </c>
      <c r="R42" s="124">
        <v>8301</v>
      </c>
      <c r="S42" s="124">
        <v>349306</v>
      </c>
    </row>
    <row r="43" spans="1:19">
      <c r="A43" s="120">
        <v>42</v>
      </c>
      <c r="B43" s="168" t="s">
        <v>2887</v>
      </c>
      <c r="C43" s="120" t="s">
        <v>1333</v>
      </c>
      <c r="D43" s="120" t="s">
        <v>1334</v>
      </c>
      <c r="E43" s="120">
        <v>490468</v>
      </c>
      <c r="F43" s="120" t="s">
        <v>40</v>
      </c>
      <c r="G43" s="120" t="s">
        <v>42</v>
      </c>
      <c r="H43" s="120">
        <v>8076</v>
      </c>
      <c r="I43" s="120">
        <v>61.92</v>
      </c>
      <c r="J43" s="120">
        <v>2004</v>
      </c>
      <c r="K43" s="120">
        <v>0.76</v>
      </c>
      <c r="L43" s="120">
        <v>351</v>
      </c>
      <c r="M43" s="120">
        <v>7</v>
      </c>
      <c r="N43" s="120">
        <v>7</v>
      </c>
      <c r="O43" s="120">
        <v>0.98499999999999999</v>
      </c>
      <c r="P43" s="121">
        <v>3</v>
      </c>
      <c r="Q43" s="124">
        <v>0</v>
      </c>
      <c r="R43" s="124">
        <v>8301</v>
      </c>
      <c r="S43" s="124">
        <v>513998</v>
      </c>
    </row>
    <row r="44" spans="1:19">
      <c r="A44" s="120">
        <v>43</v>
      </c>
      <c r="B44" s="168" t="s">
        <v>2887</v>
      </c>
      <c r="C44" s="120" t="s">
        <v>1335</v>
      </c>
      <c r="D44" s="120" t="s">
        <v>1336</v>
      </c>
      <c r="E44" s="120">
        <v>490566</v>
      </c>
      <c r="F44" s="120" t="s">
        <v>40</v>
      </c>
      <c r="G44" s="120" t="s">
        <v>42</v>
      </c>
      <c r="H44" s="120">
        <v>8076</v>
      </c>
      <c r="I44" s="120">
        <v>53.46</v>
      </c>
      <c r="J44" s="120">
        <v>2004</v>
      </c>
      <c r="K44" s="120">
        <v>0.76</v>
      </c>
      <c r="L44" s="120">
        <v>351</v>
      </c>
      <c r="M44" s="120">
        <v>7</v>
      </c>
      <c r="N44" s="120">
        <v>1</v>
      </c>
      <c r="O44" s="120">
        <v>1</v>
      </c>
      <c r="P44" s="121">
        <v>2.6</v>
      </c>
      <c r="Q44" s="124">
        <v>-35</v>
      </c>
      <c r="R44" s="124">
        <v>8392</v>
      </c>
      <c r="S44" s="124">
        <v>448636</v>
      </c>
    </row>
    <row r="45" spans="1:19">
      <c r="A45" s="120">
        <v>44</v>
      </c>
      <c r="B45" s="168" t="s">
        <v>2887</v>
      </c>
      <c r="C45" s="120" t="s">
        <v>1337</v>
      </c>
      <c r="D45" s="120" t="s">
        <v>1338</v>
      </c>
      <c r="E45" s="120">
        <v>490555</v>
      </c>
      <c r="F45" s="120" t="s">
        <v>40</v>
      </c>
      <c r="G45" s="120" t="s">
        <v>42</v>
      </c>
      <c r="H45" s="120">
        <v>8076</v>
      </c>
      <c r="I45" s="120">
        <v>59.27</v>
      </c>
      <c r="J45" s="120">
        <v>2004</v>
      </c>
      <c r="K45" s="120">
        <v>0.76</v>
      </c>
      <c r="L45" s="120">
        <v>351</v>
      </c>
      <c r="M45" s="120">
        <v>7</v>
      </c>
      <c r="N45" s="120">
        <v>1</v>
      </c>
      <c r="O45" s="120">
        <v>1</v>
      </c>
      <c r="P45" s="121">
        <v>3.2</v>
      </c>
      <c r="Q45" s="124">
        <v>17</v>
      </c>
      <c r="R45" s="124">
        <v>8444</v>
      </c>
      <c r="S45" s="124">
        <v>500476</v>
      </c>
    </row>
    <row r="46" spans="1:19">
      <c r="A46" s="120">
        <v>45</v>
      </c>
      <c r="B46" s="168" t="s">
        <v>2887</v>
      </c>
      <c r="C46" s="120" t="s">
        <v>1339</v>
      </c>
      <c r="D46" s="120" t="s">
        <v>1340</v>
      </c>
      <c r="E46" s="120">
        <v>713140293</v>
      </c>
      <c r="F46" s="120" t="s">
        <v>40</v>
      </c>
      <c r="G46" s="120" t="s">
        <v>42</v>
      </c>
      <c r="H46" s="120">
        <v>8076</v>
      </c>
      <c r="I46" s="120">
        <v>56.29</v>
      </c>
      <c r="J46" s="120">
        <v>2004</v>
      </c>
      <c r="K46" s="120">
        <v>0.76</v>
      </c>
      <c r="L46" s="120">
        <v>351</v>
      </c>
      <c r="M46" s="120">
        <v>7</v>
      </c>
      <c r="N46" s="120">
        <v>1</v>
      </c>
      <c r="O46" s="120">
        <v>1</v>
      </c>
      <c r="P46" s="121">
        <v>3</v>
      </c>
      <c r="Q46" s="124">
        <v>0</v>
      </c>
      <c r="R46" s="124">
        <v>8427</v>
      </c>
      <c r="S46" s="124">
        <v>474356</v>
      </c>
    </row>
    <row r="47" spans="1:19">
      <c r="A47" s="120">
        <v>46</v>
      </c>
      <c r="B47" s="168" t="s">
        <v>2887</v>
      </c>
      <c r="C47" s="120" t="s">
        <v>1341</v>
      </c>
      <c r="D47" s="120" t="s">
        <v>1342</v>
      </c>
      <c r="E47" s="120">
        <v>490541</v>
      </c>
      <c r="F47" s="120" t="s">
        <v>40</v>
      </c>
      <c r="G47" s="120" t="s">
        <v>42</v>
      </c>
      <c r="H47" s="120">
        <v>8076</v>
      </c>
      <c r="I47" s="120">
        <v>59.27</v>
      </c>
      <c r="J47" s="120">
        <v>2004</v>
      </c>
      <c r="K47" s="120">
        <v>0.76</v>
      </c>
      <c r="L47" s="120">
        <v>351</v>
      </c>
      <c r="M47" s="120">
        <v>7</v>
      </c>
      <c r="N47" s="120">
        <v>2</v>
      </c>
      <c r="O47" s="120">
        <v>1.01</v>
      </c>
      <c r="P47" s="121">
        <v>3</v>
      </c>
      <c r="Q47" s="124">
        <v>0</v>
      </c>
      <c r="R47" s="124">
        <v>8511</v>
      </c>
      <c r="S47" s="124">
        <v>504447</v>
      </c>
    </row>
    <row r="48" spans="1:19">
      <c r="A48" s="120">
        <v>47</v>
      </c>
      <c r="B48" s="168" t="s">
        <v>2887</v>
      </c>
      <c r="C48" s="120" t="s">
        <v>1343</v>
      </c>
      <c r="D48" s="120" t="s">
        <v>1344</v>
      </c>
      <c r="E48" s="120">
        <v>490535</v>
      </c>
      <c r="F48" s="120" t="s">
        <v>40</v>
      </c>
      <c r="G48" s="120" t="s">
        <v>42</v>
      </c>
      <c r="H48" s="120">
        <v>8076</v>
      </c>
      <c r="I48" s="120">
        <v>56.29</v>
      </c>
      <c r="J48" s="120">
        <v>2004</v>
      </c>
      <c r="K48" s="120">
        <v>0.76</v>
      </c>
      <c r="L48" s="120">
        <v>351</v>
      </c>
      <c r="M48" s="120">
        <v>7</v>
      </c>
      <c r="N48" s="120">
        <v>2</v>
      </c>
      <c r="O48" s="120">
        <v>1.01</v>
      </c>
      <c r="P48" s="121">
        <v>3</v>
      </c>
      <c r="Q48" s="124">
        <v>0</v>
      </c>
      <c r="R48" s="124">
        <v>8511</v>
      </c>
      <c r="S48" s="124">
        <v>479084</v>
      </c>
    </row>
    <row r="49" spans="1:19">
      <c r="A49" s="120">
        <v>48</v>
      </c>
      <c r="B49" s="168" t="s">
        <v>2887</v>
      </c>
      <c r="C49" s="120" t="s">
        <v>1345</v>
      </c>
      <c r="D49" s="120" t="s">
        <v>1346</v>
      </c>
      <c r="E49" s="120">
        <v>490526</v>
      </c>
      <c r="F49" s="120" t="s">
        <v>40</v>
      </c>
      <c r="G49" s="120" t="s">
        <v>42</v>
      </c>
      <c r="H49" s="120">
        <v>8076</v>
      </c>
      <c r="I49" s="120">
        <v>59.27</v>
      </c>
      <c r="J49" s="120">
        <v>2004</v>
      </c>
      <c r="K49" s="120">
        <v>0.76</v>
      </c>
      <c r="L49" s="120">
        <v>351</v>
      </c>
      <c r="M49" s="120">
        <v>7</v>
      </c>
      <c r="N49" s="120">
        <v>3</v>
      </c>
      <c r="O49" s="120">
        <v>1.02</v>
      </c>
      <c r="P49" s="121">
        <v>3</v>
      </c>
      <c r="Q49" s="124">
        <v>0</v>
      </c>
      <c r="R49" s="124">
        <v>8596</v>
      </c>
      <c r="S49" s="124">
        <v>509485</v>
      </c>
    </row>
    <row r="50" spans="1:19">
      <c r="A50" s="120">
        <v>49</v>
      </c>
      <c r="B50" s="168" t="s">
        <v>2887</v>
      </c>
      <c r="C50" s="120" t="s">
        <v>1347</v>
      </c>
      <c r="D50" s="120" t="s">
        <v>1348</v>
      </c>
      <c r="E50" s="120">
        <v>490488</v>
      </c>
      <c r="F50" s="120" t="s">
        <v>40</v>
      </c>
      <c r="G50" s="120" t="s">
        <v>42</v>
      </c>
      <c r="H50" s="120">
        <v>8076</v>
      </c>
      <c r="I50" s="120">
        <v>56.29</v>
      </c>
      <c r="J50" s="120">
        <v>2004</v>
      </c>
      <c r="K50" s="120">
        <v>0.76</v>
      </c>
      <c r="L50" s="120">
        <v>351</v>
      </c>
      <c r="M50" s="120">
        <v>7</v>
      </c>
      <c r="N50" s="120">
        <v>3</v>
      </c>
      <c r="O50" s="120">
        <v>1.02</v>
      </c>
      <c r="P50" s="121">
        <v>3</v>
      </c>
      <c r="Q50" s="124">
        <v>0</v>
      </c>
      <c r="R50" s="124">
        <v>8596</v>
      </c>
      <c r="S50" s="124">
        <v>483869</v>
      </c>
    </row>
    <row r="51" spans="1:19">
      <c r="A51" s="120">
        <v>50</v>
      </c>
      <c r="B51" s="168" t="s">
        <v>2887</v>
      </c>
      <c r="C51" s="120" t="s">
        <v>1349</v>
      </c>
      <c r="D51" s="120" t="s">
        <v>1350</v>
      </c>
      <c r="E51" s="120">
        <v>490479</v>
      </c>
      <c r="F51" s="120" t="s">
        <v>40</v>
      </c>
      <c r="G51" s="120" t="s">
        <v>42</v>
      </c>
      <c r="H51" s="120">
        <v>8076</v>
      </c>
      <c r="I51" s="120">
        <v>59.27</v>
      </c>
      <c r="J51" s="120">
        <v>2004</v>
      </c>
      <c r="K51" s="120">
        <v>0.76</v>
      </c>
      <c r="L51" s="120">
        <v>351</v>
      </c>
      <c r="M51" s="120">
        <v>7</v>
      </c>
      <c r="N51" s="120">
        <v>4</v>
      </c>
      <c r="O51" s="120">
        <v>1.01</v>
      </c>
      <c r="P51" s="121">
        <v>3</v>
      </c>
      <c r="Q51" s="124">
        <v>0</v>
      </c>
      <c r="R51" s="124">
        <v>8511</v>
      </c>
      <c r="S51" s="124">
        <v>504447</v>
      </c>
    </row>
    <row r="52" spans="1:19">
      <c r="A52" s="120">
        <v>51</v>
      </c>
      <c r="B52" s="168" t="s">
        <v>2887</v>
      </c>
      <c r="C52" s="120" t="s">
        <v>1351</v>
      </c>
      <c r="D52" s="120" t="s">
        <v>1352</v>
      </c>
      <c r="E52" s="120">
        <v>490518</v>
      </c>
      <c r="F52" s="120" t="s">
        <v>40</v>
      </c>
      <c r="G52" s="120" t="s">
        <v>42</v>
      </c>
      <c r="H52" s="120">
        <v>8076</v>
      </c>
      <c r="I52" s="120">
        <v>56.29</v>
      </c>
      <c r="J52" s="120">
        <v>2004</v>
      </c>
      <c r="K52" s="120">
        <v>0.76</v>
      </c>
      <c r="L52" s="120">
        <v>351</v>
      </c>
      <c r="M52" s="120">
        <v>7</v>
      </c>
      <c r="N52" s="120">
        <v>4</v>
      </c>
      <c r="O52" s="120">
        <v>1.01</v>
      </c>
      <c r="P52" s="121">
        <v>3</v>
      </c>
      <c r="Q52" s="124">
        <v>0</v>
      </c>
      <c r="R52" s="124">
        <v>8511</v>
      </c>
      <c r="S52" s="124">
        <v>479084</v>
      </c>
    </row>
    <row r="53" spans="1:19">
      <c r="A53" s="120">
        <v>52</v>
      </c>
      <c r="B53" s="168" t="s">
        <v>2887</v>
      </c>
      <c r="C53" s="120" t="s">
        <v>1353</v>
      </c>
      <c r="D53" s="120" t="s">
        <v>1354</v>
      </c>
      <c r="E53" s="120">
        <v>490513</v>
      </c>
      <c r="F53" s="120" t="s">
        <v>40</v>
      </c>
      <c r="G53" s="120" t="s">
        <v>42</v>
      </c>
      <c r="H53" s="120">
        <v>8076</v>
      </c>
      <c r="I53" s="120">
        <v>59.27</v>
      </c>
      <c r="J53" s="120">
        <v>2004</v>
      </c>
      <c r="K53" s="120">
        <v>0.76</v>
      </c>
      <c r="L53" s="120">
        <v>351</v>
      </c>
      <c r="M53" s="120">
        <v>7</v>
      </c>
      <c r="N53" s="120">
        <v>5</v>
      </c>
      <c r="O53" s="120">
        <v>1.0049999999999999</v>
      </c>
      <c r="P53" s="121">
        <v>3</v>
      </c>
      <c r="Q53" s="124">
        <v>0</v>
      </c>
      <c r="R53" s="124">
        <v>8469</v>
      </c>
      <c r="S53" s="124">
        <v>501958</v>
      </c>
    </row>
    <row r="54" spans="1:19">
      <c r="A54" s="120">
        <v>53</v>
      </c>
      <c r="B54" s="168" t="s">
        <v>2887</v>
      </c>
      <c r="C54" s="120" t="s">
        <v>1355</v>
      </c>
      <c r="D54" s="120" t="s">
        <v>1356</v>
      </c>
      <c r="E54" s="120">
        <v>490507</v>
      </c>
      <c r="F54" s="120" t="s">
        <v>40</v>
      </c>
      <c r="G54" s="120" t="s">
        <v>42</v>
      </c>
      <c r="H54" s="120">
        <v>8076</v>
      </c>
      <c r="I54" s="120">
        <v>56.29</v>
      </c>
      <c r="J54" s="120">
        <v>2004</v>
      </c>
      <c r="K54" s="120">
        <v>0.76</v>
      </c>
      <c r="L54" s="120">
        <v>351</v>
      </c>
      <c r="M54" s="120">
        <v>7</v>
      </c>
      <c r="N54" s="120">
        <v>5</v>
      </c>
      <c r="O54" s="120">
        <v>1.0049999999999999</v>
      </c>
      <c r="P54" s="121">
        <v>3</v>
      </c>
      <c r="Q54" s="124">
        <v>0</v>
      </c>
      <c r="R54" s="124">
        <v>8469</v>
      </c>
      <c r="S54" s="124">
        <v>476720</v>
      </c>
    </row>
    <row r="55" spans="1:19">
      <c r="A55" s="120">
        <v>54</v>
      </c>
      <c r="B55" s="168" t="s">
        <v>2887</v>
      </c>
      <c r="C55" s="120" t="s">
        <v>1357</v>
      </c>
      <c r="D55" s="120" t="s">
        <v>1358</v>
      </c>
      <c r="E55" s="120">
        <v>490521</v>
      </c>
      <c r="F55" s="120" t="s">
        <v>40</v>
      </c>
      <c r="G55" s="120" t="s">
        <v>42</v>
      </c>
      <c r="H55" s="120">
        <v>8076</v>
      </c>
      <c r="I55" s="120">
        <v>59.27</v>
      </c>
      <c r="J55" s="120">
        <v>2004</v>
      </c>
      <c r="K55" s="120">
        <v>0.76</v>
      </c>
      <c r="L55" s="120">
        <v>351</v>
      </c>
      <c r="M55" s="120">
        <v>7</v>
      </c>
      <c r="N55" s="120">
        <v>6</v>
      </c>
      <c r="O55" s="120">
        <v>1</v>
      </c>
      <c r="P55" s="121">
        <v>3</v>
      </c>
      <c r="Q55" s="124">
        <v>0</v>
      </c>
      <c r="R55" s="124">
        <v>8427</v>
      </c>
      <c r="S55" s="124">
        <v>499468</v>
      </c>
    </row>
    <row r="56" spans="1:19">
      <c r="A56" s="120">
        <v>55</v>
      </c>
      <c r="B56" s="168" t="s">
        <v>2887</v>
      </c>
      <c r="C56" s="120" t="s">
        <v>1359</v>
      </c>
      <c r="D56" s="120" t="s">
        <v>1360</v>
      </c>
      <c r="E56" s="120">
        <v>490462</v>
      </c>
      <c r="F56" s="120" t="s">
        <v>40</v>
      </c>
      <c r="G56" s="120" t="s">
        <v>42</v>
      </c>
      <c r="H56" s="120">
        <v>8076</v>
      </c>
      <c r="I56" s="120">
        <v>56.29</v>
      </c>
      <c r="J56" s="120">
        <v>2004</v>
      </c>
      <c r="K56" s="120">
        <v>0.76</v>
      </c>
      <c r="L56" s="120">
        <v>351</v>
      </c>
      <c r="M56" s="120">
        <v>7</v>
      </c>
      <c r="N56" s="120">
        <v>6</v>
      </c>
      <c r="O56" s="120">
        <v>1</v>
      </c>
      <c r="P56" s="121">
        <v>3</v>
      </c>
      <c r="Q56" s="124">
        <v>0</v>
      </c>
      <c r="R56" s="124">
        <v>8427</v>
      </c>
      <c r="S56" s="124">
        <v>474356</v>
      </c>
    </row>
    <row r="57" spans="1:19">
      <c r="A57" s="120">
        <v>56</v>
      </c>
      <c r="B57" s="168" t="s">
        <v>2887</v>
      </c>
      <c r="C57" s="120" t="s">
        <v>1361</v>
      </c>
      <c r="D57" s="120" t="s">
        <v>1362</v>
      </c>
      <c r="E57" s="120">
        <v>490472</v>
      </c>
      <c r="F57" s="120" t="s">
        <v>40</v>
      </c>
      <c r="G57" s="120" t="s">
        <v>42</v>
      </c>
      <c r="H57" s="120">
        <v>8076</v>
      </c>
      <c r="I57" s="120">
        <v>56.29</v>
      </c>
      <c r="J57" s="120">
        <v>2004</v>
      </c>
      <c r="K57" s="120">
        <v>0.76</v>
      </c>
      <c r="L57" s="120">
        <v>351</v>
      </c>
      <c r="M57" s="120">
        <v>7</v>
      </c>
      <c r="N57" s="120">
        <v>7</v>
      </c>
      <c r="O57" s="120">
        <v>0.98499999999999999</v>
      </c>
      <c r="P57" s="121">
        <v>3</v>
      </c>
      <c r="Q57" s="124">
        <v>0</v>
      </c>
      <c r="R57" s="124">
        <v>8301</v>
      </c>
      <c r="S57" s="124">
        <v>467263</v>
      </c>
    </row>
    <row r="58" spans="1:19">
      <c r="A58" s="120">
        <v>57</v>
      </c>
      <c r="B58" s="168" t="s">
        <v>2887</v>
      </c>
      <c r="C58" s="120" t="s">
        <v>1363</v>
      </c>
      <c r="D58" s="120" t="s">
        <v>1364</v>
      </c>
      <c r="E58" s="120">
        <v>712219340</v>
      </c>
      <c r="F58" s="120" t="s">
        <v>40</v>
      </c>
      <c r="G58" s="120" t="s">
        <v>42</v>
      </c>
      <c r="H58" s="120">
        <v>8076</v>
      </c>
      <c r="I58" s="120">
        <v>63</v>
      </c>
      <c r="J58" s="120">
        <v>2004</v>
      </c>
      <c r="K58" s="120">
        <v>0.76</v>
      </c>
      <c r="L58" s="120">
        <v>351</v>
      </c>
      <c r="M58" s="120">
        <v>7</v>
      </c>
      <c r="N58" s="120">
        <v>1</v>
      </c>
      <c r="O58" s="120">
        <v>1</v>
      </c>
      <c r="P58" s="121">
        <v>2.6</v>
      </c>
      <c r="Q58" s="124">
        <v>-35</v>
      </c>
      <c r="R58" s="124">
        <v>8392</v>
      </c>
      <c r="S58" s="124">
        <v>528696</v>
      </c>
    </row>
    <row r="59" spans="1:19">
      <c r="A59" s="120">
        <v>58</v>
      </c>
      <c r="B59" s="168" t="s">
        <v>2887</v>
      </c>
      <c r="C59" s="120" t="s">
        <v>1365</v>
      </c>
      <c r="D59" s="120" t="s">
        <v>1366</v>
      </c>
      <c r="E59" s="120">
        <v>490562</v>
      </c>
      <c r="F59" s="120" t="s">
        <v>40</v>
      </c>
      <c r="G59" s="120" t="s">
        <v>42</v>
      </c>
      <c r="H59" s="120">
        <v>8076</v>
      </c>
      <c r="I59" s="120">
        <v>58.96</v>
      </c>
      <c r="J59" s="120">
        <v>2004</v>
      </c>
      <c r="K59" s="120">
        <v>0.76</v>
      </c>
      <c r="L59" s="120">
        <v>351</v>
      </c>
      <c r="M59" s="120">
        <v>7</v>
      </c>
      <c r="N59" s="120">
        <v>1</v>
      </c>
      <c r="O59" s="120">
        <v>1</v>
      </c>
      <c r="P59" s="121">
        <v>2.6</v>
      </c>
      <c r="Q59" s="124">
        <v>-35</v>
      </c>
      <c r="R59" s="124">
        <v>8392</v>
      </c>
      <c r="S59" s="124">
        <v>494792</v>
      </c>
    </row>
    <row r="60" spans="1:19">
      <c r="A60" s="120">
        <v>59</v>
      </c>
      <c r="B60" s="168" t="s">
        <v>2887</v>
      </c>
      <c r="C60" s="120" t="s">
        <v>1367</v>
      </c>
      <c r="D60" s="120" t="s">
        <v>1368</v>
      </c>
      <c r="E60" s="120">
        <v>490548</v>
      </c>
      <c r="F60" s="120" t="s">
        <v>40</v>
      </c>
      <c r="G60" s="120" t="s">
        <v>42</v>
      </c>
      <c r="H60" s="120">
        <v>8076</v>
      </c>
      <c r="I60" s="120">
        <v>65.959999999999994</v>
      </c>
      <c r="J60" s="120">
        <v>2004</v>
      </c>
      <c r="K60" s="120">
        <v>0.76</v>
      </c>
      <c r="L60" s="120">
        <v>351</v>
      </c>
      <c r="M60" s="120">
        <v>7</v>
      </c>
      <c r="N60" s="120">
        <v>1</v>
      </c>
      <c r="O60" s="120">
        <v>1</v>
      </c>
      <c r="P60" s="121">
        <v>3</v>
      </c>
      <c r="Q60" s="124">
        <v>0</v>
      </c>
      <c r="R60" s="124">
        <v>8427</v>
      </c>
      <c r="S60" s="124">
        <v>555845</v>
      </c>
    </row>
    <row r="61" spans="1:19">
      <c r="A61" s="120">
        <v>60</v>
      </c>
      <c r="B61" s="168" t="s">
        <v>2887</v>
      </c>
      <c r="C61" s="120" t="s">
        <v>1369</v>
      </c>
      <c r="D61" s="120" t="s">
        <v>1370</v>
      </c>
      <c r="E61" s="120">
        <v>490533</v>
      </c>
      <c r="F61" s="120" t="s">
        <v>40</v>
      </c>
      <c r="G61" s="120" t="s">
        <v>42</v>
      </c>
      <c r="H61" s="120">
        <v>8076</v>
      </c>
      <c r="I61" s="120">
        <v>65.959999999999994</v>
      </c>
      <c r="J61" s="120">
        <v>2004</v>
      </c>
      <c r="K61" s="120">
        <v>0.76</v>
      </c>
      <c r="L61" s="120">
        <v>351</v>
      </c>
      <c r="M61" s="120">
        <v>7</v>
      </c>
      <c r="N61" s="120">
        <v>2</v>
      </c>
      <c r="O61" s="120">
        <v>1.01</v>
      </c>
      <c r="P61" s="121">
        <v>3</v>
      </c>
      <c r="Q61" s="124">
        <v>0</v>
      </c>
      <c r="R61" s="124">
        <v>8511</v>
      </c>
      <c r="S61" s="124">
        <v>561386</v>
      </c>
    </row>
    <row r="62" spans="1:19">
      <c r="A62" s="120">
        <v>61</v>
      </c>
      <c r="B62" s="168" t="s">
        <v>2887</v>
      </c>
      <c r="C62" s="120" t="s">
        <v>1371</v>
      </c>
      <c r="D62" s="120" t="s">
        <v>1372</v>
      </c>
      <c r="E62" s="120">
        <v>490531</v>
      </c>
      <c r="F62" s="120" t="s">
        <v>40</v>
      </c>
      <c r="G62" s="120" t="s">
        <v>42</v>
      </c>
      <c r="H62" s="120">
        <v>8076</v>
      </c>
      <c r="I62" s="120">
        <v>61.92</v>
      </c>
      <c r="J62" s="120">
        <v>2004</v>
      </c>
      <c r="K62" s="120">
        <v>0.76</v>
      </c>
      <c r="L62" s="120">
        <v>351</v>
      </c>
      <c r="M62" s="120">
        <v>7</v>
      </c>
      <c r="N62" s="120">
        <v>2</v>
      </c>
      <c r="O62" s="120">
        <v>1.01</v>
      </c>
      <c r="P62" s="121">
        <v>3</v>
      </c>
      <c r="Q62" s="124">
        <v>0</v>
      </c>
      <c r="R62" s="124">
        <v>8511</v>
      </c>
      <c r="S62" s="124">
        <v>527001</v>
      </c>
    </row>
    <row r="63" spans="1:19">
      <c r="A63" s="120">
        <v>62</v>
      </c>
      <c r="B63" s="168" t="s">
        <v>2887</v>
      </c>
      <c r="C63" s="120" t="s">
        <v>1373</v>
      </c>
      <c r="D63" s="120" t="s">
        <v>1374</v>
      </c>
      <c r="E63" s="120">
        <v>490486</v>
      </c>
      <c r="F63" s="120" t="s">
        <v>40</v>
      </c>
      <c r="G63" s="120" t="s">
        <v>42</v>
      </c>
      <c r="H63" s="120">
        <v>8076</v>
      </c>
      <c r="I63" s="120">
        <v>65.959999999999994</v>
      </c>
      <c r="J63" s="120">
        <v>2004</v>
      </c>
      <c r="K63" s="120">
        <v>0.76</v>
      </c>
      <c r="L63" s="120">
        <v>351</v>
      </c>
      <c r="M63" s="120">
        <v>7</v>
      </c>
      <c r="N63" s="120">
        <v>3</v>
      </c>
      <c r="O63" s="120">
        <v>1.02</v>
      </c>
      <c r="P63" s="121">
        <v>3</v>
      </c>
      <c r="Q63" s="124">
        <v>0</v>
      </c>
      <c r="R63" s="124">
        <v>8596</v>
      </c>
      <c r="S63" s="124">
        <v>566992</v>
      </c>
    </row>
    <row r="64" spans="1:19">
      <c r="A64" s="120">
        <v>63</v>
      </c>
      <c r="B64" s="168" t="s">
        <v>2887</v>
      </c>
      <c r="C64" s="120" t="s">
        <v>1375</v>
      </c>
      <c r="D64" s="120" t="s">
        <v>1376</v>
      </c>
      <c r="E64" s="120">
        <v>490516</v>
      </c>
      <c r="F64" s="120" t="s">
        <v>40</v>
      </c>
      <c r="G64" s="120" t="s">
        <v>42</v>
      </c>
      <c r="H64" s="120">
        <v>8076</v>
      </c>
      <c r="I64" s="120">
        <v>65.959999999999994</v>
      </c>
      <c r="J64" s="120">
        <v>2004</v>
      </c>
      <c r="K64" s="120">
        <v>0.76</v>
      </c>
      <c r="L64" s="120">
        <v>351</v>
      </c>
      <c r="M64" s="120">
        <v>7</v>
      </c>
      <c r="N64" s="120">
        <v>4</v>
      </c>
      <c r="O64" s="120">
        <v>1.01</v>
      </c>
      <c r="P64" s="121">
        <v>3</v>
      </c>
      <c r="Q64" s="124">
        <v>0</v>
      </c>
      <c r="R64" s="124">
        <v>8511</v>
      </c>
      <c r="S64" s="124">
        <v>561386</v>
      </c>
    </row>
    <row r="65" spans="1:19">
      <c r="A65" s="120">
        <v>64</v>
      </c>
      <c r="B65" s="168" t="s">
        <v>2887</v>
      </c>
      <c r="C65" s="120" t="s">
        <v>1377</v>
      </c>
      <c r="D65" s="120" t="s">
        <v>1378</v>
      </c>
      <c r="E65" s="120">
        <v>490500</v>
      </c>
      <c r="F65" s="120" t="s">
        <v>40</v>
      </c>
      <c r="G65" s="120" t="s">
        <v>42</v>
      </c>
      <c r="H65" s="120">
        <v>8076</v>
      </c>
      <c r="I65" s="120">
        <v>61.92</v>
      </c>
      <c r="J65" s="120">
        <v>2004</v>
      </c>
      <c r="K65" s="120">
        <v>0.76</v>
      </c>
      <c r="L65" s="120">
        <v>351</v>
      </c>
      <c r="M65" s="120">
        <v>7</v>
      </c>
      <c r="N65" s="120">
        <v>4</v>
      </c>
      <c r="O65" s="120">
        <v>1.01</v>
      </c>
      <c r="P65" s="121">
        <v>3</v>
      </c>
      <c r="Q65" s="124">
        <v>0</v>
      </c>
      <c r="R65" s="124">
        <v>8511</v>
      </c>
      <c r="S65" s="124">
        <v>527001</v>
      </c>
    </row>
    <row r="66" spans="1:19">
      <c r="A66" s="120">
        <v>65</v>
      </c>
      <c r="B66" s="168" t="s">
        <v>2887</v>
      </c>
      <c r="C66" s="120" t="s">
        <v>1379</v>
      </c>
      <c r="D66" s="120" t="s">
        <v>1380</v>
      </c>
      <c r="E66" s="120">
        <v>490505</v>
      </c>
      <c r="F66" s="120" t="s">
        <v>40</v>
      </c>
      <c r="G66" s="120" t="s">
        <v>42</v>
      </c>
      <c r="H66" s="120">
        <v>8076</v>
      </c>
      <c r="I66" s="120">
        <v>65.959999999999994</v>
      </c>
      <c r="J66" s="120">
        <v>2004</v>
      </c>
      <c r="K66" s="120">
        <v>0.76</v>
      </c>
      <c r="L66" s="120">
        <v>351</v>
      </c>
      <c r="M66" s="120">
        <v>7</v>
      </c>
      <c r="N66" s="120">
        <v>5</v>
      </c>
      <c r="O66" s="120">
        <v>1.0049999999999999</v>
      </c>
      <c r="P66" s="121">
        <v>3</v>
      </c>
      <c r="Q66" s="124">
        <v>0</v>
      </c>
      <c r="R66" s="124">
        <v>8469</v>
      </c>
      <c r="S66" s="124">
        <v>558615</v>
      </c>
    </row>
    <row r="67" spans="1:19">
      <c r="A67" s="120">
        <v>66</v>
      </c>
      <c r="B67" s="168" t="s">
        <v>2887</v>
      </c>
      <c r="C67" s="120" t="s">
        <v>1381</v>
      </c>
      <c r="D67" s="120" t="s">
        <v>1382</v>
      </c>
      <c r="E67" s="120">
        <v>490460</v>
      </c>
      <c r="F67" s="120" t="s">
        <v>40</v>
      </c>
      <c r="G67" s="120" t="s">
        <v>42</v>
      </c>
      <c r="H67" s="120">
        <v>8076</v>
      </c>
      <c r="I67" s="120">
        <v>65.959999999999994</v>
      </c>
      <c r="J67" s="120">
        <v>2004</v>
      </c>
      <c r="K67" s="120">
        <v>0.76</v>
      </c>
      <c r="L67" s="120">
        <v>351</v>
      </c>
      <c r="M67" s="120">
        <v>7</v>
      </c>
      <c r="N67" s="120">
        <v>6</v>
      </c>
      <c r="O67" s="120">
        <v>1</v>
      </c>
      <c r="P67" s="121">
        <v>3</v>
      </c>
      <c r="Q67" s="124">
        <v>0</v>
      </c>
      <c r="R67" s="124">
        <v>8427</v>
      </c>
      <c r="S67" s="124">
        <v>555845</v>
      </c>
    </row>
    <row r="68" spans="1:19">
      <c r="A68" s="120">
        <v>67</v>
      </c>
      <c r="B68" s="168" t="s">
        <v>2887</v>
      </c>
      <c r="C68" s="120" t="s">
        <v>1383</v>
      </c>
      <c r="D68" s="120" t="s">
        <v>1352</v>
      </c>
      <c r="E68" s="120">
        <v>490458</v>
      </c>
      <c r="F68" s="120" t="s">
        <v>40</v>
      </c>
      <c r="G68" s="120" t="s">
        <v>42</v>
      </c>
      <c r="H68" s="120">
        <v>8076</v>
      </c>
      <c r="I68" s="120">
        <v>61.92</v>
      </c>
      <c r="J68" s="120">
        <v>2004</v>
      </c>
      <c r="K68" s="120">
        <v>0.76</v>
      </c>
      <c r="L68" s="120">
        <v>351</v>
      </c>
      <c r="M68" s="120">
        <v>7</v>
      </c>
      <c r="N68" s="120">
        <v>6</v>
      </c>
      <c r="O68" s="120">
        <v>1</v>
      </c>
      <c r="P68" s="121">
        <v>3</v>
      </c>
      <c r="Q68" s="124">
        <v>0</v>
      </c>
      <c r="R68" s="124">
        <v>8427</v>
      </c>
      <c r="S68" s="124">
        <v>521800</v>
      </c>
    </row>
    <row r="69" spans="1:19">
      <c r="A69" s="120">
        <v>68</v>
      </c>
      <c r="B69" s="168" t="s">
        <v>2887</v>
      </c>
      <c r="C69" s="120" t="s">
        <v>1384</v>
      </c>
      <c r="D69" s="120" t="s">
        <v>1385</v>
      </c>
      <c r="E69" s="120">
        <v>490470</v>
      </c>
      <c r="F69" s="120" t="s">
        <v>40</v>
      </c>
      <c r="G69" s="120" t="s">
        <v>42</v>
      </c>
      <c r="H69" s="120">
        <v>8076</v>
      </c>
      <c r="I69" s="120">
        <v>65.959999999999994</v>
      </c>
      <c r="J69" s="120">
        <v>2004</v>
      </c>
      <c r="K69" s="120">
        <v>0.76</v>
      </c>
      <c r="L69" s="120">
        <v>351</v>
      </c>
      <c r="M69" s="120">
        <v>7</v>
      </c>
      <c r="N69" s="120">
        <v>7</v>
      </c>
      <c r="O69" s="120">
        <v>0.98499999999999999</v>
      </c>
      <c r="P69" s="121">
        <v>3</v>
      </c>
      <c r="Q69" s="124">
        <v>0</v>
      </c>
      <c r="R69" s="124">
        <v>8301</v>
      </c>
      <c r="S69" s="124">
        <v>547534</v>
      </c>
    </row>
    <row r="70" spans="1:19">
      <c r="A70" s="120">
        <v>69</v>
      </c>
      <c r="B70" s="168" t="s">
        <v>2887</v>
      </c>
      <c r="C70" s="120" t="s">
        <v>1386</v>
      </c>
      <c r="D70" s="120" t="s">
        <v>1387</v>
      </c>
      <c r="E70" s="120">
        <v>490561</v>
      </c>
      <c r="F70" s="120" t="s">
        <v>40</v>
      </c>
      <c r="G70" s="120" t="s">
        <v>42</v>
      </c>
      <c r="H70" s="120">
        <v>8076</v>
      </c>
      <c r="I70" s="120">
        <v>53.46</v>
      </c>
      <c r="J70" s="120">
        <v>2004</v>
      </c>
      <c r="K70" s="120">
        <v>0.76</v>
      </c>
      <c r="L70" s="120">
        <v>351</v>
      </c>
      <c r="M70" s="120">
        <v>7</v>
      </c>
      <c r="N70" s="120">
        <v>1</v>
      </c>
      <c r="O70" s="120">
        <v>1</v>
      </c>
      <c r="P70" s="121">
        <v>2.6</v>
      </c>
      <c r="Q70" s="124">
        <v>-35</v>
      </c>
      <c r="R70" s="124">
        <v>8392</v>
      </c>
      <c r="S70" s="124">
        <v>448636</v>
      </c>
    </row>
    <row r="71" spans="1:19">
      <c r="A71" s="120">
        <v>70</v>
      </c>
      <c r="B71" s="168" t="s">
        <v>2887</v>
      </c>
      <c r="C71" s="120" t="s">
        <v>1388</v>
      </c>
      <c r="D71" s="120" t="s">
        <v>1389</v>
      </c>
      <c r="E71" s="120">
        <v>715196135</v>
      </c>
      <c r="F71" s="120" t="s">
        <v>40</v>
      </c>
      <c r="G71" s="120" t="s">
        <v>42</v>
      </c>
      <c r="H71" s="120">
        <v>8076</v>
      </c>
      <c r="I71" s="120">
        <v>59.27</v>
      </c>
      <c r="J71" s="120">
        <v>2004</v>
      </c>
      <c r="K71" s="120">
        <v>0.76</v>
      </c>
      <c r="L71" s="120">
        <v>351</v>
      </c>
      <c r="M71" s="120">
        <v>7</v>
      </c>
      <c r="N71" s="120">
        <v>1</v>
      </c>
      <c r="O71" s="120">
        <v>1</v>
      </c>
      <c r="P71" s="121">
        <v>3.2</v>
      </c>
      <c r="Q71" s="124">
        <v>17</v>
      </c>
      <c r="R71" s="124">
        <v>8444</v>
      </c>
      <c r="S71" s="124">
        <v>500476</v>
      </c>
    </row>
    <row r="72" spans="1:19">
      <c r="A72" s="120">
        <v>71</v>
      </c>
      <c r="B72" s="168" t="s">
        <v>2887</v>
      </c>
      <c r="C72" s="120" t="s">
        <v>1390</v>
      </c>
      <c r="D72" s="120" t="s">
        <v>1391</v>
      </c>
      <c r="E72" s="120">
        <v>490553</v>
      </c>
      <c r="F72" s="120" t="s">
        <v>40</v>
      </c>
      <c r="G72" s="120" t="s">
        <v>42</v>
      </c>
      <c r="H72" s="120">
        <v>8076</v>
      </c>
      <c r="I72" s="120">
        <v>56.29</v>
      </c>
      <c r="J72" s="120">
        <v>2004</v>
      </c>
      <c r="K72" s="120">
        <v>0.76</v>
      </c>
      <c r="L72" s="120">
        <v>351</v>
      </c>
      <c r="M72" s="120">
        <v>7</v>
      </c>
      <c r="N72" s="120">
        <v>1</v>
      </c>
      <c r="O72" s="120">
        <v>1</v>
      </c>
      <c r="P72" s="121">
        <v>3</v>
      </c>
      <c r="Q72" s="124">
        <v>0</v>
      </c>
      <c r="R72" s="124">
        <v>8427</v>
      </c>
      <c r="S72" s="124">
        <v>474356</v>
      </c>
    </row>
    <row r="73" spans="1:19">
      <c r="A73" s="120">
        <v>72</v>
      </c>
      <c r="B73" s="168" t="s">
        <v>2887</v>
      </c>
      <c r="C73" s="120" t="s">
        <v>1392</v>
      </c>
      <c r="D73" s="120" t="s">
        <v>1393</v>
      </c>
      <c r="E73" s="120">
        <v>490544</v>
      </c>
      <c r="F73" s="120" t="s">
        <v>40</v>
      </c>
      <c r="G73" s="120" t="s">
        <v>42</v>
      </c>
      <c r="H73" s="120">
        <v>8076</v>
      </c>
      <c r="I73" s="120">
        <v>59.27</v>
      </c>
      <c r="J73" s="120">
        <v>2004</v>
      </c>
      <c r="K73" s="120">
        <v>0.76</v>
      </c>
      <c r="L73" s="120">
        <v>351</v>
      </c>
      <c r="M73" s="120">
        <v>7</v>
      </c>
      <c r="N73" s="120">
        <v>2</v>
      </c>
      <c r="O73" s="120">
        <v>1.01</v>
      </c>
      <c r="P73" s="121">
        <v>3</v>
      </c>
      <c r="Q73" s="124">
        <v>0</v>
      </c>
      <c r="R73" s="124">
        <v>8511</v>
      </c>
      <c r="S73" s="124">
        <v>504447</v>
      </c>
    </row>
    <row r="74" spans="1:19">
      <c r="A74" s="120">
        <v>73</v>
      </c>
      <c r="B74" s="168" t="s">
        <v>2887</v>
      </c>
      <c r="C74" s="120" t="s">
        <v>1394</v>
      </c>
      <c r="D74" s="120" t="s">
        <v>1395</v>
      </c>
      <c r="E74" s="120">
        <v>490538</v>
      </c>
      <c r="F74" s="120" t="s">
        <v>40</v>
      </c>
      <c r="G74" s="120" t="s">
        <v>42</v>
      </c>
      <c r="H74" s="120">
        <v>8076</v>
      </c>
      <c r="I74" s="120">
        <v>56.29</v>
      </c>
      <c r="J74" s="120">
        <v>2004</v>
      </c>
      <c r="K74" s="120">
        <v>0.76</v>
      </c>
      <c r="L74" s="120">
        <v>351</v>
      </c>
      <c r="M74" s="120">
        <v>7</v>
      </c>
      <c r="N74" s="120">
        <v>2</v>
      </c>
      <c r="O74" s="120">
        <v>1.01</v>
      </c>
      <c r="P74" s="121">
        <v>3</v>
      </c>
      <c r="Q74" s="124">
        <v>0</v>
      </c>
      <c r="R74" s="124">
        <v>8511</v>
      </c>
      <c r="S74" s="124">
        <v>479084</v>
      </c>
    </row>
    <row r="75" spans="1:19">
      <c r="A75" s="120">
        <v>74</v>
      </c>
      <c r="B75" s="168" t="s">
        <v>2887</v>
      </c>
      <c r="C75" s="120" t="s">
        <v>1396</v>
      </c>
      <c r="D75" s="120" t="s">
        <v>1397</v>
      </c>
      <c r="E75" s="120">
        <v>490529</v>
      </c>
      <c r="F75" s="120" t="s">
        <v>40</v>
      </c>
      <c r="G75" s="120" t="s">
        <v>42</v>
      </c>
      <c r="H75" s="120">
        <v>8076</v>
      </c>
      <c r="I75" s="120">
        <v>59.27</v>
      </c>
      <c r="J75" s="120">
        <v>2004</v>
      </c>
      <c r="K75" s="120">
        <v>0.76</v>
      </c>
      <c r="L75" s="120">
        <v>351</v>
      </c>
      <c r="M75" s="120">
        <v>7</v>
      </c>
      <c r="N75" s="120">
        <v>3</v>
      </c>
      <c r="O75" s="120">
        <v>1.02</v>
      </c>
      <c r="P75" s="121">
        <v>3</v>
      </c>
      <c r="Q75" s="124">
        <v>0</v>
      </c>
      <c r="R75" s="124">
        <v>8596</v>
      </c>
      <c r="S75" s="124">
        <v>509485</v>
      </c>
    </row>
    <row r="76" spans="1:19">
      <c r="A76" s="120">
        <v>75</v>
      </c>
      <c r="B76" s="168" t="s">
        <v>2887</v>
      </c>
      <c r="C76" s="120" t="s">
        <v>1398</v>
      </c>
      <c r="D76" s="120" t="s">
        <v>1399</v>
      </c>
      <c r="E76" s="120">
        <v>490491</v>
      </c>
      <c r="F76" s="120" t="s">
        <v>40</v>
      </c>
      <c r="G76" s="120" t="s">
        <v>42</v>
      </c>
      <c r="H76" s="120">
        <v>8076</v>
      </c>
      <c r="I76" s="120">
        <v>56.29</v>
      </c>
      <c r="J76" s="120">
        <v>2004</v>
      </c>
      <c r="K76" s="120">
        <v>0.76</v>
      </c>
      <c r="L76" s="120">
        <v>351</v>
      </c>
      <c r="M76" s="120">
        <v>7</v>
      </c>
      <c r="N76" s="120">
        <v>3</v>
      </c>
      <c r="O76" s="120">
        <v>1.02</v>
      </c>
      <c r="P76" s="121">
        <v>3</v>
      </c>
      <c r="Q76" s="124">
        <v>0</v>
      </c>
      <c r="R76" s="124">
        <v>8596</v>
      </c>
      <c r="S76" s="124">
        <v>483869</v>
      </c>
    </row>
    <row r="77" spans="1:19">
      <c r="A77" s="120">
        <v>76</v>
      </c>
      <c r="B77" s="168" t="s">
        <v>2887</v>
      </c>
      <c r="C77" s="120" t="s">
        <v>1400</v>
      </c>
      <c r="D77" s="120" t="s">
        <v>1401</v>
      </c>
      <c r="E77" s="120">
        <v>713057694</v>
      </c>
      <c r="F77" s="120" t="s">
        <v>40</v>
      </c>
      <c r="G77" s="120" t="s">
        <v>42</v>
      </c>
      <c r="H77" s="120">
        <v>8076</v>
      </c>
      <c r="I77" s="120">
        <v>59.27</v>
      </c>
      <c r="J77" s="120">
        <v>2004</v>
      </c>
      <c r="K77" s="120">
        <v>0.76</v>
      </c>
      <c r="L77" s="120">
        <v>351</v>
      </c>
      <c r="M77" s="120">
        <v>7</v>
      </c>
      <c r="N77" s="120">
        <v>4</v>
      </c>
      <c r="O77" s="120">
        <v>1.01</v>
      </c>
      <c r="P77" s="121">
        <v>3</v>
      </c>
      <c r="Q77" s="124">
        <v>0</v>
      </c>
      <c r="R77" s="124">
        <v>8511</v>
      </c>
      <c r="S77" s="124">
        <v>504447</v>
      </c>
    </row>
    <row r="78" spans="1:19">
      <c r="A78" s="120">
        <v>77</v>
      </c>
      <c r="B78" s="168" t="s">
        <v>2887</v>
      </c>
      <c r="C78" s="120" t="s">
        <v>1402</v>
      </c>
      <c r="D78" s="120" t="s">
        <v>1403</v>
      </c>
      <c r="E78" s="120">
        <v>490476</v>
      </c>
      <c r="F78" s="120" t="s">
        <v>40</v>
      </c>
      <c r="G78" s="120" t="s">
        <v>42</v>
      </c>
      <c r="H78" s="120">
        <v>8076</v>
      </c>
      <c r="I78" s="120">
        <v>56.29</v>
      </c>
      <c r="J78" s="120">
        <v>2004</v>
      </c>
      <c r="K78" s="120">
        <v>0.76</v>
      </c>
      <c r="L78" s="120">
        <v>351</v>
      </c>
      <c r="M78" s="120">
        <v>7</v>
      </c>
      <c r="N78" s="120">
        <v>4</v>
      </c>
      <c r="O78" s="120">
        <v>1.01</v>
      </c>
      <c r="P78" s="121">
        <v>3</v>
      </c>
      <c r="Q78" s="124">
        <v>0</v>
      </c>
      <c r="R78" s="124">
        <v>8511</v>
      </c>
      <c r="S78" s="124">
        <v>479084</v>
      </c>
    </row>
    <row r="79" spans="1:19">
      <c r="A79" s="120">
        <v>78</v>
      </c>
      <c r="B79" s="168" t="s">
        <v>2887</v>
      </c>
      <c r="C79" s="120" t="s">
        <v>1404</v>
      </c>
      <c r="D79" s="120" t="s">
        <v>1405</v>
      </c>
      <c r="E79" s="120">
        <v>490492</v>
      </c>
      <c r="F79" s="120" t="s">
        <v>40</v>
      </c>
      <c r="G79" s="120" t="s">
        <v>42</v>
      </c>
      <c r="H79" s="120">
        <v>8076</v>
      </c>
      <c r="I79" s="120">
        <v>59.27</v>
      </c>
      <c r="J79" s="120">
        <v>2004</v>
      </c>
      <c r="K79" s="120">
        <v>0.76</v>
      </c>
      <c r="L79" s="120">
        <v>351</v>
      </c>
      <c r="M79" s="120">
        <v>7</v>
      </c>
      <c r="N79" s="120">
        <v>5</v>
      </c>
      <c r="O79" s="120">
        <v>1.0049999999999999</v>
      </c>
      <c r="P79" s="121">
        <v>3</v>
      </c>
      <c r="Q79" s="124">
        <v>0</v>
      </c>
      <c r="R79" s="124">
        <v>8469</v>
      </c>
      <c r="S79" s="124">
        <v>501958</v>
      </c>
    </row>
    <row r="80" spans="1:19">
      <c r="A80" s="120">
        <v>79</v>
      </c>
      <c r="B80" s="168" t="s">
        <v>2887</v>
      </c>
      <c r="C80" s="120" t="s">
        <v>1406</v>
      </c>
      <c r="D80" s="120" t="s">
        <v>1407</v>
      </c>
      <c r="E80" s="120">
        <v>490510</v>
      </c>
      <c r="F80" s="120" t="s">
        <v>40</v>
      </c>
      <c r="G80" s="120" t="s">
        <v>42</v>
      </c>
      <c r="H80" s="120">
        <v>8076</v>
      </c>
      <c r="I80" s="120">
        <v>56.29</v>
      </c>
      <c r="J80" s="120">
        <v>2004</v>
      </c>
      <c r="K80" s="120">
        <v>0.76</v>
      </c>
      <c r="L80" s="120">
        <v>351</v>
      </c>
      <c r="M80" s="120">
        <v>7</v>
      </c>
      <c r="N80" s="120">
        <v>5</v>
      </c>
      <c r="O80" s="120">
        <v>1.0049999999999999</v>
      </c>
      <c r="P80" s="121">
        <v>3</v>
      </c>
      <c r="Q80" s="124">
        <v>0</v>
      </c>
      <c r="R80" s="124">
        <v>8469</v>
      </c>
      <c r="S80" s="124">
        <v>476720</v>
      </c>
    </row>
    <row r="81" spans="1:19">
      <c r="A81" s="120">
        <v>80</v>
      </c>
      <c r="B81" s="168" t="s">
        <v>2887</v>
      </c>
      <c r="C81" s="120" t="s">
        <v>1408</v>
      </c>
      <c r="D81" s="120" t="s">
        <v>1409</v>
      </c>
      <c r="E81" s="120">
        <v>490501</v>
      </c>
      <c r="F81" s="120" t="s">
        <v>40</v>
      </c>
      <c r="G81" s="120" t="s">
        <v>42</v>
      </c>
      <c r="H81" s="120">
        <v>8076</v>
      </c>
      <c r="I81" s="120">
        <v>59.27</v>
      </c>
      <c r="J81" s="120">
        <v>2004</v>
      </c>
      <c r="K81" s="120">
        <v>0.76</v>
      </c>
      <c r="L81" s="120">
        <v>351</v>
      </c>
      <c r="M81" s="120">
        <v>7</v>
      </c>
      <c r="N81" s="120">
        <v>6</v>
      </c>
      <c r="O81" s="120">
        <v>1</v>
      </c>
      <c r="P81" s="121">
        <v>3</v>
      </c>
      <c r="Q81" s="124">
        <v>0</v>
      </c>
      <c r="R81" s="124">
        <v>8427</v>
      </c>
      <c r="S81" s="124">
        <v>499468</v>
      </c>
    </row>
    <row r="82" spans="1:19">
      <c r="A82" s="120">
        <v>81</v>
      </c>
      <c r="B82" s="168" t="s">
        <v>2887</v>
      </c>
      <c r="C82" s="120" t="s">
        <v>1410</v>
      </c>
      <c r="D82" s="120" t="s">
        <v>1411</v>
      </c>
      <c r="E82" s="120">
        <v>716051809</v>
      </c>
      <c r="F82" s="120" t="s">
        <v>40</v>
      </c>
      <c r="G82" s="120" t="s">
        <v>42</v>
      </c>
      <c r="H82" s="120">
        <v>8076</v>
      </c>
      <c r="I82" s="120">
        <v>56.29</v>
      </c>
      <c r="J82" s="120">
        <v>2004</v>
      </c>
      <c r="K82" s="120">
        <v>0.76</v>
      </c>
      <c r="L82" s="120">
        <v>351</v>
      </c>
      <c r="M82" s="120">
        <v>7</v>
      </c>
      <c r="N82" s="120">
        <v>6</v>
      </c>
      <c r="O82" s="120">
        <v>1</v>
      </c>
      <c r="P82" s="121">
        <v>3</v>
      </c>
      <c r="Q82" s="124">
        <v>0</v>
      </c>
      <c r="R82" s="124">
        <v>8427</v>
      </c>
      <c r="S82" s="124">
        <v>474356</v>
      </c>
    </row>
    <row r="83" spans="1:19">
      <c r="A83" s="120">
        <v>82</v>
      </c>
      <c r="B83" s="168" t="s">
        <v>2887</v>
      </c>
      <c r="C83" s="120" t="s">
        <v>1412</v>
      </c>
      <c r="D83" s="120" t="s">
        <v>1413</v>
      </c>
      <c r="E83" s="120">
        <v>490456</v>
      </c>
      <c r="F83" s="120" t="s">
        <v>40</v>
      </c>
      <c r="G83" s="120" t="s">
        <v>42</v>
      </c>
      <c r="H83" s="120">
        <v>8076</v>
      </c>
      <c r="I83" s="120">
        <v>59.27</v>
      </c>
      <c r="J83" s="120">
        <v>2004</v>
      </c>
      <c r="K83" s="120">
        <v>0.76</v>
      </c>
      <c r="L83" s="120">
        <v>351</v>
      </c>
      <c r="M83" s="120">
        <v>7</v>
      </c>
      <c r="N83" s="120">
        <v>7</v>
      </c>
      <c r="O83" s="120">
        <v>0.98499999999999999</v>
      </c>
      <c r="P83" s="121">
        <v>3</v>
      </c>
      <c r="Q83" s="124">
        <v>0</v>
      </c>
      <c r="R83" s="124">
        <v>8301</v>
      </c>
      <c r="S83" s="124">
        <v>492000</v>
      </c>
    </row>
    <row r="84" spans="1:19">
      <c r="A84" s="120">
        <v>83</v>
      </c>
      <c r="B84" s="168" t="s">
        <v>2887</v>
      </c>
      <c r="C84" s="120" t="s">
        <v>1414</v>
      </c>
      <c r="D84" s="120" t="s">
        <v>1415</v>
      </c>
      <c r="E84" s="120">
        <v>608324</v>
      </c>
      <c r="F84" s="120" t="s">
        <v>40</v>
      </c>
      <c r="G84" s="120" t="s">
        <v>42</v>
      </c>
      <c r="H84" s="120">
        <v>8076</v>
      </c>
      <c r="I84" s="120">
        <v>56.29</v>
      </c>
      <c r="J84" s="120">
        <v>2004</v>
      </c>
      <c r="K84" s="120">
        <v>0.76</v>
      </c>
      <c r="L84" s="120">
        <v>351</v>
      </c>
      <c r="M84" s="120">
        <v>7</v>
      </c>
      <c r="N84" s="120">
        <v>7</v>
      </c>
      <c r="O84" s="120">
        <v>0.98499999999999999</v>
      </c>
      <c r="P84" s="121">
        <v>3</v>
      </c>
      <c r="Q84" s="124">
        <v>0</v>
      </c>
      <c r="R84" s="124">
        <v>8301</v>
      </c>
      <c r="S84" s="124">
        <v>467263</v>
      </c>
    </row>
    <row r="85" spans="1:19">
      <c r="A85" s="120">
        <v>84</v>
      </c>
      <c r="B85" s="168" t="s">
        <v>2887</v>
      </c>
      <c r="C85" s="120" t="s">
        <v>1416</v>
      </c>
      <c r="D85" s="120" t="s">
        <v>1417</v>
      </c>
      <c r="E85" s="120">
        <v>490568</v>
      </c>
      <c r="F85" s="120" t="s">
        <v>40</v>
      </c>
      <c r="G85" s="120" t="s">
        <v>42</v>
      </c>
      <c r="H85" s="120">
        <v>8076</v>
      </c>
      <c r="I85" s="120">
        <v>53.46</v>
      </c>
      <c r="J85" s="120">
        <v>2004</v>
      </c>
      <c r="K85" s="120">
        <v>0.76</v>
      </c>
      <c r="L85" s="120">
        <v>351</v>
      </c>
      <c r="M85" s="120">
        <v>7</v>
      </c>
      <c r="N85" s="120">
        <v>1</v>
      </c>
      <c r="O85" s="120">
        <v>1</v>
      </c>
      <c r="P85" s="121">
        <v>2.6</v>
      </c>
      <c r="Q85" s="124">
        <v>-35</v>
      </c>
      <c r="R85" s="124">
        <v>8392</v>
      </c>
      <c r="S85" s="124">
        <v>448636</v>
      </c>
    </row>
    <row r="86" spans="1:19">
      <c r="A86" s="120">
        <v>85</v>
      </c>
      <c r="B86" s="168" t="s">
        <v>2887</v>
      </c>
      <c r="C86" s="120" t="s">
        <v>1418</v>
      </c>
      <c r="D86" s="120" t="s">
        <v>1419</v>
      </c>
      <c r="E86" s="120">
        <v>714108718</v>
      </c>
      <c r="F86" s="120" t="s">
        <v>40</v>
      </c>
      <c r="G86" s="120" t="s">
        <v>42</v>
      </c>
      <c r="H86" s="120">
        <v>8076</v>
      </c>
      <c r="I86" s="120">
        <v>59.27</v>
      </c>
      <c r="J86" s="120">
        <v>2004</v>
      </c>
      <c r="K86" s="120">
        <v>0.76</v>
      </c>
      <c r="L86" s="120">
        <v>351</v>
      </c>
      <c r="M86" s="120">
        <v>7</v>
      </c>
      <c r="N86" s="120">
        <v>1</v>
      </c>
      <c r="O86" s="120">
        <v>1</v>
      </c>
      <c r="P86" s="121">
        <v>3.2</v>
      </c>
      <c r="Q86" s="124">
        <v>17</v>
      </c>
      <c r="R86" s="124">
        <v>8444</v>
      </c>
      <c r="S86" s="124">
        <v>500476</v>
      </c>
    </row>
    <row r="87" spans="1:19">
      <c r="A87" s="120">
        <v>86</v>
      </c>
      <c r="B87" s="168" t="s">
        <v>2887</v>
      </c>
      <c r="C87" s="120" t="s">
        <v>1420</v>
      </c>
      <c r="D87" s="120" t="s">
        <v>1421</v>
      </c>
      <c r="E87" s="120">
        <v>490552</v>
      </c>
      <c r="F87" s="120" t="s">
        <v>40</v>
      </c>
      <c r="G87" s="120" t="s">
        <v>42</v>
      </c>
      <c r="H87" s="120">
        <v>8076</v>
      </c>
      <c r="I87" s="120">
        <v>56.29</v>
      </c>
      <c r="J87" s="120">
        <v>2004</v>
      </c>
      <c r="K87" s="120">
        <v>0.76</v>
      </c>
      <c r="L87" s="120">
        <v>351</v>
      </c>
      <c r="M87" s="120">
        <v>7</v>
      </c>
      <c r="N87" s="120">
        <v>1</v>
      </c>
      <c r="O87" s="120">
        <v>1</v>
      </c>
      <c r="P87" s="121">
        <v>3</v>
      </c>
      <c r="Q87" s="124">
        <v>0</v>
      </c>
      <c r="R87" s="124">
        <v>8427</v>
      </c>
      <c r="S87" s="124">
        <v>474356</v>
      </c>
    </row>
    <row r="88" spans="1:19">
      <c r="A88" s="120">
        <v>87</v>
      </c>
      <c r="B88" s="168" t="s">
        <v>2887</v>
      </c>
      <c r="C88" s="120" t="s">
        <v>1422</v>
      </c>
      <c r="D88" s="120" t="s">
        <v>1423</v>
      </c>
      <c r="E88" s="120">
        <v>490543</v>
      </c>
      <c r="F88" s="120" t="s">
        <v>40</v>
      </c>
      <c r="G88" s="120" t="s">
        <v>42</v>
      </c>
      <c r="H88" s="120">
        <v>8076</v>
      </c>
      <c r="I88" s="120">
        <v>59.27</v>
      </c>
      <c r="J88" s="120">
        <v>2004</v>
      </c>
      <c r="K88" s="120">
        <v>0.76</v>
      </c>
      <c r="L88" s="120">
        <v>351</v>
      </c>
      <c r="M88" s="120">
        <v>7</v>
      </c>
      <c r="N88" s="120">
        <v>2</v>
      </c>
      <c r="O88" s="120">
        <v>1.01</v>
      </c>
      <c r="P88" s="121">
        <v>3</v>
      </c>
      <c r="Q88" s="124">
        <v>0</v>
      </c>
      <c r="R88" s="124">
        <v>8511</v>
      </c>
      <c r="S88" s="124">
        <v>504447</v>
      </c>
    </row>
    <row r="89" spans="1:19">
      <c r="A89" s="120">
        <v>88</v>
      </c>
      <c r="B89" s="168" t="s">
        <v>2887</v>
      </c>
      <c r="C89" s="120" t="s">
        <v>1424</v>
      </c>
      <c r="D89" s="120" t="s">
        <v>1425</v>
      </c>
      <c r="E89" s="120">
        <v>490537</v>
      </c>
      <c r="F89" s="120" t="s">
        <v>40</v>
      </c>
      <c r="G89" s="120" t="s">
        <v>42</v>
      </c>
      <c r="H89" s="120">
        <v>8076</v>
      </c>
      <c r="I89" s="120">
        <v>56.29</v>
      </c>
      <c r="J89" s="120">
        <v>2004</v>
      </c>
      <c r="K89" s="120">
        <v>0.76</v>
      </c>
      <c r="L89" s="120">
        <v>351</v>
      </c>
      <c r="M89" s="120">
        <v>7</v>
      </c>
      <c r="N89" s="120">
        <v>2</v>
      </c>
      <c r="O89" s="120">
        <v>1.01</v>
      </c>
      <c r="P89" s="121">
        <v>3</v>
      </c>
      <c r="Q89" s="124">
        <v>0</v>
      </c>
      <c r="R89" s="124">
        <v>8511</v>
      </c>
      <c r="S89" s="124">
        <v>479084</v>
      </c>
    </row>
    <row r="90" spans="1:19">
      <c r="A90" s="120">
        <v>89</v>
      </c>
      <c r="B90" s="168" t="s">
        <v>2887</v>
      </c>
      <c r="C90" s="120" t="s">
        <v>1426</v>
      </c>
      <c r="D90" s="120" t="s">
        <v>1427</v>
      </c>
      <c r="E90" s="120">
        <v>490528</v>
      </c>
      <c r="F90" s="120" t="s">
        <v>40</v>
      </c>
      <c r="G90" s="120" t="s">
        <v>42</v>
      </c>
      <c r="H90" s="120">
        <v>8076</v>
      </c>
      <c r="I90" s="120">
        <v>59.27</v>
      </c>
      <c r="J90" s="120">
        <v>2004</v>
      </c>
      <c r="K90" s="120">
        <v>0.76</v>
      </c>
      <c r="L90" s="120">
        <v>351</v>
      </c>
      <c r="M90" s="120">
        <v>7</v>
      </c>
      <c r="N90" s="120">
        <v>3</v>
      </c>
      <c r="O90" s="120">
        <v>1.02</v>
      </c>
      <c r="P90" s="121">
        <v>3</v>
      </c>
      <c r="Q90" s="124">
        <v>0</v>
      </c>
      <c r="R90" s="124">
        <v>8596</v>
      </c>
      <c r="S90" s="124">
        <v>509485</v>
      </c>
    </row>
    <row r="91" spans="1:19">
      <c r="A91" s="120">
        <v>90</v>
      </c>
      <c r="B91" s="168" t="s">
        <v>2887</v>
      </c>
      <c r="C91" s="120" t="s">
        <v>1428</v>
      </c>
      <c r="D91" s="120" t="s">
        <v>1429</v>
      </c>
      <c r="E91" s="120">
        <v>490490</v>
      </c>
      <c r="F91" s="120" t="s">
        <v>40</v>
      </c>
      <c r="G91" s="120" t="s">
        <v>42</v>
      </c>
      <c r="H91" s="120">
        <v>8076</v>
      </c>
      <c r="I91" s="120">
        <v>56.29</v>
      </c>
      <c r="J91" s="120">
        <v>2004</v>
      </c>
      <c r="K91" s="120">
        <v>0.76</v>
      </c>
      <c r="L91" s="120">
        <v>351</v>
      </c>
      <c r="M91" s="120">
        <v>7</v>
      </c>
      <c r="N91" s="120">
        <v>3</v>
      </c>
      <c r="O91" s="120">
        <v>1.02</v>
      </c>
      <c r="P91" s="121">
        <v>3</v>
      </c>
      <c r="Q91" s="124">
        <v>0</v>
      </c>
      <c r="R91" s="124">
        <v>8596</v>
      </c>
      <c r="S91" s="124">
        <v>483869</v>
      </c>
    </row>
    <row r="92" spans="1:19">
      <c r="A92" s="120">
        <v>91</v>
      </c>
      <c r="B92" s="168" t="s">
        <v>2887</v>
      </c>
      <c r="C92" s="120" t="s">
        <v>1430</v>
      </c>
      <c r="D92" s="120" t="s">
        <v>1431</v>
      </c>
      <c r="E92" s="120">
        <v>714054397</v>
      </c>
      <c r="F92" s="120" t="s">
        <v>40</v>
      </c>
      <c r="G92" s="120" t="s">
        <v>42</v>
      </c>
      <c r="H92" s="120">
        <v>8076</v>
      </c>
      <c r="I92" s="120">
        <v>59.27</v>
      </c>
      <c r="J92" s="120">
        <v>2004</v>
      </c>
      <c r="K92" s="120">
        <v>0.76</v>
      </c>
      <c r="L92" s="120">
        <v>351</v>
      </c>
      <c r="M92" s="120">
        <v>7</v>
      </c>
      <c r="N92" s="120">
        <v>4</v>
      </c>
      <c r="O92" s="120">
        <v>1.01</v>
      </c>
      <c r="P92" s="121">
        <v>3</v>
      </c>
      <c r="Q92" s="124">
        <v>0</v>
      </c>
      <c r="R92" s="124">
        <v>8511</v>
      </c>
      <c r="S92" s="124">
        <v>504447</v>
      </c>
    </row>
    <row r="93" spans="1:19">
      <c r="A93" s="120">
        <v>92</v>
      </c>
      <c r="B93" s="168" t="s">
        <v>2887</v>
      </c>
      <c r="C93" s="120" t="s">
        <v>1432</v>
      </c>
      <c r="D93" s="120" t="s">
        <v>1433</v>
      </c>
      <c r="E93" s="120">
        <v>490475</v>
      </c>
      <c r="F93" s="120" t="s">
        <v>40</v>
      </c>
      <c r="G93" s="120" t="s">
        <v>42</v>
      </c>
      <c r="H93" s="120">
        <v>8076</v>
      </c>
      <c r="I93" s="120">
        <v>56.29</v>
      </c>
      <c r="J93" s="120">
        <v>2004</v>
      </c>
      <c r="K93" s="120">
        <v>0.76</v>
      </c>
      <c r="L93" s="120">
        <v>351</v>
      </c>
      <c r="M93" s="120">
        <v>7</v>
      </c>
      <c r="N93" s="120">
        <v>4</v>
      </c>
      <c r="O93" s="120">
        <v>1.01</v>
      </c>
      <c r="P93" s="121">
        <v>3</v>
      </c>
      <c r="Q93" s="124">
        <v>0</v>
      </c>
      <c r="R93" s="124">
        <v>8511</v>
      </c>
      <c r="S93" s="124">
        <v>479084</v>
      </c>
    </row>
    <row r="94" spans="1:19">
      <c r="A94" s="120">
        <v>93</v>
      </c>
      <c r="B94" s="168" t="s">
        <v>2887</v>
      </c>
      <c r="C94" s="120" t="s">
        <v>1434</v>
      </c>
      <c r="D94" s="120" t="s">
        <v>1435</v>
      </c>
      <c r="E94" s="120">
        <v>490515</v>
      </c>
      <c r="F94" s="120" t="s">
        <v>40</v>
      </c>
      <c r="G94" s="120" t="s">
        <v>42</v>
      </c>
      <c r="H94" s="120">
        <v>8076</v>
      </c>
      <c r="I94" s="120">
        <v>59.27</v>
      </c>
      <c r="J94" s="120">
        <v>2004</v>
      </c>
      <c r="K94" s="120">
        <v>0.76</v>
      </c>
      <c r="L94" s="120">
        <v>351</v>
      </c>
      <c r="M94" s="120">
        <v>7</v>
      </c>
      <c r="N94" s="120">
        <v>5</v>
      </c>
      <c r="O94" s="120">
        <v>1.0049999999999999</v>
      </c>
      <c r="P94" s="121">
        <v>3</v>
      </c>
      <c r="Q94" s="124">
        <v>0</v>
      </c>
      <c r="R94" s="124">
        <v>8469</v>
      </c>
      <c r="S94" s="124">
        <v>501958</v>
      </c>
    </row>
    <row r="95" spans="1:19">
      <c r="A95" s="120">
        <v>94</v>
      </c>
      <c r="B95" s="168" t="s">
        <v>2887</v>
      </c>
      <c r="C95" s="120" t="s">
        <v>1436</v>
      </c>
      <c r="D95" s="120" t="s">
        <v>1437</v>
      </c>
      <c r="E95" s="120">
        <v>490509</v>
      </c>
      <c r="F95" s="120" t="s">
        <v>40</v>
      </c>
      <c r="G95" s="120" t="s">
        <v>42</v>
      </c>
      <c r="H95" s="120">
        <v>8076</v>
      </c>
      <c r="I95" s="120">
        <v>56.29</v>
      </c>
      <c r="J95" s="120">
        <v>2004</v>
      </c>
      <c r="K95" s="120">
        <v>0.76</v>
      </c>
      <c r="L95" s="120">
        <v>351</v>
      </c>
      <c r="M95" s="120">
        <v>7</v>
      </c>
      <c r="N95" s="120">
        <v>5</v>
      </c>
      <c r="O95" s="120">
        <v>1.0049999999999999</v>
      </c>
      <c r="P95" s="121">
        <v>3</v>
      </c>
      <c r="Q95" s="124">
        <v>0</v>
      </c>
      <c r="R95" s="124">
        <v>8469</v>
      </c>
      <c r="S95" s="124">
        <v>476720</v>
      </c>
    </row>
    <row r="96" spans="1:19">
      <c r="A96" s="120">
        <v>95</v>
      </c>
      <c r="B96" s="168" t="s">
        <v>2887</v>
      </c>
      <c r="C96" s="120" t="s">
        <v>1438</v>
      </c>
      <c r="D96" s="120" t="s">
        <v>1439</v>
      </c>
      <c r="E96" s="120">
        <v>490523</v>
      </c>
      <c r="F96" s="120" t="s">
        <v>40</v>
      </c>
      <c r="G96" s="120" t="s">
        <v>42</v>
      </c>
      <c r="H96" s="120">
        <v>8076</v>
      </c>
      <c r="I96" s="120">
        <v>59.27</v>
      </c>
      <c r="J96" s="120">
        <v>2004</v>
      </c>
      <c r="K96" s="120">
        <v>0.76</v>
      </c>
      <c r="L96" s="120">
        <v>351</v>
      </c>
      <c r="M96" s="120">
        <v>7</v>
      </c>
      <c r="N96" s="120">
        <v>6</v>
      </c>
      <c r="O96" s="120">
        <v>1</v>
      </c>
      <c r="P96" s="121">
        <v>3</v>
      </c>
      <c r="Q96" s="124">
        <v>0</v>
      </c>
      <c r="R96" s="124">
        <v>8427</v>
      </c>
      <c r="S96" s="124">
        <v>499468</v>
      </c>
    </row>
    <row r="97" spans="1:19">
      <c r="A97" s="120">
        <v>96</v>
      </c>
      <c r="B97" s="168" t="s">
        <v>2887</v>
      </c>
      <c r="C97" s="120" t="s">
        <v>1440</v>
      </c>
      <c r="D97" s="120" t="s">
        <v>1441</v>
      </c>
      <c r="E97" s="120">
        <v>490465</v>
      </c>
      <c r="F97" s="120" t="s">
        <v>40</v>
      </c>
      <c r="G97" s="120" t="s">
        <v>42</v>
      </c>
      <c r="H97" s="120">
        <v>8076</v>
      </c>
      <c r="I97" s="120">
        <v>56.29</v>
      </c>
      <c r="J97" s="120">
        <v>2004</v>
      </c>
      <c r="K97" s="120">
        <v>0.76</v>
      </c>
      <c r="L97" s="120">
        <v>351</v>
      </c>
      <c r="M97" s="120">
        <v>7</v>
      </c>
      <c r="N97" s="120">
        <v>6</v>
      </c>
      <c r="O97" s="120">
        <v>1</v>
      </c>
      <c r="P97" s="121">
        <v>3</v>
      </c>
      <c r="Q97" s="124">
        <v>0</v>
      </c>
      <c r="R97" s="124">
        <v>8427</v>
      </c>
      <c r="S97" s="124">
        <v>474356</v>
      </c>
    </row>
    <row r="98" spans="1:19">
      <c r="A98" s="120">
        <v>97</v>
      </c>
      <c r="B98" s="168" t="s">
        <v>2887</v>
      </c>
      <c r="C98" s="120" t="s">
        <v>1442</v>
      </c>
      <c r="D98" s="120" t="s">
        <v>1443</v>
      </c>
      <c r="E98" s="120">
        <v>490455</v>
      </c>
      <c r="F98" s="120" t="s">
        <v>40</v>
      </c>
      <c r="G98" s="120" t="s">
        <v>42</v>
      </c>
      <c r="H98" s="120">
        <v>8076</v>
      </c>
      <c r="I98" s="120">
        <v>59.27</v>
      </c>
      <c r="J98" s="120">
        <v>2004</v>
      </c>
      <c r="K98" s="120">
        <v>0.76</v>
      </c>
      <c r="L98" s="120">
        <v>351</v>
      </c>
      <c r="M98" s="120">
        <v>7</v>
      </c>
      <c r="N98" s="120">
        <v>7</v>
      </c>
      <c r="O98" s="120">
        <v>0.98499999999999999</v>
      </c>
      <c r="P98" s="121">
        <v>3</v>
      </c>
      <c r="Q98" s="124">
        <v>0</v>
      </c>
      <c r="R98" s="124">
        <v>8301</v>
      </c>
      <c r="S98" s="124">
        <v>492000</v>
      </c>
    </row>
    <row r="99" spans="1:19">
      <c r="A99" s="120">
        <v>98</v>
      </c>
      <c r="B99" s="168" t="s">
        <v>2887</v>
      </c>
      <c r="C99" s="120" t="s">
        <v>1444</v>
      </c>
      <c r="D99" s="120" t="s">
        <v>1445</v>
      </c>
      <c r="E99" s="120">
        <v>490451</v>
      </c>
      <c r="F99" s="120" t="s">
        <v>40</v>
      </c>
      <c r="G99" s="120" t="s">
        <v>42</v>
      </c>
      <c r="H99" s="120">
        <v>8076</v>
      </c>
      <c r="I99" s="120">
        <v>56.29</v>
      </c>
      <c r="J99" s="120">
        <v>2004</v>
      </c>
      <c r="K99" s="120">
        <v>0.76</v>
      </c>
      <c r="L99" s="120">
        <v>351</v>
      </c>
      <c r="M99" s="120">
        <v>7</v>
      </c>
      <c r="N99" s="120">
        <v>7</v>
      </c>
      <c r="O99" s="120">
        <v>0.98499999999999999</v>
      </c>
      <c r="P99" s="121">
        <v>3</v>
      </c>
      <c r="Q99" s="124">
        <v>0</v>
      </c>
      <c r="R99" s="124">
        <v>8301</v>
      </c>
      <c r="S99" s="124">
        <v>467263</v>
      </c>
    </row>
    <row r="100" spans="1:19">
      <c r="A100" s="120">
        <v>99</v>
      </c>
      <c r="B100" s="168" t="s">
        <v>2887</v>
      </c>
      <c r="C100" s="120" t="s">
        <v>1446</v>
      </c>
      <c r="D100" s="120" t="s">
        <v>1447</v>
      </c>
      <c r="E100" s="120">
        <v>490565</v>
      </c>
      <c r="F100" s="120" t="s">
        <v>40</v>
      </c>
      <c r="G100" s="120" t="s">
        <v>42</v>
      </c>
      <c r="H100" s="120">
        <v>8076</v>
      </c>
      <c r="I100" s="120">
        <v>53.46</v>
      </c>
      <c r="J100" s="120">
        <v>2004</v>
      </c>
      <c r="K100" s="120">
        <v>0.76</v>
      </c>
      <c r="L100" s="120">
        <v>351</v>
      </c>
      <c r="M100" s="120">
        <v>7</v>
      </c>
      <c r="N100" s="120">
        <v>1</v>
      </c>
      <c r="O100" s="120">
        <v>1</v>
      </c>
      <c r="P100" s="121">
        <v>2.6</v>
      </c>
      <c r="Q100" s="124">
        <v>-35</v>
      </c>
      <c r="R100" s="124">
        <v>8392</v>
      </c>
      <c r="S100" s="124">
        <v>448636</v>
      </c>
    </row>
    <row r="101" spans="1:19">
      <c r="A101" s="120">
        <v>100</v>
      </c>
      <c r="B101" s="168" t="s">
        <v>2887</v>
      </c>
      <c r="C101" s="120" t="s">
        <v>1448</v>
      </c>
      <c r="D101" s="120" t="s">
        <v>1449</v>
      </c>
      <c r="E101" s="120">
        <v>490549</v>
      </c>
      <c r="F101" s="120" t="s">
        <v>40</v>
      </c>
      <c r="G101" s="120" t="s">
        <v>42</v>
      </c>
      <c r="H101" s="120">
        <v>8076</v>
      </c>
      <c r="I101" s="120">
        <v>56.29</v>
      </c>
      <c r="J101" s="120">
        <v>2004</v>
      </c>
      <c r="K101" s="120">
        <v>0.76</v>
      </c>
      <c r="L101" s="120">
        <v>351</v>
      </c>
      <c r="M101" s="120">
        <v>7</v>
      </c>
      <c r="N101" s="120">
        <v>1</v>
      </c>
      <c r="O101" s="120">
        <v>1</v>
      </c>
      <c r="P101" s="121">
        <v>3</v>
      </c>
      <c r="Q101" s="124">
        <v>0</v>
      </c>
      <c r="R101" s="124">
        <v>8427</v>
      </c>
      <c r="S101" s="124">
        <v>474356</v>
      </c>
    </row>
    <row r="102" spans="1:19">
      <c r="A102" s="120">
        <v>101</v>
      </c>
      <c r="B102" s="168" t="s">
        <v>2887</v>
      </c>
      <c r="C102" s="120" t="s">
        <v>1450</v>
      </c>
      <c r="D102" s="120" t="s">
        <v>1451</v>
      </c>
      <c r="E102" s="120">
        <v>714061366</v>
      </c>
      <c r="F102" s="120" t="s">
        <v>40</v>
      </c>
      <c r="G102" s="120" t="s">
        <v>42</v>
      </c>
      <c r="H102" s="120">
        <v>8076</v>
      </c>
      <c r="I102" s="120">
        <v>44.98</v>
      </c>
      <c r="J102" s="120">
        <v>2004</v>
      </c>
      <c r="K102" s="120">
        <v>0.76</v>
      </c>
      <c r="L102" s="120">
        <v>351</v>
      </c>
      <c r="M102" s="120">
        <v>7</v>
      </c>
      <c r="N102" s="120">
        <v>2</v>
      </c>
      <c r="O102" s="120">
        <v>1.01</v>
      </c>
      <c r="P102" s="121">
        <v>3</v>
      </c>
      <c r="Q102" s="124">
        <v>0</v>
      </c>
      <c r="R102" s="124">
        <v>8511</v>
      </c>
      <c r="S102" s="124">
        <v>382825</v>
      </c>
    </row>
    <row r="103" spans="1:19">
      <c r="A103" s="120">
        <v>102</v>
      </c>
      <c r="B103" s="168" t="s">
        <v>2887</v>
      </c>
      <c r="C103" s="120" t="s">
        <v>1452</v>
      </c>
      <c r="D103" s="120" t="s">
        <v>1453</v>
      </c>
      <c r="E103" s="120">
        <v>454058</v>
      </c>
      <c r="F103" s="120" t="s">
        <v>40</v>
      </c>
      <c r="G103" s="120" t="s">
        <v>42</v>
      </c>
      <c r="H103" s="120">
        <v>8076</v>
      </c>
      <c r="I103" s="120">
        <v>56.29</v>
      </c>
      <c r="J103" s="120">
        <v>2004</v>
      </c>
      <c r="K103" s="120">
        <v>0.76</v>
      </c>
      <c r="L103" s="120">
        <v>351</v>
      </c>
      <c r="M103" s="120">
        <v>7</v>
      </c>
      <c r="N103" s="120">
        <v>2</v>
      </c>
      <c r="O103" s="120">
        <v>1.01</v>
      </c>
      <c r="P103" s="121">
        <v>3</v>
      </c>
      <c r="Q103" s="124">
        <v>0</v>
      </c>
      <c r="R103" s="124">
        <v>8511</v>
      </c>
      <c r="S103" s="124">
        <v>479084</v>
      </c>
    </row>
    <row r="104" spans="1:19">
      <c r="A104" s="120">
        <v>103</v>
      </c>
      <c r="B104" s="168" t="s">
        <v>2887</v>
      </c>
      <c r="C104" s="120" t="s">
        <v>1454</v>
      </c>
      <c r="D104" s="120" t="s">
        <v>1455</v>
      </c>
      <c r="E104" s="120">
        <v>490525</v>
      </c>
      <c r="F104" s="120" t="s">
        <v>40</v>
      </c>
      <c r="G104" s="120" t="s">
        <v>42</v>
      </c>
      <c r="H104" s="120">
        <v>8076</v>
      </c>
      <c r="I104" s="120">
        <v>44.98</v>
      </c>
      <c r="J104" s="120">
        <v>2004</v>
      </c>
      <c r="K104" s="120">
        <v>0.76</v>
      </c>
      <c r="L104" s="120">
        <v>351</v>
      </c>
      <c r="M104" s="120">
        <v>7</v>
      </c>
      <c r="N104" s="120">
        <v>3</v>
      </c>
      <c r="O104" s="120">
        <v>1.02</v>
      </c>
      <c r="P104" s="121">
        <v>3</v>
      </c>
      <c r="Q104" s="124">
        <v>0</v>
      </c>
      <c r="R104" s="124">
        <v>8596</v>
      </c>
      <c r="S104" s="124">
        <v>386648</v>
      </c>
    </row>
    <row r="105" spans="1:19">
      <c r="A105" s="120">
        <v>104</v>
      </c>
      <c r="B105" s="168" t="s">
        <v>2887</v>
      </c>
      <c r="C105" s="120" t="s">
        <v>1456</v>
      </c>
      <c r="D105" s="120" t="s">
        <v>1457</v>
      </c>
      <c r="E105" s="120">
        <v>490487</v>
      </c>
      <c r="F105" s="120" t="s">
        <v>40</v>
      </c>
      <c r="G105" s="120" t="s">
        <v>42</v>
      </c>
      <c r="H105" s="120">
        <v>8076</v>
      </c>
      <c r="I105" s="120">
        <v>56.29</v>
      </c>
      <c r="J105" s="120">
        <v>2004</v>
      </c>
      <c r="K105" s="120">
        <v>0.76</v>
      </c>
      <c r="L105" s="120">
        <v>351</v>
      </c>
      <c r="M105" s="120">
        <v>7</v>
      </c>
      <c r="N105" s="120">
        <v>3</v>
      </c>
      <c r="O105" s="120">
        <v>1.02</v>
      </c>
      <c r="P105" s="121">
        <v>3</v>
      </c>
      <c r="Q105" s="124">
        <v>0</v>
      </c>
      <c r="R105" s="124">
        <v>8596</v>
      </c>
      <c r="S105" s="124">
        <v>483869</v>
      </c>
    </row>
    <row r="106" spans="1:19">
      <c r="A106" s="120">
        <v>105</v>
      </c>
      <c r="B106" s="168" t="s">
        <v>2887</v>
      </c>
      <c r="C106" s="120" t="s">
        <v>1458</v>
      </c>
      <c r="D106" s="120" t="s">
        <v>1459</v>
      </c>
      <c r="E106" s="120">
        <v>490478</v>
      </c>
      <c r="F106" s="120" t="s">
        <v>40</v>
      </c>
      <c r="G106" s="120" t="s">
        <v>42</v>
      </c>
      <c r="H106" s="120">
        <v>8076</v>
      </c>
      <c r="I106" s="120">
        <v>44.98</v>
      </c>
      <c r="J106" s="120">
        <v>2004</v>
      </c>
      <c r="K106" s="120">
        <v>0.76</v>
      </c>
      <c r="L106" s="120">
        <v>351</v>
      </c>
      <c r="M106" s="120">
        <v>7</v>
      </c>
      <c r="N106" s="120">
        <v>4</v>
      </c>
      <c r="O106" s="120">
        <v>1.01</v>
      </c>
      <c r="P106" s="121">
        <v>3</v>
      </c>
      <c r="Q106" s="124">
        <v>0</v>
      </c>
      <c r="R106" s="124">
        <v>8511</v>
      </c>
      <c r="S106" s="124">
        <v>382825</v>
      </c>
    </row>
    <row r="107" spans="1:19">
      <c r="A107" s="120">
        <v>106</v>
      </c>
      <c r="B107" s="168" t="s">
        <v>2887</v>
      </c>
      <c r="C107" s="120" t="s">
        <v>1460</v>
      </c>
      <c r="D107" s="120" t="s">
        <v>1461</v>
      </c>
      <c r="E107" s="120">
        <v>490517</v>
      </c>
      <c r="F107" s="120" t="s">
        <v>40</v>
      </c>
      <c r="G107" s="120" t="s">
        <v>42</v>
      </c>
      <c r="H107" s="120">
        <v>8076</v>
      </c>
      <c r="I107" s="120">
        <v>56.29</v>
      </c>
      <c r="J107" s="120">
        <v>2004</v>
      </c>
      <c r="K107" s="120">
        <v>0.76</v>
      </c>
      <c r="L107" s="120">
        <v>351</v>
      </c>
      <c r="M107" s="120">
        <v>7</v>
      </c>
      <c r="N107" s="120">
        <v>4</v>
      </c>
      <c r="O107" s="120">
        <v>1.01</v>
      </c>
      <c r="P107" s="121">
        <v>3</v>
      </c>
      <c r="Q107" s="124">
        <v>0</v>
      </c>
      <c r="R107" s="124">
        <v>8511</v>
      </c>
      <c r="S107" s="124">
        <v>479084</v>
      </c>
    </row>
    <row r="108" spans="1:19">
      <c r="A108" s="120">
        <v>107</v>
      </c>
      <c r="B108" s="168" t="s">
        <v>2887</v>
      </c>
      <c r="C108" s="120" t="s">
        <v>1462</v>
      </c>
      <c r="D108" s="120" t="s">
        <v>1463</v>
      </c>
      <c r="E108" s="120">
        <v>711088171</v>
      </c>
      <c r="F108" s="120" t="s">
        <v>40</v>
      </c>
      <c r="G108" s="120" t="s">
        <v>42</v>
      </c>
      <c r="H108" s="120">
        <v>8076</v>
      </c>
      <c r="I108" s="120">
        <v>44.98</v>
      </c>
      <c r="J108" s="120">
        <v>2004</v>
      </c>
      <c r="K108" s="120">
        <v>0.76</v>
      </c>
      <c r="L108" s="120">
        <v>351</v>
      </c>
      <c r="M108" s="120">
        <v>7</v>
      </c>
      <c r="N108" s="120">
        <v>5</v>
      </c>
      <c r="O108" s="120">
        <v>1.0049999999999999</v>
      </c>
      <c r="P108" s="121">
        <v>3</v>
      </c>
      <c r="Q108" s="124">
        <v>0</v>
      </c>
      <c r="R108" s="124">
        <v>8469</v>
      </c>
      <c r="S108" s="124">
        <v>380936</v>
      </c>
    </row>
    <row r="109" spans="1:19">
      <c r="A109" s="120">
        <v>108</v>
      </c>
      <c r="B109" s="168" t="s">
        <v>2887</v>
      </c>
      <c r="C109" s="120" t="s">
        <v>1464</v>
      </c>
      <c r="D109" s="120" t="s">
        <v>1465</v>
      </c>
      <c r="E109" s="120">
        <v>490506</v>
      </c>
      <c r="F109" s="120" t="s">
        <v>40</v>
      </c>
      <c r="G109" s="120" t="s">
        <v>42</v>
      </c>
      <c r="H109" s="120">
        <v>8076</v>
      </c>
      <c r="I109" s="120">
        <v>56.29</v>
      </c>
      <c r="J109" s="120">
        <v>2004</v>
      </c>
      <c r="K109" s="120">
        <v>0.76</v>
      </c>
      <c r="L109" s="120">
        <v>351</v>
      </c>
      <c r="M109" s="120">
        <v>7</v>
      </c>
      <c r="N109" s="120">
        <v>5</v>
      </c>
      <c r="O109" s="120">
        <v>1.0049999999999999</v>
      </c>
      <c r="P109" s="121">
        <v>3</v>
      </c>
      <c r="Q109" s="124">
        <v>0</v>
      </c>
      <c r="R109" s="124">
        <v>8469</v>
      </c>
      <c r="S109" s="124">
        <v>476720</v>
      </c>
    </row>
    <row r="110" spans="1:19">
      <c r="A110" s="120">
        <v>109</v>
      </c>
      <c r="B110" s="168" t="s">
        <v>2887</v>
      </c>
      <c r="C110" s="120" t="s">
        <v>1466</v>
      </c>
      <c r="D110" s="120" t="s">
        <v>1467</v>
      </c>
      <c r="E110" s="120">
        <v>490520</v>
      </c>
      <c r="F110" s="120" t="s">
        <v>40</v>
      </c>
      <c r="G110" s="120" t="s">
        <v>42</v>
      </c>
      <c r="H110" s="120">
        <v>8076</v>
      </c>
      <c r="I110" s="120">
        <v>44.98</v>
      </c>
      <c r="J110" s="120">
        <v>2004</v>
      </c>
      <c r="K110" s="120">
        <v>0.76</v>
      </c>
      <c r="L110" s="120">
        <v>351</v>
      </c>
      <c r="M110" s="120">
        <v>7</v>
      </c>
      <c r="N110" s="120">
        <v>6</v>
      </c>
      <c r="O110" s="120">
        <v>1</v>
      </c>
      <c r="P110" s="121">
        <v>3</v>
      </c>
      <c r="Q110" s="124">
        <v>0</v>
      </c>
      <c r="R110" s="124">
        <v>8427</v>
      </c>
      <c r="S110" s="124">
        <v>379046</v>
      </c>
    </row>
    <row r="111" spans="1:19">
      <c r="A111" s="120">
        <v>110</v>
      </c>
      <c r="B111" s="168" t="s">
        <v>2887</v>
      </c>
      <c r="C111" s="120" t="s">
        <v>1468</v>
      </c>
      <c r="D111" s="120" t="s">
        <v>1469</v>
      </c>
      <c r="E111" s="120">
        <v>490461</v>
      </c>
      <c r="F111" s="120" t="s">
        <v>40</v>
      </c>
      <c r="G111" s="120" t="s">
        <v>42</v>
      </c>
      <c r="H111" s="120">
        <v>8076</v>
      </c>
      <c r="I111" s="120">
        <v>56.29</v>
      </c>
      <c r="J111" s="120">
        <v>2004</v>
      </c>
      <c r="K111" s="120">
        <v>0.76</v>
      </c>
      <c r="L111" s="120">
        <v>351</v>
      </c>
      <c r="M111" s="120">
        <v>7</v>
      </c>
      <c r="N111" s="120">
        <v>6</v>
      </c>
      <c r="O111" s="120">
        <v>1</v>
      </c>
      <c r="P111" s="121">
        <v>3</v>
      </c>
      <c r="Q111" s="124">
        <v>0</v>
      </c>
      <c r="R111" s="124">
        <v>8427</v>
      </c>
      <c r="S111" s="124">
        <v>474356</v>
      </c>
    </row>
    <row r="112" spans="1:19">
      <c r="A112" s="120">
        <v>111</v>
      </c>
      <c r="B112" s="168" t="s">
        <v>2887</v>
      </c>
      <c r="C112" s="120" t="s">
        <v>1470</v>
      </c>
      <c r="D112" s="120" t="s">
        <v>1471</v>
      </c>
      <c r="E112" s="120">
        <v>490453</v>
      </c>
      <c r="F112" s="120" t="s">
        <v>40</v>
      </c>
      <c r="G112" s="120" t="s">
        <v>42</v>
      </c>
      <c r="H112" s="120">
        <v>8076</v>
      </c>
      <c r="I112" s="120">
        <v>59.27</v>
      </c>
      <c r="J112" s="120">
        <v>2004</v>
      </c>
      <c r="K112" s="120">
        <v>0.76</v>
      </c>
      <c r="L112" s="120">
        <v>351</v>
      </c>
      <c r="M112" s="120">
        <v>7</v>
      </c>
      <c r="N112" s="120">
        <v>7</v>
      </c>
      <c r="O112" s="120">
        <v>0.98499999999999999</v>
      </c>
      <c r="P112" s="121">
        <v>3</v>
      </c>
      <c r="Q112" s="124">
        <v>0</v>
      </c>
      <c r="R112" s="124">
        <v>8301</v>
      </c>
      <c r="S112" s="124">
        <v>492000</v>
      </c>
    </row>
    <row r="113" spans="1:19">
      <c r="A113" s="120">
        <v>112</v>
      </c>
      <c r="B113" s="168" t="s">
        <v>2887</v>
      </c>
      <c r="C113" s="120" t="s">
        <v>1472</v>
      </c>
      <c r="D113" s="120" t="s">
        <v>1473</v>
      </c>
      <c r="E113" s="120">
        <v>490471</v>
      </c>
      <c r="F113" s="120" t="s">
        <v>40</v>
      </c>
      <c r="G113" s="120" t="s">
        <v>42</v>
      </c>
      <c r="H113" s="120">
        <v>8076</v>
      </c>
      <c r="I113" s="120">
        <v>56.29</v>
      </c>
      <c r="J113" s="120">
        <v>2004</v>
      </c>
      <c r="K113" s="120">
        <v>0.76</v>
      </c>
      <c r="L113" s="120">
        <v>351</v>
      </c>
      <c r="M113" s="120">
        <v>7</v>
      </c>
      <c r="N113" s="120">
        <v>7</v>
      </c>
      <c r="O113" s="120">
        <v>0.98499999999999999</v>
      </c>
      <c r="P113" s="121">
        <v>3</v>
      </c>
      <c r="Q113" s="124">
        <v>0</v>
      </c>
      <c r="R113" s="124">
        <v>8301</v>
      </c>
      <c r="S113" s="124">
        <v>467263</v>
      </c>
    </row>
    <row r="114" spans="1:19">
      <c r="A114" s="120">
        <v>113</v>
      </c>
      <c r="B114" s="168" t="s">
        <v>2889</v>
      </c>
      <c r="C114" s="120" t="s">
        <v>2888</v>
      </c>
      <c r="D114" s="120" t="s">
        <v>1475</v>
      </c>
      <c r="E114" s="120">
        <v>388492</v>
      </c>
      <c r="F114" s="120" t="s">
        <v>40</v>
      </c>
      <c r="G114" s="120" t="s">
        <v>42</v>
      </c>
      <c r="H114" s="120">
        <v>8076</v>
      </c>
      <c r="I114" s="120">
        <v>60.16</v>
      </c>
      <c r="J114" s="120">
        <v>1982</v>
      </c>
      <c r="K114" s="120">
        <v>0.32</v>
      </c>
      <c r="L114" s="120">
        <v>15</v>
      </c>
      <c r="M114" s="120">
        <v>2</v>
      </c>
      <c r="N114" s="120">
        <v>1</v>
      </c>
      <c r="O114" s="120">
        <v>1</v>
      </c>
      <c r="P114" s="121">
        <v>3</v>
      </c>
      <c r="Q114" s="124">
        <v>0</v>
      </c>
      <c r="R114" s="124">
        <v>8091</v>
      </c>
      <c r="S114" s="124">
        <v>486755</v>
      </c>
    </row>
    <row r="115" spans="1:19">
      <c r="A115" s="120">
        <v>114</v>
      </c>
      <c r="B115" s="168" t="s">
        <v>2889</v>
      </c>
      <c r="C115" s="120" t="s">
        <v>1476</v>
      </c>
      <c r="D115" s="120" t="s">
        <v>1477</v>
      </c>
      <c r="E115" s="120" t="s">
        <v>1478</v>
      </c>
      <c r="F115" s="120" t="s">
        <v>40</v>
      </c>
      <c r="G115" s="120" t="s">
        <v>42</v>
      </c>
      <c r="H115" s="120">
        <v>8076</v>
      </c>
      <c r="I115" s="120">
        <v>68.39</v>
      </c>
      <c r="J115" s="120">
        <v>1982</v>
      </c>
      <c r="K115" s="120">
        <v>0.32</v>
      </c>
      <c r="L115" s="120">
        <v>15</v>
      </c>
      <c r="M115" s="120">
        <v>2</v>
      </c>
      <c r="N115" s="120">
        <v>1</v>
      </c>
      <c r="O115" s="120">
        <v>1</v>
      </c>
      <c r="P115" s="121">
        <v>3</v>
      </c>
      <c r="Q115" s="124">
        <v>0</v>
      </c>
      <c r="R115" s="124">
        <v>8091</v>
      </c>
      <c r="S115" s="124">
        <v>553343</v>
      </c>
    </row>
    <row r="116" spans="1:19">
      <c r="A116" s="120">
        <v>115</v>
      </c>
      <c r="B116" s="168" t="s">
        <v>2889</v>
      </c>
      <c r="C116" s="120" t="s">
        <v>1479</v>
      </c>
      <c r="D116" s="120" t="s">
        <v>1480</v>
      </c>
      <c r="E116" s="120">
        <v>388491</v>
      </c>
      <c r="F116" s="120" t="s">
        <v>40</v>
      </c>
      <c r="G116" s="120" t="s">
        <v>42</v>
      </c>
      <c r="H116" s="120">
        <v>8076</v>
      </c>
      <c r="I116" s="120">
        <v>64.02</v>
      </c>
      <c r="J116" s="120">
        <v>1982</v>
      </c>
      <c r="K116" s="120">
        <v>0.32</v>
      </c>
      <c r="L116" s="120">
        <v>15</v>
      </c>
      <c r="M116" s="120">
        <v>2</v>
      </c>
      <c r="N116" s="120">
        <v>1</v>
      </c>
      <c r="O116" s="120">
        <v>1</v>
      </c>
      <c r="P116" s="121">
        <v>3</v>
      </c>
      <c r="Q116" s="124">
        <v>0</v>
      </c>
      <c r="R116" s="124">
        <v>8091</v>
      </c>
      <c r="S116" s="124">
        <v>517986</v>
      </c>
    </row>
    <row r="117" spans="1:19">
      <c r="A117" s="125">
        <v>116</v>
      </c>
      <c r="B117" s="168" t="s">
        <v>2889</v>
      </c>
      <c r="C117" s="120" t="s">
        <v>1481</v>
      </c>
      <c r="D117" s="120" t="s">
        <v>1482</v>
      </c>
      <c r="E117" s="120">
        <v>388490</v>
      </c>
      <c r="F117" s="120" t="s">
        <v>40</v>
      </c>
      <c r="G117" s="120" t="s">
        <v>42</v>
      </c>
      <c r="H117" s="120">
        <v>8076</v>
      </c>
      <c r="I117" s="120">
        <v>64.02</v>
      </c>
      <c r="J117" s="120">
        <v>1982</v>
      </c>
      <c r="K117" s="120">
        <v>0.32</v>
      </c>
      <c r="L117" s="120">
        <v>15</v>
      </c>
      <c r="M117" s="120">
        <v>2</v>
      </c>
      <c r="N117" s="120">
        <v>1</v>
      </c>
      <c r="O117" s="120">
        <v>1</v>
      </c>
      <c r="P117" s="121">
        <v>3</v>
      </c>
      <c r="Q117" s="124">
        <v>0</v>
      </c>
      <c r="R117" s="124">
        <v>8091</v>
      </c>
      <c r="S117" s="124">
        <v>517986</v>
      </c>
    </row>
    <row r="118" spans="1:19">
      <c r="A118" s="125">
        <v>117</v>
      </c>
      <c r="B118" s="168" t="s">
        <v>2889</v>
      </c>
      <c r="C118" s="120" t="s">
        <v>1483</v>
      </c>
      <c r="D118" s="120" t="s">
        <v>1484</v>
      </c>
      <c r="E118" s="120">
        <v>388489</v>
      </c>
      <c r="F118" s="120" t="s">
        <v>40</v>
      </c>
      <c r="G118" s="120" t="s">
        <v>42</v>
      </c>
      <c r="H118" s="120">
        <v>8076</v>
      </c>
      <c r="I118" s="120">
        <v>63.46</v>
      </c>
      <c r="J118" s="120">
        <v>1982</v>
      </c>
      <c r="K118" s="120">
        <v>0.32</v>
      </c>
      <c r="L118" s="120">
        <v>15</v>
      </c>
      <c r="M118" s="120">
        <v>2</v>
      </c>
      <c r="N118" s="120">
        <v>1</v>
      </c>
      <c r="O118" s="120">
        <v>1</v>
      </c>
      <c r="P118" s="121">
        <v>3</v>
      </c>
      <c r="Q118" s="124">
        <v>0</v>
      </c>
      <c r="R118" s="124">
        <v>8091</v>
      </c>
      <c r="S118" s="124">
        <v>513455</v>
      </c>
    </row>
    <row r="119" spans="1:19">
      <c r="A119" s="125">
        <v>118</v>
      </c>
      <c r="B119" s="168" t="s">
        <v>2889</v>
      </c>
      <c r="C119" s="120" t="s">
        <v>1485</v>
      </c>
      <c r="D119" s="120" t="s">
        <v>1486</v>
      </c>
      <c r="E119" s="120">
        <v>601181</v>
      </c>
      <c r="F119" s="120" t="s">
        <v>40</v>
      </c>
      <c r="G119" s="120" t="s">
        <v>42</v>
      </c>
      <c r="H119" s="120">
        <v>8076</v>
      </c>
      <c r="I119" s="120">
        <v>63.46</v>
      </c>
      <c r="J119" s="120">
        <v>1982</v>
      </c>
      <c r="K119" s="120">
        <v>0.32</v>
      </c>
      <c r="L119" s="120">
        <v>15</v>
      </c>
      <c r="M119" s="120">
        <v>2</v>
      </c>
      <c r="N119" s="120">
        <v>1</v>
      </c>
      <c r="O119" s="120">
        <v>1</v>
      </c>
      <c r="P119" s="121">
        <v>3</v>
      </c>
      <c r="Q119" s="124">
        <v>0</v>
      </c>
      <c r="R119" s="124">
        <v>8091</v>
      </c>
      <c r="S119" s="124">
        <v>513455</v>
      </c>
    </row>
    <row r="120" spans="1:19">
      <c r="A120" s="125">
        <v>119</v>
      </c>
      <c r="B120" s="168" t="s">
        <v>2889</v>
      </c>
      <c r="C120" s="120" t="s">
        <v>1487</v>
      </c>
      <c r="D120" s="120" t="s">
        <v>1488</v>
      </c>
      <c r="E120" s="120">
        <v>504217</v>
      </c>
      <c r="F120" s="120" t="s">
        <v>40</v>
      </c>
      <c r="G120" s="120" t="s">
        <v>42</v>
      </c>
      <c r="H120" s="120">
        <v>8076</v>
      </c>
      <c r="I120" s="120">
        <v>69.989999999999995</v>
      </c>
      <c r="J120" s="120">
        <v>1982</v>
      </c>
      <c r="K120" s="120">
        <v>0.32</v>
      </c>
      <c r="L120" s="120">
        <v>15</v>
      </c>
      <c r="M120" s="120">
        <v>2</v>
      </c>
      <c r="N120" s="120">
        <v>2</v>
      </c>
      <c r="O120" s="120">
        <v>1</v>
      </c>
      <c r="P120" s="121">
        <v>3.1</v>
      </c>
      <c r="Q120" s="124">
        <v>4</v>
      </c>
      <c r="R120" s="124">
        <v>8095</v>
      </c>
      <c r="S120" s="124">
        <v>566569</v>
      </c>
    </row>
    <row r="121" spans="1:19">
      <c r="A121" s="125">
        <v>120</v>
      </c>
      <c r="B121" s="168" t="s">
        <v>2889</v>
      </c>
      <c r="C121" s="120" t="s">
        <v>1489</v>
      </c>
      <c r="D121" s="120" t="s">
        <v>1490</v>
      </c>
      <c r="E121" s="120">
        <v>388487</v>
      </c>
      <c r="F121" s="120" t="s">
        <v>40</v>
      </c>
      <c r="G121" s="120" t="s">
        <v>42</v>
      </c>
      <c r="H121" s="120">
        <v>8076</v>
      </c>
      <c r="I121" s="120">
        <v>79.94</v>
      </c>
      <c r="J121" s="120">
        <v>1982</v>
      </c>
      <c r="K121" s="120">
        <v>0.32</v>
      </c>
      <c r="L121" s="120">
        <v>15</v>
      </c>
      <c r="M121" s="120">
        <v>2</v>
      </c>
      <c r="N121" s="120">
        <v>2</v>
      </c>
      <c r="O121" s="120">
        <v>1</v>
      </c>
      <c r="P121" s="121">
        <v>3.1</v>
      </c>
      <c r="Q121" s="124">
        <v>4</v>
      </c>
      <c r="R121" s="124">
        <v>8095</v>
      </c>
      <c r="S121" s="124">
        <v>647114</v>
      </c>
    </row>
    <row r="122" spans="1:19">
      <c r="A122" s="125">
        <v>121</v>
      </c>
      <c r="B122" s="168" t="s">
        <v>2889</v>
      </c>
      <c r="C122" s="120" t="s">
        <v>1491</v>
      </c>
      <c r="D122" s="120" t="s">
        <v>1492</v>
      </c>
      <c r="E122" s="120">
        <v>388486</v>
      </c>
      <c r="F122" s="120" t="s">
        <v>40</v>
      </c>
      <c r="G122" s="120" t="s">
        <v>42</v>
      </c>
      <c r="H122" s="120">
        <v>8076</v>
      </c>
      <c r="I122" s="120">
        <v>67.13</v>
      </c>
      <c r="J122" s="120">
        <v>1982</v>
      </c>
      <c r="K122" s="120">
        <v>0.32</v>
      </c>
      <c r="L122" s="120">
        <v>15</v>
      </c>
      <c r="M122" s="120">
        <v>2</v>
      </c>
      <c r="N122" s="120">
        <v>2</v>
      </c>
      <c r="O122" s="120">
        <v>1</v>
      </c>
      <c r="P122" s="121">
        <v>3.1</v>
      </c>
      <c r="Q122" s="124">
        <v>4</v>
      </c>
      <c r="R122" s="124">
        <v>8095</v>
      </c>
      <c r="S122" s="124">
        <v>543417</v>
      </c>
    </row>
    <row r="123" spans="1:19">
      <c r="A123" s="125">
        <v>122</v>
      </c>
      <c r="B123" s="168" t="s">
        <v>2889</v>
      </c>
      <c r="C123" s="120" t="s">
        <v>1493</v>
      </c>
      <c r="D123" s="120" t="s">
        <v>1494</v>
      </c>
      <c r="E123" s="120">
        <v>388494</v>
      </c>
      <c r="F123" s="120" t="s">
        <v>40</v>
      </c>
      <c r="G123" s="120" t="s">
        <v>42</v>
      </c>
      <c r="H123" s="120">
        <v>8076</v>
      </c>
      <c r="I123" s="120">
        <v>67.13</v>
      </c>
      <c r="J123" s="120">
        <v>1982</v>
      </c>
      <c r="K123" s="120">
        <v>0.32</v>
      </c>
      <c r="L123" s="120">
        <v>15</v>
      </c>
      <c r="M123" s="120">
        <v>2</v>
      </c>
      <c r="N123" s="120">
        <v>2</v>
      </c>
      <c r="O123" s="120">
        <v>1</v>
      </c>
      <c r="P123" s="121">
        <v>3.1</v>
      </c>
      <c r="Q123" s="124">
        <v>4</v>
      </c>
      <c r="R123" s="124">
        <v>8095</v>
      </c>
      <c r="S123" s="124">
        <v>543417</v>
      </c>
    </row>
    <row r="124" spans="1:19">
      <c r="A124" s="125">
        <v>123</v>
      </c>
      <c r="B124" s="168" t="s">
        <v>2889</v>
      </c>
      <c r="C124" s="120" t="s">
        <v>1495</v>
      </c>
      <c r="D124" s="120" t="s">
        <v>1496</v>
      </c>
      <c r="E124" s="120">
        <v>388485</v>
      </c>
      <c r="F124" s="120" t="s">
        <v>40</v>
      </c>
      <c r="G124" s="120" t="s">
        <v>42</v>
      </c>
      <c r="H124" s="120">
        <v>8076</v>
      </c>
      <c r="I124" s="120">
        <v>64.86</v>
      </c>
      <c r="J124" s="120">
        <v>1982</v>
      </c>
      <c r="K124" s="120">
        <v>0.32</v>
      </c>
      <c r="L124" s="120">
        <v>15</v>
      </c>
      <c r="M124" s="120">
        <v>2</v>
      </c>
      <c r="N124" s="120">
        <v>2</v>
      </c>
      <c r="O124" s="120">
        <v>1</v>
      </c>
      <c r="P124" s="121">
        <v>3.1</v>
      </c>
      <c r="Q124" s="124">
        <v>4</v>
      </c>
      <c r="R124" s="124">
        <v>8095</v>
      </c>
      <c r="S124" s="124">
        <v>525042</v>
      </c>
    </row>
    <row r="125" spans="1:19">
      <c r="A125" s="125">
        <v>124</v>
      </c>
      <c r="B125" s="168" t="s">
        <v>2889</v>
      </c>
      <c r="C125" s="120" t="s">
        <v>1497</v>
      </c>
      <c r="D125" s="120" t="s">
        <v>1498</v>
      </c>
      <c r="E125" s="120">
        <v>443298</v>
      </c>
      <c r="F125" s="120" t="s">
        <v>40</v>
      </c>
      <c r="G125" s="120" t="s">
        <v>42</v>
      </c>
      <c r="H125" s="120">
        <v>8076</v>
      </c>
      <c r="I125" s="120">
        <v>63.46</v>
      </c>
      <c r="J125" s="120">
        <v>1982</v>
      </c>
      <c r="K125" s="120">
        <v>0.32</v>
      </c>
      <c r="L125" s="120">
        <v>15</v>
      </c>
      <c r="M125" s="120">
        <v>2</v>
      </c>
      <c r="N125" s="120">
        <v>2</v>
      </c>
      <c r="O125" s="120">
        <v>1</v>
      </c>
      <c r="P125" s="121">
        <v>3.1</v>
      </c>
      <c r="Q125" s="124">
        <v>4</v>
      </c>
      <c r="R125" s="124">
        <v>8095</v>
      </c>
      <c r="S125" s="124">
        <v>513709</v>
      </c>
    </row>
    <row r="126" spans="1:19">
      <c r="A126" s="125">
        <v>125</v>
      </c>
      <c r="B126" s="125" t="s">
        <v>2891</v>
      </c>
      <c r="C126" s="120" t="s">
        <v>2890</v>
      </c>
      <c r="D126" s="120" t="s">
        <v>1500</v>
      </c>
      <c r="E126" s="120">
        <v>211789</v>
      </c>
      <c r="F126" s="120" t="s">
        <v>40</v>
      </c>
      <c r="G126" s="120" t="s">
        <v>42</v>
      </c>
      <c r="H126" s="120">
        <v>8076</v>
      </c>
      <c r="I126" s="120">
        <v>39.89</v>
      </c>
      <c r="J126" s="120">
        <v>1963</v>
      </c>
      <c r="K126" s="120">
        <v>0.3</v>
      </c>
      <c r="L126" s="120">
        <v>0</v>
      </c>
      <c r="M126" s="120">
        <v>3</v>
      </c>
      <c r="N126" s="120">
        <v>1</v>
      </c>
      <c r="O126" s="120">
        <v>1</v>
      </c>
      <c r="P126" s="121">
        <v>3.3</v>
      </c>
      <c r="Q126" s="124">
        <v>10</v>
      </c>
      <c r="R126" s="124">
        <v>8086</v>
      </c>
      <c r="S126" s="124">
        <v>322551</v>
      </c>
    </row>
    <row r="127" spans="1:19">
      <c r="A127" s="125">
        <v>126</v>
      </c>
      <c r="B127" s="125" t="s">
        <v>2891</v>
      </c>
      <c r="C127" s="120" t="s">
        <v>1501</v>
      </c>
      <c r="D127" s="120" t="s">
        <v>1502</v>
      </c>
      <c r="E127" s="120">
        <v>211790</v>
      </c>
      <c r="F127" s="120" t="s">
        <v>40</v>
      </c>
      <c r="G127" s="120" t="s">
        <v>42</v>
      </c>
      <c r="H127" s="120">
        <v>8076</v>
      </c>
      <c r="I127" s="120">
        <v>26.97</v>
      </c>
      <c r="J127" s="120">
        <v>1963</v>
      </c>
      <c r="K127" s="120">
        <v>0.3</v>
      </c>
      <c r="L127" s="120">
        <v>0</v>
      </c>
      <c r="M127" s="120">
        <v>3</v>
      </c>
      <c r="N127" s="120">
        <v>1</v>
      </c>
      <c r="O127" s="120">
        <v>1</v>
      </c>
      <c r="P127" s="121">
        <v>3.3</v>
      </c>
      <c r="Q127" s="124">
        <v>10</v>
      </c>
      <c r="R127" s="124">
        <v>8086</v>
      </c>
      <c r="S127" s="124">
        <v>218079</v>
      </c>
    </row>
    <row r="128" spans="1:19">
      <c r="A128" s="125">
        <v>127</v>
      </c>
      <c r="B128" s="125" t="s">
        <v>2891</v>
      </c>
      <c r="C128" s="120" t="s">
        <v>1503</v>
      </c>
      <c r="D128" s="120" t="s">
        <v>1504</v>
      </c>
      <c r="E128" s="120">
        <v>650678</v>
      </c>
      <c r="F128" s="120" t="s">
        <v>40</v>
      </c>
      <c r="G128" s="120" t="s">
        <v>42</v>
      </c>
      <c r="H128" s="120">
        <v>8076</v>
      </c>
      <c r="I128" s="120">
        <v>22.94</v>
      </c>
      <c r="J128" s="120">
        <v>1963</v>
      </c>
      <c r="K128" s="120">
        <v>0.3</v>
      </c>
      <c r="L128" s="120">
        <v>0</v>
      </c>
      <c r="M128" s="120">
        <v>3</v>
      </c>
      <c r="N128" s="120">
        <v>1</v>
      </c>
      <c r="O128" s="120">
        <v>1</v>
      </c>
      <c r="P128" s="121">
        <v>3.3</v>
      </c>
      <c r="Q128" s="124">
        <v>10</v>
      </c>
      <c r="R128" s="124">
        <v>8086</v>
      </c>
      <c r="S128" s="124">
        <v>185493</v>
      </c>
    </row>
    <row r="129" spans="1:19">
      <c r="A129" s="125">
        <v>128</v>
      </c>
      <c r="B129" s="125" t="s">
        <v>2891</v>
      </c>
      <c r="C129" s="120" t="s">
        <v>1505</v>
      </c>
      <c r="D129" s="120" t="s">
        <v>1506</v>
      </c>
      <c r="E129" s="120">
        <v>670572</v>
      </c>
      <c r="F129" s="120" t="s">
        <v>40</v>
      </c>
      <c r="G129" s="120" t="s">
        <v>42</v>
      </c>
      <c r="H129" s="120">
        <v>8076</v>
      </c>
      <c r="I129" s="120">
        <v>22.94</v>
      </c>
      <c r="J129" s="120">
        <v>1963</v>
      </c>
      <c r="K129" s="120">
        <v>0.3</v>
      </c>
      <c r="L129" s="120">
        <v>0</v>
      </c>
      <c r="M129" s="120">
        <v>3</v>
      </c>
      <c r="N129" s="120">
        <v>1</v>
      </c>
      <c r="O129" s="120">
        <v>1</v>
      </c>
      <c r="P129" s="121">
        <v>3.3</v>
      </c>
      <c r="Q129" s="124">
        <v>10</v>
      </c>
      <c r="R129" s="124">
        <v>8086</v>
      </c>
      <c r="S129" s="124">
        <v>185493</v>
      </c>
    </row>
    <row r="130" spans="1:19">
      <c r="A130" s="125">
        <v>129</v>
      </c>
      <c r="B130" s="125" t="s">
        <v>2891</v>
      </c>
      <c r="C130" s="120" t="s">
        <v>1507</v>
      </c>
      <c r="D130" s="120" t="s">
        <v>1508</v>
      </c>
      <c r="E130" s="120">
        <v>211788</v>
      </c>
      <c r="F130" s="120" t="s">
        <v>40</v>
      </c>
      <c r="G130" s="120" t="s">
        <v>42</v>
      </c>
      <c r="H130" s="120">
        <v>8076</v>
      </c>
      <c r="I130" s="120">
        <v>38.92</v>
      </c>
      <c r="J130" s="120">
        <v>1963</v>
      </c>
      <c r="K130" s="120">
        <v>0.3</v>
      </c>
      <c r="L130" s="120">
        <v>0</v>
      </c>
      <c r="M130" s="120">
        <v>3</v>
      </c>
      <c r="N130" s="120">
        <v>1</v>
      </c>
      <c r="O130" s="120">
        <v>1</v>
      </c>
      <c r="P130" s="121">
        <v>3.3</v>
      </c>
      <c r="Q130" s="124">
        <v>10</v>
      </c>
      <c r="R130" s="124">
        <v>8086</v>
      </c>
      <c r="S130" s="124">
        <v>314707</v>
      </c>
    </row>
    <row r="131" spans="1:19">
      <c r="A131" s="125">
        <v>130</v>
      </c>
      <c r="B131" s="125" t="s">
        <v>2891</v>
      </c>
      <c r="C131" s="120" t="s">
        <v>1509</v>
      </c>
      <c r="D131" s="120" t="s">
        <v>1510</v>
      </c>
      <c r="E131" s="120">
        <v>211786</v>
      </c>
      <c r="F131" s="120" t="s">
        <v>40</v>
      </c>
      <c r="G131" s="120" t="s">
        <v>42</v>
      </c>
      <c r="H131" s="120">
        <v>8076</v>
      </c>
      <c r="I131" s="120">
        <v>41.6</v>
      </c>
      <c r="J131" s="120">
        <v>1963</v>
      </c>
      <c r="K131" s="120">
        <v>0.3</v>
      </c>
      <c r="L131" s="120">
        <v>0</v>
      </c>
      <c r="M131" s="120">
        <v>3</v>
      </c>
      <c r="N131" s="120">
        <v>1</v>
      </c>
      <c r="O131" s="120">
        <v>1</v>
      </c>
      <c r="P131" s="121">
        <v>3.3</v>
      </c>
      <c r="Q131" s="124">
        <v>10</v>
      </c>
      <c r="R131" s="124">
        <v>8086</v>
      </c>
      <c r="S131" s="124">
        <v>336378</v>
      </c>
    </row>
    <row r="132" spans="1:19" ht="24">
      <c r="A132" s="125">
        <v>131</v>
      </c>
      <c r="B132" s="125" t="s">
        <v>2891</v>
      </c>
      <c r="C132" s="120" t="s">
        <v>1511</v>
      </c>
      <c r="D132" s="120" t="s">
        <v>1512</v>
      </c>
      <c r="E132" s="120" t="s">
        <v>1513</v>
      </c>
      <c r="F132" s="120" t="s">
        <v>40</v>
      </c>
      <c r="G132" s="120" t="s">
        <v>42</v>
      </c>
      <c r="H132" s="120">
        <v>8076</v>
      </c>
      <c r="I132" s="120">
        <v>29.65</v>
      </c>
      <c r="J132" s="120">
        <v>1963</v>
      </c>
      <c r="K132" s="120">
        <v>0.3</v>
      </c>
      <c r="L132" s="120">
        <v>0</v>
      </c>
      <c r="M132" s="120">
        <v>3</v>
      </c>
      <c r="N132" s="120">
        <v>1</v>
      </c>
      <c r="O132" s="120">
        <v>1</v>
      </c>
      <c r="P132" s="121">
        <v>3.3</v>
      </c>
      <c r="Q132" s="124">
        <v>10</v>
      </c>
      <c r="R132" s="124">
        <v>8086</v>
      </c>
      <c r="S132" s="124">
        <v>239750</v>
      </c>
    </row>
    <row r="133" spans="1:19">
      <c r="A133" s="125">
        <v>132</v>
      </c>
      <c r="B133" s="125" t="s">
        <v>2891</v>
      </c>
      <c r="C133" s="120" t="s">
        <v>1514</v>
      </c>
      <c r="D133" s="120" t="s">
        <v>1515</v>
      </c>
      <c r="E133" s="120">
        <v>211784</v>
      </c>
      <c r="F133" s="120" t="s">
        <v>40</v>
      </c>
      <c r="G133" s="120" t="s">
        <v>42</v>
      </c>
      <c r="H133" s="120">
        <v>8076</v>
      </c>
      <c r="I133" s="120">
        <v>42.57</v>
      </c>
      <c r="J133" s="120">
        <v>1963</v>
      </c>
      <c r="K133" s="120">
        <v>0.3</v>
      </c>
      <c r="L133" s="120">
        <v>0</v>
      </c>
      <c r="M133" s="120">
        <v>3</v>
      </c>
      <c r="N133" s="120">
        <v>1</v>
      </c>
      <c r="O133" s="120">
        <v>1</v>
      </c>
      <c r="P133" s="121">
        <v>3.3</v>
      </c>
      <c r="Q133" s="124">
        <v>10</v>
      </c>
      <c r="R133" s="124">
        <v>8086</v>
      </c>
      <c r="S133" s="124">
        <v>344221</v>
      </c>
    </row>
    <row r="134" spans="1:19">
      <c r="A134" s="125">
        <v>133</v>
      </c>
      <c r="B134" s="125" t="s">
        <v>2891</v>
      </c>
      <c r="C134" s="120" t="s">
        <v>1516</v>
      </c>
      <c r="D134" s="120" t="s">
        <v>1517</v>
      </c>
      <c r="E134" s="120">
        <v>211785</v>
      </c>
      <c r="F134" s="120" t="s">
        <v>40</v>
      </c>
      <c r="G134" s="120" t="s">
        <v>42</v>
      </c>
      <c r="H134" s="120">
        <v>8076</v>
      </c>
      <c r="I134" s="120">
        <v>41.96</v>
      </c>
      <c r="J134" s="120">
        <v>1963</v>
      </c>
      <c r="K134" s="120">
        <v>0.3</v>
      </c>
      <c r="L134" s="120">
        <v>0</v>
      </c>
      <c r="M134" s="120">
        <v>3</v>
      </c>
      <c r="N134" s="120">
        <v>2</v>
      </c>
      <c r="O134" s="120">
        <v>1.01</v>
      </c>
      <c r="P134" s="121">
        <v>3.3</v>
      </c>
      <c r="Q134" s="124">
        <v>10</v>
      </c>
      <c r="R134" s="124">
        <v>8167</v>
      </c>
      <c r="S134" s="124">
        <v>342687</v>
      </c>
    </row>
    <row r="135" spans="1:19" ht="24">
      <c r="A135" s="125">
        <v>134</v>
      </c>
      <c r="B135" s="125" t="s">
        <v>2891</v>
      </c>
      <c r="C135" s="120" t="s">
        <v>1518</v>
      </c>
      <c r="D135" s="120" t="s">
        <v>1519</v>
      </c>
      <c r="E135" s="120" t="s">
        <v>1520</v>
      </c>
      <c r="F135" s="120" t="s">
        <v>40</v>
      </c>
      <c r="G135" s="120" t="s">
        <v>42</v>
      </c>
      <c r="H135" s="120">
        <v>8076</v>
      </c>
      <c r="I135" s="120">
        <v>29.04</v>
      </c>
      <c r="J135" s="120">
        <v>1963</v>
      </c>
      <c r="K135" s="120">
        <v>0.3</v>
      </c>
      <c r="L135" s="120">
        <v>0</v>
      </c>
      <c r="M135" s="120">
        <v>3</v>
      </c>
      <c r="N135" s="120">
        <v>2</v>
      </c>
      <c r="O135" s="120">
        <v>1.01</v>
      </c>
      <c r="P135" s="121">
        <v>3.3</v>
      </c>
      <c r="Q135" s="124">
        <v>10</v>
      </c>
      <c r="R135" s="124">
        <v>8167</v>
      </c>
      <c r="S135" s="124">
        <v>237170</v>
      </c>
    </row>
    <row r="136" spans="1:19">
      <c r="A136" s="125">
        <v>135</v>
      </c>
      <c r="B136" s="125" t="s">
        <v>2891</v>
      </c>
      <c r="C136" s="120" t="s">
        <v>1521</v>
      </c>
      <c r="D136" s="120" t="s">
        <v>1522</v>
      </c>
      <c r="E136" s="120">
        <v>211782</v>
      </c>
      <c r="F136" s="120" t="s">
        <v>40</v>
      </c>
      <c r="G136" s="120" t="s">
        <v>42</v>
      </c>
      <c r="H136" s="120">
        <v>8076</v>
      </c>
      <c r="I136" s="120">
        <v>29.04</v>
      </c>
      <c r="J136" s="120">
        <v>1963</v>
      </c>
      <c r="K136" s="120">
        <v>0.3</v>
      </c>
      <c r="L136" s="120">
        <v>0</v>
      </c>
      <c r="M136" s="120">
        <v>3</v>
      </c>
      <c r="N136" s="120">
        <v>2</v>
      </c>
      <c r="O136" s="120">
        <v>1.01</v>
      </c>
      <c r="P136" s="121">
        <v>3.3</v>
      </c>
      <c r="Q136" s="124">
        <v>10</v>
      </c>
      <c r="R136" s="124">
        <v>8167</v>
      </c>
      <c r="S136" s="124">
        <v>237170</v>
      </c>
    </row>
    <row r="137" spans="1:19">
      <c r="A137" s="125">
        <v>136</v>
      </c>
      <c r="B137" s="125" t="s">
        <v>2891</v>
      </c>
      <c r="C137" s="120" t="s">
        <v>1523</v>
      </c>
      <c r="D137" s="120" t="s">
        <v>1524</v>
      </c>
      <c r="E137" s="120">
        <v>219242</v>
      </c>
      <c r="F137" s="120" t="s">
        <v>40</v>
      </c>
      <c r="G137" s="120" t="s">
        <v>42</v>
      </c>
      <c r="H137" s="120">
        <v>8076</v>
      </c>
      <c r="I137" s="120">
        <v>40.92</v>
      </c>
      <c r="J137" s="120">
        <v>1963</v>
      </c>
      <c r="K137" s="120">
        <v>0.3</v>
      </c>
      <c r="L137" s="120">
        <v>0</v>
      </c>
      <c r="M137" s="120">
        <v>3</v>
      </c>
      <c r="N137" s="120">
        <v>2</v>
      </c>
      <c r="O137" s="120">
        <v>1.01</v>
      </c>
      <c r="P137" s="121">
        <v>3.3</v>
      </c>
      <c r="Q137" s="124">
        <v>10</v>
      </c>
      <c r="R137" s="124">
        <v>8167</v>
      </c>
      <c r="S137" s="124">
        <v>334194</v>
      </c>
    </row>
    <row r="138" spans="1:19">
      <c r="A138" s="125">
        <v>137</v>
      </c>
      <c r="B138" s="125" t="s">
        <v>2891</v>
      </c>
      <c r="C138" s="120" t="s">
        <v>1525</v>
      </c>
      <c r="D138" s="120" t="s">
        <v>1526</v>
      </c>
      <c r="E138" s="120">
        <v>211778</v>
      </c>
      <c r="F138" s="120" t="s">
        <v>40</v>
      </c>
      <c r="G138" s="120" t="s">
        <v>42</v>
      </c>
      <c r="H138" s="120">
        <v>8076</v>
      </c>
      <c r="I138" s="120">
        <v>43.6</v>
      </c>
      <c r="J138" s="120">
        <v>1963</v>
      </c>
      <c r="K138" s="120">
        <v>0.3</v>
      </c>
      <c r="L138" s="120">
        <v>0</v>
      </c>
      <c r="M138" s="120">
        <v>3</v>
      </c>
      <c r="N138" s="120">
        <v>2</v>
      </c>
      <c r="O138" s="120">
        <v>1.01</v>
      </c>
      <c r="P138" s="121">
        <v>3.3</v>
      </c>
      <c r="Q138" s="124">
        <v>10</v>
      </c>
      <c r="R138" s="124">
        <v>8167</v>
      </c>
      <c r="S138" s="124">
        <v>356081</v>
      </c>
    </row>
    <row r="139" spans="1:19">
      <c r="A139" s="125">
        <v>138</v>
      </c>
      <c r="B139" s="125" t="s">
        <v>2891</v>
      </c>
      <c r="C139" s="120" t="s">
        <v>1527</v>
      </c>
      <c r="D139" s="120" t="s">
        <v>1528</v>
      </c>
      <c r="E139" s="120">
        <v>709115254</v>
      </c>
      <c r="F139" s="120" t="s">
        <v>40</v>
      </c>
      <c r="G139" s="120" t="s">
        <v>42</v>
      </c>
      <c r="H139" s="120">
        <v>8076</v>
      </c>
      <c r="I139" s="120">
        <v>26.33</v>
      </c>
      <c r="J139" s="120">
        <v>1963</v>
      </c>
      <c r="K139" s="120">
        <v>0.3</v>
      </c>
      <c r="L139" s="120">
        <v>0</v>
      </c>
      <c r="M139" s="120">
        <v>3</v>
      </c>
      <c r="N139" s="120">
        <v>2</v>
      </c>
      <c r="O139" s="120">
        <v>1.01</v>
      </c>
      <c r="P139" s="121">
        <v>3.3</v>
      </c>
      <c r="Q139" s="124">
        <v>10</v>
      </c>
      <c r="R139" s="124">
        <v>8167</v>
      </c>
      <c r="S139" s="124">
        <v>215037</v>
      </c>
    </row>
    <row r="140" spans="1:19">
      <c r="A140" s="125">
        <v>139</v>
      </c>
      <c r="B140" s="125" t="s">
        <v>2891</v>
      </c>
      <c r="C140" s="120" t="s">
        <v>1529</v>
      </c>
      <c r="D140" s="120" t="s">
        <v>1530</v>
      </c>
      <c r="E140" s="120">
        <v>211783</v>
      </c>
      <c r="F140" s="120" t="s">
        <v>40</v>
      </c>
      <c r="G140" s="120" t="s">
        <v>42</v>
      </c>
      <c r="H140" s="120">
        <v>8076</v>
      </c>
      <c r="I140" s="120">
        <v>44.64</v>
      </c>
      <c r="J140" s="120">
        <v>1963</v>
      </c>
      <c r="K140" s="120">
        <v>0.3</v>
      </c>
      <c r="L140" s="120">
        <v>0</v>
      </c>
      <c r="M140" s="120">
        <v>3</v>
      </c>
      <c r="N140" s="120">
        <v>2</v>
      </c>
      <c r="O140" s="120">
        <v>1.01</v>
      </c>
      <c r="P140" s="121">
        <v>3.3</v>
      </c>
      <c r="Q140" s="124">
        <v>10</v>
      </c>
      <c r="R140" s="124">
        <v>8167</v>
      </c>
      <c r="S140" s="124">
        <v>364575</v>
      </c>
    </row>
    <row r="141" spans="1:19">
      <c r="A141" s="125">
        <v>140</v>
      </c>
      <c r="B141" s="125" t="s">
        <v>2891</v>
      </c>
      <c r="C141" s="120" t="s">
        <v>1531</v>
      </c>
      <c r="D141" s="120" t="s">
        <v>1532</v>
      </c>
      <c r="E141" s="120">
        <v>709115276</v>
      </c>
      <c r="F141" s="120" t="s">
        <v>40</v>
      </c>
      <c r="G141" s="120" t="s">
        <v>42</v>
      </c>
      <c r="H141" s="120">
        <v>8076</v>
      </c>
      <c r="I141" s="120">
        <v>26.33</v>
      </c>
      <c r="J141" s="120">
        <v>1963</v>
      </c>
      <c r="K141" s="120">
        <v>0.3</v>
      </c>
      <c r="L141" s="120">
        <v>0</v>
      </c>
      <c r="M141" s="120">
        <v>3</v>
      </c>
      <c r="N141" s="120">
        <v>2</v>
      </c>
      <c r="O141" s="120">
        <v>1.01</v>
      </c>
      <c r="P141" s="121">
        <v>3.3</v>
      </c>
      <c r="Q141" s="124">
        <v>10</v>
      </c>
      <c r="R141" s="124">
        <v>8167</v>
      </c>
      <c r="S141" s="124">
        <v>215037</v>
      </c>
    </row>
    <row r="142" spans="1:19">
      <c r="A142" s="125">
        <v>141</v>
      </c>
      <c r="B142" s="125" t="s">
        <v>2891</v>
      </c>
      <c r="C142" s="120" t="s">
        <v>1533</v>
      </c>
      <c r="D142" s="120" t="s">
        <v>1534</v>
      </c>
      <c r="E142" s="120">
        <v>211779</v>
      </c>
      <c r="F142" s="120" t="s">
        <v>40</v>
      </c>
      <c r="G142" s="120" t="s">
        <v>42</v>
      </c>
      <c r="H142" s="120">
        <v>8076</v>
      </c>
      <c r="I142" s="120">
        <v>44.64</v>
      </c>
      <c r="J142" s="120">
        <v>1963</v>
      </c>
      <c r="K142" s="120">
        <v>0.3</v>
      </c>
      <c r="L142" s="120">
        <v>0</v>
      </c>
      <c r="M142" s="120">
        <v>3</v>
      </c>
      <c r="N142" s="120">
        <v>3</v>
      </c>
      <c r="O142" s="120">
        <v>1.01</v>
      </c>
      <c r="P142" s="121">
        <v>3.2</v>
      </c>
      <c r="Q142" s="124">
        <v>7</v>
      </c>
      <c r="R142" s="124">
        <v>8164</v>
      </c>
      <c r="S142" s="124">
        <v>364441</v>
      </c>
    </row>
    <row r="143" spans="1:19">
      <c r="A143" s="125">
        <v>142</v>
      </c>
      <c r="B143" s="125" t="s">
        <v>2891</v>
      </c>
      <c r="C143" s="120" t="s">
        <v>1535</v>
      </c>
      <c r="D143" s="120" t="s">
        <v>1536</v>
      </c>
      <c r="E143" s="120">
        <v>211780</v>
      </c>
      <c r="F143" s="120" t="s">
        <v>40</v>
      </c>
      <c r="G143" s="120" t="s">
        <v>42</v>
      </c>
      <c r="H143" s="120">
        <v>8076</v>
      </c>
      <c r="I143" s="120">
        <v>31.72</v>
      </c>
      <c r="J143" s="120">
        <v>1963</v>
      </c>
      <c r="K143" s="120">
        <v>0.3</v>
      </c>
      <c r="L143" s="120">
        <v>0</v>
      </c>
      <c r="M143" s="120">
        <v>3</v>
      </c>
      <c r="N143" s="120">
        <v>3</v>
      </c>
      <c r="O143" s="120">
        <v>1.01</v>
      </c>
      <c r="P143" s="121">
        <v>3.2</v>
      </c>
      <c r="Q143" s="124">
        <v>7</v>
      </c>
      <c r="R143" s="124">
        <v>8164</v>
      </c>
      <c r="S143" s="124">
        <v>258962</v>
      </c>
    </row>
    <row r="144" spans="1:19">
      <c r="A144" s="125">
        <v>143</v>
      </c>
      <c r="B144" s="125" t="s">
        <v>2891</v>
      </c>
      <c r="C144" s="120" t="s">
        <v>1537</v>
      </c>
      <c r="D144" s="120" t="s">
        <v>1538</v>
      </c>
      <c r="E144" s="120">
        <v>211776</v>
      </c>
      <c r="F144" s="120" t="s">
        <v>40</v>
      </c>
      <c r="G144" s="120" t="s">
        <v>42</v>
      </c>
      <c r="H144" s="120">
        <v>8076</v>
      </c>
      <c r="I144" s="120">
        <v>64.59</v>
      </c>
      <c r="J144" s="120">
        <v>1963</v>
      </c>
      <c r="K144" s="120">
        <v>0.3</v>
      </c>
      <c r="L144" s="120">
        <v>0</v>
      </c>
      <c r="M144" s="120">
        <v>3</v>
      </c>
      <c r="N144" s="120">
        <v>3</v>
      </c>
      <c r="O144" s="120">
        <v>1.01</v>
      </c>
      <c r="P144" s="121">
        <v>3.2</v>
      </c>
      <c r="Q144" s="124">
        <v>7</v>
      </c>
      <c r="R144" s="124">
        <v>8164</v>
      </c>
      <c r="S144" s="124">
        <v>527313</v>
      </c>
    </row>
    <row r="145" spans="1:19">
      <c r="A145" s="125">
        <v>144</v>
      </c>
      <c r="B145" s="125" t="s">
        <v>2891</v>
      </c>
      <c r="C145" s="120" t="s">
        <v>1539</v>
      </c>
      <c r="D145" s="120" t="s">
        <v>1540</v>
      </c>
      <c r="E145" s="120">
        <v>211781</v>
      </c>
      <c r="F145" s="120" t="s">
        <v>40</v>
      </c>
      <c r="G145" s="120" t="s">
        <v>42</v>
      </c>
      <c r="H145" s="120">
        <v>8076</v>
      </c>
      <c r="I145" s="120">
        <v>40.92</v>
      </c>
      <c r="J145" s="120">
        <v>1963</v>
      </c>
      <c r="K145" s="120">
        <v>0.3</v>
      </c>
      <c r="L145" s="120">
        <v>0</v>
      </c>
      <c r="M145" s="120">
        <v>3</v>
      </c>
      <c r="N145" s="120">
        <v>3</v>
      </c>
      <c r="O145" s="120">
        <v>1.01</v>
      </c>
      <c r="P145" s="121">
        <v>3.2</v>
      </c>
      <c r="Q145" s="124">
        <v>7</v>
      </c>
      <c r="R145" s="124">
        <v>8164</v>
      </c>
      <c r="S145" s="124">
        <v>334071</v>
      </c>
    </row>
    <row r="146" spans="1:19">
      <c r="A146" s="125">
        <v>145</v>
      </c>
      <c r="B146" s="125" t="s">
        <v>2891</v>
      </c>
      <c r="C146" s="120" t="s">
        <v>1541</v>
      </c>
      <c r="D146" s="120" t="s">
        <v>1542</v>
      </c>
      <c r="E146" s="120">
        <v>211775</v>
      </c>
      <c r="F146" s="120" t="s">
        <v>40</v>
      </c>
      <c r="G146" s="120" t="s">
        <v>42</v>
      </c>
      <c r="H146" s="120">
        <v>8076</v>
      </c>
      <c r="I146" s="120">
        <v>29.04</v>
      </c>
      <c r="J146" s="120">
        <v>1963</v>
      </c>
      <c r="K146" s="120">
        <v>0.3</v>
      </c>
      <c r="L146" s="120">
        <v>0</v>
      </c>
      <c r="M146" s="120">
        <v>3</v>
      </c>
      <c r="N146" s="120">
        <v>3</v>
      </c>
      <c r="O146" s="120">
        <v>1.01</v>
      </c>
      <c r="P146" s="121">
        <v>3.2</v>
      </c>
      <c r="Q146" s="124">
        <v>7</v>
      </c>
      <c r="R146" s="124">
        <v>8164</v>
      </c>
      <c r="S146" s="124">
        <v>237083</v>
      </c>
    </row>
    <row r="147" spans="1:19">
      <c r="A147" s="125">
        <v>146</v>
      </c>
      <c r="B147" s="125" t="s">
        <v>2891</v>
      </c>
      <c r="C147" s="120" t="s">
        <v>1543</v>
      </c>
      <c r="D147" s="120" t="s">
        <v>1544</v>
      </c>
      <c r="E147" s="120">
        <v>709155527</v>
      </c>
      <c r="F147" s="120" t="s">
        <v>40</v>
      </c>
      <c r="G147" s="120" t="s">
        <v>42</v>
      </c>
      <c r="H147" s="120">
        <v>8076</v>
      </c>
      <c r="I147" s="120">
        <v>29.04</v>
      </c>
      <c r="J147" s="120">
        <v>1963</v>
      </c>
      <c r="K147" s="120">
        <v>0.3</v>
      </c>
      <c r="L147" s="120">
        <v>0</v>
      </c>
      <c r="M147" s="120">
        <v>3</v>
      </c>
      <c r="N147" s="120">
        <v>3</v>
      </c>
      <c r="O147" s="120">
        <v>1.01</v>
      </c>
      <c r="P147" s="121">
        <v>3.2</v>
      </c>
      <c r="Q147" s="124">
        <v>7</v>
      </c>
      <c r="R147" s="124">
        <v>8164</v>
      </c>
      <c r="S147" s="124">
        <v>237083</v>
      </c>
    </row>
    <row r="148" spans="1:19">
      <c r="A148" s="125">
        <v>147</v>
      </c>
      <c r="B148" s="125" t="s">
        <v>2891</v>
      </c>
      <c r="C148" s="120" t="s">
        <v>1545</v>
      </c>
      <c r="D148" s="120" t="s">
        <v>1546</v>
      </c>
      <c r="E148" s="120">
        <v>211792</v>
      </c>
      <c r="F148" s="120" t="s">
        <v>40</v>
      </c>
      <c r="G148" s="120" t="s">
        <v>42</v>
      </c>
      <c r="H148" s="120">
        <v>8076</v>
      </c>
      <c r="I148" s="120">
        <v>41.96</v>
      </c>
      <c r="J148" s="120">
        <v>1963</v>
      </c>
      <c r="K148" s="120">
        <v>0.3</v>
      </c>
      <c r="L148" s="120">
        <v>0</v>
      </c>
      <c r="M148" s="120">
        <v>3</v>
      </c>
      <c r="N148" s="120">
        <v>3</v>
      </c>
      <c r="O148" s="120">
        <v>1.01</v>
      </c>
      <c r="P148" s="121">
        <v>3.2</v>
      </c>
      <c r="Q148" s="124">
        <v>7</v>
      </c>
      <c r="R148" s="124">
        <v>8164</v>
      </c>
      <c r="S148" s="124">
        <v>342561</v>
      </c>
    </row>
    <row r="149" spans="1:19">
      <c r="A149" s="125">
        <v>148</v>
      </c>
      <c r="B149" s="125" t="s">
        <v>2893</v>
      </c>
      <c r="C149" s="120" t="s">
        <v>2892</v>
      </c>
      <c r="D149" s="120" t="s">
        <v>1548</v>
      </c>
      <c r="E149" s="120">
        <v>259874</v>
      </c>
      <c r="F149" s="120" t="s">
        <v>40</v>
      </c>
      <c r="G149" s="120" t="s">
        <v>42</v>
      </c>
      <c r="H149" s="120">
        <v>8076</v>
      </c>
      <c r="I149" s="120">
        <v>53.64</v>
      </c>
      <c r="J149" s="120">
        <v>1954</v>
      </c>
      <c r="K149" s="120">
        <v>0.3</v>
      </c>
      <c r="L149" s="120">
        <v>0</v>
      </c>
      <c r="M149" s="120">
        <v>4</v>
      </c>
      <c r="N149" s="120">
        <v>1</v>
      </c>
      <c r="O149" s="120">
        <v>1</v>
      </c>
      <c r="P149" s="121">
        <v>3</v>
      </c>
      <c r="Q149" s="124">
        <v>0</v>
      </c>
      <c r="R149" s="124">
        <v>8076</v>
      </c>
      <c r="S149" s="124">
        <v>433197</v>
      </c>
    </row>
    <row r="150" spans="1:19">
      <c r="A150" s="125">
        <v>149</v>
      </c>
      <c r="B150" s="125" t="s">
        <v>2893</v>
      </c>
      <c r="C150" s="120" t="s">
        <v>1549</v>
      </c>
      <c r="D150" s="120" t="s">
        <v>1550</v>
      </c>
      <c r="E150" s="120">
        <v>259875</v>
      </c>
      <c r="F150" s="120" t="s">
        <v>40</v>
      </c>
      <c r="G150" s="120" t="s">
        <v>42</v>
      </c>
      <c r="H150" s="120">
        <v>8076</v>
      </c>
      <c r="I150" s="120">
        <v>78.099999999999994</v>
      </c>
      <c r="J150" s="120">
        <v>1954</v>
      </c>
      <c r="K150" s="120">
        <v>0.3</v>
      </c>
      <c r="L150" s="120">
        <v>0</v>
      </c>
      <c r="M150" s="120">
        <v>4</v>
      </c>
      <c r="N150" s="120">
        <v>1</v>
      </c>
      <c r="O150" s="120">
        <v>1</v>
      </c>
      <c r="P150" s="121">
        <v>3</v>
      </c>
      <c r="Q150" s="124">
        <v>0</v>
      </c>
      <c r="R150" s="124">
        <v>8076</v>
      </c>
      <c r="S150" s="124">
        <v>630736</v>
      </c>
    </row>
    <row r="151" spans="1:19">
      <c r="A151" s="125">
        <v>150</v>
      </c>
      <c r="B151" s="125" t="s">
        <v>2893</v>
      </c>
      <c r="C151" s="120" t="s">
        <v>1551</v>
      </c>
      <c r="D151" s="120" t="s">
        <v>1552</v>
      </c>
      <c r="E151" s="120">
        <v>259876</v>
      </c>
      <c r="F151" s="120" t="s">
        <v>40</v>
      </c>
      <c r="G151" s="120" t="s">
        <v>42</v>
      </c>
      <c r="H151" s="120">
        <v>8076</v>
      </c>
      <c r="I151" s="120">
        <v>41.32</v>
      </c>
      <c r="J151" s="120">
        <v>1954</v>
      </c>
      <c r="K151" s="120">
        <v>0.3</v>
      </c>
      <c r="L151" s="120">
        <v>0</v>
      </c>
      <c r="M151" s="120">
        <v>4</v>
      </c>
      <c r="N151" s="120">
        <v>2</v>
      </c>
      <c r="O151" s="120">
        <v>1.01</v>
      </c>
      <c r="P151" s="121">
        <v>3</v>
      </c>
      <c r="Q151" s="124">
        <v>0</v>
      </c>
      <c r="R151" s="124">
        <v>8157</v>
      </c>
      <c r="S151" s="124">
        <v>337047</v>
      </c>
    </row>
    <row r="152" spans="1:19">
      <c r="A152" s="125">
        <v>151</v>
      </c>
      <c r="B152" s="125" t="s">
        <v>2893</v>
      </c>
      <c r="C152" s="120" t="s">
        <v>1553</v>
      </c>
      <c r="D152" s="120" t="s">
        <v>1554</v>
      </c>
      <c r="E152" s="120">
        <v>259877</v>
      </c>
      <c r="F152" s="120" t="s">
        <v>40</v>
      </c>
      <c r="G152" s="120" t="s">
        <v>42</v>
      </c>
      <c r="H152" s="120">
        <v>8076</v>
      </c>
      <c r="I152" s="120">
        <v>52.62</v>
      </c>
      <c r="J152" s="120">
        <v>1954</v>
      </c>
      <c r="K152" s="120">
        <v>0.3</v>
      </c>
      <c r="L152" s="120">
        <v>0</v>
      </c>
      <c r="M152" s="120">
        <v>4</v>
      </c>
      <c r="N152" s="120">
        <v>2</v>
      </c>
      <c r="O152" s="120">
        <v>1.01</v>
      </c>
      <c r="P152" s="121">
        <v>3</v>
      </c>
      <c r="Q152" s="124">
        <v>0</v>
      </c>
      <c r="R152" s="124">
        <v>8157</v>
      </c>
      <c r="S152" s="124">
        <v>429221</v>
      </c>
    </row>
    <row r="153" spans="1:19">
      <c r="A153" s="125">
        <v>152</v>
      </c>
      <c r="B153" s="125" t="s">
        <v>2893</v>
      </c>
      <c r="C153" s="120" t="s">
        <v>1555</v>
      </c>
      <c r="D153" s="120" t="s">
        <v>1556</v>
      </c>
      <c r="E153" s="120">
        <v>716040349</v>
      </c>
      <c r="F153" s="120" t="s">
        <v>40</v>
      </c>
      <c r="G153" s="120" t="s">
        <v>42</v>
      </c>
      <c r="H153" s="120">
        <v>8076</v>
      </c>
      <c r="I153" s="120">
        <v>47.14</v>
      </c>
      <c r="J153" s="120">
        <v>1954</v>
      </c>
      <c r="K153" s="120">
        <v>0.3</v>
      </c>
      <c r="L153" s="120">
        <v>0</v>
      </c>
      <c r="M153" s="120">
        <v>4</v>
      </c>
      <c r="N153" s="120">
        <v>2</v>
      </c>
      <c r="O153" s="120">
        <v>1.01</v>
      </c>
      <c r="P153" s="121">
        <v>3</v>
      </c>
      <c r="Q153" s="124">
        <v>0</v>
      </c>
      <c r="R153" s="124">
        <v>8157</v>
      </c>
      <c r="S153" s="124">
        <v>384521</v>
      </c>
    </row>
    <row r="154" spans="1:19">
      <c r="A154" s="125">
        <v>153</v>
      </c>
      <c r="B154" s="125" t="s">
        <v>2893</v>
      </c>
      <c r="C154" s="120" t="s">
        <v>1557</v>
      </c>
      <c r="D154" s="120" t="s">
        <v>1558</v>
      </c>
      <c r="E154" s="120">
        <v>259878</v>
      </c>
      <c r="F154" s="120" t="s">
        <v>40</v>
      </c>
      <c r="G154" s="120" t="s">
        <v>42</v>
      </c>
      <c r="H154" s="120">
        <v>8076</v>
      </c>
      <c r="I154" s="120">
        <v>38.61</v>
      </c>
      <c r="J154" s="120">
        <v>1954</v>
      </c>
      <c r="K154" s="120">
        <v>0.3</v>
      </c>
      <c r="L154" s="120">
        <v>0</v>
      </c>
      <c r="M154" s="120">
        <v>4</v>
      </c>
      <c r="N154" s="120">
        <v>2</v>
      </c>
      <c r="O154" s="120">
        <v>1.01</v>
      </c>
      <c r="P154" s="121">
        <v>3</v>
      </c>
      <c r="Q154" s="124">
        <v>0</v>
      </c>
      <c r="R154" s="124">
        <v>8157</v>
      </c>
      <c r="S154" s="124">
        <v>314942</v>
      </c>
    </row>
    <row r="155" spans="1:19">
      <c r="A155" s="125">
        <v>154</v>
      </c>
      <c r="B155" s="125" t="s">
        <v>2893</v>
      </c>
      <c r="C155" s="120" t="s">
        <v>1559</v>
      </c>
      <c r="D155" s="120" t="s">
        <v>1560</v>
      </c>
      <c r="E155" s="120">
        <v>259879</v>
      </c>
      <c r="F155" s="120" t="s">
        <v>40</v>
      </c>
      <c r="G155" s="120" t="s">
        <v>42</v>
      </c>
      <c r="H155" s="120">
        <v>8076</v>
      </c>
      <c r="I155" s="120">
        <v>71.72</v>
      </c>
      <c r="J155" s="120">
        <v>1954</v>
      </c>
      <c r="K155" s="120">
        <v>0.3</v>
      </c>
      <c r="L155" s="120">
        <v>0</v>
      </c>
      <c r="M155" s="120">
        <v>4</v>
      </c>
      <c r="N155" s="120">
        <v>2</v>
      </c>
      <c r="O155" s="120">
        <v>1.01</v>
      </c>
      <c r="P155" s="121">
        <v>3</v>
      </c>
      <c r="Q155" s="124">
        <v>0</v>
      </c>
      <c r="R155" s="124">
        <v>8157</v>
      </c>
      <c r="S155" s="124">
        <v>585020</v>
      </c>
    </row>
    <row r="156" spans="1:19">
      <c r="A156" s="125">
        <v>155</v>
      </c>
      <c r="B156" s="125" t="s">
        <v>2893</v>
      </c>
      <c r="C156" s="120" t="s">
        <v>1561</v>
      </c>
      <c r="D156" s="120" t="s">
        <v>1562</v>
      </c>
      <c r="E156" s="120">
        <v>259880</v>
      </c>
      <c r="F156" s="120" t="s">
        <v>40</v>
      </c>
      <c r="G156" s="120" t="s">
        <v>42</v>
      </c>
      <c r="H156" s="120">
        <v>8076</v>
      </c>
      <c r="I156" s="120">
        <v>77.06</v>
      </c>
      <c r="J156" s="120">
        <v>1954</v>
      </c>
      <c r="K156" s="120">
        <v>0.3</v>
      </c>
      <c r="L156" s="120">
        <v>0</v>
      </c>
      <c r="M156" s="120">
        <v>4</v>
      </c>
      <c r="N156" s="120">
        <v>2</v>
      </c>
      <c r="O156" s="120">
        <v>1.01</v>
      </c>
      <c r="P156" s="121">
        <v>3</v>
      </c>
      <c r="Q156" s="124">
        <v>0</v>
      </c>
      <c r="R156" s="124">
        <v>8157</v>
      </c>
      <c r="S156" s="124">
        <v>628578</v>
      </c>
    </row>
    <row r="157" spans="1:19">
      <c r="A157" s="125">
        <v>156</v>
      </c>
      <c r="B157" s="125" t="s">
        <v>2893</v>
      </c>
      <c r="C157" s="120" t="s">
        <v>1563</v>
      </c>
      <c r="D157" s="120" t="s">
        <v>1564</v>
      </c>
      <c r="E157" s="120">
        <v>259881</v>
      </c>
      <c r="F157" s="120" t="s">
        <v>40</v>
      </c>
      <c r="G157" s="120" t="s">
        <v>42</v>
      </c>
      <c r="H157" s="120">
        <v>8076</v>
      </c>
      <c r="I157" s="120">
        <v>41.32</v>
      </c>
      <c r="J157" s="120">
        <v>1954</v>
      </c>
      <c r="K157" s="120">
        <v>0.3</v>
      </c>
      <c r="L157" s="120">
        <v>0</v>
      </c>
      <c r="M157" s="120">
        <v>4</v>
      </c>
      <c r="N157" s="120">
        <v>3</v>
      </c>
      <c r="O157" s="120">
        <v>1.02</v>
      </c>
      <c r="P157" s="121">
        <v>3</v>
      </c>
      <c r="Q157" s="124">
        <v>0</v>
      </c>
      <c r="R157" s="124">
        <v>8238</v>
      </c>
      <c r="S157" s="124">
        <v>340394</v>
      </c>
    </row>
    <row r="158" spans="1:19" ht="24">
      <c r="A158" s="125">
        <v>157</v>
      </c>
      <c r="B158" s="125" t="s">
        <v>2893</v>
      </c>
      <c r="C158" s="120" t="s">
        <v>1565</v>
      </c>
      <c r="D158" s="120" t="s">
        <v>1566</v>
      </c>
      <c r="E158" s="120" t="s">
        <v>1567</v>
      </c>
      <c r="F158" s="120" t="s">
        <v>40</v>
      </c>
      <c r="G158" s="120" t="s">
        <v>42</v>
      </c>
      <c r="H158" s="120">
        <v>8076</v>
      </c>
      <c r="I158" s="120">
        <v>38.61</v>
      </c>
      <c r="J158" s="120">
        <v>1954</v>
      </c>
      <c r="K158" s="120">
        <v>0.3</v>
      </c>
      <c r="L158" s="120">
        <v>0</v>
      </c>
      <c r="M158" s="120">
        <v>4</v>
      </c>
      <c r="N158" s="120">
        <v>3</v>
      </c>
      <c r="O158" s="120">
        <v>1.02</v>
      </c>
      <c r="P158" s="121">
        <v>3</v>
      </c>
      <c r="Q158" s="124">
        <v>0</v>
      </c>
      <c r="R158" s="124">
        <v>8238</v>
      </c>
      <c r="S158" s="124">
        <v>318069</v>
      </c>
    </row>
    <row r="159" spans="1:19">
      <c r="A159" s="125">
        <v>158</v>
      </c>
      <c r="B159" s="125" t="s">
        <v>2893</v>
      </c>
      <c r="C159" s="120" t="s">
        <v>1568</v>
      </c>
      <c r="D159" s="120" t="s">
        <v>1569</v>
      </c>
      <c r="E159" s="120">
        <v>259882</v>
      </c>
      <c r="F159" s="120" t="s">
        <v>40</v>
      </c>
      <c r="G159" s="120" t="s">
        <v>42</v>
      </c>
      <c r="H159" s="120">
        <v>8076</v>
      </c>
      <c r="I159" s="120">
        <v>41.67</v>
      </c>
      <c r="J159" s="120">
        <v>1954</v>
      </c>
      <c r="K159" s="120">
        <v>0.3</v>
      </c>
      <c r="L159" s="120">
        <v>0</v>
      </c>
      <c r="M159" s="120">
        <v>4</v>
      </c>
      <c r="N159" s="120">
        <v>3</v>
      </c>
      <c r="O159" s="120">
        <v>1.02</v>
      </c>
      <c r="P159" s="121">
        <v>3</v>
      </c>
      <c r="Q159" s="124">
        <v>0</v>
      </c>
      <c r="R159" s="124">
        <v>8238</v>
      </c>
      <c r="S159" s="124">
        <v>343277</v>
      </c>
    </row>
    <row r="160" spans="1:19">
      <c r="A160" s="125">
        <v>159</v>
      </c>
      <c r="B160" s="125" t="s">
        <v>2893</v>
      </c>
      <c r="C160" s="120" t="s">
        <v>1570</v>
      </c>
      <c r="D160" s="120" t="s">
        <v>1571</v>
      </c>
      <c r="E160" s="120">
        <v>259883</v>
      </c>
      <c r="F160" s="120" t="s">
        <v>40</v>
      </c>
      <c r="G160" s="120" t="s">
        <v>42</v>
      </c>
      <c r="H160" s="120">
        <v>8076</v>
      </c>
      <c r="I160" s="120">
        <v>96.68</v>
      </c>
      <c r="J160" s="120">
        <v>1954</v>
      </c>
      <c r="K160" s="120">
        <v>0.3</v>
      </c>
      <c r="L160" s="120">
        <v>0</v>
      </c>
      <c r="M160" s="120">
        <v>4</v>
      </c>
      <c r="N160" s="120">
        <v>3</v>
      </c>
      <c r="O160" s="120">
        <v>1.02</v>
      </c>
      <c r="P160" s="121">
        <v>3</v>
      </c>
      <c r="Q160" s="124">
        <v>0</v>
      </c>
      <c r="R160" s="124">
        <v>8238</v>
      </c>
      <c r="S160" s="124">
        <v>796450</v>
      </c>
    </row>
    <row r="161" spans="1:19">
      <c r="A161" s="125">
        <v>160</v>
      </c>
      <c r="B161" s="125" t="s">
        <v>2893</v>
      </c>
      <c r="C161" s="120" t="s">
        <v>1572</v>
      </c>
      <c r="D161" s="120" t="s">
        <v>1573</v>
      </c>
      <c r="E161" s="120">
        <v>107339</v>
      </c>
      <c r="F161" s="120" t="s">
        <v>40</v>
      </c>
      <c r="G161" s="120" t="s">
        <v>42</v>
      </c>
      <c r="H161" s="120">
        <v>8076</v>
      </c>
      <c r="I161" s="120">
        <v>77.06</v>
      </c>
      <c r="J161" s="120">
        <v>1954</v>
      </c>
      <c r="K161" s="120">
        <v>0.3</v>
      </c>
      <c r="L161" s="120">
        <v>0</v>
      </c>
      <c r="M161" s="120">
        <v>4</v>
      </c>
      <c r="N161" s="120">
        <v>3</v>
      </c>
      <c r="O161" s="120">
        <v>1.02</v>
      </c>
      <c r="P161" s="121">
        <v>3</v>
      </c>
      <c r="Q161" s="124">
        <v>0</v>
      </c>
      <c r="R161" s="124">
        <v>8238</v>
      </c>
      <c r="S161" s="124">
        <v>634820</v>
      </c>
    </row>
    <row r="162" spans="1:19">
      <c r="A162" s="125">
        <v>161</v>
      </c>
      <c r="B162" s="125" t="s">
        <v>2893</v>
      </c>
      <c r="C162" s="120" t="s">
        <v>1574</v>
      </c>
      <c r="D162" s="120" t="s">
        <v>1575</v>
      </c>
      <c r="E162" s="120">
        <v>259884</v>
      </c>
      <c r="F162" s="120" t="s">
        <v>40</v>
      </c>
      <c r="G162" s="120" t="s">
        <v>42</v>
      </c>
      <c r="H162" s="120">
        <v>8076</v>
      </c>
      <c r="I162" s="120">
        <v>47.14</v>
      </c>
      <c r="J162" s="120">
        <v>1954</v>
      </c>
      <c r="K162" s="120">
        <v>0.3</v>
      </c>
      <c r="L162" s="120">
        <v>0</v>
      </c>
      <c r="M162" s="120">
        <v>4</v>
      </c>
      <c r="N162" s="120">
        <v>4</v>
      </c>
      <c r="O162" s="120">
        <v>1.0049999999999999</v>
      </c>
      <c r="P162" s="121">
        <v>3</v>
      </c>
      <c r="Q162" s="124">
        <v>0</v>
      </c>
      <c r="R162" s="124">
        <v>8116</v>
      </c>
      <c r="S162" s="124">
        <v>382588</v>
      </c>
    </row>
    <row r="163" spans="1:19">
      <c r="A163" s="125">
        <v>162</v>
      </c>
      <c r="B163" s="125" t="s">
        <v>2893</v>
      </c>
      <c r="C163" s="120" t="s">
        <v>1576</v>
      </c>
      <c r="D163" s="120" t="s">
        <v>1577</v>
      </c>
      <c r="E163" s="120">
        <v>259885</v>
      </c>
      <c r="F163" s="120" t="s">
        <v>40</v>
      </c>
      <c r="G163" s="120" t="s">
        <v>42</v>
      </c>
      <c r="H163" s="120">
        <v>8076</v>
      </c>
      <c r="I163" s="120">
        <v>52.62</v>
      </c>
      <c r="J163" s="120">
        <v>1954</v>
      </c>
      <c r="K163" s="120">
        <v>0.3</v>
      </c>
      <c r="L163" s="120">
        <v>0</v>
      </c>
      <c r="M163" s="120">
        <v>4</v>
      </c>
      <c r="N163" s="120">
        <v>4</v>
      </c>
      <c r="O163" s="120">
        <v>1.0049999999999999</v>
      </c>
      <c r="P163" s="121">
        <v>3</v>
      </c>
      <c r="Q163" s="124">
        <v>0</v>
      </c>
      <c r="R163" s="124">
        <v>8116</v>
      </c>
      <c r="S163" s="124">
        <v>427064</v>
      </c>
    </row>
    <row r="164" spans="1:19">
      <c r="A164" s="125">
        <v>163</v>
      </c>
      <c r="B164" s="125" t="s">
        <v>2893</v>
      </c>
      <c r="C164" s="120" t="s">
        <v>1578</v>
      </c>
      <c r="D164" s="120" t="s">
        <v>1579</v>
      </c>
      <c r="E164" s="120">
        <v>259886</v>
      </c>
      <c r="F164" s="120" t="s">
        <v>40</v>
      </c>
      <c r="G164" s="120" t="s">
        <v>42</v>
      </c>
      <c r="H164" s="120">
        <v>8076</v>
      </c>
      <c r="I164" s="120">
        <v>71.72</v>
      </c>
      <c r="J164" s="120">
        <v>1954</v>
      </c>
      <c r="K164" s="120">
        <v>0.3</v>
      </c>
      <c r="L164" s="120">
        <v>0</v>
      </c>
      <c r="M164" s="120">
        <v>4</v>
      </c>
      <c r="N164" s="120">
        <v>4</v>
      </c>
      <c r="O164" s="120">
        <v>1.0049999999999999</v>
      </c>
      <c r="P164" s="121">
        <v>3</v>
      </c>
      <c r="Q164" s="124">
        <v>0</v>
      </c>
      <c r="R164" s="124">
        <v>8116</v>
      </c>
      <c r="S164" s="124">
        <v>582080</v>
      </c>
    </row>
    <row r="165" spans="1:19">
      <c r="A165" s="125">
        <v>164</v>
      </c>
      <c r="B165" s="125" t="s">
        <v>2893</v>
      </c>
      <c r="C165" s="120" t="s">
        <v>1580</v>
      </c>
      <c r="D165" s="120" t="s">
        <v>1581</v>
      </c>
      <c r="E165" s="120">
        <v>259887</v>
      </c>
      <c r="F165" s="120" t="s">
        <v>40</v>
      </c>
      <c r="G165" s="120" t="s">
        <v>42</v>
      </c>
      <c r="H165" s="120">
        <v>8076</v>
      </c>
      <c r="I165" s="120">
        <v>77.06</v>
      </c>
      <c r="J165" s="120">
        <v>1954</v>
      </c>
      <c r="K165" s="120">
        <v>0.3</v>
      </c>
      <c r="L165" s="120">
        <v>0</v>
      </c>
      <c r="M165" s="120">
        <v>4</v>
      </c>
      <c r="N165" s="120">
        <v>4</v>
      </c>
      <c r="O165" s="120">
        <v>1.0049999999999999</v>
      </c>
      <c r="P165" s="121">
        <v>3</v>
      </c>
      <c r="Q165" s="124">
        <v>0</v>
      </c>
      <c r="R165" s="124">
        <v>8116</v>
      </c>
      <c r="S165" s="124">
        <v>625419</v>
      </c>
    </row>
    <row r="166" spans="1:19">
      <c r="A166" s="125">
        <v>165</v>
      </c>
      <c r="B166" s="125" t="s">
        <v>2895</v>
      </c>
      <c r="C166" s="120" t="s">
        <v>2894</v>
      </c>
      <c r="D166" s="120" t="s">
        <v>1582</v>
      </c>
      <c r="E166" s="120" t="s">
        <v>1583</v>
      </c>
      <c r="F166" s="120" t="s">
        <v>40</v>
      </c>
      <c r="G166" s="120" t="s">
        <v>42</v>
      </c>
      <c r="H166" s="120">
        <v>8318</v>
      </c>
      <c r="I166" s="120">
        <v>94.48</v>
      </c>
      <c r="J166" s="120">
        <v>1996</v>
      </c>
      <c r="K166" s="120">
        <v>0.6</v>
      </c>
      <c r="L166" s="120">
        <v>229</v>
      </c>
      <c r="M166" s="120">
        <v>4</v>
      </c>
      <c r="N166" s="120" t="s">
        <v>1584</v>
      </c>
      <c r="O166" s="120">
        <v>1</v>
      </c>
      <c r="P166" s="121">
        <v>3.2</v>
      </c>
      <c r="Q166" s="124">
        <v>14</v>
      </c>
      <c r="R166" s="124">
        <v>8561</v>
      </c>
      <c r="S166" s="124">
        <v>808843</v>
      </c>
    </row>
    <row r="167" spans="1:19">
      <c r="A167" s="125">
        <v>166</v>
      </c>
      <c r="B167" s="125" t="s">
        <v>2895</v>
      </c>
      <c r="C167" s="120" t="s">
        <v>1778</v>
      </c>
      <c r="D167" s="120" t="s">
        <v>1585</v>
      </c>
      <c r="E167" s="120" t="s">
        <v>1586</v>
      </c>
      <c r="F167" s="120" t="s">
        <v>40</v>
      </c>
      <c r="G167" s="120" t="s">
        <v>42</v>
      </c>
      <c r="H167" s="120">
        <v>8318</v>
      </c>
      <c r="I167" s="120">
        <v>70.040000000000006</v>
      </c>
      <c r="J167" s="120">
        <v>1980</v>
      </c>
      <c r="K167" s="120">
        <v>0.3</v>
      </c>
      <c r="L167" s="120">
        <v>0</v>
      </c>
      <c r="M167" s="120">
        <v>3</v>
      </c>
      <c r="N167" s="120" t="s">
        <v>1584</v>
      </c>
      <c r="O167" s="120">
        <v>1</v>
      </c>
      <c r="P167" s="121">
        <v>3.1</v>
      </c>
      <c r="Q167" s="124">
        <v>3</v>
      </c>
      <c r="R167" s="124">
        <v>8321</v>
      </c>
      <c r="S167" s="124">
        <v>582803</v>
      </c>
    </row>
    <row r="168" spans="1:19">
      <c r="A168" s="125">
        <v>167</v>
      </c>
      <c r="B168" s="125" t="s">
        <v>2895</v>
      </c>
      <c r="C168" s="120" t="s">
        <v>1778</v>
      </c>
      <c r="D168" s="120" t="s">
        <v>1587</v>
      </c>
      <c r="E168" s="120">
        <v>711045902</v>
      </c>
      <c r="F168" s="120" t="s">
        <v>40</v>
      </c>
      <c r="G168" s="120" t="s">
        <v>42</v>
      </c>
      <c r="H168" s="120">
        <v>8318</v>
      </c>
      <c r="I168" s="120">
        <v>87.58</v>
      </c>
      <c r="J168" s="120">
        <v>1945</v>
      </c>
      <c r="K168" s="120">
        <v>0.3</v>
      </c>
      <c r="L168" s="120">
        <v>0</v>
      </c>
      <c r="M168" s="120">
        <v>4</v>
      </c>
      <c r="N168" s="120" t="s">
        <v>1588</v>
      </c>
      <c r="O168" s="120">
        <v>1</v>
      </c>
      <c r="P168" s="121">
        <v>3.1</v>
      </c>
      <c r="Q168" s="124">
        <v>3</v>
      </c>
      <c r="R168" s="124">
        <v>8321</v>
      </c>
      <c r="S168" s="124">
        <v>728753</v>
      </c>
    </row>
    <row r="169" spans="1:19" ht="24">
      <c r="A169" s="125">
        <v>168</v>
      </c>
      <c r="B169" s="125" t="s">
        <v>2895</v>
      </c>
      <c r="C169" s="120" t="s">
        <v>1778</v>
      </c>
      <c r="D169" s="120" t="s">
        <v>1589</v>
      </c>
      <c r="E169" s="120" t="s">
        <v>1590</v>
      </c>
      <c r="F169" s="120" t="s">
        <v>40</v>
      </c>
      <c r="G169" s="120" t="s">
        <v>42</v>
      </c>
      <c r="H169" s="120">
        <v>8318</v>
      </c>
      <c r="I169" s="120">
        <v>88</v>
      </c>
      <c r="J169" s="120">
        <v>1998</v>
      </c>
      <c r="K169" s="120">
        <v>0.64</v>
      </c>
      <c r="L169" s="120">
        <v>260</v>
      </c>
      <c r="M169" s="120">
        <v>3</v>
      </c>
      <c r="N169" s="120" t="s">
        <v>1591</v>
      </c>
      <c r="O169" s="120">
        <v>1</v>
      </c>
      <c r="P169" s="121">
        <v>3</v>
      </c>
      <c r="Q169" s="124">
        <v>0</v>
      </c>
      <c r="R169" s="124">
        <v>8578</v>
      </c>
      <c r="S169" s="124">
        <v>754864</v>
      </c>
    </row>
    <row r="170" spans="1:19" ht="24">
      <c r="A170" s="125">
        <v>169</v>
      </c>
      <c r="B170" s="125" t="s">
        <v>2895</v>
      </c>
      <c r="C170" s="120" t="s">
        <v>1778</v>
      </c>
      <c r="D170" s="120" t="s">
        <v>1592</v>
      </c>
      <c r="E170" s="120" t="s">
        <v>1593</v>
      </c>
      <c r="F170" s="120" t="s">
        <v>40</v>
      </c>
      <c r="G170" s="120" t="s">
        <v>42</v>
      </c>
      <c r="H170" s="120">
        <v>8318</v>
      </c>
      <c r="I170" s="120">
        <v>32.54</v>
      </c>
      <c r="J170" s="120">
        <v>1999</v>
      </c>
      <c r="K170" s="120">
        <v>0.66</v>
      </c>
      <c r="L170" s="120">
        <v>275</v>
      </c>
      <c r="M170" s="120" t="s">
        <v>1594</v>
      </c>
      <c r="N170" s="120" t="s">
        <v>1588</v>
      </c>
      <c r="O170" s="120">
        <v>1</v>
      </c>
      <c r="P170" s="121">
        <v>3.1</v>
      </c>
      <c r="Q170" s="124">
        <v>8</v>
      </c>
      <c r="R170" s="124">
        <v>8601</v>
      </c>
      <c r="S170" s="124">
        <v>279877</v>
      </c>
    </row>
    <row r="171" spans="1:19">
      <c r="A171" s="125">
        <v>170</v>
      </c>
      <c r="B171" s="125" t="s">
        <v>2895</v>
      </c>
      <c r="C171" s="120" t="s">
        <v>1778</v>
      </c>
      <c r="D171" s="120" t="s">
        <v>1595</v>
      </c>
      <c r="E171" s="120">
        <v>421389</v>
      </c>
      <c r="F171" s="120" t="s">
        <v>40</v>
      </c>
      <c r="G171" s="120" t="s">
        <v>42</v>
      </c>
      <c r="H171" s="120">
        <v>8318</v>
      </c>
      <c r="I171" s="120">
        <v>68.98</v>
      </c>
      <c r="J171" s="120">
        <v>1999</v>
      </c>
      <c r="K171" s="120">
        <v>0.66</v>
      </c>
      <c r="L171" s="120">
        <v>275</v>
      </c>
      <c r="M171" s="120" t="s">
        <v>1596</v>
      </c>
      <c r="N171" s="120" t="s">
        <v>1584</v>
      </c>
      <c r="O171" s="120">
        <v>1</v>
      </c>
      <c r="P171" s="121">
        <v>3.1</v>
      </c>
      <c r="Q171" s="124">
        <v>8</v>
      </c>
      <c r="R171" s="124">
        <v>8601</v>
      </c>
      <c r="S171" s="124">
        <v>593297</v>
      </c>
    </row>
    <row r="172" spans="1:19">
      <c r="A172" s="125">
        <v>171</v>
      </c>
      <c r="B172" s="125" t="s">
        <v>2895</v>
      </c>
      <c r="C172" s="120" t="s">
        <v>1778</v>
      </c>
      <c r="D172" s="120" t="s">
        <v>1597</v>
      </c>
      <c r="E172" s="120">
        <v>716077588</v>
      </c>
      <c r="F172" s="120" t="s">
        <v>40</v>
      </c>
      <c r="G172" s="120" t="s">
        <v>42</v>
      </c>
      <c r="H172" s="120">
        <v>8318</v>
      </c>
      <c r="I172" s="120">
        <v>251.28</v>
      </c>
      <c r="J172" s="120">
        <v>2005</v>
      </c>
      <c r="K172" s="120">
        <v>0.78</v>
      </c>
      <c r="L172" s="120">
        <v>367</v>
      </c>
      <c r="M172" s="120" t="s">
        <v>1594</v>
      </c>
      <c r="N172" s="120" t="s">
        <v>1588</v>
      </c>
      <c r="O172" s="120">
        <v>1</v>
      </c>
      <c r="P172" s="121">
        <v>3.2</v>
      </c>
      <c r="Q172" s="124">
        <v>18</v>
      </c>
      <c r="R172" s="124">
        <v>8703</v>
      </c>
      <c r="S172" s="124">
        <v>2186890</v>
      </c>
    </row>
    <row r="173" spans="1:19">
      <c r="A173" s="125">
        <v>172</v>
      </c>
      <c r="B173" s="125" t="s">
        <v>2895</v>
      </c>
      <c r="C173" s="120" t="s">
        <v>1778</v>
      </c>
      <c r="D173" s="120" t="s">
        <v>1598</v>
      </c>
      <c r="E173" s="120">
        <v>136369</v>
      </c>
      <c r="F173" s="120" t="s">
        <v>40</v>
      </c>
      <c r="G173" s="120" t="s">
        <v>42</v>
      </c>
      <c r="H173" s="120">
        <v>8318</v>
      </c>
      <c r="I173" s="120">
        <v>105.3</v>
      </c>
      <c r="J173" s="120">
        <v>1980</v>
      </c>
      <c r="K173" s="120">
        <v>0.3</v>
      </c>
      <c r="L173" s="120">
        <v>0</v>
      </c>
      <c r="M173" s="120" t="s">
        <v>1594</v>
      </c>
      <c r="N173" s="120" t="s">
        <v>1588</v>
      </c>
      <c r="O173" s="120">
        <v>1</v>
      </c>
      <c r="P173" s="121">
        <v>3.2</v>
      </c>
      <c r="Q173" s="124">
        <v>7</v>
      </c>
      <c r="R173" s="124">
        <v>8325</v>
      </c>
      <c r="S173" s="124">
        <v>876623</v>
      </c>
    </row>
    <row r="174" spans="1:19">
      <c r="A174" s="125">
        <v>173</v>
      </c>
      <c r="B174" s="125" t="s">
        <v>2895</v>
      </c>
      <c r="C174" s="120" t="s">
        <v>1778</v>
      </c>
      <c r="D174" s="120" t="s">
        <v>1599</v>
      </c>
      <c r="E174" s="120" t="s">
        <v>1600</v>
      </c>
      <c r="F174" s="120" t="s">
        <v>40</v>
      </c>
      <c r="G174" s="120" t="s">
        <v>42</v>
      </c>
      <c r="H174" s="120">
        <v>8318</v>
      </c>
      <c r="I174" s="120">
        <v>104.06</v>
      </c>
      <c r="J174" s="120">
        <v>1985</v>
      </c>
      <c r="K174" s="120">
        <v>0.38</v>
      </c>
      <c r="L174" s="120">
        <v>61</v>
      </c>
      <c r="M174" s="120" t="s">
        <v>1596</v>
      </c>
      <c r="N174" s="120" t="s">
        <v>1584</v>
      </c>
      <c r="O174" s="120">
        <v>1</v>
      </c>
      <c r="P174" s="121">
        <v>3.3</v>
      </c>
      <c r="Q174" s="124">
        <v>13</v>
      </c>
      <c r="R174" s="124">
        <v>8392</v>
      </c>
      <c r="S174" s="124">
        <v>873272</v>
      </c>
    </row>
    <row r="175" spans="1:19">
      <c r="A175" s="125">
        <v>174</v>
      </c>
      <c r="B175" s="125" t="s">
        <v>2895</v>
      </c>
      <c r="C175" s="120" t="s">
        <v>1778</v>
      </c>
      <c r="D175" s="120" t="s">
        <v>1601</v>
      </c>
      <c r="E175" s="120" t="s">
        <v>1602</v>
      </c>
      <c r="F175" s="120" t="s">
        <v>40</v>
      </c>
      <c r="G175" s="120" t="s">
        <v>42</v>
      </c>
      <c r="H175" s="120">
        <v>8318</v>
      </c>
      <c r="I175" s="120">
        <v>80.16</v>
      </c>
      <c r="J175" s="120">
        <v>1993</v>
      </c>
      <c r="K175" s="120">
        <v>0.54</v>
      </c>
      <c r="L175" s="120">
        <v>183</v>
      </c>
      <c r="M175" s="120" t="s">
        <v>1603</v>
      </c>
      <c r="N175" s="120" t="s">
        <v>1588</v>
      </c>
      <c r="O175" s="120">
        <v>1</v>
      </c>
      <c r="P175" s="121">
        <v>3.1</v>
      </c>
      <c r="Q175" s="124">
        <v>6</v>
      </c>
      <c r="R175" s="124">
        <v>8507</v>
      </c>
      <c r="S175" s="124">
        <v>681921</v>
      </c>
    </row>
    <row r="176" spans="1:19" ht="36">
      <c r="A176" s="125">
        <v>175</v>
      </c>
      <c r="B176" s="125" t="s">
        <v>2895</v>
      </c>
      <c r="C176" s="120" t="s">
        <v>1778</v>
      </c>
      <c r="D176" s="120" t="s">
        <v>1604</v>
      </c>
      <c r="E176" s="120" t="s">
        <v>1605</v>
      </c>
      <c r="F176" s="120" t="s">
        <v>40</v>
      </c>
      <c r="G176" s="120" t="s">
        <v>42</v>
      </c>
      <c r="H176" s="120">
        <v>8318</v>
      </c>
      <c r="I176" s="120">
        <v>64.63</v>
      </c>
      <c r="J176" s="120">
        <v>1997</v>
      </c>
      <c r="K176" s="120">
        <v>0.62</v>
      </c>
      <c r="L176" s="120">
        <v>244</v>
      </c>
      <c r="M176" s="120" t="s">
        <v>1596</v>
      </c>
      <c r="N176" s="120" t="s">
        <v>1584</v>
      </c>
      <c r="O176" s="120">
        <v>1</v>
      </c>
      <c r="P176" s="121">
        <v>3.1</v>
      </c>
      <c r="Q176" s="124">
        <v>7</v>
      </c>
      <c r="R176" s="124">
        <v>8569</v>
      </c>
      <c r="S176" s="124">
        <v>553814</v>
      </c>
    </row>
    <row r="177" spans="1:19">
      <c r="A177" s="125">
        <v>176</v>
      </c>
      <c r="B177" s="125" t="s">
        <v>2895</v>
      </c>
      <c r="C177" s="120" t="s">
        <v>1778</v>
      </c>
      <c r="D177" s="120" t="s">
        <v>1606</v>
      </c>
      <c r="E177" s="120" t="s">
        <v>1607</v>
      </c>
      <c r="F177" s="120" t="s">
        <v>40</v>
      </c>
      <c r="G177" s="120" t="s">
        <v>42</v>
      </c>
      <c r="H177" s="120">
        <v>8318</v>
      </c>
      <c r="I177" s="120">
        <v>108.4</v>
      </c>
      <c r="J177" s="120">
        <v>1988</v>
      </c>
      <c r="K177" s="120">
        <v>0.44</v>
      </c>
      <c r="L177" s="120">
        <v>107</v>
      </c>
      <c r="M177" s="120" t="s">
        <v>1596</v>
      </c>
      <c r="N177" s="120" t="s">
        <v>1584</v>
      </c>
      <c r="O177" s="120">
        <v>1</v>
      </c>
      <c r="P177" s="121">
        <v>3.2</v>
      </c>
      <c r="Q177" s="124">
        <v>10</v>
      </c>
      <c r="R177" s="124">
        <v>8435</v>
      </c>
      <c r="S177" s="124">
        <v>914354</v>
      </c>
    </row>
    <row r="178" spans="1:19">
      <c r="A178" s="125">
        <v>177</v>
      </c>
      <c r="B178" s="125" t="s">
        <v>2895</v>
      </c>
      <c r="C178" s="120" t="s">
        <v>1778</v>
      </c>
      <c r="D178" s="120" t="s">
        <v>1608</v>
      </c>
      <c r="E178" s="120" t="s">
        <v>1609</v>
      </c>
      <c r="F178" s="120" t="s">
        <v>40</v>
      </c>
      <c r="G178" s="120" t="s">
        <v>42</v>
      </c>
      <c r="H178" s="120">
        <v>8318</v>
      </c>
      <c r="I178" s="120">
        <v>79.14</v>
      </c>
      <c r="J178" s="120">
        <v>1985</v>
      </c>
      <c r="K178" s="120">
        <v>0.38</v>
      </c>
      <c r="L178" s="120">
        <v>61</v>
      </c>
      <c r="M178" s="120" t="s">
        <v>1596</v>
      </c>
      <c r="N178" s="120" t="s">
        <v>1584</v>
      </c>
      <c r="O178" s="120">
        <v>1</v>
      </c>
      <c r="P178" s="121">
        <v>3</v>
      </c>
      <c r="Q178" s="124">
        <v>0</v>
      </c>
      <c r="R178" s="124">
        <v>8379</v>
      </c>
      <c r="S178" s="124">
        <v>663114</v>
      </c>
    </row>
    <row r="179" spans="1:19">
      <c r="A179" s="125">
        <v>178</v>
      </c>
      <c r="B179" s="125" t="s">
        <v>2895</v>
      </c>
      <c r="C179" s="120" t="s">
        <v>1778</v>
      </c>
      <c r="D179" s="120" t="s">
        <v>1610</v>
      </c>
      <c r="E179" s="120" t="s">
        <v>1611</v>
      </c>
      <c r="F179" s="120" t="s">
        <v>40</v>
      </c>
      <c r="G179" s="120" t="s">
        <v>42</v>
      </c>
      <c r="H179" s="120">
        <v>8318</v>
      </c>
      <c r="I179" s="120">
        <v>104.5</v>
      </c>
      <c r="J179" s="120">
        <v>1988</v>
      </c>
      <c r="K179" s="120">
        <v>0.44</v>
      </c>
      <c r="L179" s="120">
        <v>107</v>
      </c>
      <c r="M179" s="120" t="s">
        <v>1612</v>
      </c>
      <c r="N179" s="120" t="s">
        <v>1613</v>
      </c>
      <c r="O179" s="120">
        <v>1</v>
      </c>
      <c r="P179" s="121">
        <v>3.1</v>
      </c>
      <c r="Q179" s="124">
        <v>5</v>
      </c>
      <c r="R179" s="124">
        <v>8430</v>
      </c>
      <c r="S179" s="124">
        <v>880935</v>
      </c>
    </row>
    <row r="180" spans="1:19" ht="36">
      <c r="A180" s="125">
        <v>179</v>
      </c>
      <c r="B180" s="125" t="s">
        <v>2895</v>
      </c>
      <c r="C180" s="120" t="s">
        <v>1778</v>
      </c>
      <c r="D180" s="120" t="s">
        <v>1614</v>
      </c>
      <c r="E180" s="120" t="s">
        <v>1615</v>
      </c>
      <c r="F180" s="120" t="s">
        <v>40</v>
      </c>
      <c r="G180" s="120" t="s">
        <v>42</v>
      </c>
      <c r="H180" s="120">
        <v>8318</v>
      </c>
      <c r="I180" s="120">
        <v>99.52</v>
      </c>
      <c r="J180" s="120">
        <v>1995</v>
      </c>
      <c r="K180" s="120">
        <v>0.57999999999999996</v>
      </c>
      <c r="L180" s="120">
        <v>214</v>
      </c>
      <c r="M180" s="120" t="s">
        <v>1596</v>
      </c>
      <c r="N180" s="120" t="s">
        <v>1584</v>
      </c>
      <c r="O180" s="120">
        <v>1</v>
      </c>
      <c r="P180" s="121">
        <v>3.1</v>
      </c>
      <c r="Q180" s="124">
        <v>7</v>
      </c>
      <c r="R180" s="124">
        <v>8539</v>
      </c>
      <c r="S180" s="124">
        <v>849801</v>
      </c>
    </row>
    <row r="181" spans="1:19">
      <c r="A181" s="125">
        <v>180</v>
      </c>
      <c r="B181" s="125" t="s">
        <v>2895</v>
      </c>
      <c r="C181" s="120" t="s">
        <v>1778</v>
      </c>
      <c r="D181" s="120" t="s">
        <v>1616</v>
      </c>
      <c r="E181" s="120" t="s">
        <v>1617</v>
      </c>
      <c r="F181" s="120" t="s">
        <v>40</v>
      </c>
      <c r="G181" s="120" t="s">
        <v>92</v>
      </c>
      <c r="H181" s="120">
        <v>8166</v>
      </c>
      <c r="I181" s="120">
        <v>37.229999999999997</v>
      </c>
      <c r="J181" s="120">
        <v>1948</v>
      </c>
      <c r="K181" s="120">
        <v>0.3</v>
      </c>
      <c r="L181" s="120">
        <v>0</v>
      </c>
      <c r="M181" s="120" t="s">
        <v>1594</v>
      </c>
      <c r="N181" s="120" t="s">
        <v>1588</v>
      </c>
      <c r="O181" s="120">
        <v>1</v>
      </c>
      <c r="P181" s="121">
        <v>3</v>
      </c>
      <c r="Q181" s="124">
        <v>0</v>
      </c>
      <c r="R181" s="124">
        <v>8166</v>
      </c>
      <c r="S181" s="124">
        <v>304020</v>
      </c>
    </row>
    <row r="182" spans="1:19">
      <c r="A182" s="125">
        <v>181</v>
      </c>
      <c r="B182" s="125" t="s">
        <v>2895</v>
      </c>
      <c r="C182" s="120" t="s">
        <v>1778</v>
      </c>
      <c r="D182" s="120" t="s">
        <v>1618</v>
      </c>
      <c r="E182" s="120" t="s">
        <v>1619</v>
      </c>
      <c r="F182" s="120" t="s">
        <v>40</v>
      </c>
      <c r="G182" s="120" t="s">
        <v>92</v>
      </c>
      <c r="H182" s="120">
        <v>8166</v>
      </c>
      <c r="I182" s="120">
        <v>38.549999999999997</v>
      </c>
      <c r="J182" s="120">
        <v>1947</v>
      </c>
      <c r="K182" s="120">
        <v>0.3</v>
      </c>
      <c r="L182" s="120">
        <v>0</v>
      </c>
      <c r="M182" s="120" t="s">
        <v>1594</v>
      </c>
      <c r="N182" s="120" t="s">
        <v>1588</v>
      </c>
      <c r="O182" s="120">
        <v>1</v>
      </c>
      <c r="P182" s="121">
        <v>3</v>
      </c>
      <c r="Q182" s="124">
        <v>0</v>
      </c>
      <c r="R182" s="124">
        <v>8166</v>
      </c>
      <c r="S182" s="124">
        <v>314799</v>
      </c>
    </row>
    <row r="183" spans="1:19">
      <c r="A183" s="125">
        <v>182</v>
      </c>
      <c r="B183" s="125" t="s">
        <v>2895</v>
      </c>
      <c r="C183" s="120" t="s">
        <v>1778</v>
      </c>
      <c r="D183" s="120" t="s">
        <v>1620</v>
      </c>
      <c r="E183" s="120" t="s">
        <v>1621</v>
      </c>
      <c r="F183" s="120" t="s">
        <v>40</v>
      </c>
      <c r="G183" s="120" t="s">
        <v>92</v>
      </c>
      <c r="H183" s="120">
        <v>8166</v>
      </c>
      <c r="I183" s="120">
        <v>25.65</v>
      </c>
      <c r="J183" s="120">
        <v>1946</v>
      </c>
      <c r="K183" s="120">
        <v>0.3</v>
      </c>
      <c r="L183" s="120">
        <v>0</v>
      </c>
      <c r="M183" s="120" t="s">
        <v>1594</v>
      </c>
      <c r="N183" s="120" t="s">
        <v>1588</v>
      </c>
      <c r="O183" s="120">
        <v>1</v>
      </c>
      <c r="P183" s="121">
        <v>3</v>
      </c>
      <c r="Q183" s="124">
        <v>0</v>
      </c>
      <c r="R183" s="124">
        <v>8166</v>
      </c>
      <c r="S183" s="124">
        <v>209458</v>
      </c>
    </row>
    <row r="184" spans="1:19">
      <c r="A184" s="125">
        <v>183</v>
      </c>
      <c r="B184" s="125" t="s">
        <v>2895</v>
      </c>
      <c r="C184" s="120" t="s">
        <v>1778</v>
      </c>
      <c r="D184" s="120" t="s">
        <v>1622</v>
      </c>
      <c r="E184" s="120" t="s">
        <v>1623</v>
      </c>
      <c r="F184" s="120" t="s">
        <v>40</v>
      </c>
      <c r="G184" s="120" t="s">
        <v>42</v>
      </c>
      <c r="H184" s="120">
        <v>8318</v>
      </c>
      <c r="I184" s="120">
        <v>51.2</v>
      </c>
      <c r="J184" s="120">
        <v>1991</v>
      </c>
      <c r="K184" s="120">
        <v>0.5</v>
      </c>
      <c r="L184" s="120">
        <v>153</v>
      </c>
      <c r="M184" s="120" t="s">
        <v>1596</v>
      </c>
      <c r="N184" s="120" t="s">
        <v>1584</v>
      </c>
      <c r="O184" s="120">
        <v>1</v>
      </c>
      <c r="P184" s="121">
        <v>3</v>
      </c>
      <c r="Q184" s="124">
        <v>0</v>
      </c>
      <c r="R184" s="124">
        <v>8471</v>
      </c>
      <c r="S184" s="124">
        <v>433715</v>
      </c>
    </row>
    <row r="185" spans="1:19">
      <c r="A185" s="125">
        <v>184</v>
      </c>
      <c r="B185" s="125" t="s">
        <v>2895</v>
      </c>
      <c r="C185" s="120" t="s">
        <v>1778</v>
      </c>
      <c r="D185" s="120" t="s">
        <v>1624</v>
      </c>
      <c r="E185" s="120" t="s">
        <v>1625</v>
      </c>
      <c r="F185" s="120" t="s">
        <v>40</v>
      </c>
      <c r="G185" s="120" t="s">
        <v>42</v>
      </c>
      <c r="H185" s="120">
        <v>8318</v>
      </c>
      <c r="I185" s="120">
        <v>53.94</v>
      </c>
      <c r="J185" s="120">
        <v>1991</v>
      </c>
      <c r="K185" s="120">
        <v>0.5</v>
      </c>
      <c r="L185" s="120">
        <v>153</v>
      </c>
      <c r="M185" s="120" t="s">
        <v>1603</v>
      </c>
      <c r="N185" s="120" t="s">
        <v>1584</v>
      </c>
      <c r="O185" s="120">
        <v>1</v>
      </c>
      <c r="P185" s="121">
        <v>3.1</v>
      </c>
      <c r="Q185" s="124">
        <v>6</v>
      </c>
      <c r="R185" s="124">
        <v>8477</v>
      </c>
      <c r="S185" s="124">
        <v>457249</v>
      </c>
    </row>
    <row r="186" spans="1:19">
      <c r="A186" s="125">
        <v>185</v>
      </c>
      <c r="B186" s="125" t="s">
        <v>2895</v>
      </c>
      <c r="C186" s="120" t="s">
        <v>1778</v>
      </c>
      <c r="D186" s="120" t="s">
        <v>1626</v>
      </c>
      <c r="E186" s="120" t="s">
        <v>1627</v>
      </c>
      <c r="F186" s="120" t="s">
        <v>40</v>
      </c>
      <c r="G186" s="120" t="s">
        <v>42</v>
      </c>
      <c r="H186" s="120">
        <v>8318</v>
      </c>
      <c r="I186" s="120">
        <v>75.8</v>
      </c>
      <c r="J186" s="120">
        <v>1989</v>
      </c>
      <c r="K186" s="120">
        <v>0.46</v>
      </c>
      <c r="L186" s="120">
        <v>122</v>
      </c>
      <c r="M186" s="120" t="s">
        <v>1603</v>
      </c>
      <c r="N186" s="120" t="s">
        <v>1584</v>
      </c>
      <c r="O186" s="120">
        <v>1</v>
      </c>
      <c r="P186" s="121">
        <v>3.1</v>
      </c>
      <c r="Q186" s="124">
        <v>5</v>
      </c>
      <c r="R186" s="124">
        <v>8445</v>
      </c>
      <c r="S186" s="124">
        <v>640131</v>
      </c>
    </row>
    <row r="187" spans="1:19" ht="24">
      <c r="A187" s="125">
        <v>186</v>
      </c>
      <c r="B187" s="125" t="s">
        <v>2895</v>
      </c>
      <c r="C187" s="120" t="s">
        <v>1778</v>
      </c>
      <c r="D187" s="120" t="s">
        <v>1628</v>
      </c>
      <c r="E187" s="120" t="s">
        <v>1629</v>
      </c>
      <c r="F187" s="120" t="s">
        <v>40</v>
      </c>
      <c r="G187" s="120" t="s">
        <v>92</v>
      </c>
      <c r="H187" s="120">
        <v>8166</v>
      </c>
      <c r="I187" s="120">
        <v>39.94</v>
      </c>
      <c r="J187" s="120">
        <v>1963</v>
      </c>
      <c r="K187" s="120">
        <v>0.3</v>
      </c>
      <c r="L187" s="120">
        <v>0</v>
      </c>
      <c r="M187" s="120" t="s">
        <v>1630</v>
      </c>
      <c r="N187" s="120" t="s">
        <v>1591</v>
      </c>
      <c r="O187" s="120">
        <v>1</v>
      </c>
      <c r="P187" s="121">
        <v>3</v>
      </c>
      <c r="Q187" s="124">
        <v>0</v>
      </c>
      <c r="R187" s="124">
        <v>8166</v>
      </c>
      <c r="S187" s="124">
        <v>326150</v>
      </c>
    </row>
    <row r="188" spans="1:19">
      <c r="A188" s="125">
        <v>187</v>
      </c>
      <c r="B188" s="125" t="s">
        <v>2895</v>
      </c>
      <c r="C188" s="120" t="s">
        <v>1778</v>
      </c>
      <c r="D188" s="120" t="s">
        <v>1631</v>
      </c>
      <c r="E188" s="120" t="s">
        <v>1632</v>
      </c>
      <c r="F188" s="120" t="s">
        <v>40</v>
      </c>
      <c r="G188" s="120" t="s">
        <v>42</v>
      </c>
      <c r="H188" s="120">
        <v>8318</v>
      </c>
      <c r="I188" s="120">
        <v>82.02</v>
      </c>
      <c r="J188" s="120">
        <v>1992</v>
      </c>
      <c r="K188" s="120">
        <v>0.52</v>
      </c>
      <c r="L188" s="120">
        <v>168</v>
      </c>
      <c r="M188" s="120" t="s">
        <v>1596</v>
      </c>
      <c r="N188" s="120" t="s">
        <v>1584</v>
      </c>
      <c r="O188" s="120">
        <v>1</v>
      </c>
      <c r="P188" s="121">
        <v>3.1</v>
      </c>
      <c r="Q188" s="124">
        <v>6</v>
      </c>
      <c r="R188" s="124">
        <v>8492</v>
      </c>
      <c r="S188" s="124">
        <v>696514</v>
      </c>
    </row>
    <row r="189" spans="1:19">
      <c r="A189" s="125">
        <v>188</v>
      </c>
      <c r="B189" s="125" t="s">
        <v>2895</v>
      </c>
      <c r="C189" s="120" t="s">
        <v>1778</v>
      </c>
      <c r="D189" s="120" t="s">
        <v>1633</v>
      </c>
      <c r="E189" s="120" t="s">
        <v>1634</v>
      </c>
      <c r="F189" s="120" t="s">
        <v>40</v>
      </c>
      <c r="G189" s="120" t="s">
        <v>92</v>
      </c>
      <c r="H189" s="120">
        <v>8166</v>
      </c>
      <c r="I189" s="120">
        <v>62.79</v>
      </c>
      <c r="J189" s="120">
        <v>1981</v>
      </c>
      <c r="K189" s="120">
        <v>0.3</v>
      </c>
      <c r="L189" s="120">
        <v>0</v>
      </c>
      <c r="M189" s="120" t="s">
        <v>1594</v>
      </c>
      <c r="N189" s="120" t="s">
        <v>1588</v>
      </c>
      <c r="O189" s="120">
        <v>1</v>
      </c>
      <c r="P189" s="121">
        <v>3</v>
      </c>
      <c r="Q189" s="124">
        <v>0</v>
      </c>
      <c r="R189" s="124">
        <v>8166</v>
      </c>
      <c r="S189" s="124">
        <v>512743</v>
      </c>
    </row>
    <row r="190" spans="1:19">
      <c r="A190" s="125">
        <v>189</v>
      </c>
      <c r="B190" s="125" t="s">
        <v>2895</v>
      </c>
      <c r="C190" s="120" t="s">
        <v>1778</v>
      </c>
      <c r="D190" s="120" t="s">
        <v>1635</v>
      </c>
      <c r="E190" s="120">
        <v>716038688</v>
      </c>
      <c r="F190" s="120" t="s">
        <v>40</v>
      </c>
      <c r="G190" s="120" t="s">
        <v>42</v>
      </c>
      <c r="H190" s="120">
        <v>8318</v>
      </c>
      <c r="I190" s="120">
        <v>44.76</v>
      </c>
      <c r="J190" s="120">
        <v>1963</v>
      </c>
      <c r="K190" s="120">
        <v>0.3</v>
      </c>
      <c r="L190" s="120">
        <v>0</v>
      </c>
      <c r="M190" s="120" t="s">
        <v>1636</v>
      </c>
      <c r="N190" s="120" t="s">
        <v>1613</v>
      </c>
      <c r="O190" s="120">
        <v>1</v>
      </c>
      <c r="P190" s="121">
        <v>3.2</v>
      </c>
      <c r="Q190" s="124">
        <v>7</v>
      </c>
      <c r="R190" s="124">
        <v>8325</v>
      </c>
      <c r="S190" s="124">
        <v>372627</v>
      </c>
    </row>
    <row r="191" spans="1:19">
      <c r="A191" s="125">
        <v>190</v>
      </c>
      <c r="B191" s="125" t="s">
        <v>2895</v>
      </c>
      <c r="C191" s="120" t="s">
        <v>1778</v>
      </c>
      <c r="D191" s="120" t="s">
        <v>1637</v>
      </c>
      <c r="E191" s="120" t="s">
        <v>1638</v>
      </c>
      <c r="F191" s="120" t="s">
        <v>40</v>
      </c>
      <c r="G191" s="120" t="s">
        <v>42</v>
      </c>
      <c r="H191" s="120">
        <v>8318</v>
      </c>
      <c r="I191" s="120">
        <v>67.78</v>
      </c>
      <c r="J191" s="120">
        <v>1997</v>
      </c>
      <c r="K191" s="120">
        <v>0.62</v>
      </c>
      <c r="L191" s="120">
        <v>244</v>
      </c>
      <c r="M191" s="120" t="s">
        <v>1603</v>
      </c>
      <c r="N191" s="120" t="s">
        <v>1584</v>
      </c>
      <c r="O191" s="120">
        <v>1</v>
      </c>
      <c r="P191" s="121">
        <v>3.2</v>
      </c>
      <c r="Q191" s="124">
        <v>14</v>
      </c>
      <c r="R191" s="124">
        <v>8576</v>
      </c>
      <c r="S191" s="124">
        <v>581281</v>
      </c>
    </row>
    <row r="192" spans="1:19">
      <c r="A192" s="125">
        <v>191</v>
      </c>
      <c r="B192" s="125" t="s">
        <v>2895</v>
      </c>
      <c r="C192" s="120" t="s">
        <v>1778</v>
      </c>
      <c r="D192" s="120" t="s">
        <v>1639</v>
      </c>
      <c r="E192" s="120">
        <v>373395</v>
      </c>
      <c r="F192" s="120" t="s">
        <v>40</v>
      </c>
      <c r="G192" s="120" t="s">
        <v>92</v>
      </c>
      <c r="H192" s="120">
        <v>8166</v>
      </c>
      <c r="I192" s="120">
        <v>18.45</v>
      </c>
      <c r="J192" s="120">
        <v>1949</v>
      </c>
      <c r="K192" s="120">
        <v>0.3</v>
      </c>
      <c r="L192" s="120">
        <v>0</v>
      </c>
      <c r="M192" s="120" t="s">
        <v>1630</v>
      </c>
      <c r="N192" s="120" t="s">
        <v>1591</v>
      </c>
      <c r="O192" s="120">
        <v>1</v>
      </c>
      <c r="P192" s="121">
        <v>3</v>
      </c>
      <c r="Q192" s="124">
        <v>0</v>
      </c>
      <c r="R192" s="124">
        <v>8166</v>
      </c>
      <c r="S192" s="124">
        <v>150663</v>
      </c>
    </row>
    <row r="193" spans="1:19">
      <c r="A193" s="125">
        <v>192</v>
      </c>
      <c r="B193" s="125" t="s">
        <v>2895</v>
      </c>
      <c r="C193" s="120" t="s">
        <v>1778</v>
      </c>
      <c r="D193" s="120" t="s">
        <v>1640</v>
      </c>
      <c r="E193" s="120">
        <v>714317193</v>
      </c>
      <c r="F193" s="120" t="s">
        <v>40</v>
      </c>
      <c r="G193" s="120" t="s">
        <v>92</v>
      </c>
      <c r="H193" s="120">
        <v>8166</v>
      </c>
      <c r="I193" s="120">
        <v>15.78</v>
      </c>
      <c r="J193" s="120">
        <v>1949</v>
      </c>
      <c r="K193" s="120">
        <v>0.3</v>
      </c>
      <c r="L193" s="120">
        <v>0</v>
      </c>
      <c r="M193" s="120" t="s">
        <v>1630</v>
      </c>
      <c r="N193" s="120" t="s">
        <v>1591</v>
      </c>
      <c r="O193" s="120">
        <v>1</v>
      </c>
      <c r="P193" s="121">
        <v>3</v>
      </c>
      <c r="Q193" s="124">
        <v>0</v>
      </c>
      <c r="R193" s="124">
        <v>8166</v>
      </c>
      <c r="S193" s="124">
        <v>128859</v>
      </c>
    </row>
    <row r="194" spans="1:19">
      <c r="A194" s="125">
        <v>193</v>
      </c>
      <c r="B194" s="125" t="s">
        <v>2895</v>
      </c>
      <c r="C194" s="120" t="s">
        <v>1778</v>
      </c>
      <c r="D194" s="120" t="s">
        <v>1641</v>
      </c>
      <c r="E194" s="120" t="s">
        <v>1642</v>
      </c>
      <c r="F194" s="120" t="s">
        <v>40</v>
      </c>
      <c r="G194" s="120" t="s">
        <v>92</v>
      </c>
      <c r="H194" s="120">
        <v>8166</v>
      </c>
      <c r="I194" s="120">
        <v>35.909999999999997</v>
      </c>
      <c r="J194" s="120">
        <v>1947</v>
      </c>
      <c r="K194" s="120">
        <v>0.3</v>
      </c>
      <c r="L194" s="120">
        <v>0</v>
      </c>
      <c r="M194" s="120" t="s">
        <v>1630</v>
      </c>
      <c r="N194" s="120" t="s">
        <v>1591</v>
      </c>
      <c r="O194" s="120">
        <v>1</v>
      </c>
      <c r="P194" s="121">
        <v>3</v>
      </c>
      <c r="Q194" s="124">
        <v>0</v>
      </c>
      <c r="R194" s="124">
        <v>8166</v>
      </c>
      <c r="S194" s="124">
        <v>293241</v>
      </c>
    </row>
    <row r="195" spans="1:19">
      <c r="A195" s="125">
        <v>194</v>
      </c>
      <c r="B195" s="125" t="s">
        <v>2895</v>
      </c>
      <c r="C195" s="120" t="s">
        <v>1778</v>
      </c>
      <c r="D195" s="120" t="s">
        <v>1643</v>
      </c>
      <c r="E195" s="120">
        <v>343724</v>
      </c>
      <c r="F195" s="120" t="s">
        <v>40</v>
      </c>
      <c r="G195" s="120" t="s">
        <v>42</v>
      </c>
      <c r="H195" s="120">
        <v>8318</v>
      </c>
      <c r="I195" s="120">
        <v>38.69</v>
      </c>
      <c r="J195" s="120">
        <v>1996</v>
      </c>
      <c r="K195" s="120">
        <v>0.6</v>
      </c>
      <c r="L195" s="120">
        <v>229</v>
      </c>
      <c r="M195" s="120" t="s">
        <v>1596</v>
      </c>
      <c r="N195" s="120" t="s">
        <v>1644</v>
      </c>
      <c r="O195" s="120">
        <v>1</v>
      </c>
      <c r="P195" s="121">
        <v>3</v>
      </c>
      <c r="Q195" s="124">
        <v>0</v>
      </c>
      <c r="R195" s="124">
        <v>8547</v>
      </c>
      <c r="S195" s="124">
        <v>330683</v>
      </c>
    </row>
    <row r="196" spans="1:19">
      <c r="A196" s="125">
        <v>195</v>
      </c>
      <c r="B196" s="125" t="s">
        <v>2895</v>
      </c>
      <c r="C196" s="120" t="s">
        <v>1778</v>
      </c>
      <c r="D196" s="120" t="s">
        <v>1645</v>
      </c>
      <c r="E196" s="120">
        <v>709189313</v>
      </c>
      <c r="F196" s="120" t="s">
        <v>40</v>
      </c>
      <c r="G196" s="120" t="s">
        <v>42</v>
      </c>
      <c r="H196" s="120">
        <v>8318</v>
      </c>
      <c r="I196" s="120">
        <v>28.17</v>
      </c>
      <c r="J196" s="120">
        <v>1996</v>
      </c>
      <c r="K196" s="120">
        <v>0.6</v>
      </c>
      <c r="L196" s="120">
        <v>229</v>
      </c>
      <c r="M196" s="120" t="s">
        <v>1596</v>
      </c>
      <c r="N196" s="120" t="s">
        <v>1630</v>
      </c>
      <c r="O196" s="120">
        <v>1</v>
      </c>
      <c r="P196" s="121">
        <v>3</v>
      </c>
      <c r="Q196" s="124">
        <v>0</v>
      </c>
      <c r="R196" s="124">
        <v>8547</v>
      </c>
      <c r="S196" s="124">
        <v>240769</v>
      </c>
    </row>
    <row r="197" spans="1:19">
      <c r="A197" s="125">
        <v>196</v>
      </c>
      <c r="B197" s="125" t="s">
        <v>2895</v>
      </c>
      <c r="C197" s="120" t="s">
        <v>1778</v>
      </c>
      <c r="D197" s="120" t="s">
        <v>1646</v>
      </c>
      <c r="E197" s="120">
        <v>491117</v>
      </c>
      <c r="F197" s="120" t="s">
        <v>40</v>
      </c>
      <c r="G197" s="120" t="s">
        <v>92</v>
      </c>
      <c r="H197" s="120">
        <v>8166</v>
      </c>
      <c r="I197" s="120">
        <v>14.83</v>
      </c>
      <c r="J197" s="120"/>
      <c r="K197" s="120">
        <v>0.3</v>
      </c>
      <c r="L197" s="120">
        <v>0</v>
      </c>
      <c r="M197" s="120" t="s">
        <v>1594</v>
      </c>
      <c r="N197" s="120" t="s">
        <v>1591</v>
      </c>
      <c r="O197" s="120">
        <v>1</v>
      </c>
      <c r="P197" s="121">
        <v>3</v>
      </c>
      <c r="Q197" s="124">
        <v>0</v>
      </c>
      <c r="R197" s="124">
        <v>8166</v>
      </c>
      <c r="S197" s="124">
        <v>121102</v>
      </c>
    </row>
    <row r="198" spans="1:19">
      <c r="A198" s="125">
        <v>197</v>
      </c>
      <c r="B198" s="125" t="s">
        <v>2895</v>
      </c>
      <c r="C198" s="120" t="s">
        <v>1778</v>
      </c>
      <c r="D198" s="120" t="s">
        <v>1647</v>
      </c>
      <c r="E198" s="120" t="s">
        <v>1648</v>
      </c>
      <c r="F198" s="120" t="s">
        <v>40</v>
      </c>
      <c r="G198" s="120" t="s">
        <v>92</v>
      </c>
      <c r="H198" s="120">
        <v>8166</v>
      </c>
      <c r="I198" s="120">
        <v>17.690000000000001</v>
      </c>
      <c r="J198" s="120">
        <v>1947</v>
      </c>
      <c r="K198" s="120">
        <v>0.3</v>
      </c>
      <c r="L198" s="120">
        <v>0</v>
      </c>
      <c r="M198" s="120" t="s">
        <v>1630</v>
      </c>
      <c r="N198" s="120" t="s">
        <v>1591</v>
      </c>
      <c r="O198" s="120">
        <v>1</v>
      </c>
      <c r="P198" s="121">
        <v>3</v>
      </c>
      <c r="Q198" s="124">
        <v>0</v>
      </c>
      <c r="R198" s="124">
        <v>8166</v>
      </c>
      <c r="S198" s="124">
        <v>144457</v>
      </c>
    </row>
    <row r="199" spans="1:19">
      <c r="A199" s="125">
        <v>198</v>
      </c>
      <c r="B199" s="125" t="s">
        <v>2895</v>
      </c>
      <c r="C199" s="120" t="s">
        <v>1778</v>
      </c>
      <c r="D199" s="120" t="s">
        <v>1649</v>
      </c>
      <c r="E199" s="120" t="s">
        <v>1650</v>
      </c>
      <c r="F199" s="120" t="s">
        <v>40</v>
      </c>
      <c r="G199" s="120" t="s">
        <v>42</v>
      </c>
      <c r="H199" s="120">
        <v>8318</v>
      </c>
      <c r="I199" s="120">
        <v>84.01</v>
      </c>
      <c r="J199" s="120">
        <v>1997</v>
      </c>
      <c r="K199" s="120">
        <v>0.62</v>
      </c>
      <c r="L199" s="120">
        <v>244</v>
      </c>
      <c r="M199" s="120" t="s">
        <v>1596</v>
      </c>
      <c r="N199" s="120" t="s">
        <v>1584</v>
      </c>
      <c r="O199" s="120">
        <v>1</v>
      </c>
      <c r="P199" s="121">
        <v>3</v>
      </c>
      <c r="Q199" s="124">
        <v>0</v>
      </c>
      <c r="R199" s="124">
        <v>8562</v>
      </c>
      <c r="S199" s="124">
        <v>719294</v>
      </c>
    </row>
    <row r="200" spans="1:19">
      <c r="A200" s="125">
        <v>199</v>
      </c>
      <c r="B200" s="125" t="s">
        <v>2895</v>
      </c>
      <c r="C200" s="120" t="s">
        <v>1778</v>
      </c>
      <c r="D200" s="120" t="s">
        <v>1651</v>
      </c>
      <c r="E200" s="120" t="s">
        <v>1652</v>
      </c>
      <c r="F200" s="120" t="s">
        <v>40</v>
      </c>
      <c r="G200" s="120" t="s">
        <v>42</v>
      </c>
      <c r="H200" s="120">
        <v>8318</v>
      </c>
      <c r="I200" s="120">
        <v>57.96</v>
      </c>
      <c r="J200" s="120">
        <v>1990</v>
      </c>
      <c r="K200" s="120">
        <v>0.48</v>
      </c>
      <c r="L200" s="120">
        <v>138</v>
      </c>
      <c r="M200" s="120" t="s">
        <v>1596</v>
      </c>
      <c r="N200" s="120" t="s">
        <v>1584</v>
      </c>
      <c r="O200" s="120">
        <v>1</v>
      </c>
      <c r="P200" s="121">
        <v>3.2</v>
      </c>
      <c r="Q200" s="124">
        <v>11</v>
      </c>
      <c r="R200" s="124">
        <v>8467</v>
      </c>
      <c r="S200" s="124">
        <v>490747</v>
      </c>
    </row>
    <row r="201" spans="1:19">
      <c r="A201" s="125">
        <v>200</v>
      </c>
      <c r="B201" s="125" t="s">
        <v>2895</v>
      </c>
      <c r="C201" s="120" t="s">
        <v>1778</v>
      </c>
      <c r="D201" s="120" t="s">
        <v>1653</v>
      </c>
      <c r="E201" s="120" t="s">
        <v>1654</v>
      </c>
      <c r="F201" s="120" t="s">
        <v>40</v>
      </c>
      <c r="G201" s="120" t="s">
        <v>42</v>
      </c>
      <c r="H201" s="120">
        <v>8318</v>
      </c>
      <c r="I201" s="120">
        <v>49.26</v>
      </c>
      <c r="J201" s="120">
        <v>1991</v>
      </c>
      <c r="K201" s="120">
        <v>0.5</v>
      </c>
      <c r="L201" s="120">
        <v>153</v>
      </c>
      <c r="M201" s="120" t="s">
        <v>1596</v>
      </c>
      <c r="N201" s="120" t="s">
        <v>1584</v>
      </c>
      <c r="O201" s="120">
        <v>1</v>
      </c>
      <c r="P201" s="121">
        <v>3.2</v>
      </c>
      <c r="Q201" s="124">
        <v>11</v>
      </c>
      <c r="R201" s="124">
        <v>8482</v>
      </c>
      <c r="S201" s="124">
        <v>417823</v>
      </c>
    </row>
    <row r="202" spans="1:19">
      <c r="A202" s="125">
        <v>201</v>
      </c>
      <c r="B202" s="125" t="s">
        <v>2895</v>
      </c>
      <c r="C202" s="120" t="s">
        <v>1778</v>
      </c>
      <c r="D202" s="120" t="s">
        <v>1655</v>
      </c>
      <c r="E202" s="120" t="s">
        <v>1656</v>
      </c>
      <c r="F202" s="120" t="s">
        <v>40</v>
      </c>
      <c r="G202" s="120" t="s">
        <v>92</v>
      </c>
      <c r="H202" s="120">
        <v>8166</v>
      </c>
      <c r="I202" s="120">
        <v>93.82</v>
      </c>
      <c r="J202" s="120">
        <v>1982</v>
      </c>
      <c r="K202" s="120">
        <v>0.3</v>
      </c>
      <c r="L202" s="120">
        <v>0</v>
      </c>
      <c r="M202" s="120" t="s">
        <v>1596</v>
      </c>
      <c r="N202" s="120" t="s">
        <v>1588</v>
      </c>
      <c r="O202" s="120">
        <v>1</v>
      </c>
      <c r="P202" s="121">
        <v>3.2</v>
      </c>
      <c r="Q202" s="124">
        <v>6</v>
      </c>
      <c r="R202" s="124">
        <v>8172</v>
      </c>
      <c r="S202" s="124">
        <v>766697</v>
      </c>
    </row>
    <row r="203" spans="1:19">
      <c r="A203" s="125">
        <v>202</v>
      </c>
      <c r="B203" s="125" t="s">
        <v>2895</v>
      </c>
      <c r="C203" s="120" t="s">
        <v>1778</v>
      </c>
      <c r="D203" s="120" t="s">
        <v>1657</v>
      </c>
      <c r="E203" s="120" t="s">
        <v>1658</v>
      </c>
      <c r="F203" s="120" t="s">
        <v>40</v>
      </c>
      <c r="G203" s="120" t="s">
        <v>851</v>
      </c>
      <c r="H203" s="120">
        <v>8166</v>
      </c>
      <c r="I203" s="120">
        <v>20.46</v>
      </c>
      <c r="J203" s="120">
        <v>1950</v>
      </c>
      <c r="K203" s="120">
        <v>0.3</v>
      </c>
      <c r="L203" s="120">
        <v>0</v>
      </c>
      <c r="M203" s="120" t="s">
        <v>1596</v>
      </c>
      <c r="N203" s="120" t="s">
        <v>1591</v>
      </c>
      <c r="O203" s="120">
        <v>1</v>
      </c>
      <c r="P203" s="121">
        <v>3</v>
      </c>
      <c r="Q203" s="124">
        <v>0</v>
      </c>
      <c r="R203" s="124">
        <v>8166</v>
      </c>
      <c r="S203" s="124">
        <v>167076</v>
      </c>
    </row>
    <row r="204" spans="1:19">
      <c r="A204" s="125">
        <v>203</v>
      </c>
      <c r="B204" s="125" t="s">
        <v>2895</v>
      </c>
      <c r="C204" s="120" t="s">
        <v>1778</v>
      </c>
      <c r="D204" s="120" t="s">
        <v>1659</v>
      </c>
      <c r="E204" s="120">
        <v>716163333</v>
      </c>
      <c r="F204" s="120" t="s">
        <v>40</v>
      </c>
      <c r="G204" s="120" t="s">
        <v>92</v>
      </c>
      <c r="H204" s="120">
        <v>8166</v>
      </c>
      <c r="I204" s="120">
        <v>11.94</v>
      </c>
      <c r="J204" s="120">
        <v>1949</v>
      </c>
      <c r="K204" s="120">
        <v>0.3</v>
      </c>
      <c r="L204" s="120">
        <v>0</v>
      </c>
      <c r="M204" s="120" t="s">
        <v>1630</v>
      </c>
      <c r="N204" s="120" t="s">
        <v>1591</v>
      </c>
      <c r="O204" s="120">
        <v>1</v>
      </c>
      <c r="P204" s="121">
        <v>3.8</v>
      </c>
      <c r="Q204" s="124">
        <v>22</v>
      </c>
      <c r="R204" s="124">
        <v>8188</v>
      </c>
      <c r="S204" s="124">
        <v>97765</v>
      </c>
    </row>
    <row r="205" spans="1:19">
      <c r="A205" s="125">
        <v>204</v>
      </c>
      <c r="B205" s="125" t="s">
        <v>2895</v>
      </c>
      <c r="C205" s="120" t="s">
        <v>1778</v>
      </c>
      <c r="D205" s="120" t="s">
        <v>1660</v>
      </c>
      <c r="E205" s="120" t="s">
        <v>1661</v>
      </c>
      <c r="F205" s="120" t="s">
        <v>40</v>
      </c>
      <c r="G205" s="120" t="s">
        <v>92</v>
      </c>
      <c r="H205" s="120">
        <v>8166</v>
      </c>
      <c r="I205" s="120">
        <v>23.59</v>
      </c>
      <c r="J205" s="120">
        <v>1958</v>
      </c>
      <c r="K205" s="120">
        <v>0.3</v>
      </c>
      <c r="L205" s="120">
        <v>0</v>
      </c>
      <c r="M205" s="120" t="s">
        <v>1630</v>
      </c>
      <c r="N205" s="120" t="s">
        <v>1591</v>
      </c>
      <c r="O205" s="120">
        <v>1</v>
      </c>
      <c r="P205" s="121">
        <v>3.8</v>
      </c>
      <c r="Q205" s="124">
        <v>22</v>
      </c>
      <c r="R205" s="124">
        <v>8188</v>
      </c>
      <c r="S205" s="124">
        <v>193155</v>
      </c>
    </row>
    <row r="206" spans="1:19">
      <c r="A206" s="125">
        <v>205</v>
      </c>
      <c r="B206" s="125" t="s">
        <v>2895</v>
      </c>
      <c r="C206" s="120" t="s">
        <v>1778</v>
      </c>
      <c r="D206" s="120" t="s">
        <v>1662</v>
      </c>
      <c r="E206" s="120" t="s">
        <v>1663</v>
      </c>
      <c r="F206" s="120" t="s">
        <v>40</v>
      </c>
      <c r="G206" s="120" t="s">
        <v>42</v>
      </c>
      <c r="H206" s="120">
        <v>8318</v>
      </c>
      <c r="I206" s="120">
        <v>80.47</v>
      </c>
      <c r="J206" s="120">
        <v>1996</v>
      </c>
      <c r="K206" s="120">
        <v>0.6</v>
      </c>
      <c r="L206" s="120">
        <v>229</v>
      </c>
      <c r="M206" s="120" t="s">
        <v>1596</v>
      </c>
      <c r="N206" s="120" t="s">
        <v>1584</v>
      </c>
      <c r="O206" s="120">
        <v>1</v>
      </c>
      <c r="P206" s="121">
        <v>3.2</v>
      </c>
      <c r="Q206" s="124">
        <v>14</v>
      </c>
      <c r="R206" s="124">
        <v>8561</v>
      </c>
      <c r="S206" s="124">
        <v>688904</v>
      </c>
    </row>
    <row r="207" spans="1:19">
      <c r="A207" s="125">
        <v>206</v>
      </c>
      <c r="B207" s="125" t="s">
        <v>2895</v>
      </c>
      <c r="C207" s="120" t="s">
        <v>1778</v>
      </c>
      <c r="D207" s="120" t="s">
        <v>1664</v>
      </c>
      <c r="E207" s="120" t="s">
        <v>1665</v>
      </c>
      <c r="F207" s="120" t="s">
        <v>40</v>
      </c>
      <c r="G207" s="120" t="s">
        <v>92</v>
      </c>
      <c r="H207" s="120">
        <v>8166</v>
      </c>
      <c r="I207" s="120">
        <v>15.41</v>
      </c>
      <c r="J207" s="120">
        <v>1949</v>
      </c>
      <c r="K207" s="120">
        <v>0.3</v>
      </c>
      <c r="L207" s="120">
        <v>0</v>
      </c>
      <c r="M207" s="120" t="s">
        <v>1630</v>
      </c>
      <c r="N207" s="120" t="s">
        <v>1591</v>
      </c>
      <c r="O207" s="120">
        <v>1</v>
      </c>
      <c r="P207" s="121">
        <v>3.8</v>
      </c>
      <c r="Q207" s="124">
        <v>22</v>
      </c>
      <c r="R207" s="124">
        <v>8188</v>
      </c>
      <c r="S207" s="124">
        <v>126177</v>
      </c>
    </row>
    <row r="208" spans="1:19">
      <c r="A208" s="125">
        <v>207</v>
      </c>
      <c r="B208" s="125" t="s">
        <v>2895</v>
      </c>
      <c r="C208" s="120" t="s">
        <v>1778</v>
      </c>
      <c r="D208" s="120" t="s">
        <v>1779</v>
      </c>
      <c r="E208" s="120" t="s">
        <v>1666</v>
      </c>
      <c r="F208" s="126"/>
      <c r="G208" s="120" t="s">
        <v>42</v>
      </c>
      <c r="H208" s="120">
        <v>8318</v>
      </c>
      <c r="I208" s="120">
        <v>63.2</v>
      </c>
      <c r="J208" s="120">
        <v>1987</v>
      </c>
      <c r="K208" s="120">
        <v>0.3</v>
      </c>
      <c r="L208" s="120">
        <v>0</v>
      </c>
      <c r="M208" s="120" t="s">
        <v>1596</v>
      </c>
      <c r="N208" s="120" t="s">
        <v>1584</v>
      </c>
      <c r="O208" s="120">
        <v>1</v>
      </c>
      <c r="P208" s="121">
        <v>3</v>
      </c>
      <c r="Q208" s="124">
        <v>0</v>
      </c>
      <c r="R208" s="124">
        <v>8318</v>
      </c>
      <c r="S208" s="124">
        <v>525698</v>
      </c>
    </row>
    <row r="209" spans="1:19" ht="23.25" customHeight="1">
      <c r="A209" s="125">
        <v>208</v>
      </c>
      <c r="B209" s="125" t="s">
        <v>2895</v>
      </c>
      <c r="C209" s="120" t="s">
        <v>1778</v>
      </c>
      <c r="D209" s="120" t="s">
        <v>1667</v>
      </c>
      <c r="E209" s="120">
        <v>559691</v>
      </c>
      <c r="F209" s="120" t="s">
        <v>40</v>
      </c>
      <c r="G209" s="120" t="s">
        <v>92</v>
      </c>
      <c r="H209" s="120">
        <v>8166</v>
      </c>
      <c r="I209" s="120">
        <v>44.02</v>
      </c>
      <c r="J209" s="120">
        <v>1950</v>
      </c>
      <c r="K209" s="120">
        <v>0.3</v>
      </c>
      <c r="L209" s="120">
        <v>0</v>
      </c>
      <c r="M209" s="120" t="s">
        <v>1594</v>
      </c>
      <c r="N209" s="120" t="s">
        <v>1588</v>
      </c>
      <c r="O209" s="120">
        <v>1</v>
      </c>
      <c r="P209" s="121">
        <v>3</v>
      </c>
      <c r="Q209" s="124">
        <v>0</v>
      </c>
      <c r="R209" s="124">
        <v>8166</v>
      </c>
      <c r="S209" s="124">
        <v>359467</v>
      </c>
    </row>
    <row r="210" spans="1:19" ht="81" customHeight="1">
      <c r="A210" s="125">
        <v>209</v>
      </c>
      <c r="B210" s="125" t="s">
        <v>2895</v>
      </c>
      <c r="C210" s="120" t="s">
        <v>1778</v>
      </c>
      <c r="D210" s="120" t="s">
        <v>1668</v>
      </c>
      <c r="E210" s="120" t="s">
        <v>1669</v>
      </c>
      <c r="F210" s="120" t="s">
        <v>40</v>
      </c>
      <c r="G210" s="120" t="s">
        <v>42</v>
      </c>
      <c r="H210" s="120">
        <v>8318</v>
      </c>
      <c r="I210" s="120">
        <v>68.78</v>
      </c>
      <c r="J210" s="120">
        <v>1991</v>
      </c>
      <c r="K210" s="120">
        <v>0.5</v>
      </c>
      <c r="L210" s="120">
        <v>153</v>
      </c>
      <c r="M210" s="120" t="s">
        <v>1670</v>
      </c>
      <c r="N210" s="120" t="s">
        <v>1584</v>
      </c>
      <c r="O210" s="120">
        <v>1</v>
      </c>
      <c r="P210" s="121">
        <v>3.2</v>
      </c>
      <c r="Q210" s="124">
        <v>11</v>
      </c>
      <c r="R210" s="124">
        <v>8482</v>
      </c>
      <c r="S210" s="124">
        <v>583392</v>
      </c>
    </row>
    <row r="211" spans="1:19" ht="84">
      <c r="A211" s="125">
        <v>210</v>
      </c>
      <c r="B211" s="125" t="s">
        <v>2895</v>
      </c>
      <c r="C211" s="120" t="s">
        <v>1778</v>
      </c>
      <c r="D211" s="120" t="s">
        <v>1671</v>
      </c>
      <c r="E211" s="120" t="s">
        <v>1672</v>
      </c>
      <c r="F211" s="120" t="s">
        <v>40</v>
      </c>
      <c r="G211" s="120" t="s">
        <v>92</v>
      </c>
      <c r="H211" s="120">
        <v>8166</v>
      </c>
      <c r="I211" s="120">
        <v>55.06</v>
      </c>
      <c r="J211" s="120">
        <v>1950</v>
      </c>
      <c r="K211" s="120">
        <v>0.3</v>
      </c>
      <c r="L211" s="120">
        <v>0</v>
      </c>
      <c r="M211" s="120" t="s">
        <v>1670</v>
      </c>
      <c r="N211" s="120" t="s">
        <v>1588</v>
      </c>
      <c r="O211" s="120">
        <v>1</v>
      </c>
      <c r="P211" s="121">
        <v>3</v>
      </c>
      <c r="Q211" s="124">
        <v>0</v>
      </c>
      <c r="R211" s="124">
        <v>8166</v>
      </c>
      <c r="S211" s="124">
        <v>449620</v>
      </c>
    </row>
    <row r="212" spans="1:19">
      <c r="A212" s="125">
        <v>211</v>
      </c>
      <c r="B212" s="125" t="s">
        <v>2895</v>
      </c>
      <c r="C212" s="120" t="s">
        <v>1778</v>
      </c>
      <c r="D212" s="120" t="s">
        <v>1673</v>
      </c>
      <c r="E212" s="120" t="s">
        <v>1674</v>
      </c>
      <c r="F212" s="120" t="s">
        <v>40</v>
      </c>
      <c r="G212" s="120" t="s">
        <v>92</v>
      </c>
      <c r="H212" s="120">
        <v>8166</v>
      </c>
      <c r="I212" s="120">
        <v>67.209999999999994</v>
      </c>
      <c r="J212" s="120">
        <v>1950</v>
      </c>
      <c r="K212" s="120">
        <v>0.3</v>
      </c>
      <c r="L212" s="120">
        <v>0</v>
      </c>
      <c r="M212" s="120" t="s">
        <v>1603</v>
      </c>
      <c r="N212" s="120" t="s">
        <v>1588</v>
      </c>
      <c r="O212" s="120">
        <v>1</v>
      </c>
      <c r="P212" s="121">
        <v>3</v>
      </c>
      <c r="Q212" s="124">
        <v>0</v>
      </c>
      <c r="R212" s="124">
        <v>8166</v>
      </c>
      <c r="S212" s="124">
        <v>548837</v>
      </c>
    </row>
    <row r="213" spans="1:19">
      <c r="A213" s="125">
        <v>212</v>
      </c>
      <c r="B213" s="125" t="s">
        <v>2895</v>
      </c>
      <c r="C213" s="120" t="s">
        <v>1778</v>
      </c>
      <c r="D213" s="120" t="s">
        <v>1675</v>
      </c>
      <c r="E213" s="120">
        <v>481853</v>
      </c>
      <c r="F213" s="120" t="s">
        <v>40</v>
      </c>
      <c r="G213" s="120" t="s">
        <v>92</v>
      </c>
      <c r="H213" s="120">
        <v>8166</v>
      </c>
      <c r="I213" s="120">
        <v>36.29</v>
      </c>
      <c r="J213" s="120">
        <v>1950</v>
      </c>
      <c r="K213" s="120">
        <v>0.3</v>
      </c>
      <c r="L213" s="120">
        <v>0</v>
      </c>
      <c r="M213" s="120" t="s">
        <v>1670</v>
      </c>
      <c r="N213" s="120" t="s">
        <v>1591</v>
      </c>
      <c r="O213" s="120">
        <v>1</v>
      </c>
      <c r="P213" s="121">
        <v>3</v>
      </c>
      <c r="Q213" s="124">
        <v>0</v>
      </c>
      <c r="R213" s="124">
        <v>8166</v>
      </c>
      <c r="S213" s="124">
        <v>296344</v>
      </c>
    </row>
    <row r="214" spans="1:19">
      <c r="A214" s="125">
        <v>213</v>
      </c>
      <c r="B214" s="125" t="s">
        <v>2895</v>
      </c>
      <c r="C214" s="120" t="s">
        <v>1778</v>
      </c>
      <c r="D214" s="120" t="s">
        <v>1676</v>
      </c>
      <c r="E214" s="120" t="s">
        <v>1677</v>
      </c>
      <c r="F214" s="120" t="s">
        <v>40</v>
      </c>
      <c r="G214" s="120" t="s">
        <v>42</v>
      </c>
      <c r="H214" s="120">
        <v>8318</v>
      </c>
      <c r="I214" s="120">
        <v>64.55</v>
      </c>
      <c r="J214" s="120">
        <v>1987</v>
      </c>
      <c r="K214" s="120">
        <v>0.42</v>
      </c>
      <c r="L214" s="120">
        <v>92</v>
      </c>
      <c r="M214" s="120" t="s">
        <v>1596</v>
      </c>
      <c r="N214" s="120" t="s">
        <v>1588</v>
      </c>
      <c r="O214" s="120">
        <v>1</v>
      </c>
      <c r="P214" s="121">
        <v>3.1</v>
      </c>
      <c r="Q214" s="124">
        <v>5</v>
      </c>
      <c r="R214" s="124">
        <v>8415</v>
      </c>
      <c r="S214" s="124">
        <v>543188</v>
      </c>
    </row>
    <row r="215" spans="1:19">
      <c r="A215" s="125">
        <v>214</v>
      </c>
      <c r="B215" s="125" t="s">
        <v>2895</v>
      </c>
      <c r="C215" s="120" t="s">
        <v>1778</v>
      </c>
      <c r="D215" s="120" t="s">
        <v>1678</v>
      </c>
      <c r="E215" s="120">
        <v>670576</v>
      </c>
      <c r="F215" s="127" t="s">
        <v>725</v>
      </c>
      <c r="G215" s="120" t="s">
        <v>92</v>
      </c>
      <c r="H215" s="120">
        <v>6139</v>
      </c>
      <c r="I215" s="120">
        <v>805.31</v>
      </c>
      <c r="J215" s="120">
        <v>1949</v>
      </c>
      <c r="K215" s="120">
        <v>0.3</v>
      </c>
      <c r="L215" s="120">
        <v>0</v>
      </c>
      <c r="M215" s="120" t="s">
        <v>1594</v>
      </c>
      <c r="N215" s="120" t="s">
        <v>1588</v>
      </c>
      <c r="O215" s="120">
        <v>1</v>
      </c>
      <c r="P215" s="121">
        <v>3.4</v>
      </c>
      <c r="Q215" s="124">
        <v>11</v>
      </c>
      <c r="R215" s="124">
        <v>6150</v>
      </c>
      <c r="S215" s="124">
        <v>4952657</v>
      </c>
    </row>
    <row r="216" spans="1:19" ht="24">
      <c r="A216" s="125">
        <v>215</v>
      </c>
      <c r="B216" s="125" t="s">
        <v>2895</v>
      </c>
      <c r="C216" s="120" t="s">
        <v>1778</v>
      </c>
      <c r="D216" s="120" t="s">
        <v>1679</v>
      </c>
      <c r="E216" s="120" t="s">
        <v>1680</v>
      </c>
      <c r="F216" s="120" t="s">
        <v>40</v>
      </c>
      <c r="G216" s="120" t="s">
        <v>92</v>
      </c>
      <c r="H216" s="120">
        <v>8166</v>
      </c>
      <c r="I216" s="120">
        <v>130.06</v>
      </c>
      <c r="J216" s="120">
        <v>1944</v>
      </c>
      <c r="K216" s="120">
        <v>0.3</v>
      </c>
      <c r="L216" s="120">
        <v>0</v>
      </c>
      <c r="M216" s="120" t="s">
        <v>1594</v>
      </c>
      <c r="N216" s="120" t="s">
        <v>1588</v>
      </c>
      <c r="O216" s="120">
        <v>1</v>
      </c>
      <c r="P216" s="121">
        <v>3.7</v>
      </c>
      <c r="Q216" s="124">
        <v>19</v>
      </c>
      <c r="R216" s="124">
        <v>8185</v>
      </c>
      <c r="S216" s="124">
        <v>1064541</v>
      </c>
    </row>
    <row r="217" spans="1:19">
      <c r="A217" s="125">
        <v>216</v>
      </c>
      <c r="B217" s="125" t="s">
        <v>2895</v>
      </c>
      <c r="C217" s="120" t="s">
        <v>1778</v>
      </c>
      <c r="D217" s="120" t="s">
        <v>1681</v>
      </c>
      <c r="E217" s="120" t="s">
        <v>1682</v>
      </c>
      <c r="F217" s="120" t="s">
        <v>40</v>
      </c>
      <c r="G217" s="120" t="s">
        <v>42</v>
      </c>
      <c r="H217" s="120">
        <v>8318</v>
      </c>
      <c r="I217" s="120">
        <v>83.13</v>
      </c>
      <c r="J217" s="120">
        <v>1995</v>
      </c>
      <c r="K217" s="120">
        <v>0.57999999999999996</v>
      </c>
      <c r="L217" s="120">
        <v>214</v>
      </c>
      <c r="M217" s="120" t="s">
        <v>1594</v>
      </c>
      <c r="N217" s="120" t="s">
        <v>1588</v>
      </c>
      <c r="O217" s="120">
        <v>1</v>
      </c>
      <c r="P217" s="121">
        <v>3.2</v>
      </c>
      <c r="Q217" s="124">
        <v>13</v>
      </c>
      <c r="R217" s="124">
        <v>8545</v>
      </c>
      <c r="S217" s="124">
        <v>710346</v>
      </c>
    </row>
    <row r="218" spans="1:19" ht="24">
      <c r="A218" s="125">
        <v>217</v>
      </c>
      <c r="B218" s="125" t="s">
        <v>2895</v>
      </c>
      <c r="C218" s="120" t="s">
        <v>1778</v>
      </c>
      <c r="D218" s="120" t="s">
        <v>1683</v>
      </c>
      <c r="E218" s="120" t="s">
        <v>1684</v>
      </c>
      <c r="F218" s="120" t="s">
        <v>40</v>
      </c>
      <c r="G218" s="120" t="s">
        <v>92</v>
      </c>
      <c r="H218" s="120">
        <v>8166</v>
      </c>
      <c r="I218" s="120">
        <v>101.84</v>
      </c>
      <c r="J218" s="120">
        <v>1980</v>
      </c>
      <c r="K218" s="120">
        <v>0.3</v>
      </c>
      <c r="L218" s="120">
        <v>0</v>
      </c>
      <c r="M218" s="120" t="s">
        <v>1594</v>
      </c>
      <c r="N218" s="120" t="s">
        <v>1588</v>
      </c>
      <c r="O218" s="120">
        <v>1</v>
      </c>
      <c r="P218" s="121">
        <v>3.2</v>
      </c>
      <c r="Q218" s="124">
        <v>6</v>
      </c>
      <c r="R218" s="124">
        <v>8172</v>
      </c>
      <c r="S218" s="124">
        <v>832236</v>
      </c>
    </row>
    <row r="219" spans="1:19" s="131" customFormat="1">
      <c r="A219" s="128">
        <v>218</v>
      </c>
      <c r="B219" s="125" t="s">
        <v>2895</v>
      </c>
      <c r="C219" s="120" t="s">
        <v>1778</v>
      </c>
      <c r="D219" s="126" t="s">
        <v>1685</v>
      </c>
      <c r="E219" s="126"/>
      <c r="F219" s="126"/>
      <c r="G219" s="126"/>
      <c r="H219" s="126"/>
      <c r="I219" s="126"/>
      <c r="J219" s="126"/>
      <c r="K219" s="126">
        <v>0.3</v>
      </c>
      <c r="L219" s="126">
        <v>0</v>
      </c>
      <c r="M219" s="120" t="s">
        <v>1594</v>
      </c>
      <c r="N219" s="120" t="s">
        <v>1588</v>
      </c>
      <c r="O219" s="126">
        <v>1</v>
      </c>
      <c r="P219" s="129">
        <v>3.5</v>
      </c>
      <c r="Q219" s="130"/>
      <c r="R219" s="130"/>
      <c r="S219" s="130"/>
    </row>
    <row r="220" spans="1:19" s="131" customFormat="1">
      <c r="A220" s="128">
        <v>219</v>
      </c>
      <c r="B220" s="125" t="s">
        <v>2895</v>
      </c>
      <c r="C220" s="120" t="s">
        <v>1778</v>
      </c>
      <c r="D220" s="126" t="s">
        <v>1686</v>
      </c>
      <c r="E220" s="126"/>
      <c r="F220" s="126"/>
      <c r="G220" s="126"/>
      <c r="H220" s="126"/>
      <c r="I220" s="126"/>
      <c r="J220" s="126"/>
      <c r="K220" s="126">
        <v>0.3</v>
      </c>
      <c r="L220" s="126">
        <v>0</v>
      </c>
      <c r="M220" s="120" t="s">
        <v>1594</v>
      </c>
      <c r="N220" s="120" t="s">
        <v>1588</v>
      </c>
      <c r="O220" s="126">
        <v>1</v>
      </c>
      <c r="P220" s="129">
        <v>3.4</v>
      </c>
      <c r="Q220" s="130"/>
      <c r="R220" s="130"/>
      <c r="S220" s="130"/>
    </row>
    <row r="221" spans="1:19">
      <c r="A221" s="125">
        <v>220</v>
      </c>
      <c r="B221" s="125" t="s">
        <v>2895</v>
      </c>
      <c r="C221" s="120" t="s">
        <v>1778</v>
      </c>
      <c r="D221" s="120" t="s">
        <v>1687</v>
      </c>
      <c r="E221" s="120">
        <v>292484</v>
      </c>
      <c r="F221" s="120" t="s">
        <v>40</v>
      </c>
      <c r="G221" s="120" t="s">
        <v>92</v>
      </c>
      <c r="H221" s="120">
        <v>8166</v>
      </c>
      <c r="I221" s="120">
        <v>21.9</v>
      </c>
      <c r="J221" s="120">
        <v>1949</v>
      </c>
      <c r="K221" s="120">
        <v>0.3</v>
      </c>
      <c r="L221" s="120">
        <v>0</v>
      </c>
      <c r="M221" s="120" t="s">
        <v>1594</v>
      </c>
      <c r="N221" s="120" t="s">
        <v>1588</v>
      </c>
      <c r="O221" s="120">
        <v>1</v>
      </c>
      <c r="P221" s="121">
        <v>3</v>
      </c>
      <c r="Q221" s="124">
        <v>0</v>
      </c>
      <c r="R221" s="124">
        <v>8166</v>
      </c>
      <c r="S221" s="124">
        <v>178835</v>
      </c>
    </row>
    <row r="222" spans="1:19" ht="84">
      <c r="A222" s="125">
        <v>221</v>
      </c>
      <c r="B222" s="125" t="s">
        <v>2895</v>
      </c>
      <c r="C222" s="120" t="s">
        <v>1778</v>
      </c>
      <c r="D222" s="120" t="s">
        <v>1688</v>
      </c>
      <c r="E222" s="120" t="s">
        <v>1689</v>
      </c>
      <c r="F222" s="120" t="s">
        <v>40</v>
      </c>
      <c r="G222" s="120" t="s">
        <v>92</v>
      </c>
      <c r="H222" s="120">
        <v>8166</v>
      </c>
      <c r="I222" s="120">
        <v>28.92</v>
      </c>
      <c r="J222" s="120">
        <v>1941</v>
      </c>
      <c r="K222" s="120">
        <v>0.3</v>
      </c>
      <c r="L222" s="120">
        <v>0</v>
      </c>
      <c r="M222" s="120" t="s">
        <v>1594</v>
      </c>
      <c r="N222" s="120" t="s">
        <v>1591</v>
      </c>
      <c r="O222" s="120">
        <v>1</v>
      </c>
      <c r="P222" s="121">
        <v>3</v>
      </c>
      <c r="Q222" s="124">
        <v>0</v>
      </c>
      <c r="R222" s="124">
        <v>8166</v>
      </c>
      <c r="S222" s="124">
        <v>236161</v>
      </c>
    </row>
    <row r="223" spans="1:19" ht="24">
      <c r="A223" s="125">
        <v>222</v>
      </c>
      <c r="B223" s="125" t="s">
        <v>2895</v>
      </c>
      <c r="C223" s="120" t="s">
        <v>1778</v>
      </c>
      <c r="D223" s="120" t="s">
        <v>1690</v>
      </c>
      <c r="E223" s="120" t="s">
        <v>1691</v>
      </c>
      <c r="F223" s="120" t="s">
        <v>40</v>
      </c>
      <c r="G223" s="120" t="s">
        <v>92</v>
      </c>
      <c r="H223" s="120">
        <v>8166</v>
      </c>
      <c r="I223" s="120">
        <v>65.95</v>
      </c>
      <c r="J223" s="120">
        <v>1940</v>
      </c>
      <c r="K223" s="120">
        <v>0.3</v>
      </c>
      <c r="L223" s="120">
        <v>0</v>
      </c>
      <c r="M223" s="120" t="s">
        <v>1594</v>
      </c>
      <c r="N223" s="120" t="s">
        <v>1588</v>
      </c>
      <c r="O223" s="120">
        <v>1</v>
      </c>
      <c r="P223" s="121">
        <v>3</v>
      </c>
      <c r="Q223" s="124">
        <v>0</v>
      </c>
      <c r="R223" s="124">
        <v>8166</v>
      </c>
      <c r="S223" s="124">
        <v>538548</v>
      </c>
    </row>
    <row r="224" spans="1:19">
      <c r="A224" s="125">
        <v>223</v>
      </c>
      <c r="B224" s="125" t="s">
        <v>2895</v>
      </c>
      <c r="C224" s="120" t="s">
        <v>1778</v>
      </c>
      <c r="D224" s="120" t="s">
        <v>1692</v>
      </c>
      <c r="E224" s="120" t="s">
        <v>1693</v>
      </c>
      <c r="F224" s="120" t="s">
        <v>40</v>
      </c>
      <c r="G224" s="120" t="s">
        <v>92</v>
      </c>
      <c r="H224" s="120">
        <v>8166</v>
      </c>
      <c r="I224" s="120">
        <v>29.8</v>
      </c>
      <c r="J224" s="120">
        <v>1947</v>
      </c>
      <c r="K224" s="120">
        <v>0.3</v>
      </c>
      <c r="L224" s="120">
        <v>0</v>
      </c>
      <c r="M224" s="120" t="s">
        <v>1694</v>
      </c>
      <c r="N224" s="120" t="s">
        <v>1591</v>
      </c>
      <c r="O224" s="120">
        <v>1</v>
      </c>
      <c r="P224" s="121">
        <v>3</v>
      </c>
      <c r="Q224" s="124">
        <v>0</v>
      </c>
      <c r="R224" s="124">
        <v>8166</v>
      </c>
      <c r="S224" s="124">
        <v>243347</v>
      </c>
    </row>
    <row r="225" spans="1:19">
      <c r="A225" s="125">
        <v>224</v>
      </c>
      <c r="B225" s="125" t="s">
        <v>2895</v>
      </c>
      <c r="C225" s="120" t="s">
        <v>1778</v>
      </c>
      <c r="D225" s="120" t="s">
        <v>1695</v>
      </c>
      <c r="E225" s="120" t="s">
        <v>1696</v>
      </c>
      <c r="F225" s="120" t="s">
        <v>40</v>
      </c>
      <c r="G225" s="120" t="s">
        <v>92</v>
      </c>
      <c r="H225" s="120">
        <v>8166</v>
      </c>
      <c r="I225" s="120">
        <v>48.62</v>
      </c>
      <c r="J225" s="120">
        <v>1942</v>
      </c>
      <c r="K225" s="120">
        <v>0.3</v>
      </c>
      <c r="L225" s="120">
        <v>0</v>
      </c>
      <c r="M225" s="120" t="s">
        <v>1594</v>
      </c>
      <c r="N225" s="120" t="s">
        <v>1588</v>
      </c>
      <c r="O225" s="120">
        <v>1</v>
      </c>
      <c r="P225" s="121">
        <v>3</v>
      </c>
      <c r="Q225" s="124">
        <v>0</v>
      </c>
      <c r="R225" s="124">
        <v>8166</v>
      </c>
      <c r="S225" s="124">
        <v>397031</v>
      </c>
    </row>
    <row r="226" spans="1:19" ht="36">
      <c r="A226" s="125">
        <v>225</v>
      </c>
      <c r="B226" s="125" t="s">
        <v>2895</v>
      </c>
      <c r="C226" s="120" t="s">
        <v>1778</v>
      </c>
      <c r="D226" s="120" t="s">
        <v>1697</v>
      </c>
      <c r="E226" s="120" t="s">
        <v>1698</v>
      </c>
      <c r="F226" s="120" t="s">
        <v>40</v>
      </c>
      <c r="G226" s="120" t="s">
        <v>42</v>
      </c>
      <c r="H226" s="120">
        <v>8318</v>
      </c>
      <c r="I226" s="120">
        <v>94.82</v>
      </c>
      <c r="J226" s="120">
        <v>1998</v>
      </c>
      <c r="K226" s="120">
        <v>0.64</v>
      </c>
      <c r="L226" s="120">
        <v>260</v>
      </c>
      <c r="M226" s="120" t="s">
        <v>1603</v>
      </c>
      <c r="N226" s="120" t="s">
        <v>1584</v>
      </c>
      <c r="O226" s="120">
        <v>1</v>
      </c>
      <c r="P226" s="121">
        <v>3</v>
      </c>
      <c r="Q226" s="124">
        <v>0</v>
      </c>
      <c r="R226" s="124">
        <v>8578</v>
      </c>
      <c r="S226" s="124">
        <v>813366</v>
      </c>
    </row>
    <row r="227" spans="1:19" ht="24">
      <c r="A227" s="125">
        <v>226</v>
      </c>
      <c r="B227" s="125" t="s">
        <v>2895</v>
      </c>
      <c r="C227" s="120" t="s">
        <v>1778</v>
      </c>
      <c r="D227" s="120" t="s">
        <v>1699</v>
      </c>
      <c r="E227" s="120" t="s">
        <v>1700</v>
      </c>
      <c r="F227" s="120" t="s">
        <v>40</v>
      </c>
      <c r="G227" s="120" t="s">
        <v>92</v>
      </c>
      <c r="H227" s="120">
        <v>8166</v>
      </c>
      <c r="I227" s="120">
        <v>79.62</v>
      </c>
      <c r="J227" s="120">
        <v>1949</v>
      </c>
      <c r="K227" s="120">
        <v>0.3</v>
      </c>
      <c r="L227" s="120">
        <v>0</v>
      </c>
      <c r="M227" s="120" t="s">
        <v>1594</v>
      </c>
      <c r="N227" s="120" t="s">
        <v>1588</v>
      </c>
      <c r="O227" s="120">
        <v>1</v>
      </c>
      <c r="P227" s="121">
        <v>3</v>
      </c>
      <c r="Q227" s="124">
        <v>0</v>
      </c>
      <c r="R227" s="124">
        <v>8166</v>
      </c>
      <c r="S227" s="124">
        <v>650177</v>
      </c>
    </row>
    <row r="228" spans="1:19">
      <c r="A228" s="125">
        <v>227</v>
      </c>
      <c r="B228" s="125" t="s">
        <v>2895</v>
      </c>
      <c r="C228" s="120" t="s">
        <v>1778</v>
      </c>
      <c r="D228" s="120" t="s">
        <v>1701</v>
      </c>
      <c r="E228" s="120" t="s">
        <v>1702</v>
      </c>
      <c r="F228" s="120" t="s">
        <v>40</v>
      </c>
      <c r="G228" s="120" t="s">
        <v>42</v>
      </c>
      <c r="H228" s="120">
        <v>8318</v>
      </c>
      <c r="I228" s="120">
        <v>58</v>
      </c>
      <c r="J228" s="120">
        <v>1993</v>
      </c>
      <c r="K228" s="120">
        <v>0.54</v>
      </c>
      <c r="L228" s="120">
        <v>183</v>
      </c>
      <c r="M228" s="120" t="s">
        <v>1596</v>
      </c>
      <c r="N228" s="120" t="s">
        <v>1584</v>
      </c>
      <c r="O228" s="120">
        <v>1</v>
      </c>
      <c r="P228" s="121">
        <v>3</v>
      </c>
      <c r="Q228" s="124">
        <v>0</v>
      </c>
      <c r="R228" s="124">
        <v>8501</v>
      </c>
      <c r="S228" s="124">
        <v>493058</v>
      </c>
    </row>
    <row r="229" spans="1:19">
      <c r="A229" s="125">
        <v>228</v>
      </c>
      <c r="B229" s="125" t="s">
        <v>2895</v>
      </c>
      <c r="C229" s="120" t="s">
        <v>1778</v>
      </c>
      <c r="D229" s="120" t="s">
        <v>1703</v>
      </c>
      <c r="E229" s="120">
        <v>557026</v>
      </c>
      <c r="F229" s="120" t="s">
        <v>40</v>
      </c>
      <c r="G229" s="120" t="s">
        <v>42</v>
      </c>
      <c r="H229" s="120">
        <v>8318</v>
      </c>
      <c r="I229" s="120">
        <v>47.65</v>
      </c>
      <c r="J229" s="120">
        <v>1988</v>
      </c>
      <c r="K229" s="120">
        <v>0.44</v>
      </c>
      <c r="L229" s="120">
        <v>107</v>
      </c>
      <c r="M229" s="120" t="s">
        <v>1596</v>
      </c>
      <c r="N229" s="120" t="s">
        <v>1584</v>
      </c>
      <c r="O229" s="120">
        <v>1</v>
      </c>
      <c r="P229" s="121">
        <v>3</v>
      </c>
      <c r="Q229" s="124">
        <v>0</v>
      </c>
      <c r="R229" s="124">
        <v>8425</v>
      </c>
      <c r="S229" s="124">
        <v>401451</v>
      </c>
    </row>
    <row r="230" spans="1:19">
      <c r="A230" s="125">
        <v>229</v>
      </c>
      <c r="B230" s="125" t="s">
        <v>2895</v>
      </c>
      <c r="C230" s="120" t="s">
        <v>1778</v>
      </c>
      <c r="D230" s="120" t="s">
        <v>1704</v>
      </c>
      <c r="E230" s="120">
        <v>714111215</v>
      </c>
      <c r="F230" s="120" t="s">
        <v>40</v>
      </c>
      <c r="G230" s="120" t="s">
        <v>42</v>
      </c>
      <c r="H230" s="120">
        <v>8318</v>
      </c>
      <c r="I230" s="120">
        <v>47.65</v>
      </c>
      <c r="J230" s="120">
        <v>1988</v>
      </c>
      <c r="K230" s="120">
        <v>0.44</v>
      </c>
      <c r="L230" s="120">
        <v>107</v>
      </c>
      <c r="M230" s="120" t="s">
        <v>1596</v>
      </c>
      <c r="N230" s="120" t="s">
        <v>1584</v>
      </c>
      <c r="O230" s="120">
        <v>1</v>
      </c>
      <c r="P230" s="121">
        <v>3</v>
      </c>
      <c r="Q230" s="124">
        <v>0</v>
      </c>
      <c r="R230" s="124">
        <v>8425</v>
      </c>
      <c r="S230" s="124">
        <v>401451</v>
      </c>
    </row>
    <row r="231" spans="1:19">
      <c r="A231" s="125">
        <v>230</v>
      </c>
      <c r="B231" s="125" t="s">
        <v>2895</v>
      </c>
      <c r="C231" s="120" t="s">
        <v>1778</v>
      </c>
      <c r="D231" s="120" t="s">
        <v>1705</v>
      </c>
      <c r="E231" s="120">
        <v>122756</v>
      </c>
      <c r="F231" s="120" t="s">
        <v>40</v>
      </c>
      <c r="G231" s="120" t="s">
        <v>42</v>
      </c>
      <c r="H231" s="120">
        <v>8318</v>
      </c>
      <c r="I231" s="120">
        <v>47.65</v>
      </c>
      <c r="J231" s="120">
        <v>1988</v>
      </c>
      <c r="K231" s="120">
        <v>0.44</v>
      </c>
      <c r="L231" s="120">
        <v>107</v>
      </c>
      <c r="M231" s="120" t="s">
        <v>1596</v>
      </c>
      <c r="N231" s="120" t="s">
        <v>1584</v>
      </c>
      <c r="O231" s="120">
        <v>1</v>
      </c>
      <c r="P231" s="121">
        <v>3</v>
      </c>
      <c r="Q231" s="124">
        <v>0</v>
      </c>
      <c r="R231" s="124">
        <v>8425</v>
      </c>
      <c r="S231" s="124">
        <v>401451</v>
      </c>
    </row>
    <row r="232" spans="1:19" ht="24">
      <c r="A232" s="125">
        <v>231</v>
      </c>
      <c r="B232" s="125" t="s">
        <v>2895</v>
      </c>
      <c r="C232" s="120" t="s">
        <v>1778</v>
      </c>
      <c r="D232" s="120" t="s">
        <v>1706</v>
      </c>
      <c r="E232" s="120" t="s">
        <v>1707</v>
      </c>
      <c r="F232" s="120" t="s">
        <v>40</v>
      </c>
      <c r="G232" s="120" t="s">
        <v>92</v>
      </c>
      <c r="H232" s="120">
        <v>8166</v>
      </c>
      <c r="I232" s="120">
        <v>27.85</v>
      </c>
      <c r="J232" s="120">
        <v>1947</v>
      </c>
      <c r="K232" s="120">
        <v>0.3</v>
      </c>
      <c r="L232" s="120">
        <v>0</v>
      </c>
      <c r="M232" s="120" t="s">
        <v>1594</v>
      </c>
      <c r="N232" s="120" t="s">
        <v>1588</v>
      </c>
      <c r="O232" s="120">
        <v>1</v>
      </c>
      <c r="P232" s="121">
        <v>3</v>
      </c>
      <c r="Q232" s="124">
        <v>0</v>
      </c>
      <c r="R232" s="124">
        <v>8166</v>
      </c>
      <c r="S232" s="124">
        <v>227423</v>
      </c>
    </row>
    <row r="233" spans="1:19">
      <c r="A233" s="125">
        <v>232</v>
      </c>
      <c r="B233" s="125" t="s">
        <v>2895</v>
      </c>
      <c r="C233" s="120" t="s">
        <v>1778</v>
      </c>
      <c r="D233" s="120" t="s">
        <v>1708</v>
      </c>
      <c r="E233" s="120">
        <v>713222134</v>
      </c>
      <c r="F233" s="120" t="s">
        <v>40</v>
      </c>
      <c r="G233" s="120" t="s">
        <v>92</v>
      </c>
      <c r="H233" s="120">
        <v>8166</v>
      </c>
      <c r="I233" s="120">
        <v>8.31</v>
      </c>
      <c r="J233" s="120">
        <v>1947</v>
      </c>
      <c r="K233" s="120">
        <v>0.3</v>
      </c>
      <c r="L233" s="120">
        <v>0</v>
      </c>
      <c r="M233" s="120" t="s">
        <v>1594</v>
      </c>
      <c r="N233" s="120" t="s">
        <v>1591</v>
      </c>
      <c r="O233" s="120">
        <v>1</v>
      </c>
      <c r="P233" s="121">
        <v>3</v>
      </c>
      <c r="Q233" s="124">
        <v>0</v>
      </c>
      <c r="R233" s="124">
        <v>8166</v>
      </c>
      <c r="S233" s="124">
        <v>67859</v>
      </c>
    </row>
    <row r="234" spans="1:19">
      <c r="A234" s="125">
        <v>233</v>
      </c>
      <c r="B234" s="125" t="s">
        <v>2895</v>
      </c>
      <c r="C234" s="120" t="s">
        <v>1778</v>
      </c>
      <c r="D234" s="120" t="s">
        <v>1709</v>
      </c>
      <c r="E234" s="120">
        <v>369748</v>
      </c>
      <c r="F234" s="120" t="s">
        <v>40</v>
      </c>
      <c r="G234" s="120" t="s">
        <v>92</v>
      </c>
      <c r="H234" s="120">
        <v>8166</v>
      </c>
      <c r="I234" s="120">
        <v>14.24</v>
      </c>
      <c r="J234" s="120">
        <v>1947</v>
      </c>
      <c r="K234" s="120">
        <v>0.3</v>
      </c>
      <c r="L234" s="120">
        <v>0</v>
      </c>
      <c r="M234" s="120" t="s">
        <v>1594</v>
      </c>
      <c r="N234" s="120" t="s">
        <v>1591</v>
      </c>
      <c r="O234" s="120">
        <v>1</v>
      </c>
      <c r="P234" s="121">
        <v>3</v>
      </c>
      <c r="Q234" s="124">
        <v>0</v>
      </c>
      <c r="R234" s="124">
        <v>8166</v>
      </c>
      <c r="S234" s="124">
        <v>116284</v>
      </c>
    </row>
    <row r="235" spans="1:19">
      <c r="A235" s="125">
        <v>234</v>
      </c>
      <c r="B235" s="125" t="s">
        <v>2895</v>
      </c>
      <c r="C235" s="120" t="s">
        <v>1778</v>
      </c>
      <c r="D235" s="120" t="s">
        <v>1710</v>
      </c>
      <c r="E235" s="120" t="s">
        <v>1711</v>
      </c>
      <c r="F235" s="120" t="s">
        <v>40</v>
      </c>
      <c r="G235" s="120" t="s">
        <v>92</v>
      </c>
      <c r="H235" s="120">
        <v>8166</v>
      </c>
      <c r="I235" s="120">
        <v>31.77</v>
      </c>
      <c r="J235" s="120">
        <v>1949</v>
      </c>
      <c r="K235" s="120">
        <v>0.3</v>
      </c>
      <c r="L235" s="120">
        <v>0</v>
      </c>
      <c r="M235" s="120" t="s">
        <v>1594</v>
      </c>
      <c r="N235" s="120" t="s">
        <v>1588</v>
      </c>
      <c r="O235" s="120">
        <v>1</v>
      </c>
      <c r="P235" s="121">
        <v>3</v>
      </c>
      <c r="Q235" s="124">
        <v>0</v>
      </c>
      <c r="R235" s="124">
        <v>8166</v>
      </c>
      <c r="S235" s="124">
        <v>259434</v>
      </c>
    </row>
    <row r="236" spans="1:19">
      <c r="A236" s="125">
        <v>235</v>
      </c>
      <c r="B236" s="125" t="s">
        <v>2895</v>
      </c>
      <c r="C236" s="120" t="s">
        <v>1778</v>
      </c>
      <c r="D236" s="120" t="s">
        <v>1712</v>
      </c>
      <c r="E236" s="120">
        <v>710034866</v>
      </c>
      <c r="F236" s="120" t="s">
        <v>40</v>
      </c>
      <c r="G236" s="120" t="s">
        <v>92</v>
      </c>
      <c r="H236" s="120">
        <v>8166</v>
      </c>
      <c r="I236" s="120">
        <v>58.16</v>
      </c>
      <c r="J236" s="120">
        <v>1975</v>
      </c>
      <c r="K236" s="120">
        <v>0.3</v>
      </c>
      <c r="L236" s="120">
        <v>0</v>
      </c>
      <c r="M236" s="120" t="s">
        <v>1594</v>
      </c>
      <c r="N236" s="120" t="s">
        <v>1588</v>
      </c>
      <c r="O236" s="120">
        <v>1</v>
      </c>
      <c r="P236" s="121">
        <v>3.2</v>
      </c>
      <c r="Q236" s="124">
        <v>6</v>
      </c>
      <c r="R236" s="124">
        <v>8172</v>
      </c>
      <c r="S236" s="124">
        <v>475284</v>
      </c>
    </row>
    <row r="237" spans="1:19">
      <c r="A237" s="125">
        <v>236</v>
      </c>
      <c r="B237" s="125" t="s">
        <v>2895</v>
      </c>
      <c r="C237" s="120" t="s">
        <v>1778</v>
      </c>
      <c r="D237" s="120" t="s">
        <v>1713</v>
      </c>
      <c r="E237" s="120">
        <v>714242006</v>
      </c>
      <c r="F237" s="120" t="s">
        <v>40</v>
      </c>
      <c r="G237" s="120" t="s">
        <v>92</v>
      </c>
      <c r="H237" s="120">
        <v>8166</v>
      </c>
      <c r="I237" s="120">
        <v>25.33</v>
      </c>
      <c r="J237" s="120">
        <v>1982</v>
      </c>
      <c r="K237" s="120">
        <v>0.3</v>
      </c>
      <c r="L237" s="120">
        <v>0</v>
      </c>
      <c r="M237" s="120" t="s">
        <v>1594</v>
      </c>
      <c r="N237" s="120" t="s">
        <v>1591</v>
      </c>
      <c r="O237" s="120">
        <v>1</v>
      </c>
      <c r="P237" s="121">
        <v>3</v>
      </c>
      <c r="Q237" s="124">
        <v>0</v>
      </c>
      <c r="R237" s="124">
        <v>8166</v>
      </c>
      <c r="S237" s="124">
        <v>206845</v>
      </c>
    </row>
    <row r="238" spans="1:19">
      <c r="A238" s="125">
        <v>237</v>
      </c>
      <c r="B238" s="125" t="s">
        <v>2895</v>
      </c>
      <c r="C238" s="120" t="s">
        <v>1778</v>
      </c>
      <c r="D238" s="120" t="s">
        <v>1714</v>
      </c>
      <c r="E238" s="120">
        <v>714242010</v>
      </c>
      <c r="F238" s="120" t="s">
        <v>40</v>
      </c>
      <c r="G238" s="120" t="s">
        <v>92</v>
      </c>
      <c r="H238" s="120">
        <v>8166</v>
      </c>
      <c r="I238" s="120">
        <v>29.01</v>
      </c>
      <c r="J238" s="120">
        <v>1982</v>
      </c>
      <c r="K238" s="120">
        <v>0.3</v>
      </c>
      <c r="L238" s="120">
        <v>0</v>
      </c>
      <c r="M238" s="120" t="s">
        <v>1594</v>
      </c>
      <c r="N238" s="120" t="s">
        <v>1715</v>
      </c>
      <c r="O238" s="120">
        <v>1</v>
      </c>
      <c r="P238" s="121">
        <v>3</v>
      </c>
      <c r="Q238" s="124">
        <v>0</v>
      </c>
      <c r="R238" s="124">
        <v>8166</v>
      </c>
      <c r="S238" s="124">
        <v>236896</v>
      </c>
    </row>
    <row r="239" spans="1:19">
      <c r="A239" s="125">
        <v>238</v>
      </c>
      <c r="B239" s="125" t="s">
        <v>2895</v>
      </c>
      <c r="C239" s="120" t="s">
        <v>1778</v>
      </c>
      <c r="D239" s="120" t="s">
        <v>1716</v>
      </c>
      <c r="E239" s="120">
        <v>463992</v>
      </c>
      <c r="F239" s="120" t="s">
        <v>40</v>
      </c>
      <c r="G239" s="120" t="s">
        <v>92</v>
      </c>
      <c r="H239" s="120">
        <v>8166</v>
      </c>
      <c r="I239" s="120">
        <v>58.3</v>
      </c>
      <c r="J239" s="120">
        <v>1948</v>
      </c>
      <c r="K239" s="120">
        <v>0.3</v>
      </c>
      <c r="L239" s="120">
        <v>0</v>
      </c>
      <c r="M239" s="120" t="s">
        <v>1603</v>
      </c>
      <c r="N239" s="120" t="s">
        <v>1588</v>
      </c>
      <c r="O239" s="120">
        <v>1</v>
      </c>
      <c r="P239" s="121">
        <v>3.1</v>
      </c>
      <c r="Q239" s="124">
        <v>3</v>
      </c>
      <c r="R239" s="124">
        <v>8169</v>
      </c>
      <c r="S239" s="124">
        <v>476253</v>
      </c>
    </row>
    <row r="240" spans="1:19" ht="24">
      <c r="A240" s="125">
        <v>239</v>
      </c>
      <c r="B240" s="125" t="s">
        <v>2895</v>
      </c>
      <c r="C240" s="120" t="s">
        <v>1778</v>
      </c>
      <c r="D240" s="120" t="s">
        <v>1717</v>
      </c>
      <c r="E240" s="120" t="s">
        <v>1718</v>
      </c>
      <c r="F240" s="120" t="s">
        <v>40</v>
      </c>
      <c r="G240" s="120" t="s">
        <v>92</v>
      </c>
      <c r="H240" s="120">
        <v>8166</v>
      </c>
      <c r="I240" s="120">
        <v>52.82</v>
      </c>
      <c r="J240" s="120">
        <v>1949</v>
      </c>
      <c r="K240" s="120">
        <v>0.3</v>
      </c>
      <c r="L240" s="120">
        <v>0</v>
      </c>
      <c r="M240" s="120" t="s">
        <v>1670</v>
      </c>
      <c r="N240" s="120" t="s">
        <v>1588</v>
      </c>
      <c r="O240" s="120">
        <v>1</v>
      </c>
      <c r="P240" s="121">
        <v>3.1</v>
      </c>
      <c r="Q240" s="124">
        <v>3</v>
      </c>
      <c r="R240" s="124">
        <v>8169</v>
      </c>
      <c r="S240" s="124">
        <v>431487</v>
      </c>
    </row>
    <row r="241" spans="1:19">
      <c r="A241" s="125">
        <v>240</v>
      </c>
      <c r="B241" s="125" t="s">
        <v>2895</v>
      </c>
      <c r="C241" s="120" t="s">
        <v>1778</v>
      </c>
      <c r="D241" s="120" t="s">
        <v>1719</v>
      </c>
      <c r="E241" s="120" t="s">
        <v>1720</v>
      </c>
      <c r="F241" s="120" t="s">
        <v>40</v>
      </c>
      <c r="G241" s="120" t="s">
        <v>42</v>
      </c>
      <c r="H241" s="120">
        <v>8318</v>
      </c>
      <c r="I241" s="120">
        <v>62.96</v>
      </c>
      <c r="J241" s="120">
        <v>1981</v>
      </c>
      <c r="K241" s="120">
        <v>0.3</v>
      </c>
      <c r="L241" s="120">
        <v>0</v>
      </c>
      <c r="M241" s="120" t="s">
        <v>1594</v>
      </c>
      <c r="N241" s="120" t="s">
        <v>1588</v>
      </c>
      <c r="O241" s="120">
        <v>1</v>
      </c>
      <c r="P241" s="121">
        <v>3</v>
      </c>
      <c r="Q241" s="124">
        <v>0</v>
      </c>
      <c r="R241" s="124">
        <v>8318</v>
      </c>
      <c r="S241" s="124">
        <v>523701</v>
      </c>
    </row>
    <row r="242" spans="1:19">
      <c r="A242" s="125">
        <v>241</v>
      </c>
      <c r="B242" s="125" t="s">
        <v>2895</v>
      </c>
      <c r="C242" s="120" t="s">
        <v>1778</v>
      </c>
      <c r="D242" s="120" t="s">
        <v>1721</v>
      </c>
      <c r="E242" s="120" t="s">
        <v>1722</v>
      </c>
      <c r="F242" s="120" t="s">
        <v>40</v>
      </c>
      <c r="G242" s="120" t="s">
        <v>42</v>
      </c>
      <c r="H242" s="120">
        <v>8318</v>
      </c>
      <c r="I242" s="120">
        <v>107.27</v>
      </c>
      <c r="J242" s="120">
        <v>1995</v>
      </c>
      <c r="K242" s="120">
        <v>0.57999999999999996</v>
      </c>
      <c r="L242" s="120">
        <v>214</v>
      </c>
      <c r="M242" s="120" t="s">
        <v>1603</v>
      </c>
      <c r="N242" s="120" t="s">
        <v>1584</v>
      </c>
      <c r="O242" s="120">
        <v>1</v>
      </c>
      <c r="P242" s="121">
        <v>3</v>
      </c>
      <c r="Q242" s="124">
        <v>0</v>
      </c>
      <c r="R242" s="124">
        <v>8532</v>
      </c>
      <c r="S242" s="124">
        <v>915228</v>
      </c>
    </row>
    <row r="243" spans="1:19">
      <c r="A243" s="125">
        <v>242</v>
      </c>
      <c r="B243" s="125" t="s">
        <v>2895</v>
      </c>
      <c r="C243" s="120" t="s">
        <v>1778</v>
      </c>
      <c r="D243" s="120" t="s">
        <v>1723</v>
      </c>
      <c r="E243" s="120" t="s">
        <v>1724</v>
      </c>
      <c r="F243" s="120" t="s">
        <v>40</v>
      </c>
      <c r="G243" s="120" t="s">
        <v>92</v>
      </c>
      <c r="H243" s="120">
        <v>8166</v>
      </c>
      <c r="I243" s="120">
        <v>84.8</v>
      </c>
      <c r="J243" s="120">
        <v>1970</v>
      </c>
      <c r="K243" s="120">
        <v>0.3</v>
      </c>
      <c r="L243" s="120">
        <v>0</v>
      </c>
      <c r="M243" s="120" t="s">
        <v>1603</v>
      </c>
      <c r="N243" s="120" t="s">
        <v>1591</v>
      </c>
      <c r="O243" s="120">
        <v>1</v>
      </c>
      <c r="P243" s="121">
        <v>3</v>
      </c>
      <c r="Q243" s="124">
        <v>0</v>
      </c>
      <c r="R243" s="124">
        <v>8166</v>
      </c>
      <c r="S243" s="124">
        <v>692477</v>
      </c>
    </row>
    <row r="244" spans="1:19">
      <c r="A244" s="125">
        <v>243</v>
      </c>
      <c r="B244" s="125" t="s">
        <v>2895</v>
      </c>
      <c r="C244" s="120" t="s">
        <v>1778</v>
      </c>
      <c r="D244" s="120" t="s">
        <v>1725</v>
      </c>
      <c r="E244" s="120" t="s">
        <v>1726</v>
      </c>
      <c r="F244" s="120" t="s">
        <v>40</v>
      </c>
      <c r="G244" s="120" t="s">
        <v>92</v>
      </c>
      <c r="H244" s="120">
        <v>8166</v>
      </c>
      <c r="I244" s="120">
        <v>72.83</v>
      </c>
      <c r="J244" s="120">
        <v>1943</v>
      </c>
      <c r="K244" s="120">
        <v>0.3</v>
      </c>
      <c r="L244" s="120">
        <v>0</v>
      </c>
      <c r="M244" s="120" t="s">
        <v>1594</v>
      </c>
      <c r="N244" s="120" t="s">
        <v>1588</v>
      </c>
      <c r="O244" s="120">
        <v>1</v>
      </c>
      <c r="P244" s="121">
        <v>3</v>
      </c>
      <c r="Q244" s="124">
        <v>0</v>
      </c>
      <c r="R244" s="124">
        <v>8166</v>
      </c>
      <c r="S244" s="124">
        <v>594730</v>
      </c>
    </row>
    <row r="245" spans="1:19">
      <c r="A245" s="125">
        <v>244</v>
      </c>
      <c r="B245" s="125" t="s">
        <v>2895</v>
      </c>
      <c r="C245" s="120" t="s">
        <v>1778</v>
      </c>
      <c r="D245" s="120" t="s">
        <v>1727</v>
      </c>
      <c r="E245" s="120" t="s">
        <v>1728</v>
      </c>
      <c r="F245" s="120" t="s">
        <v>40</v>
      </c>
      <c r="G245" s="120" t="s">
        <v>42</v>
      </c>
      <c r="H245" s="120">
        <v>8318</v>
      </c>
      <c r="I245" s="120">
        <v>58.34</v>
      </c>
      <c r="J245" s="120">
        <v>1992</v>
      </c>
      <c r="K245" s="120">
        <v>0.52</v>
      </c>
      <c r="L245" s="120">
        <v>168</v>
      </c>
      <c r="M245" s="120" t="s">
        <v>1596</v>
      </c>
      <c r="N245" s="120" t="s">
        <v>1584</v>
      </c>
      <c r="O245" s="120">
        <v>1</v>
      </c>
      <c r="P245" s="121">
        <v>3.1</v>
      </c>
      <c r="Q245" s="124">
        <v>6</v>
      </c>
      <c r="R245" s="124">
        <v>8492</v>
      </c>
      <c r="S245" s="124">
        <v>495423</v>
      </c>
    </row>
    <row r="246" spans="1:19">
      <c r="A246" s="125">
        <v>245</v>
      </c>
      <c r="B246" s="125" t="s">
        <v>2895</v>
      </c>
      <c r="C246" s="120" t="s">
        <v>1778</v>
      </c>
      <c r="D246" s="120" t="s">
        <v>1729</v>
      </c>
      <c r="E246" s="120">
        <v>10484</v>
      </c>
      <c r="F246" s="126"/>
      <c r="G246" s="120" t="s">
        <v>92</v>
      </c>
      <c r="H246" s="120">
        <v>8166</v>
      </c>
      <c r="I246" s="120">
        <v>71.53</v>
      </c>
      <c r="J246" s="120">
        <v>1944</v>
      </c>
      <c r="K246" s="120">
        <v>0.3</v>
      </c>
      <c r="L246" s="120">
        <v>0</v>
      </c>
      <c r="M246" s="120" t="s">
        <v>1594</v>
      </c>
      <c r="N246" s="120" t="s">
        <v>1588</v>
      </c>
      <c r="O246" s="120">
        <v>1</v>
      </c>
      <c r="P246" s="121">
        <v>3</v>
      </c>
      <c r="Q246" s="124">
        <v>0</v>
      </c>
      <c r="R246" s="124">
        <v>8166</v>
      </c>
      <c r="S246" s="124">
        <v>584114</v>
      </c>
    </row>
    <row r="247" spans="1:19" ht="24">
      <c r="A247" s="125">
        <v>246</v>
      </c>
      <c r="B247" s="125" t="s">
        <v>2895</v>
      </c>
      <c r="C247" s="120" t="s">
        <v>1778</v>
      </c>
      <c r="D247" s="120" t="s">
        <v>1730</v>
      </c>
      <c r="E247" s="120" t="s">
        <v>1731</v>
      </c>
      <c r="F247" s="120" t="s">
        <v>40</v>
      </c>
      <c r="G247" s="120" t="s">
        <v>92</v>
      </c>
      <c r="H247" s="120">
        <v>8166</v>
      </c>
      <c r="I247" s="120">
        <v>88.18</v>
      </c>
      <c r="J247" s="120">
        <v>1985</v>
      </c>
      <c r="K247" s="120">
        <v>0.3</v>
      </c>
      <c r="L247" s="120">
        <v>0</v>
      </c>
      <c r="M247" s="120" t="s">
        <v>1596</v>
      </c>
      <c r="N247" s="120" t="s">
        <v>1584</v>
      </c>
      <c r="O247" s="120">
        <v>1</v>
      </c>
      <c r="P247" s="121">
        <v>3</v>
      </c>
      <c r="Q247" s="124">
        <v>0</v>
      </c>
      <c r="R247" s="124">
        <v>8166</v>
      </c>
      <c r="S247" s="124">
        <v>720078</v>
      </c>
    </row>
    <row r="248" spans="1:19">
      <c r="A248" s="125">
        <v>247</v>
      </c>
      <c r="B248" s="125" t="s">
        <v>2895</v>
      </c>
      <c r="C248" s="120" t="s">
        <v>1778</v>
      </c>
      <c r="D248" s="120" t="s">
        <v>1732</v>
      </c>
      <c r="E248" s="120" t="s">
        <v>1733</v>
      </c>
      <c r="F248" s="120" t="s">
        <v>40</v>
      </c>
      <c r="G248" s="120" t="s">
        <v>42</v>
      </c>
      <c r="H248" s="120">
        <v>8318</v>
      </c>
      <c r="I248" s="120">
        <v>104.1</v>
      </c>
      <c r="J248" s="120">
        <v>1988</v>
      </c>
      <c r="K248" s="120">
        <v>0.44</v>
      </c>
      <c r="L248" s="120">
        <v>107</v>
      </c>
      <c r="M248" s="120" t="s">
        <v>1596</v>
      </c>
      <c r="N248" s="120" t="s">
        <v>1584</v>
      </c>
      <c r="O248" s="120">
        <v>1</v>
      </c>
      <c r="P248" s="121">
        <v>3.3</v>
      </c>
      <c r="Q248" s="124">
        <v>15</v>
      </c>
      <c r="R248" s="124">
        <v>8440</v>
      </c>
      <c r="S248" s="124">
        <v>878604</v>
      </c>
    </row>
    <row r="249" spans="1:19">
      <c r="A249" s="125">
        <v>248</v>
      </c>
      <c r="B249" s="125" t="s">
        <v>2895</v>
      </c>
      <c r="C249" s="120" t="s">
        <v>1778</v>
      </c>
      <c r="D249" s="120" t="s">
        <v>1734</v>
      </c>
      <c r="E249" s="120">
        <v>716036598</v>
      </c>
      <c r="F249" s="120" t="s">
        <v>40</v>
      </c>
      <c r="G249" s="120" t="s">
        <v>92</v>
      </c>
      <c r="H249" s="120">
        <v>8166</v>
      </c>
      <c r="I249" s="120">
        <v>33.15</v>
      </c>
      <c r="J249" s="120">
        <v>1949</v>
      </c>
      <c r="K249" s="120">
        <v>0.3</v>
      </c>
      <c r="L249" s="120">
        <v>0</v>
      </c>
      <c r="M249" s="120" t="s">
        <v>1594</v>
      </c>
      <c r="N249" s="120" t="s">
        <v>1588</v>
      </c>
      <c r="O249" s="120">
        <v>1</v>
      </c>
      <c r="P249" s="121">
        <v>3</v>
      </c>
      <c r="Q249" s="124">
        <v>0</v>
      </c>
      <c r="R249" s="124">
        <v>8166</v>
      </c>
      <c r="S249" s="124">
        <v>270703</v>
      </c>
    </row>
    <row r="250" spans="1:19">
      <c r="A250" s="125">
        <v>249</v>
      </c>
      <c r="B250" s="125" t="s">
        <v>2895</v>
      </c>
      <c r="C250" s="120" t="s">
        <v>1778</v>
      </c>
      <c r="D250" s="120" t="s">
        <v>1735</v>
      </c>
      <c r="E250" s="120" t="s">
        <v>1736</v>
      </c>
      <c r="F250" s="120" t="s">
        <v>40</v>
      </c>
      <c r="G250" s="120" t="s">
        <v>42</v>
      </c>
      <c r="H250" s="120">
        <v>8318</v>
      </c>
      <c r="I250" s="120">
        <v>104.42</v>
      </c>
      <c r="J250" s="120">
        <v>1994</v>
      </c>
      <c r="K250" s="120">
        <v>0.56000000000000005</v>
      </c>
      <c r="L250" s="120">
        <v>199</v>
      </c>
      <c r="M250" s="120" t="s">
        <v>1596</v>
      </c>
      <c r="N250" s="120" t="s">
        <v>1584</v>
      </c>
      <c r="O250" s="120">
        <v>1</v>
      </c>
      <c r="P250" s="121">
        <v>3</v>
      </c>
      <c r="Q250" s="124">
        <v>0</v>
      </c>
      <c r="R250" s="124">
        <v>8517</v>
      </c>
      <c r="S250" s="124">
        <v>889345</v>
      </c>
    </row>
    <row r="251" spans="1:19" ht="36">
      <c r="A251" s="125">
        <v>250</v>
      </c>
      <c r="B251" s="125" t="s">
        <v>2895</v>
      </c>
      <c r="C251" s="120" t="s">
        <v>1778</v>
      </c>
      <c r="D251" s="120" t="s">
        <v>1737</v>
      </c>
      <c r="E251" s="120" t="s">
        <v>1738</v>
      </c>
      <c r="F251" s="120" t="s">
        <v>40</v>
      </c>
      <c r="G251" s="120" t="s">
        <v>92</v>
      </c>
      <c r="H251" s="120">
        <v>8166</v>
      </c>
      <c r="I251" s="120">
        <v>50.15</v>
      </c>
      <c r="J251" s="120">
        <v>1981</v>
      </c>
      <c r="K251" s="120">
        <v>0.3</v>
      </c>
      <c r="L251" s="120">
        <v>0</v>
      </c>
      <c r="M251" s="120" t="s">
        <v>1594</v>
      </c>
      <c r="N251" s="120" t="s">
        <v>1588</v>
      </c>
      <c r="O251" s="120">
        <v>1</v>
      </c>
      <c r="P251" s="121">
        <v>3.2</v>
      </c>
      <c r="Q251" s="124">
        <v>6</v>
      </c>
      <c r="R251" s="124">
        <v>8172</v>
      </c>
      <c r="S251" s="124">
        <v>409826</v>
      </c>
    </row>
    <row r="252" spans="1:19">
      <c r="A252" s="125">
        <v>251</v>
      </c>
      <c r="B252" s="125" t="s">
        <v>2895</v>
      </c>
      <c r="C252" s="120" t="s">
        <v>1778</v>
      </c>
      <c r="D252" s="120" t="s">
        <v>1739</v>
      </c>
      <c r="E252" s="120" t="s">
        <v>1740</v>
      </c>
      <c r="F252" s="120" t="s">
        <v>40</v>
      </c>
      <c r="G252" s="120" t="s">
        <v>92</v>
      </c>
      <c r="H252" s="120">
        <v>8166</v>
      </c>
      <c r="I252" s="120">
        <v>50.88</v>
      </c>
      <c r="J252" s="120">
        <v>1985</v>
      </c>
      <c r="K252" s="120">
        <v>0.3</v>
      </c>
      <c r="L252" s="120">
        <v>0</v>
      </c>
      <c r="M252" s="120" t="s">
        <v>1596</v>
      </c>
      <c r="N252" s="120" t="s">
        <v>1588</v>
      </c>
      <c r="O252" s="120">
        <v>1</v>
      </c>
      <c r="P252" s="121">
        <v>3.2</v>
      </c>
      <c r="Q252" s="124">
        <v>6</v>
      </c>
      <c r="R252" s="124">
        <v>8172</v>
      </c>
      <c r="S252" s="124">
        <v>415791</v>
      </c>
    </row>
    <row r="253" spans="1:19" ht="24">
      <c r="A253" s="125">
        <v>252</v>
      </c>
      <c r="B253" s="125" t="s">
        <v>2895</v>
      </c>
      <c r="C253" s="120" t="s">
        <v>1778</v>
      </c>
      <c r="D253" s="120" t="s">
        <v>1741</v>
      </c>
      <c r="E253" s="120" t="s">
        <v>1742</v>
      </c>
      <c r="F253" s="127" t="s">
        <v>1743</v>
      </c>
      <c r="G253" s="120" t="s">
        <v>42</v>
      </c>
      <c r="H253" s="120">
        <v>8318</v>
      </c>
      <c r="I253" s="120">
        <v>312.83999999999997</v>
      </c>
      <c r="J253" s="120"/>
      <c r="K253" s="120">
        <v>0.3</v>
      </c>
      <c r="L253" s="120">
        <v>0</v>
      </c>
      <c r="M253" s="120" t="s">
        <v>1670</v>
      </c>
      <c r="N253" s="120" t="s">
        <v>1588</v>
      </c>
      <c r="O253" s="120">
        <v>1</v>
      </c>
      <c r="P253" s="121">
        <v>3.3</v>
      </c>
      <c r="Q253" s="124">
        <v>10</v>
      </c>
      <c r="R253" s="124"/>
      <c r="S253" s="124"/>
    </row>
    <row r="254" spans="1:19" s="131" customFormat="1">
      <c r="A254" s="128">
        <v>253</v>
      </c>
      <c r="B254" s="125" t="s">
        <v>2895</v>
      </c>
      <c r="C254" s="120" t="s">
        <v>1778</v>
      </c>
      <c r="D254" s="126" t="s">
        <v>1744</v>
      </c>
      <c r="E254" s="126"/>
      <c r="F254" s="126"/>
      <c r="G254" s="126"/>
      <c r="H254" s="126"/>
      <c r="I254" s="126">
        <v>65</v>
      </c>
      <c r="J254" s="126"/>
      <c r="K254" s="126">
        <v>0.3</v>
      </c>
      <c r="L254" s="126">
        <v>0</v>
      </c>
      <c r="M254" s="120" t="s">
        <v>1594</v>
      </c>
      <c r="N254" s="120" t="s">
        <v>1588</v>
      </c>
      <c r="O254" s="126">
        <v>1</v>
      </c>
      <c r="P254" s="129">
        <v>3</v>
      </c>
      <c r="Q254" s="130">
        <v>0</v>
      </c>
      <c r="R254" s="130">
        <v>0</v>
      </c>
      <c r="S254" s="130">
        <v>0</v>
      </c>
    </row>
    <row r="255" spans="1:19">
      <c r="A255" s="125">
        <v>254</v>
      </c>
      <c r="B255" s="125" t="s">
        <v>2895</v>
      </c>
      <c r="C255" s="120" t="s">
        <v>1778</v>
      </c>
      <c r="D255" s="120" t="s">
        <v>1745</v>
      </c>
      <c r="E255" s="120">
        <v>494150</v>
      </c>
      <c r="F255" s="120" t="s">
        <v>40</v>
      </c>
      <c r="G255" s="120" t="s">
        <v>92</v>
      </c>
      <c r="H255" s="120">
        <v>8166</v>
      </c>
      <c r="I255" s="120">
        <v>68</v>
      </c>
      <c r="J255" s="120">
        <v>1981</v>
      </c>
      <c r="K255" s="120">
        <v>0.3</v>
      </c>
      <c r="L255" s="120">
        <v>0</v>
      </c>
      <c r="M255" s="120" t="s">
        <v>1596</v>
      </c>
      <c r="N255" s="120" t="s">
        <v>1584</v>
      </c>
      <c r="O255" s="120">
        <v>1</v>
      </c>
      <c r="P255" s="121">
        <v>3</v>
      </c>
      <c r="Q255" s="124">
        <v>0</v>
      </c>
      <c r="R255" s="124">
        <v>8166</v>
      </c>
      <c r="S255" s="124">
        <v>555288</v>
      </c>
    </row>
    <row r="256" spans="1:19">
      <c r="A256" s="125">
        <v>255</v>
      </c>
      <c r="B256" s="125" t="s">
        <v>2895</v>
      </c>
      <c r="C256" s="120" t="s">
        <v>1778</v>
      </c>
      <c r="D256" s="120" t="s">
        <v>1746</v>
      </c>
      <c r="E256" s="120" t="s">
        <v>1747</v>
      </c>
      <c r="F256" s="120" t="s">
        <v>40</v>
      </c>
      <c r="G256" s="120" t="s">
        <v>42</v>
      </c>
      <c r="H256" s="120">
        <v>8318</v>
      </c>
      <c r="I256" s="120">
        <v>83.1</v>
      </c>
      <c r="J256" s="120">
        <v>1985</v>
      </c>
      <c r="K256" s="120">
        <v>0.38</v>
      </c>
      <c r="L256" s="120">
        <v>61</v>
      </c>
      <c r="M256" s="120" t="s">
        <v>1596</v>
      </c>
      <c r="N256" s="120" t="s">
        <v>1584</v>
      </c>
      <c r="O256" s="120">
        <v>1</v>
      </c>
      <c r="P256" s="121">
        <v>3</v>
      </c>
      <c r="Q256" s="124">
        <v>0</v>
      </c>
      <c r="R256" s="124">
        <v>8379</v>
      </c>
      <c r="S256" s="124">
        <v>696295</v>
      </c>
    </row>
    <row r="257" spans="1:19">
      <c r="A257" s="125">
        <v>256</v>
      </c>
      <c r="B257" s="125" t="s">
        <v>2895</v>
      </c>
      <c r="C257" s="120" t="s">
        <v>1778</v>
      </c>
      <c r="D257" s="120" t="s">
        <v>1748</v>
      </c>
      <c r="E257" s="120">
        <v>713268039</v>
      </c>
      <c r="F257" s="120" t="s">
        <v>40</v>
      </c>
      <c r="G257" s="120" t="s">
        <v>92</v>
      </c>
      <c r="H257" s="120">
        <v>8166</v>
      </c>
      <c r="I257" s="120">
        <v>67.83</v>
      </c>
      <c r="J257" s="120">
        <v>1949</v>
      </c>
      <c r="K257" s="120">
        <v>0.3</v>
      </c>
      <c r="L257" s="120">
        <v>0</v>
      </c>
      <c r="M257" s="120" t="s">
        <v>1603</v>
      </c>
      <c r="N257" s="120" t="s">
        <v>1588</v>
      </c>
      <c r="O257" s="120">
        <v>1</v>
      </c>
      <c r="P257" s="121">
        <v>3.1</v>
      </c>
      <c r="Q257" s="124">
        <v>3</v>
      </c>
      <c r="R257" s="124">
        <v>8169</v>
      </c>
      <c r="S257" s="124">
        <v>554103</v>
      </c>
    </row>
    <row r="258" spans="1:19">
      <c r="A258" s="125">
        <v>257</v>
      </c>
      <c r="B258" s="125" t="s">
        <v>2895</v>
      </c>
      <c r="C258" s="120" t="s">
        <v>1778</v>
      </c>
      <c r="D258" s="120" t="s">
        <v>1749</v>
      </c>
      <c r="E258" s="120">
        <v>19450</v>
      </c>
      <c r="F258" s="120" t="s">
        <v>40</v>
      </c>
      <c r="G258" s="120" t="s">
        <v>92</v>
      </c>
      <c r="H258" s="120">
        <v>8166</v>
      </c>
      <c r="I258" s="120">
        <v>45.18</v>
      </c>
      <c r="J258" s="120">
        <v>1948</v>
      </c>
      <c r="K258" s="120">
        <v>0.3</v>
      </c>
      <c r="L258" s="120">
        <v>0</v>
      </c>
      <c r="M258" s="120" t="s">
        <v>1630</v>
      </c>
      <c r="N258" s="120" t="s">
        <v>1591</v>
      </c>
      <c r="O258" s="120">
        <v>1</v>
      </c>
      <c r="P258" s="121">
        <v>3.1</v>
      </c>
      <c r="Q258" s="124">
        <v>3</v>
      </c>
      <c r="R258" s="124">
        <v>8169</v>
      </c>
      <c r="S258" s="124">
        <v>369075</v>
      </c>
    </row>
    <row r="259" spans="1:19">
      <c r="A259" s="125">
        <v>258</v>
      </c>
      <c r="B259" s="125" t="s">
        <v>2895</v>
      </c>
      <c r="C259" s="120" t="s">
        <v>1778</v>
      </c>
      <c r="D259" s="120" t="s">
        <v>1750</v>
      </c>
      <c r="E259" s="120">
        <v>340370</v>
      </c>
      <c r="F259" s="120" t="s">
        <v>40</v>
      </c>
      <c r="G259" s="120" t="s">
        <v>92</v>
      </c>
      <c r="H259" s="120">
        <v>8166</v>
      </c>
      <c r="I259" s="120">
        <v>33.799999999999997</v>
      </c>
      <c r="J259" s="120">
        <v>1979</v>
      </c>
      <c r="K259" s="120">
        <v>0.3</v>
      </c>
      <c r="L259" s="120">
        <v>0</v>
      </c>
      <c r="M259" s="120" t="s">
        <v>1594</v>
      </c>
      <c r="N259" s="120" t="s">
        <v>1588</v>
      </c>
      <c r="O259" s="120">
        <v>1</v>
      </c>
      <c r="P259" s="121">
        <v>3.3</v>
      </c>
      <c r="Q259" s="124">
        <v>8</v>
      </c>
      <c r="R259" s="124">
        <v>8174</v>
      </c>
      <c r="S259" s="124">
        <v>276281</v>
      </c>
    </row>
    <row r="260" spans="1:19">
      <c r="A260" s="125">
        <v>259</v>
      </c>
      <c r="B260" s="125" t="s">
        <v>2895</v>
      </c>
      <c r="C260" s="120" t="s">
        <v>1778</v>
      </c>
      <c r="D260" s="120" t="s">
        <v>1751</v>
      </c>
      <c r="E260" s="120">
        <v>564364</v>
      </c>
      <c r="F260" s="120" t="s">
        <v>40</v>
      </c>
      <c r="G260" s="120" t="s">
        <v>42</v>
      </c>
      <c r="H260" s="120">
        <v>8318</v>
      </c>
      <c r="I260" s="120">
        <v>20.93</v>
      </c>
      <c r="J260" s="120">
        <v>2015</v>
      </c>
      <c r="K260" s="120">
        <v>0.98</v>
      </c>
      <c r="L260" s="120">
        <v>520</v>
      </c>
      <c r="M260" s="120" t="s">
        <v>1596</v>
      </c>
      <c r="N260" s="120" t="s">
        <v>1591</v>
      </c>
      <c r="O260" s="120">
        <v>1</v>
      </c>
      <c r="P260" s="121">
        <v>3.3</v>
      </c>
      <c r="Q260" s="124">
        <v>34</v>
      </c>
      <c r="R260" s="124">
        <v>8872</v>
      </c>
      <c r="S260" s="124">
        <v>185691</v>
      </c>
    </row>
    <row r="261" spans="1:19" ht="24">
      <c r="A261" s="125">
        <v>260</v>
      </c>
      <c r="B261" s="125" t="s">
        <v>2895</v>
      </c>
      <c r="C261" s="120" t="s">
        <v>1778</v>
      </c>
      <c r="D261" s="120" t="s">
        <v>1752</v>
      </c>
      <c r="E261" s="120" t="s">
        <v>1753</v>
      </c>
      <c r="F261" s="120" t="s">
        <v>40</v>
      </c>
      <c r="G261" s="120" t="s">
        <v>92</v>
      </c>
      <c r="H261" s="120">
        <v>8166</v>
      </c>
      <c r="I261" s="120">
        <v>44.86</v>
      </c>
      <c r="J261" s="120">
        <v>1950</v>
      </c>
      <c r="K261" s="120">
        <v>0.3</v>
      </c>
      <c r="L261" s="120">
        <v>0</v>
      </c>
      <c r="M261" s="120" t="s">
        <v>1630</v>
      </c>
      <c r="N261" s="120" t="s">
        <v>1591</v>
      </c>
      <c r="O261" s="120">
        <v>1</v>
      </c>
      <c r="P261" s="121">
        <v>3.9</v>
      </c>
      <c r="Q261" s="124">
        <v>25</v>
      </c>
      <c r="R261" s="124">
        <v>8191</v>
      </c>
      <c r="S261" s="124">
        <v>367448</v>
      </c>
    </row>
    <row r="262" spans="1:19">
      <c r="A262" s="125">
        <v>261</v>
      </c>
      <c r="B262" s="125" t="s">
        <v>2895</v>
      </c>
      <c r="C262" s="120" t="s">
        <v>1778</v>
      </c>
      <c r="D262" s="120" t="s">
        <v>1754</v>
      </c>
      <c r="E262" s="120" t="s">
        <v>1755</v>
      </c>
      <c r="F262" s="120" t="s">
        <v>40</v>
      </c>
      <c r="G262" s="120" t="s">
        <v>92</v>
      </c>
      <c r="H262" s="120">
        <v>8166</v>
      </c>
      <c r="I262" s="120">
        <v>22.43</v>
      </c>
      <c r="J262" s="120">
        <v>1950</v>
      </c>
      <c r="K262" s="120">
        <v>0.3</v>
      </c>
      <c r="L262" s="120">
        <v>0</v>
      </c>
      <c r="M262" s="120" t="s">
        <v>1630</v>
      </c>
      <c r="N262" s="120" t="s">
        <v>1591</v>
      </c>
      <c r="O262" s="120">
        <v>1</v>
      </c>
      <c r="P262" s="121">
        <v>3.9</v>
      </c>
      <c r="Q262" s="124">
        <v>25</v>
      </c>
      <c r="R262" s="124">
        <v>8191</v>
      </c>
      <c r="S262" s="124">
        <v>183724</v>
      </c>
    </row>
    <row r="263" spans="1:19" ht="69.75" customHeight="1">
      <c r="A263" s="125">
        <v>262</v>
      </c>
      <c r="B263" s="125" t="s">
        <v>2895</v>
      </c>
      <c r="C263" s="120" t="s">
        <v>1778</v>
      </c>
      <c r="D263" s="120" t="s">
        <v>1756</v>
      </c>
      <c r="E263" s="120" t="s">
        <v>1757</v>
      </c>
      <c r="F263" s="120" t="s">
        <v>40</v>
      </c>
      <c r="G263" s="120" t="s">
        <v>92</v>
      </c>
      <c r="H263" s="120">
        <v>8166</v>
      </c>
      <c r="I263" s="120">
        <v>89.81</v>
      </c>
      <c r="J263" s="120">
        <v>1949</v>
      </c>
      <c r="K263" s="120">
        <v>0.3</v>
      </c>
      <c r="L263" s="120">
        <v>0</v>
      </c>
      <c r="M263" s="120" t="s">
        <v>1594</v>
      </c>
      <c r="N263" s="120" t="s">
        <v>1588</v>
      </c>
      <c r="O263" s="120">
        <v>1</v>
      </c>
      <c r="P263" s="121">
        <v>3</v>
      </c>
      <c r="Q263" s="124">
        <v>0</v>
      </c>
      <c r="R263" s="124">
        <v>8166</v>
      </c>
      <c r="S263" s="124">
        <v>733388</v>
      </c>
    </row>
    <row r="264" spans="1:19">
      <c r="A264" s="125">
        <v>263</v>
      </c>
      <c r="B264" s="125" t="s">
        <v>2895</v>
      </c>
      <c r="C264" s="120" t="s">
        <v>1778</v>
      </c>
      <c r="D264" s="120" t="s">
        <v>1758</v>
      </c>
      <c r="E264" s="120">
        <v>231439</v>
      </c>
      <c r="F264" s="120" t="s">
        <v>40</v>
      </c>
      <c r="G264" s="120" t="s">
        <v>42</v>
      </c>
      <c r="H264" s="120">
        <v>8318</v>
      </c>
      <c r="I264" s="120">
        <v>160.82</v>
      </c>
      <c r="J264" s="120">
        <v>1997</v>
      </c>
      <c r="K264" s="120">
        <v>0.62</v>
      </c>
      <c r="L264" s="120">
        <v>244</v>
      </c>
      <c r="M264" s="120" t="s">
        <v>1603</v>
      </c>
      <c r="N264" s="120" t="s">
        <v>1759</v>
      </c>
      <c r="O264" s="120">
        <v>1</v>
      </c>
      <c r="P264" s="121">
        <v>3.2</v>
      </c>
      <c r="Q264" s="124">
        <v>14</v>
      </c>
      <c r="R264" s="124">
        <v>8576</v>
      </c>
      <c r="S264" s="124">
        <v>1379192</v>
      </c>
    </row>
    <row r="265" spans="1:19">
      <c r="A265" s="125">
        <v>264</v>
      </c>
      <c r="B265" s="125" t="s">
        <v>2895</v>
      </c>
      <c r="C265" s="120" t="s">
        <v>1778</v>
      </c>
      <c r="D265" s="120" t="s">
        <v>1760</v>
      </c>
      <c r="E265" s="120" t="s">
        <v>1761</v>
      </c>
      <c r="F265" s="120" t="s">
        <v>40</v>
      </c>
      <c r="G265" s="120" t="s">
        <v>42</v>
      </c>
      <c r="H265" s="120">
        <v>8318</v>
      </c>
      <c r="I265" s="120">
        <v>90.9</v>
      </c>
      <c r="J265" s="120">
        <v>1985</v>
      </c>
      <c r="K265" s="120">
        <v>0.38</v>
      </c>
      <c r="L265" s="120">
        <v>61</v>
      </c>
      <c r="M265" s="120" t="s">
        <v>1594</v>
      </c>
      <c r="N265" s="120" t="s">
        <v>1588</v>
      </c>
      <c r="O265" s="120">
        <v>1</v>
      </c>
      <c r="P265" s="121">
        <v>3.1</v>
      </c>
      <c r="Q265" s="124">
        <v>4</v>
      </c>
      <c r="R265" s="124">
        <v>8383</v>
      </c>
      <c r="S265" s="124">
        <v>762015</v>
      </c>
    </row>
    <row r="266" spans="1:19">
      <c r="A266" s="125">
        <v>265</v>
      </c>
      <c r="B266" s="125" t="s">
        <v>2895</v>
      </c>
      <c r="C266" s="120" t="s">
        <v>1778</v>
      </c>
      <c r="D266" s="120" t="s">
        <v>1762</v>
      </c>
      <c r="E266" s="120" t="s">
        <v>1763</v>
      </c>
      <c r="F266" s="120" t="s">
        <v>40</v>
      </c>
      <c r="G266" s="120" t="s">
        <v>92</v>
      </c>
      <c r="H266" s="120">
        <v>8166</v>
      </c>
      <c r="I266" s="120">
        <v>16.899999999999999</v>
      </c>
      <c r="J266" s="120">
        <v>1979</v>
      </c>
      <c r="K266" s="120">
        <v>0.3</v>
      </c>
      <c r="L266" s="120">
        <v>0</v>
      </c>
      <c r="M266" s="120" t="s">
        <v>1630</v>
      </c>
      <c r="N266" s="120" t="s">
        <v>1591</v>
      </c>
      <c r="O266" s="120">
        <v>1</v>
      </c>
      <c r="P266" s="121">
        <v>4</v>
      </c>
      <c r="Q266" s="124">
        <v>28</v>
      </c>
      <c r="R266" s="124">
        <v>8194</v>
      </c>
      <c r="S266" s="124">
        <v>138479</v>
      </c>
    </row>
    <row r="267" spans="1:19">
      <c r="A267" s="125">
        <v>266</v>
      </c>
      <c r="B267" s="125" t="s">
        <v>2895</v>
      </c>
      <c r="C267" s="120" t="s">
        <v>1778</v>
      </c>
      <c r="D267" s="120" t="s">
        <v>1764</v>
      </c>
      <c r="E267" s="120">
        <v>714010132</v>
      </c>
      <c r="F267" s="120" t="s">
        <v>40</v>
      </c>
      <c r="G267" s="120" t="s">
        <v>42</v>
      </c>
      <c r="H267" s="120">
        <v>8318</v>
      </c>
      <c r="I267" s="120">
        <v>53.3</v>
      </c>
      <c r="J267" s="120">
        <v>2014</v>
      </c>
      <c r="K267" s="120">
        <v>0.96</v>
      </c>
      <c r="L267" s="120">
        <v>504</v>
      </c>
      <c r="M267" s="120" t="s">
        <v>1594</v>
      </c>
      <c r="N267" s="120" t="s">
        <v>1591</v>
      </c>
      <c r="O267" s="120">
        <v>1</v>
      </c>
      <c r="P267" s="121">
        <v>3.2</v>
      </c>
      <c r="Q267" s="124">
        <v>22</v>
      </c>
      <c r="R267" s="124">
        <v>8844</v>
      </c>
      <c r="S267" s="124">
        <v>471385</v>
      </c>
    </row>
    <row r="268" spans="1:19">
      <c r="A268" s="125">
        <v>267</v>
      </c>
      <c r="B268" s="125" t="s">
        <v>2895</v>
      </c>
      <c r="C268" s="120" t="s">
        <v>1778</v>
      </c>
      <c r="D268" s="120" t="s">
        <v>1765</v>
      </c>
      <c r="E268" s="120" t="s">
        <v>1766</v>
      </c>
      <c r="F268" s="120" t="s">
        <v>40</v>
      </c>
      <c r="G268" s="120" t="s">
        <v>42</v>
      </c>
      <c r="H268" s="120">
        <v>8318</v>
      </c>
      <c r="I268" s="120">
        <v>49.97</v>
      </c>
      <c r="J268" s="120">
        <v>1985</v>
      </c>
      <c r="K268" s="120">
        <v>0.38</v>
      </c>
      <c r="L268" s="120">
        <v>61</v>
      </c>
      <c r="M268" s="120" t="s">
        <v>1594</v>
      </c>
      <c r="N268" s="120" t="s">
        <v>1588</v>
      </c>
      <c r="O268" s="120">
        <v>1</v>
      </c>
      <c r="P268" s="121">
        <v>3.1</v>
      </c>
      <c r="Q268" s="124">
        <v>4</v>
      </c>
      <c r="R268" s="124">
        <v>8383</v>
      </c>
      <c r="S268" s="124">
        <v>418899</v>
      </c>
    </row>
    <row r="269" spans="1:19">
      <c r="A269" s="125">
        <v>268</v>
      </c>
      <c r="B269" s="125" t="s">
        <v>2895</v>
      </c>
      <c r="C269" s="120" t="s">
        <v>1778</v>
      </c>
      <c r="D269" s="120" t="s">
        <v>1767</v>
      </c>
      <c r="E269" s="120">
        <v>200707</v>
      </c>
      <c r="F269" s="120" t="s">
        <v>40</v>
      </c>
      <c r="G269" s="120" t="s">
        <v>42</v>
      </c>
      <c r="H269" s="120">
        <v>8318</v>
      </c>
      <c r="I269" s="120">
        <v>102.2</v>
      </c>
      <c r="J269" s="120">
        <v>2001</v>
      </c>
      <c r="K269" s="120">
        <v>0.7</v>
      </c>
      <c r="L269" s="120">
        <v>306</v>
      </c>
      <c r="M269" s="120" t="s">
        <v>1603</v>
      </c>
      <c r="N269" s="120" t="s">
        <v>1759</v>
      </c>
      <c r="O269" s="120">
        <v>1</v>
      </c>
      <c r="P269" s="121">
        <v>3.1</v>
      </c>
      <c r="Q269" s="124">
        <v>8</v>
      </c>
      <c r="R269" s="124">
        <v>8632</v>
      </c>
      <c r="S269" s="124">
        <v>882190</v>
      </c>
    </row>
    <row r="270" spans="1:19">
      <c r="A270" s="125">
        <v>269</v>
      </c>
      <c r="B270" s="125" t="s">
        <v>2895</v>
      </c>
      <c r="C270" s="120" t="s">
        <v>1778</v>
      </c>
      <c r="D270" s="120" t="s">
        <v>1768</v>
      </c>
      <c r="E270" s="120">
        <v>10111</v>
      </c>
      <c r="F270" s="120" t="s">
        <v>40</v>
      </c>
      <c r="G270" s="120" t="s">
        <v>42</v>
      </c>
      <c r="H270" s="120">
        <v>8318</v>
      </c>
      <c r="I270" s="120">
        <v>82.94</v>
      </c>
      <c r="J270" s="120">
        <v>1984</v>
      </c>
      <c r="K270" s="120">
        <v>0.36</v>
      </c>
      <c r="L270" s="120">
        <v>46</v>
      </c>
      <c r="M270" s="120" t="s">
        <v>1596</v>
      </c>
      <c r="N270" s="120" t="s">
        <v>1588</v>
      </c>
      <c r="O270" s="120">
        <v>1</v>
      </c>
      <c r="P270" s="121">
        <v>3.3</v>
      </c>
      <c r="Q270" s="124">
        <v>12</v>
      </c>
      <c r="R270" s="124">
        <v>8376</v>
      </c>
      <c r="S270" s="124">
        <v>694705</v>
      </c>
    </row>
    <row r="271" spans="1:19">
      <c r="A271" s="125">
        <v>270</v>
      </c>
      <c r="B271" s="125" t="s">
        <v>2895</v>
      </c>
      <c r="C271" s="120" t="s">
        <v>1778</v>
      </c>
      <c r="D271" s="120" t="s">
        <v>1769</v>
      </c>
      <c r="E271" s="120">
        <v>617835</v>
      </c>
      <c r="F271" s="120" t="s">
        <v>40</v>
      </c>
      <c r="G271" s="120" t="s">
        <v>92</v>
      </c>
      <c r="H271" s="120">
        <v>8166</v>
      </c>
      <c r="I271" s="120">
        <v>27.96</v>
      </c>
      <c r="J271" s="120">
        <v>1950</v>
      </c>
      <c r="K271" s="120">
        <v>0.3</v>
      </c>
      <c r="L271" s="120">
        <v>0</v>
      </c>
      <c r="M271" s="120">
        <v>3</v>
      </c>
      <c r="N271" s="120" t="s">
        <v>1591</v>
      </c>
      <c r="O271" s="120">
        <v>1</v>
      </c>
      <c r="P271" s="121">
        <v>3.1</v>
      </c>
      <c r="Q271" s="124">
        <v>3</v>
      </c>
      <c r="R271" s="124">
        <v>8169</v>
      </c>
      <c r="S271" s="124">
        <v>228405</v>
      </c>
    </row>
    <row r="272" spans="1:19">
      <c r="A272" s="125">
        <v>271</v>
      </c>
      <c r="B272" s="125" t="s">
        <v>2895</v>
      </c>
      <c r="C272" s="120" t="s">
        <v>1778</v>
      </c>
      <c r="D272" s="120" t="s">
        <v>1770</v>
      </c>
      <c r="E272" s="120">
        <v>713319060</v>
      </c>
      <c r="F272" s="120" t="s">
        <v>40</v>
      </c>
      <c r="G272" s="120" t="s">
        <v>42</v>
      </c>
      <c r="H272" s="120">
        <v>8318</v>
      </c>
      <c r="I272" s="120">
        <v>21.55</v>
      </c>
      <c r="J272" s="120">
        <v>2015</v>
      </c>
      <c r="K272" s="120">
        <v>0.98</v>
      </c>
      <c r="L272" s="120">
        <v>520</v>
      </c>
      <c r="M272" s="120" t="s">
        <v>1596</v>
      </c>
      <c r="N272" s="120" t="s">
        <v>1771</v>
      </c>
      <c r="O272" s="120">
        <v>1</v>
      </c>
      <c r="P272" s="121">
        <v>3.2</v>
      </c>
      <c r="Q272" s="124">
        <v>22</v>
      </c>
      <c r="R272" s="124">
        <v>8860</v>
      </c>
      <c r="S272" s="124">
        <v>190933</v>
      </c>
    </row>
    <row r="273" spans="1:19">
      <c r="A273" s="125">
        <v>272</v>
      </c>
      <c r="B273" s="125" t="s">
        <v>2895</v>
      </c>
      <c r="C273" s="120" t="s">
        <v>1778</v>
      </c>
      <c r="D273" s="120" t="s">
        <v>1772</v>
      </c>
      <c r="E273" s="120">
        <v>12680</v>
      </c>
      <c r="F273" s="120" t="s">
        <v>40</v>
      </c>
      <c r="G273" s="120" t="s">
        <v>92</v>
      </c>
      <c r="H273" s="120">
        <v>8166</v>
      </c>
      <c r="I273" s="120">
        <v>24.28</v>
      </c>
      <c r="J273" s="120">
        <v>1964</v>
      </c>
      <c r="K273" s="120">
        <v>0.3</v>
      </c>
      <c r="L273" s="120">
        <v>0</v>
      </c>
      <c r="M273" s="120" t="s">
        <v>1630</v>
      </c>
      <c r="N273" s="120" t="s">
        <v>1591</v>
      </c>
      <c r="O273" s="120">
        <v>1</v>
      </c>
      <c r="P273" s="120">
        <v>3.4</v>
      </c>
      <c r="Q273" s="124">
        <v>11</v>
      </c>
      <c r="R273" s="124">
        <v>8177</v>
      </c>
      <c r="S273" s="124">
        <v>198538</v>
      </c>
    </row>
    <row r="274" spans="1:19" s="131" customFormat="1" ht="24">
      <c r="A274" s="128">
        <v>273</v>
      </c>
      <c r="B274" s="125" t="s">
        <v>2895</v>
      </c>
      <c r="C274" s="120" t="s">
        <v>1778</v>
      </c>
      <c r="D274" s="126" t="s">
        <v>1773</v>
      </c>
      <c r="E274" s="126"/>
      <c r="F274" s="126" t="s">
        <v>40</v>
      </c>
      <c r="G274" s="126" t="s">
        <v>92</v>
      </c>
      <c r="H274" s="126">
        <v>8166</v>
      </c>
      <c r="I274" s="126"/>
      <c r="J274" s="126"/>
      <c r="K274" s="126">
        <v>0.3</v>
      </c>
      <c r="L274" s="126">
        <v>0</v>
      </c>
      <c r="M274" s="120" t="s">
        <v>1771</v>
      </c>
      <c r="N274" s="120"/>
      <c r="O274" s="126">
        <v>1</v>
      </c>
      <c r="P274" s="126">
        <v>3.4</v>
      </c>
      <c r="Q274" s="130">
        <v>11</v>
      </c>
      <c r="R274" s="130">
        <v>8177</v>
      </c>
      <c r="S274" s="130">
        <v>0</v>
      </c>
    </row>
    <row r="275" spans="1:19">
      <c r="A275" s="125">
        <v>274</v>
      </c>
      <c r="B275" s="125" t="s">
        <v>2895</v>
      </c>
      <c r="C275" s="120" t="s">
        <v>1778</v>
      </c>
      <c r="D275" s="120" t="s">
        <v>1774</v>
      </c>
      <c r="E275" s="120">
        <v>712222330</v>
      </c>
      <c r="F275" s="120" t="s">
        <v>40</v>
      </c>
      <c r="G275" s="120" t="s">
        <v>42</v>
      </c>
      <c r="H275" s="120">
        <v>8318</v>
      </c>
      <c r="I275" s="120">
        <v>96.1</v>
      </c>
      <c r="J275" s="120">
        <v>1983</v>
      </c>
      <c r="K275" s="120">
        <v>0.34</v>
      </c>
      <c r="L275" s="120">
        <v>31</v>
      </c>
      <c r="M275" s="120" t="s">
        <v>1594</v>
      </c>
      <c r="N275" s="120" t="s">
        <v>1588</v>
      </c>
      <c r="O275" s="120">
        <v>1</v>
      </c>
      <c r="P275" s="120">
        <v>3.2</v>
      </c>
      <c r="Q275" s="124">
        <v>8</v>
      </c>
      <c r="R275" s="124">
        <v>8357</v>
      </c>
      <c r="S275" s="124">
        <v>803108</v>
      </c>
    </row>
    <row r="276" spans="1:19" s="131" customFormat="1" ht="24">
      <c r="A276" s="130">
        <v>275</v>
      </c>
      <c r="B276" s="125" t="s">
        <v>2895</v>
      </c>
      <c r="C276" s="120" t="s">
        <v>1778</v>
      </c>
      <c r="D276" s="132" t="s">
        <v>1775</v>
      </c>
      <c r="E276" s="132"/>
      <c r="F276" s="132" t="s">
        <v>40</v>
      </c>
      <c r="G276" s="132" t="s">
        <v>42</v>
      </c>
      <c r="H276" s="132">
        <v>8318</v>
      </c>
      <c r="I276" s="132"/>
      <c r="J276" s="132"/>
      <c r="K276" s="132">
        <v>0.3</v>
      </c>
      <c r="L276" s="132">
        <v>0</v>
      </c>
      <c r="M276" s="120" t="s">
        <v>1594</v>
      </c>
      <c r="N276" s="120"/>
      <c r="O276" s="132">
        <v>1</v>
      </c>
      <c r="P276" s="132">
        <v>3</v>
      </c>
      <c r="Q276" s="130">
        <v>0</v>
      </c>
      <c r="R276" s="130">
        <v>8318</v>
      </c>
      <c r="S276" s="130">
        <v>0</v>
      </c>
    </row>
    <row r="277" spans="1:19" s="131" customFormat="1">
      <c r="A277" s="130">
        <v>276</v>
      </c>
      <c r="B277" s="125" t="s">
        <v>2895</v>
      </c>
      <c r="C277" s="120" t="s">
        <v>1778</v>
      </c>
      <c r="D277" s="132" t="s">
        <v>1776</v>
      </c>
      <c r="E277" s="132">
        <v>12677</v>
      </c>
      <c r="F277" s="132" t="s">
        <v>40</v>
      </c>
      <c r="G277" s="132" t="s">
        <v>1777</v>
      </c>
      <c r="H277" s="132"/>
      <c r="I277" s="132">
        <v>38.43</v>
      </c>
      <c r="J277" s="132">
        <v>1967</v>
      </c>
      <c r="K277" s="132">
        <v>0.3</v>
      </c>
      <c r="L277" s="132">
        <v>0</v>
      </c>
      <c r="M277" s="120" t="s">
        <v>1630</v>
      </c>
      <c r="N277" s="120" t="s">
        <v>1591</v>
      </c>
      <c r="O277" s="132">
        <v>1</v>
      </c>
      <c r="P277" s="132"/>
      <c r="Q277" s="130">
        <v>0</v>
      </c>
      <c r="R277" s="130">
        <v>0</v>
      </c>
      <c r="S277" s="130">
        <v>0</v>
      </c>
    </row>
  </sheetData>
  <autoFilter ref="B1:B277" xr:uid="{00000000-0009-0000-0000-000007000000}"/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3"/>
  <sheetViews>
    <sheetView workbookViewId="0">
      <selection activeCell="I11" sqref="I11"/>
    </sheetView>
  </sheetViews>
  <sheetFormatPr defaultRowHeight="13.5"/>
  <cols>
    <col min="3" max="3" width="7.25" customWidth="1"/>
    <col min="6" max="6" width="18.25" customWidth="1"/>
    <col min="9" max="9" width="11.125" customWidth="1"/>
  </cols>
  <sheetData>
    <row r="1" spans="1:12">
      <c r="A1" s="170" t="s">
        <v>2914</v>
      </c>
    </row>
    <row r="2" spans="1:12" s="180" customFormat="1" ht="24">
      <c r="A2" s="177" t="s">
        <v>2915</v>
      </c>
      <c r="B2" s="177" t="s">
        <v>2916</v>
      </c>
      <c r="C2" s="178" t="s">
        <v>2951</v>
      </c>
      <c r="D2" s="177" t="s">
        <v>2917</v>
      </c>
      <c r="E2" s="177" t="s">
        <v>2918</v>
      </c>
      <c r="F2" s="177" t="s">
        <v>2919</v>
      </c>
      <c r="G2" s="177" t="s">
        <v>2920</v>
      </c>
      <c r="H2" s="177" t="s">
        <v>2921</v>
      </c>
      <c r="I2" s="177" t="s">
        <v>2913</v>
      </c>
      <c r="J2" s="177" t="s">
        <v>2930</v>
      </c>
      <c r="K2" s="179" t="s">
        <v>2922</v>
      </c>
      <c r="L2" s="179" t="s">
        <v>2950</v>
      </c>
    </row>
    <row r="3" spans="1:12" s="117" customFormat="1" ht="20.100000000000001" customHeight="1">
      <c r="A3" s="71">
        <v>201</v>
      </c>
      <c r="B3" s="138" t="s">
        <v>2942</v>
      </c>
      <c r="C3" s="174"/>
      <c r="D3" s="138">
        <v>57.27</v>
      </c>
      <c r="E3" s="138">
        <v>1990</v>
      </c>
      <c r="F3" s="138" t="s">
        <v>771</v>
      </c>
      <c r="G3" s="138" t="s">
        <v>40</v>
      </c>
      <c r="H3" s="138" t="s">
        <v>150</v>
      </c>
      <c r="I3" s="138" t="s">
        <v>2926</v>
      </c>
      <c r="J3" s="138" t="s">
        <v>2932</v>
      </c>
      <c r="K3" s="138" t="s">
        <v>2923</v>
      </c>
      <c r="L3" s="138" t="s">
        <v>2928</v>
      </c>
    </row>
    <row r="4" spans="1:12" s="117" customFormat="1" ht="20.100000000000001" customHeight="1">
      <c r="A4" s="71">
        <v>205</v>
      </c>
      <c r="B4" s="138" t="s">
        <v>2941</v>
      </c>
      <c r="C4" s="174"/>
      <c r="D4" s="138">
        <v>63.04</v>
      </c>
      <c r="E4" s="138">
        <v>1989</v>
      </c>
      <c r="F4" s="138" t="s">
        <v>785</v>
      </c>
      <c r="G4" s="138" t="s">
        <v>40</v>
      </c>
      <c r="H4" s="138" t="s">
        <v>150</v>
      </c>
      <c r="I4" s="138" t="s">
        <v>2927</v>
      </c>
      <c r="J4" s="138" t="s">
        <v>2932</v>
      </c>
      <c r="K4" s="138" t="s">
        <v>2923</v>
      </c>
      <c r="L4" s="138"/>
    </row>
    <row r="5" spans="1:12" s="117" customFormat="1" ht="20.100000000000001" customHeight="1">
      <c r="A5" s="71">
        <v>72</v>
      </c>
      <c r="B5" s="23" t="s">
        <v>2940</v>
      </c>
      <c r="C5" s="174"/>
      <c r="D5" s="27">
        <v>66.12</v>
      </c>
      <c r="E5" s="24">
        <v>1996</v>
      </c>
      <c r="F5" s="138" t="s">
        <v>283</v>
      </c>
      <c r="G5" s="25" t="s">
        <v>40</v>
      </c>
      <c r="H5" s="24" t="s">
        <v>42</v>
      </c>
      <c r="I5" s="172"/>
      <c r="J5" s="172"/>
      <c r="K5" s="138"/>
      <c r="L5" s="138"/>
    </row>
    <row r="6" spans="1:12" s="117" customFormat="1" ht="20.100000000000001" customHeight="1">
      <c r="A6" s="25">
        <v>33</v>
      </c>
      <c r="B6" s="138" t="s">
        <v>2939</v>
      </c>
      <c r="C6" s="174"/>
      <c r="D6" s="138">
        <v>63.31</v>
      </c>
      <c r="E6" s="138">
        <v>1993</v>
      </c>
      <c r="F6" s="138" t="s">
        <v>157</v>
      </c>
      <c r="G6" s="138" t="s">
        <v>40</v>
      </c>
      <c r="H6" s="138" t="s">
        <v>150</v>
      </c>
      <c r="I6" s="138" t="s">
        <v>2925</v>
      </c>
      <c r="J6" s="138" t="s">
        <v>2931</v>
      </c>
      <c r="K6" s="138" t="s">
        <v>2923</v>
      </c>
      <c r="L6" s="138"/>
    </row>
    <row r="7" spans="1:12" s="117" customFormat="1" ht="20.100000000000001" customHeight="1">
      <c r="A7" s="25">
        <v>241</v>
      </c>
      <c r="B7" s="23" t="s">
        <v>2938</v>
      </c>
      <c r="C7" s="174"/>
      <c r="D7" s="27">
        <v>78.66</v>
      </c>
      <c r="E7" s="24">
        <v>1990</v>
      </c>
      <c r="F7" s="138" t="s">
        <v>909</v>
      </c>
      <c r="G7" s="25" t="s">
        <v>40</v>
      </c>
      <c r="H7" s="24" t="s">
        <v>42</v>
      </c>
      <c r="I7" s="138" t="s">
        <v>2925</v>
      </c>
      <c r="J7" s="138" t="s">
        <v>2931</v>
      </c>
      <c r="K7" s="138" t="s">
        <v>2923</v>
      </c>
      <c r="L7" s="138"/>
    </row>
    <row r="8" spans="1:12" s="117" customFormat="1" ht="20.100000000000001" customHeight="1">
      <c r="A8" s="71">
        <v>197</v>
      </c>
      <c r="B8" s="138" t="s">
        <v>2937</v>
      </c>
      <c r="C8" s="174"/>
      <c r="D8" s="138">
        <v>57.77</v>
      </c>
      <c r="E8" s="138">
        <v>1990</v>
      </c>
      <c r="F8" s="138" t="s">
        <v>739</v>
      </c>
      <c r="G8" s="138" t="s">
        <v>40</v>
      </c>
      <c r="H8" s="138" t="s">
        <v>150</v>
      </c>
      <c r="I8" s="138" t="s">
        <v>2924</v>
      </c>
      <c r="J8" s="138" t="s">
        <v>2932</v>
      </c>
      <c r="K8" s="138" t="s">
        <v>2923</v>
      </c>
      <c r="L8" s="138"/>
    </row>
    <row r="9" spans="1:12" s="117" customFormat="1" ht="20.100000000000001" customHeight="1">
      <c r="A9" s="71">
        <v>210</v>
      </c>
      <c r="B9" s="138" t="s">
        <v>2936</v>
      </c>
      <c r="C9" s="174"/>
      <c r="D9" s="138">
        <v>42.02</v>
      </c>
      <c r="E9" s="138">
        <v>1989</v>
      </c>
      <c r="F9" s="138" t="s">
        <v>800</v>
      </c>
      <c r="G9" s="138" t="s">
        <v>40</v>
      </c>
      <c r="H9" s="138" t="s">
        <v>150</v>
      </c>
      <c r="I9" s="173" t="s">
        <v>2929</v>
      </c>
      <c r="J9" s="138" t="s">
        <v>2932</v>
      </c>
      <c r="K9" s="138" t="s">
        <v>2923</v>
      </c>
      <c r="L9" s="138"/>
    </row>
    <row r="10" spans="1:12" ht="20.100000000000001" customHeight="1">
      <c r="A10" s="137">
        <v>254</v>
      </c>
      <c r="B10" s="139" t="s">
        <v>2935</v>
      </c>
      <c r="C10" s="1"/>
      <c r="D10" s="139">
        <v>58.93</v>
      </c>
      <c r="E10" s="138">
        <v>1990</v>
      </c>
      <c r="F10" s="138" t="s">
        <v>890</v>
      </c>
      <c r="G10" s="138" t="s">
        <v>40</v>
      </c>
      <c r="H10" s="138" t="s">
        <v>150</v>
      </c>
      <c r="I10" s="173" t="s">
        <v>2933</v>
      </c>
      <c r="J10" s="138" t="s">
        <v>2932</v>
      </c>
      <c r="K10" s="138" t="s">
        <v>2934</v>
      </c>
      <c r="L10" s="138" t="s">
        <v>2949</v>
      </c>
    </row>
    <row r="11" spans="1:12" ht="20.100000000000001" customHeight="1">
      <c r="A11" s="25">
        <v>32</v>
      </c>
      <c r="B11" s="138" t="s">
        <v>2943</v>
      </c>
      <c r="C11" s="1"/>
      <c r="D11" s="138">
        <v>63.31</v>
      </c>
      <c r="E11" s="138">
        <v>1993</v>
      </c>
      <c r="F11" s="138" t="s">
        <v>154</v>
      </c>
      <c r="G11" s="138" t="s">
        <v>40</v>
      </c>
      <c r="H11" s="138" t="s">
        <v>150</v>
      </c>
      <c r="I11" s="138"/>
      <c r="J11" s="138"/>
      <c r="K11" s="138"/>
      <c r="L11" s="138"/>
    </row>
    <row r="12" spans="1:12" ht="20.100000000000001" customHeight="1">
      <c r="A12" s="137">
        <v>102</v>
      </c>
      <c r="B12" s="138" t="s">
        <v>2940</v>
      </c>
      <c r="C12" s="1"/>
      <c r="D12" s="138">
        <v>66.12</v>
      </c>
      <c r="E12" s="138">
        <v>1996</v>
      </c>
      <c r="F12" s="138" t="s">
        <v>2955</v>
      </c>
      <c r="G12" s="138" t="s">
        <v>40</v>
      </c>
      <c r="H12" s="138" t="s">
        <v>150</v>
      </c>
      <c r="I12" s="173" t="s">
        <v>2944</v>
      </c>
      <c r="J12" s="138" t="s">
        <v>2946</v>
      </c>
      <c r="K12" s="118" t="s">
        <v>2945</v>
      </c>
      <c r="L12" s="1"/>
    </row>
    <row r="13" spans="1:12" ht="20.100000000000001" customHeight="1">
      <c r="A13" s="23">
        <v>50</v>
      </c>
      <c r="B13" s="23" t="s">
        <v>210</v>
      </c>
      <c r="C13" s="23" t="s">
        <v>2947</v>
      </c>
      <c r="D13" s="27">
        <v>44</v>
      </c>
      <c r="E13" s="24">
        <v>1944</v>
      </c>
      <c r="F13" s="23" t="s">
        <v>211</v>
      </c>
      <c r="G13" s="25" t="s">
        <v>40</v>
      </c>
      <c r="H13" s="23" t="s">
        <v>92</v>
      </c>
      <c r="I13" s="176" t="s">
        <v>2948</v>
      </c>
      <c r="J13" s="138" t="s">
        <v>2932</v>
      </c>
      <c r="K13" s="118" t="s">
        <v>2923</v>
      </c>
      <c r="L13" s="1"/>
    </row>
    <row r="14" spans="1:12" ht="20.100000000000001" customHeight="1">
      <c r="A14" s="23">
        <v>97</v>
      </c>
      <c r="B14" s="23" t="s">
        <v>397</v>
      </c>
      <c r="C14" s="23"/>
      <c r="D14" s="27">
        <v>64.28</v>
      </c>
      <c r="E14" s="24">
        <v>1993</v>
      </c>
      <c r="F14" s="23" t="s">
        <v>399</v>
      </c>
      <c r="G14" s="25" t="s">
        <v>40</v>
      </c>
      <c r="H14" s="23" t="s">
        <v>150</v>
      </c>
      <c r="I14" s="176" t="s">
        <v>2948</v>
      </c>
      <c r="J14" s="138" t="s">
        <v>2932</v>
      </c>
      <c r="K14" s="118" t="s">
        <v>2923</v>
      </c>
      <c r="L14" s="24"/>
    </row>
    <row r="15" spans="1:12" ht="20.100000000000001" customHeight="1">
      <c r="A15" s="23">
        <v>220</v>
      </c>
      <c r="B15" s="23" t="s">
        <v>833</v>
      </c>
      <c r="C15" s="23" t="s">
        <v>88</v>
      </c>
      <c r="D15" s="27">
        <v>81.55</v>
      </c>
      <c r="E15" s="24">
        <v>1992</v>
      </c>
      <c r="F15" s="23" t="s">
        <v>834</v>
      </c>
      <c r="G15" s="25" t="s">
        <v>40</v>
      </c>
      <c r="H15" s="23" t="s">
        <v>150</v>
      </c>
      <c r="I15" s="176" t="s">
        <v>2948</v>
      </c>
      <c r="J15" s="138" t="s">
        <v>2932</v>
      </c>
      <c r="K15" s="118" t="s">
        <v>2923</v>
      </c>
      <c r="L15" s="24"/>
    </row>
    <row r="16" spans="1:12" ht="20.100000000000001" customHeight="1">
      <c r="A16" s="23">
        <v>47</v>
      </c>
      <c r="B16" s="23" t="s">
        <v>200</v>
      </c>
      <c r="C16" s="23" t="s">
        <v>88</v>
      </c>
      <c r="D16" s="27">
        <v>49.7</v>
      </c>
      <c r="E16" s="24">
        <v>1992</v>
      </c>
      <c r="F16" s="23" t="s">
        <v>201</v>
      </c>
      <c r="G16" s="25" t="s">
        <v>40</v>
      </c>
      <c r="H16" s="23" t="s">
        <v>150</v>
      </c>
      <c r="I16" s="176" t="s">
        <v>2948</v>
      </c>
      <c r="J16" s="138" t="s">
        <v>2932</v>
      </c>
      <c r="K16" s="118" t="s">
        <v>2923</v>
      </c>
      <c r="L16" s="24"/>
    </row>
    <row r="17" spans="1:12" ht="20.100000000000001" customHeight="1">
      <c r="A17" s="23">
        <v>256</v>
      </c>
      <c r="B17" s="23" t="s">
        <v>946</v>
      </c>
      <c r="C17" s="23"/>
      <c r="D17" s="27">
        <v>58.93</v>
      </c>
      <c r="E17" s="24">
        <v>1990</v>
      </c>
      <c r="F17" s="23" t="s">
        <v>947</v>
      </c>
      <c r="G17" s="25" t="s">
        <v>40</v>
      </c>
      <c r="H17" s="23" t="s">
        <v>150</v>
      </c>
      <c r="I17" s="176" t="s">
        <v>2948</v>
      </c>
      <c r="J17" s="138" t="s">
        <v>2932</v>
      </c>
      <c r="K17" s="118" t="s">
        <v>2923</v>
      </c>
      <c r="L17" s="24"/>
    </row>
    <row r="18" spans="1:12" ht="20.100000000000001" customHeight="1">
      <c r="A18" s="23">
        <v>129</v>
      </c>
      <c r="B18" s="23" t="s">
        <v>524</v>
      </c>
      <c r="C18" s="23"/>
      <c r="D18" s="27">
        <v>81.59</v>
      </c>
      <c r="E18" s="24">
        <v>1986</v>
      </c>
      <c r="F18" s="23" t="s">
        <v>526</v>
      </c>
      <c r="G18" s="25" t="s">
        <v>40</v>
      </c>
      <c r="H18" s="23" t="s">
        <v>150</v>
      </c>
      <c r="I18" s="176" t="s">
        <v>2957</v>
      </c>
      <c r="J18" s="138" t="s">
        <v>2956</v>
      </c>
      <c r="K18" s="118" t="s">
        <v>2923</v>
      </c>
      <c r="L18" s="24"/>
    </row>
    <row r="23" spans="1:12" ht="15" customHeight="1">
      <c r="B23" s="171"/>
      <c r="D23" s="171"/>
      <c r="E23" s="171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录入表</vt:lpstr>
      <vt:lpstr>入户情况</vt:lpstr>
      <vt:lpstr>计算表</vt:lpstr>
      <vt:lpstr>基准价</vt:lpstr>
      <vt:lpstr>邮件合并</vt:lpstr>
      <vt:lpstr>经典公示</vt:lpstr>
      <vt:lpstr>永信公示</vt:lpstr>
      <vt:lpstr>永信计算表</vt:lpstr>
      <vt:lpstr>装饰装修外勘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彭俊龙</cp:lastModifiedBy>
  <dcterms:created xsi:type="dcterms:W3CDTF">2006-09-16T00:00:00Z</dcterms:created>
  <dcterms:modified xsi:type="dcterms:W3CDTF">2018-05-05T07:11:06Z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