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Green_PeLED\3.combination_version\data\"/>
    </mc:Choice>
  </mc:AlternateContent>
  <xr:revisionPtr revIDLastSave="0" documentId="13_ncr:1_{1262E155-49FD-442B-B063-EC6FE6F23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Sheet1!$A$1:$M$106</definedName>
    <definedName name="_Hlk37542622" localSheetId="0">Sheet1!$B$102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9" i="1" l="1"/>
  <c r="F110" i="1"/>
  <c r="F111" i="1"/>
  <c r="F112" i="1"/>
  <c r="I124" i="1"/>
  <c r="I125" i="1"/>
  <c r="I123" i="1"/>
  <c r="I122" i="1"/>
  <c r="F120" i="1"/>
  <c r="F121" i="1"/>
  <c r="I120" i="1"/>
  <c r="I121" i="1"/>
  <c r="I119" i="1"/>
  <c r="I117" i="1"/>
  <c r="I118" i="1"/>
  <c r="I116" i="1"/>
  <c r="F115" i="1"/>
  <c r="I115" i="1"/>
  <c r="F113" i="1"/>
  <c r="F114" i="1"/>
  <c r="I113" i="1"/>
  <c r="I114" i="1"/>
  <c r="I112" i="1"/>
  <c r="I111" i="1"/>
  <c r="I110" i="1"/>
  <c r="I109" i="1"/>
  <c r="F108" i="1"/>
  <c r="I108" i="1"/>
  <c r="I107" i="1"/>
  <c r="I104" i="1"/>
  <c r="I105" i="1"/>
  <c r="I106" i="1"/>
  <c r="F103" i="1"/>
  <c r="F102" i="1"/>
  <c r="F101" i="1"/>
  <c r="I103" i="1"/>
  <c r="I102" i="1"/>
  <c r="I101" i="1"/>
  <c r="I100" i="1"/>
  <c r="I4" i="1"/>
  <c r="I3" i="1"/>
  <c r="I5" i="1"/>
  <c r="I6" i="1"/>
  <c r="I7" i="1"/>
  <c r="I8" i="1"/>
  <c r="I9" i="1"/>
  <c r="I10" i="1"/>
  <c r="I12" i="1"/>
  <c r="I11" i="1"/>
  <c r="I14" i="1"/>
  <c r="I15" i="1"/>
  <c r="I13" i="1"/>
  <c r="I16" i="1"/>
  <c r="I17" i="1"/>
  <c r="I18" i="1"/>
  <c r="I19" i="1"/>
  <c r="I22" i="1"/>
  <c r="I23" i="1"/>
  <c r="I21" i="1"/>
  <c r="I20" i="1"/>
  <c r="I24" i="1"/>
  <c r="I27" i="1"/>
  <c r="I28" i="1"/>
  <c r="I26" i="1"/>
  <c r="I25" i="1"/>
  <c r="I30" i="1"/>
  <c r="I29" i="1"/>
  <c r="I31" i="1"/>
  <c r="I32" i="1"/>
  <c r="I33" i="1"/>
  <c r="I34" i="1"/>
  <c r="I35" i="1"/>
  <c r="I36" i="1"/>
  <c r="I37" i="1"/>
  <c r="I42" i="1"/>
  <c r="I39" i="1"/>
  <c r="I40" i="1"/>
  <c r="I38" i="1"/>
  <c r="I41" i="1"/>
  <c r="I43" i="1"/>
  <c r="I44" i="1"/>
  <c r="I45" i="1"/>
  <c r="I47" i="1"/>
  <c r="I46" i="1"/>
  <c r="I48" i="1"/>
  <c r="I49" i="1"/>
  <c r="I51" i="1"/>
  <c r="I50" i="1"/>
  <c r="I52" i="1"/>
  <c r="I54" i="1"/>
  <c r="I55" i="1"/>
  <c r="I53" i="1"/>
  <c r="I56" i="1"/>
  <c r="I57" i="1"/>
  <c r="I59" i="1"/>
  <c r="I62" i="1"/>
  <c r="I60" i="1"/>
  <c r="I61" i="1"/>
  <c r="I58" i="1"/>
  <c r="I63" i="1"/>
  <c r="I64" i="1"/>
  <c r="I65" i="1"/>
  <c r="I67" i="1"/>
  <c r="I68" i="1"/>
  <c r="I66" i="1"/>
  <c r="I69" i="1"/>
  <c r="I71" i="1"/>
  <c r="I72" i="1"/>
  <c r="I70" i="1"/>
  <c r="I73" i="1"/>
  <c r="I74" i="1"/>
  <c r="I75" i="1"/>
  <c r="I76" i="1"/>
  <c r="I78" i="1"/>
  <c r="I77" i="1"/>
  <c r="I85" i="1"/>
  <c r="I87" i="1"/>
  <c r="I82" i="1"/>
  <c r="I80" i="1"/>
  <c r="I83" i="1"/>
  <c r="I79" i="1"/>
  <c r="I81" i="1"/>
  <c r="I86" i="1"/>
  <c r="I84" i="1"/>
  <c r="I88" i="1"/>
  <c r="I89" i="1"/>
  <c r="I90" i="1"/>
  <c r="I91" i="1"/>
  <c r="I94" i="1"/>
  <c r="I93" i="1"/>
  <c r="I92" i="1"/>
  <c r="I95" i="1"/>
  <c r="I96" i="1"/>
  <c r="I97" i="1"/>
  <c r="I98" i="1"/>
  <c r="I99" i="1"/>
  <c r="I127" i="1"/>
  <c r="I126" i="1"/>
  <c r="I128" i="1"/>
  <c r="I129" i="1"/>
  <c r="I130" i="1"/>
  <c r="I2" i="1"/>
  <c r="F98" i="1"/>
  <c r="F97" i="1"/>
  <c r="F96" i="1"/>
  <c r="F95" i="1"/>
  <c r="F58" i="1"/>
  <c r="F61" i="1"/>
  <c r="F60" i="1"/>
  <c r="F59" i="1"/>
  <c r="F62" i="1"/>
  <c r="F46" i="1"/>
  <c r="F47" i="1"/>
  <c r="F45" i="1"/>
  <c r="F41" i="1"/>
  <c r="F38" i="1"/>
  <c r="F40" i="1"/>
  <c r="F39" i="1"/>
  <c r="F42" i="1"/>
  <c r="F34" i="1"/>
  <c r="F32" i="1"/>
  <c r="F31" i="1"/>
  <c r="F25" i="1"/>
  <c r="F26" i="1"/>
  <c r="F28" i="1"/>
  <c r="F27" i="1"/>
</calcChain>
</file>

<file path=xl/sharedStrings.xml><?xml version="1.0" encoding="utf-8"?>
<sst xmlns="http://schemas.openxmlformats.org/spreadsheetml/2006/main" count="916" uniqueCount="371">
  <si>
    <t>PeLEDs component</t>
    <phoneticPr fontId="1" type="noConversion"/>
  </si>
  <si>
    <t>PA</t>
    <phoneticPr fontId="1" type="noConversion"/>
  </si>
  <si>
    <t>Efficient green light-emitting diodes based on quasi-two-dimensional composition and phase engineered perovskite with surface passivation</t>
    <phoneticPr fontId="1" type="noConversion"/>
  </si>
  <si>
    <t>CCCCCCCCP(=O)(CCCCCCCC)CCCCCCCC</t>
    <phoneticPr fontId="1" type="noConversion"/>
  </si>
  <si>
    <t>PEA2(FAPbBr3)n-1PbBr4 (n=3)</t>
    <phoneticPr fontId="1" type="noConversion"/>
  </si>
  <si>
    <t xml:space="preserve"> article title</t>
    <phoneticPr fontId="1" type="noConversion"/>
  </si>
  <si>
    <t>Improving Green Perovskite Nanoplate Light-Emitting Diode Performance via Precision Passivation and Phase Distribution Management</t>
    <phoneticPr fontId="1" type="noConversion"/>
  </si>
  <si>
    <t>https://doi.org/10.1021/acsanm.3c06224</t>
    <phoneticPr fontId="1" type="noConversion"/>
  </si>
  <si>
    <t xml:space="preserve">C1COCCN1P(=O)(N2CCOCC2)N3CCOCC3  </t>
    <phoneticPr fontId="1" type="noConversion"/>
  </si>
  <si>
    <t>Emitting Layer structure</t>
    <phoneticPr fontId="1" type="noConversion"/>
  </si>
  <si>
    <t>Doi</t>
    <phoneticPr fontId="1" type="noConversion"/>
  </si>
  <si>
    <t>Lithium bromide</t>
    <phoneticPr fontId="1" type="noConversion"/>
  </si>
  <si>
    <t>CsPbBr3</t>
    <phoneticPr fontId="1" type="noConversion"/>
  </si>
  <si>
    <t>High-Performance Perovskite Light-Emitting Diode with Enhanced Operational Stability Using Lithium Halide Passivation</t>
    <phoneticPr fontId="1" type="noConversion"/>
  </si>
  <si>
    <t>https://doi.org/10.1002/anie.201914000</t>
    <phoneticPr fontId="1" type="noConversion"/>
  </si>
  <si>
    <t>year</t>
    <phoneticPr fontId="1" type="noConversion"/>
  </si>
  <si>
    <t>3D</t>
    <phoneticPr fontId="1" type="noConversion"/>
  </si>
  <si>
    <t>Perovskite Light-Emitting Diodes with External Quantum Efficiency Exceeding 22% via Small-Molecule Passivation</t>
    <phoneticPr fontId="1" type="noConversion"/>
  </si>
  <si>
    <t>https://doi.org/10.1002/adma.202007169</t>
    <phoneticPr fontId="1" type="noConversion"/>
  </si>
  <si>
    <t xml:space="preserve"> PEA2PbBr4(CsPbBr3)4</t>
    <phoneticPr fontId="1" type="noConversion"/>
  </si>
  <si>
    <t>https://www.nature.com/articles/s41467-018-02978-7</t>
    <phoneticPr fontId="1" type="noConversion"/>
  </si>
  <si>
    <t>methylene-bis-acrylamide</t>
    <phoneticPr fontId="1" type="noConversion"/>
  </si>
  <si>
    <t>Green Perovskite Light-Emitting Diodes with 200 Hours Stability and 16% Efficiency: Cross-Linking Strategy and Mechanism</t>
    <phoneticPr fontId="1" type="noConversion"/>
  </si>
  <si>
    <t>https://doi.org/10.1002/adfm.202011003</t>
    <phoneticPr fontId="1" type="noConversion"/>
  </si>
  <si>
    <t>PEA:CsPbBr3</t>
    <phoneticPr fontId="1" type="noConversion"/>
  </si>
  <si>
    <t>Interface engineering improves the performance of green perovskite light-emitting diodes</t>
    <phoneticPr fontId="1" type="noConversion"/>
  </si>
  <si>
    <t>https://doi.org/10.1039/D1TC05706E</t>
    <phoneticPr fontId="1" type="noConversion"/>
  </si>
  <si>
    <t>ammonium thiocyanate</t>
    <phoneticPr fontId="1" type="noConversion"/>
  </si>
  <si>
    <t>DDA0.75HDA0.25Cs3Pb4Br13</t>
    <phoneticPr fontId="1" type="noConversion"/>
  </si>
  <si>
    <t>Effect of Passivating Molecules and Antisolvents on Lifetime of Green Dion–Jacobson Perovskite Light-Emitting Diodes</t>
    <phoneticPr fontId="1" type="noConversion"/>
  </si>
  <si>
    <t>https://doi.org/10.1021/acsami.3c02170</t>
    <phoneticPr fontId="1" type="noConversion"/>
  </si>
  <si>
    <t>Passivated device EQE</t>
    <phoneticPr fontId="1" type="noConversion"/>
  </si>
  <si>
    <t>In-situ passivation perovskite targeting efficient light-emitting diodes via spontaneously formed silica network</t>
    <phoneticPr fontId="1" type="noConversion"/>
  </si>
  <si>
    <t>https://doi.org/10.1016/j.nanoen.2020.105134</t>
    <phoneticPr fontId="1" type="noConversion"/>
  </si>
  <si>
    <t>A bilateral interfacial passivation strategy promoting efficiency and stability of perovskite quantum dot light-emitting diodes</t>
    <phoneticPr fontId="1" type="noConversion"/>
  </si>
  <si>
    <t>https://www.nature.com/articles/s41467-020-17633-3</t>
    <phoneticPr fontId="1" type="noConversion"/>
  </si>
  <si>
    <t>Poly(vinylidene fluoride)（PVDF）</t>
    <phoneticPr fontId="1" type="noConversion"/>
  </si>
  <si>
    <t>Polymer-Assisted Crystal Growth Regulation and Defect Passivation for Efficient Perovskite Light-Emitting Diodes</t>
    <phoneticPr fontId="1" type="noConversion"/>
  </si>
  <si>
    <t>https://doi.org/10.1002/adfm.202203371</t>
  </si>
  <si>
    <t>https://doi.org/10.1002/adfm.202203371</t>
    <phoneticPr fontId="1" type="noConversion"/>
  </si>
  <si>
    <t>Multifunctional TADF Additives for High-Performance Green Perovskite Light-Emitting DiodesClick to copy article link</t>
    <phoneticPr fontId="1" type="noConversion"/>
  </si>
  <si>
    <t>CsPbBr3:PMMA</t>
    <phoneticPr fontId="1" type="noConversion"/>
  </si>
  <si>
    <t>https://doi.org/10.1016/j.cej.2022.139927</t>
    <phoneticPr fontId="1" type="noConversion"/>
  </si>
  <si>
    <t>https://www.nature.com/articles/s41377-022-00761-4</t>
  </si>
  <si>
    <t>Suppressing thermal quenching via defect passivation for efficient quasi-2D perovskite light-emitting diodes</t>
    <phoneticPr fontId="1" type="noConversion"/>
  </si>
  <si>
    <t>PEA2FAn-1PbnBr3n+1(n=5)</t>
    <phoneticPr fontId="1" type="noConversion"/>
  </si>
  <si>
    <t xml:space="preserve"> CCOP(=O)(CCCC1(C2=C(C=CC(=C2)Br)C3=C1C=C(C=C3)Br)CCCP(=O)(OCC)OCC)OCC  </t>
    <phoneticPr fontId="1" type="noConversion"/>
  </si>
  <si>
    <t>2,7-dibromo-9,9-bis (3′-diethoxylphosphorylpropyl)-fluorene</t>
    <phoneticPr fontId="1" type="noConversion"/>
  </si>
  <si>
    <t>qutatum dots</t>
    <phoneticPr fontId="1" type="noConversion"/>
  </si>
  <si>
    <t>poly（arylonitrile）</t>
    <phoneticPr fontId="1" type="noConversion"/>
  </si>
  <si>
    <t xml:space="preserve"> poly(vinyl pyrrolidone) (PVP)</t>
    <phoneticPr fontId="1" type="noConversion"/>
  </si>
  <si>
    <t>C=CN1CCCC1=O</t>
    <phoneticPr fontId="1" type="noConversion"/>
  </si>
  <si>
    <t>Improving Perovskite Green Quantum Dot Light-Emitting Diode Performance by Hole Interface Buffer Layers</t>
    <phoneticPr fontId="1" type="noConversion"/>
  </si>
  <si>
    <t>https://doi.org/10.1021/acsami.3c04592</t>
    <phoneticPr fontId="1" type="noConversion"/>
  </si>
  <si>
    <t xml:space="preserve">CCC(COC(=O)C(=C)C)(COC(=O)C(=C)C)COC(=O)C(=C)C  </t>
    <phoneticPr fontId="1" type="noConversion"/>
  </si>
  <si>
    <t xml:space="preserve">PEA2PbBr4(FAPbBr3)4 </t>
    <phoneticPr fontId="1" type="noConversion"/>
  </si>
  <si>
    <t>Engineering of Annealing and Surface Passivation toward Efficient and Stable Quasi-2D Perovskite Light-Emitting Diodes</t>
    <phoneticPr fontId="1" type="noConversion"/>
  </si>
  <si>
    <t>https://doi.org/10.1021/acs.jpclett.1c03413</t>
    <phoneticPr fontId="1" type="noConversion"/>
  </si>
  <si>
    <t>The efficient green light-emitting diodes based on low-toxicity Zr-Pb alloy perovskite quantum dots passivated by inorganic ligand</t>
    <phoneticPr fontId="1" type="noConversion"/>
  </si>
  <si>
    <t>https://doi.org/10.1016/j.apmt.2022.101658</t>
    <phoneticPr fontId="1" type="noConversion"/>
  </si>
  <si>
    <t>CCCCP(=O)(CCCC)CCCC</t>
    <phoneticPr fontId="1" type="noConversion"/>
  </si>
  <si>
    <t xml:space="preserve">CsPbBr3 </t>
    <phoneticPr fontId="1" type="noConversion"/>
  </si>
  <si>
    <t>High Color Purity and Efficient Green Light-Emitting Diode Using Perovskite Nanocrystals with the Size Overly Exceeding Bohr Exciton Diamete</t>
    <phoneticPr fontId="1" type="noConversion"/>
  </si>
  <si>
    <t>https://doi.org/10.1021/jacs.1c09948</t>
    <phoneticPr fontId="1" type="noConversion"/>
  </si>
  <si>
    <t>tributylphosphine oxide</t>
    <phoneticPr fontId="1" type="noConversion"/>
  </si>
  <si>
    <t>NC(N)=N.[H]Br</t>
    <phoneticPr fontId="1" type="noConversion"/>
  </si>
  <si>
    <t>Guanidine bromide</t>
    <phoneticPr fontId="1" type="noConversion"/>
  </si>
  <si>
    <t>Achieving high-efficiency CsPbBr3 perovskite light emitting diode via GABr- didecyldimethyl ammonium bromide hybrid ligand passivation strategies</t>
    <phoneticPr fontId="1" type="noConversion"/>
  </si>
  <si>
    <t>https://doi.org/10.1016/j.orgel.2023.106797</t>
    <phoneticPr fontId="1" type="noConversion"/>
  </si>
  <si>
    <t xml:space="preserve">C1=CC=C(C=C1)CCN.Br  </t>
    <phoneticPr fontId="1" type="noConversion"/>
  </si>
  <si>
    <t>Bifacial passivation towards efficient FAPbBr3-based inverted perovskite light-emitting diode</t>
    <phoneticPr fontId="1" type="noConversion"/>
  </si>
  <si>
    <t>https://doi.org/10.1039/D0NR02323J</t>
    <phoneticPr fontId="1" type="noConversion"/>
  </si>
  <si>
    <t xml:space="preserve">FAPbBr3/PEA2PbBr4 </t>
    <phoneticPr fontId="1" type="noConversion"/>
  </si>
  <si>
    <t>ethylenediamine</t>
    <phoneticPr fontId="1" type="noConversion"/>
  </si>
  <si>
    <t xml:space="preserve">C(CN)N  </t>
    <phoneticPr fontId="1" type="noConversion"/>
  </si>
  <si>
    <t>MAPbBr3</t>
    <phoneticPr fontId="1" type="noConversion"/>
  </si>
  <si>
    <t>Amine-Based Passivating Materials for Enhanced Optical Properties and Performance of Organic–Inorganic Perovskites in Light-Emitting Diodes</t>
    <phoneticPr fontId="1" type="noConversion"/>
  </si>
  <si>
    <t>https://doi.org/10.1021/acs.jpclett.7b00372</t>
    <phoneticPr fontId="1" type="noConversion"/>
  </si>
  <si>
    <t xml:space="preserve">CN(C)P(=O)(N(C)C)Cl  </t>
    <phoneticPr fontId="1" type="noConversion"/>
  </si>
  <si>
    <t>COP(=O)(OC)Cl  </t>
    <phoneticPr fontId="1" type="noConversion"/>
  </si>
  <si>
    <t xml:space="preserve">C1=CC=C(C=C1)OP(OC2=CC=CC=C2)Cl  </t>
    <phoneticPr fontId="1" type="noConversion"/>
  </si>
  <si>
    <t>Phase Regulation and Defect Passivation Enabled by Phosphoryl Chloride Molecules for Efficient Quasi-2D Perovskite Light-Emitting Diodes</t>
    <phoneticPr fontId="1" type="noConversion"/>
  </si>
  <si>
    <t>https://link.springer.com/article/10.1007/s40820-023-01089-3</t>
    <phoneticPr fontId="1" type="noConversion"/>
  </si>
  <si>
    <t>C1COCCN1P(=O)(N2CCOCC2)N3CCOCC3</t>
    <phoneticPr fontId="1" type="noConversion"/>
  </si>
  <si>
    <t>[Li+].[Br-]</t>
    <phoneticPr fontId="1" type="noConversion"/>
  </si>
  <si>
    <t>CCC(COCCOC(=O)C=C)(COCCOC(=O)C=C)COCCOC(=O)C=C</t>
    <phoneticPr fontId="1" type="noConversion"/>
  </si>
  <si>
    <t>C=CC(=O)NCNC(=O)C=C</t>
    <phoneticPr fontId="1" type="noConversion"/>
  </si>
  <si>
    <t>C(#N)[S-].[NH4+]</t>
    <phoneticPr fontId="1" type="noConversion"/>
  </si>
  <si>
    <t>C1=CC=C(C=C1)P(=O)(C2=CC=CC=C2)C3=CC=CC=C3</t>
    <phoneticPr fontId="1" type="noConversion"/>
  </si>
  <si>
    <t>C1=CC=C(C=C1)[Si](C2=CC=CC=C2)(C3=CC=CC=C3)C4=CC=C(C=C4)P(=O)(C5=CC=CC=C5)C6=CC=CC=C6</t>
    <phoneticPr fontId="1" type="noConversion"/>
  </si>
  <si>
    <t>O[Si](O)(O)O</t>
    <phoneticPr fontId="1" type="noConversion"/>
  </si>
  <si>
    <t>C=C(F)F</t>
    <phoneticPr fontId="1" type="noConversion"/>
  </si>
  <si>
    <t xml:space="preserve"> C=CC#N</t>
    <phoneticPr fontId="1" type="noConversion"/>
  </si>
  <si>
    <t xml:space="preserve"> CCOP(=O)(CCCC1(C2=C(C=CC(=C2)Br)C3=C1C=C(C=C3)Br)CCCP(=O)(OCC)OCC)OCC </t>
    <phoneticPr fontId="1" type="noConversion"/>
  </si>
  <si>
    <t xml:space="preserve"> CCOP(=O)(CCCC1(C2=C(C=CC(=C2)Br)C3=C1C=C(C=C3)Br)CCCP(=O)(OCC)OCC)OCC</t>
    <phoneticPr fontId="1" type="noConversion"/>
  </si>
  <si>
    <t>CC(=C)C(=O)OC</t>
    <phoneticPr fontId="1" type="noConversion"/>
  </si>
  <si>
    <t>C(#N)[S-].[K+]</t>
    <phoneticPr fontId="1" type="noConversion"/>
  </si>
  <si>
    <t>ClP(=O)(N1CCOC1=O)N2CCOC2=O</t>
    <phoneticPr fontId="1" type="noConversion"/>
  </si>
  <si>
    <t xml:space="preserve"> C1=CC=C(C=C1)P(=O)(C2=CC=CC=C2)Cl</t>
    <phoneticPr fontId="1" type="noConversion"/>
  </si>
  <si>
    <t>High-Performance Green Light-Emitting Diodes Based on MAPbBr3 with π-Conjugated Ligand</t>
    <phoneticPr fontId="1" type="noConversion"/>
  </si>
  <si>
    <t>https://doi.org/10.1021/acsami.0c02923</t>
    <phoneticPr fontId="1" type="noConversion"/>
  </si>
  <si>
    <t>4-aminobenzonitrile</t>
    <phoneticPr fontId="1" type="noConversion"/>
  </si>
  <si>
    <t>C1=CC(=CC=C1C#N)N</t>
    <phoneticPr fontId="1" type="noConversion"/>
  </si>
  <si>
    <t>Orthosilicic acid</t>
    <phoneticPr fontId="1" type="noConversion"/>
  </si>
  <si>
    <t>phenethylammonium bromide</t>
    <phoneticPr fontId="1" type="noConversion"/>
  </si>
  <si>
    <t>sodium citrate</t>
    <phoneticPr fontId="1" type="noConversion"/>
  </si>
  <si>
    <t>C(C(=O)[O-])C(CC(=O)[O-])(C(=O)[O-])O.[Na+].[Na+].[Na+]</t>
    <phoneticPr fontId="1" type="noConversion"/>
  </si>
  <si>
    <t>Perovskite light-emitting diodes with low roll-off efficiency via interfacial ionic immobilization</t>
    <phoneticPr fontId="1" type="noConversion"/>
  </si>
  <si>
    <t>https://doi.org/10.1016/j.cej.2021.132347</t>
    <phoneticPr fontId="1" type="noConversion"/>
  </si>
  <si>
    <t>4-bromobenzoic acid</t>
    <phoneticPr fontId="1" type="noConversion"/>
  </si>
  <si>
    <t>High-performance all-inorganic perovskite light-emitting diodes enabled by a self-assembled molecule additive via defect passivation and strain relaxation</t>
    <phoneticPr fontId="1" type="noConversion"/>
  </si>
  <si>
    <t>https://doi.org/10.1016/j.jallcom.2023.172459</t>
    <phoneticPr fontId="1" type="noConversion"/>
  </si>
  <si>
    <t xml:space="preserve"> (S-MBA)2Csn–1PbnBr3n+1</t>
    <phoneticPr fontId="1" type="noConversion"/>
  </si>
  <si>
    <t>(l)-tryptophan bromide</t>
    <phoneticPr fontId="1" type="noConversion"/>
  </si>
  <si>
    <t>Rearranging the Phase Distribution of Quasi-2D Perovskite for Efficient and Narrow Emission Perovskite Light-Emitting Diodes</t>
    <phoneticPr fontId="1" type="noConversion"/>
  </si>
  <si>
    <t>https://doi.org/10.1021/acs.jpclett.2c01059</t>
    <phoneticPr fontId="1" type="noConversion"/>
  </si>
  <si>
    <t>1,4,8,11-tetraazacyclotetradecane</t>
    <phoneticPr fontId="1" type="noConversion"/>
  </si>
  <si>
    <t>Novel Lewis Base Cyclam Self-Passivation of Perovskites without an Anti-Solvent Process for Efficient Light-Emitting Diodes</t>
    <phoneticPr fontId="1" type="noConversion"/>
  </si>
  <si>
    <t>https://doi.org/10.1021/acsami.0c02768</t>
    <phoneticPr fontId="1" type="noConversion"/>
  </si>
  <si>
    <t>Control device EQE</t>
    <phoneticPr fontId="1" type="noConversion"/>
  </si>
  <si>
    <t>Number</t>
    <phoneticPr fontId="1" type="noConversion"/>
  </si>
  <si>
    <t>ethoxylated trimethylolpropane triacrylate</t>
    <phoneticPr fontId="1" type="noConversion"/>
  </si>
  <si>
    <t>trimorpholinophosphine oxide</t>
    <phoneticPr fontId="1" type="noConversion"/>
  </si>
  <si>
    <t>trioctylphosphine oxide</t>
    <phoneticPr fontId="1" type="noConversion"/>
  </si>
  <si>
    <t>(4-diphenylphosphorylphenyl)-triphenylsilane</t>
    <phoneticPr fontId="1" type="noConversion"/>
  </si>
  <si>
    <t xml:space="preserve">diphenyl-4-triphenylsilylphenyl phosphine oxide </t>
    <phoneticPr fontId="1" type="noConversion"/>
  </si>
  <si>
    <t xml:space="preserve">triphenylphosphine oxide </t>
    <phoneticPr fontId="1" type="noConversion"/>
  </si>
  <si>
    <t xml:space="preserve">trimorpholinophosphine oxide </t>
    <phoneticPr fontId="1" type="noConversion"/>
  </si>
  <si>
    <t xml:space="preserve"> trimethylolpropane trimethacrylate</t>
    <phoneticPr fontId="1" type="noConversion"/>
  </si>
  <si>
    <t>potassium thiocyanate</t>
    <phoneticPr fontId="1" type="noConversion"/>
  </si>
  <si>
    <t xml:space="preserve">bis(2-oxo-3-oxazolidinyl) phosphinic chloride </t>
    <phoneticPr fontId="1" type="noConversion"/>
  </si>
  <si>
    <t>bis(dimethylamino)phosphoryl chloride</t>
    <phoneticPr fontId="1" type="noConversion"/>
  </si>
  <si>
    <t xml:space="preserve"> dimethyl chlorophosphate</t>
    <phoneticPr fontId="1" type="noConversion"/>
  </si>
  <si>
    <t xml:space="preserve">diphenyl chlorophosphite </t>
    <phoneticPr fontId="1" type="noConversion"/>
  </si>
  <si>
    <t>diphenylphosphinic chloride</t>
    <phoneticPr fontId="1" type="noConversion"/>
  </si>
  <si>
    <t xml:space="preserve"> 3D/2D </t>
    <phoneticPr fontId="1" type="noConversion"/>
  </si>
  <si>
    <t>quasi-2D DJ</t>
    <phoneticPr fontId="1" type="noConversion"/>
  </si>
  <si>
    <t>C1CNCCNCCCNCCNC1</t>
    <phoneticPr fontId="1" type="noConversion"/>
  </si>
  <si>
    <t>C1=CC=C2C(=C1)C(=CN2)C[C@@H](C(=O)O)[NH3+].[Br-]</t>
    <phoneticPr fontId="1" type="noConversion"/>
  </si>
  <si>
    <t>C1=CC(=CC=C1C(=O)O)Br</t>
    <phoneticPr fontId="1" type="noConversion"/>
  </si>
  <si>
    <t xml:space="preserve"> (FA0.7MA0.1GA0.2)0.87Cs0.13PbBr3</t>
    <phoneticPr fontId="1" type="noConversion"/>
  </si>
  <si>
    <t>benzylphosphonic acid</t>
    <phoneticPr fontId="1" type="noConversion"/>
  </si>
  <si>
    <t xml:space="preserve">C1=CC=C(C=C1)CP(=O)(O)O  </t>
    <phoneticPr fontId="1" type="noConversion"/>
  </si>
  <si>
    <t>Multidentate Molecule Anchoring Halide Perovskite Surface and Regulating Crystallization Kinetics toward Efficient Light-Emitting Diodes</t>
    <phoneticPr fontId="1" type="noConversion"/>
  </si>
  <si>
    <t>Ultra-bright, efficient and stable perovskite light-emitting diodes</t>
    <phoneticPr fontId="1" type="noConversion"/>
  </si>
  <si>
    <t>https://www-nature-com-443.webvpn.jnu.edu.cn/articles/s41586-022-05304-w</t>
    <phoneticPr fontId="1" type="noConversion"/>
  </si>
  <si>
    <t>formamidine sulfinic acid</t>
    <phoneticPr fontId="1" type="noConversion"/>
  </si>
  <si>
    <t xml:space="preserve">C(=N)(N)S(=O)O  </t>
    <phoneticPr fontId="1" type="noConversion"/>
  </si>
  <si>
    <t>https://doi.org/10.1002/smll.202205336</t>
    <phoneticPr fontId="1" type="noConversion"/>
  </si>
  <si>
    <t>triphenylphosphine oxide</t>
    <phoneticPr fontId="1" type="noConversion"/>
  </si>
  <si>
    <t>bis(4-chlorophenyl)(phenyl)phosphine oxide</t>
    <phoneticPr fontId="1" type="noConversion"/>
  </si>
  <si>
    <t>C1=CC=C(C=C1)P(=O)(C2=CC=C(C=C2)Cl)C3=CC=C(C=C3)Cl</t>
    <phoneticPr fontId="1" type="noConversion"/>
  </si>
  <si>
    <t xml:space="preserve">C1=CC=C(C=C1)P(=O)(C2=CC=CC=C2)C3=CC=CC=C3  </t>
    <phoneticPr fontId="1" type="noConversion"/>
  </si>
  <si>
    <t>(PEA)2FA4Pb5Br16</t>
    <phoneticPr fontId="1" type="noConversion"/>
  </si>
  <si>
    <t>Phosphonate/Phosphine Oxide Dyad Additive for Efficient Perovskite Light-Emitting Diodes</t>
    <phoneticPr fontId="1" type="noConversion"/>
  </si>
  <si>
    <t>https://doi.org/10.1002/ange.202117374</t>
    <phoneticPr fontId="1" type="noConversion"/>
  </si>
  <si>
    <t>1-Butyl-3-methylimidazolium tetrafluoroborate(BMIMBF4)</t>
    <phoneticPr fontId="1" type="noConversion"/>
  </si>
  <si>
    <t xml:space="preserve"> [B-](F)(F)(F)F.CCCCN1C=C[N+](=C1)C  </t>
    <phoneticPr fontId="1" type="noConversion"/>
  </si>
  <si>
    <t xml:space="preserve">[B-](F)(F)(F)F.C(=[NH2+])N  </t>
    <phoneticPr fontId="1" type="noConversion"/>
  </si>
  <si>
    <t>Formamidinium tetrafluoroborate</t>
    <phoneticPr fontId="1" type="noConversion"/>
  </si>
  <si>
    <t>1-Butyl-3-methylimidazolium bromide</t>
    <phoneticPr fontId="1" type="noConversion"/>
  </si>
  <si>
    <t xml:space="preserve">CCCCN1C=C[N+](=C1)C.[Br-] </t>
    <phoneticPr fontId="1" type="noConversion"/>
  </si>
  <si>
    <t>https://pubs.acs.org/doi/10.1021/acsenergylett.1c01753</t>
  </si>
  <si>
    <t>Targeted Distribution of Passivator for Polycrystalline Perovskite Light-Emitting Diodes with High Efficienc</t>
  </si>
  <si>
    <t>Targeted Distribution of Passivator for Polycrystalline Perovskite Light-Emitting Diodes with High Efficienc</t>
    <phoneticPr fontId="1" type="noConversion"/>
  </si>
  <si>
    <t>PEA:FAPbBr3</t>
  </si>
  <si>
    <t>PEA:FAPbBr3</t>
    <phoneticPr fontId="1" type="noConversion"/>
  </si>
  <si>
    <t xml:space="preserve">C1=C(C=C(C=C1CBr)CBr)CBr  </t>
    <phoneticPr fontId="1" type="noConversion"/>
  </si>
  <si>
    <t>1,3,5-tris (bromomethyl) benzene</t>
    <phoneticPr fontId="1" type="noConversion"/>
  </si>
  <si>
    <t>A Multi-functional Molecular Modifier Enabling Efficient Large-Area Perovskite Light-Emitting Diodes</t>
    <phoneticPr fontId="1" type="noConversion"/>
  </si>
  <si>
    <t>https://www.cell.com/joule/fulltext/S2542-4351(20)30286-5#mmc1</t>
    <phoneticPr fontId="1" type="noConversion"/>
  </si>
  <si>
    <t>quasi-2D</t>
  </si>
  <si>
    <t>quasi-2D</t>
    <phoneticPr fontId="1" type="noConversion"/>
  </si>
  <si>
    <t>FAPbBr3</t>
    <phoneticPr fontId="1" type="noConversion"/>
  </si>
  <si>
    <t>2-Hydroxymethyl-12-crown-4</t>
  </si>
  <si>
    <t xml:space="preserve">C1COCCOC(COCCO1)CO  </t>
    <phoneticPr fontId="1" type="noConversion"/>
  </si>
  <si>
    <t>Synergistic morphology control and non-radiative defect passivation using a crown ether for efficient perovskite light-emitting devices</t>
    <phoneticPr fontId="1" type="noConversion"/>
  </si>
  <si>
    <t>https://doi.org/10.1039/D0TC02062A</t>
    <phoneticPr fontId="1" type="noConversion"/>
  </si>
  <si>
    <t>film</t>
    <phoneticPr fontId="1" type="noConversion"/>
  </si>
  <si>
    <t xml:space="preserve">C1=CC=C(C=C1)P(=O)(C2=CC=CC=C2)C3=CC=CC(=C3)C4=NC(=NC(=N4)C5=CC(=CC=C5)P(=O)(C6=CC=CC=C6)C7=CC=CC=C7)C8=CC(=CC=C8)P(=O)(C9=CC=CC=C9)C1=CC=CC=C1  </t>
    <phoneticPr fontId="1" type="noConversion"/>
  </si>
  <si>
    <t>2,4,6-Tris[3-(diphenylphosphinyl)phenyl]-1,3,5-triazine</t>
    <phoneticPr fontId="1" type="noConversion"/>
  </si>
  <si>
    <t>Interfacial Molecule Control Enables Efficient Perovskite Light-Emitting Diodes</t>
    <phoneticPr fontId="1" type="noConversion"/>
  </si>
  <si>
    <t>https://doi.org/10.1002/adfm.202307818</t>
    <phoneticPr fontId="1" type="noConversion"/>
  </si>
  <si>
    <t>l-norvaline</t>
    <phoneticPr fontId="1" type="noConversion"/>
  </si>
  <si>
    <t xml:space="preserve">CCC[C@@H](C(=O)O)N  </t>
    <phoneticPr fontId="1" type="noConversion"/>
  </si>
  <si>
    <t>Suppressing Formation of Buried Defects during Annealing Enables Bright Perovskite Light-Emitting Diodes</t>
    <phoneticPr fontId="1" type="noConversion"/>
  </si>
  <si>
    <t>https://doi.org/10.1021/acsami.4c08637</t>
    <phoneticPr fontId="1" type="noConversion"/>
  </si>
  <si>
    <t>betaine</t>
    <phoneticPr fontId="1" type="noConversion"/>
  </si>
  <si>
    <t xml:space="preserve"> C[N+](C)(C)CC(=O)[O-]  </t>
    <phoneticPr fontId="1" type="noConversion"/>
  </si>
  <si>
    <t>Interfacial engineering for highly efficient quasi-two dimensional organic–inorganic hybrid perovskite light-emitting diodes</t>
    <phoneticPr fontId="1" type="noConversion"/>
  </si>
  <si>
    <t>https://doi.org/10.1039/C8TC06490C</t>
    <phoneticPr fontId="1" type="noConversion"/>
  </si>
  <si>
    <t xml:space="preserve">CC(C)CC1=CC=C(C=C1)C(C)C(=O)O  </t>
    <phoneticPr fontId="1" type="noConversion"/>
  </si>
  <si>
    <t>CC(C)CC1=CC=C(C=C1)C(C)C(=O)O  </t>
    <phoneticPr fontId="1" type="noConversion"/>
  </si>
  <si>
    <t>ibuprofen</t>
  </si>
  <si>
    <t>Defect Passivation in Quasi-2D Perovskite Light-Emitting Diodes by an Ibuprofen Additive</t>
    <phoneticPr fontId="1" type="noConversion"/>
  </si>
  <si>
    <t>https://pubs.acs.org/doi/10.1021/acsami.3c10337</t>
    <phoneticPr fontId="1" type="noConversion"/>
  </si>
  <si>
    <t>Conc(mg/ml)</t>
    <phoneticPr fontId="1" type="noConversion"/>
  </si>
  <si>
    <t xml:space="preserve"> thiocyanate</t>
    <phoneticPr fontId="1" type="noConversion"/>
  </si>
  <si>
    <t xml:space="preserve"> C(#N)[S-]  </t>
    <phoneticPr fontId="1" type="noConversion"/>
  </si>
  <si>
    <t>Pseudohalogen Resurfaced CsPbBr3 Nanocrystals for Bright, Efficient, and Stable Green-Light-Emitting Diodes</t>
    <phoneticPr fontId="1" type="noConversion"/>
  </si>
  <si>
    <t>https://pubs.acs.org/doi/10.1021/acs.nanolett.3c00385</t>
    <phoneticPr fontId="1" type="noConversion"/>
  </si>
  <si>
    <t xml:space="preserve">C1=CC=C(C=C1)P(=O)(C2=CC=CC=C2)C3=CC4=C(C=C3)C5=C(C46C7=CC=CC=C7C8=CC=CC=C68)C=C(C=C5)P(=O)(C9=CC=CC=C9)C1=CC=CC=C1 </t>
    <phoneticPr fontId="1" type="noConversion"/>
  </si>
  <si>
    <t xml:space="preserve"> C1=CC=C(C=C1)P(=O)(C2=CC=CC=C2)C3=CC=CC=C3  </t>
    <phoneticPr fontId="1" type="noConversion"/>
  </si>
  <si>
    <t>Conductive Phosphine Oxide Passivator Enables Efficient Perovskite Light-Emitting Diodes</t>
    <phoneticPr fontId="1" type="noConversion"/>
  </si>
  <si>
    <t>https://pubs.acs.org/doi/10.1021/acs.nanolett.2c00276</t>
    <phoneticPr fontId="1" type="noConversion"/>
  </si>
  <si>
    <t>Cs0.5MA0.4FA0.1PbBr3</t>
    <phoneticPr fontId="1" type="noConversion"/>
  </si>
  <si>
    <t>2-phenylethanamine bromide</t>
    <phoneticPr fontId="1" type="noConversion"/>
  </si>
  <si>
    <t xml:space="preserve"> CsPbBr3</t>
    <phoneticPr fontId="1" type="noConversion"/>
  </si>
  <si>
    <t>Improved Performance for Thermally Evaporated Perovskite Light-Emitting Devices via Defect Passivation and Carrier Regulation</t>
  </si>
  <si>
    <t>Improved Performance for Thermally Evaporated Perovskite Light-Emitting Devices via Defect Passivation and Carrier Regulation</t>
    <phoneticPr fontId="1" type="noConversion"/>
  </si>
  <si>
    <t>https://pubs.acs.org/doi/10.1021/acsami.0c01173</t>
    <phoneticPr fontId="1" type="noConversion"/>
  </si>
  <si>
    <t xml:space="preserve"> C[N+](C)(C)CC1=CC=CC=C1.[Br-]  </t>
    <phoneticPr fontId="1" type="noConversion"/>
  </si>
  <si>
    <t>MAPbBr3</t>
  </si>
  <si>
    <t>benzyltrimethylammonium bromide (BTABr)</t>
    <phoneticPr fontId="1" type="noConversion"/>
  </si>
  <si>
    <t xml:space="preserve">phenyltrimethylammonium bromide (PTABr) </t>
    <phoneticPr fontId="1" type="noConversion"/>
  </si>
  <si>
    <t>benzyltrimethylammonium chloride (BTACl)</t>
    <phoneticPr fontId="1" type="noConversion"/>
  </si>
  <si>
    <t> C[N+](C)(C)CC1=CC=CC=C1.[Cl-]  </t>
  </si>
  <si>
    <t xml:space="preserve"> C[N+](C)(C)CC1=CC=CC=C1.[Cl-]  </t>
    <phoneticPr fontId="1" type="noConversion"/>
  </si>
  <si>
    <t xml:space="preserve">C[N+](C)(C)C1=CC=CC=C1.[Br-]  </t>
    <phoneticPr fontId="1" type="noConversion"/>
  </si>
  <si>
    <t>Bright perovskite light-emitting diodes with improved film morphology and reduced trap density via surface passivation using quaternary ammonium salts</t>
    <phoneticPr fontId="1" type="noConversion"/>
  </si>
  <si>
    <t>https://doi.org/10.1016/j.orgel.2019.01.030</t>
  </si>
  <si>
    <t>https://doi.org/10.1016/j.orgel.2019.01.030</t>
    <phoneticPr fontId="1" type="noConversion"/>
  </si>
  <si>
    <t>3D</t>
  </si>
  <si>
    <t xml:space="preserve"> betaine </t>
    <phoneticPr fontId="1" type="noConversion"/>
  </si>
  <si>
    <t> C[N+](C)(C)CC(=O)[O-]  </t>
  </si>
  <si>
    <t>Stabilizing dynamic surface of highly luminescent perovskite quantum dots for light-emitting diodes</t>
    <phoneticPr fontId="1" type="noConversion"/>
  </si>
  <si>
    <t>https://doi.org/10.1016/j.cej.2022.139909</t>
    <phoneticPr fontId="1" type="noConversion"/>
  </si>
  <si>
    <t>PEA2Csn–1PbnBr3n+1</t>
    <phoneticPr fontId="1" type="noConversion"/>
  </si>
  <si>
    <t xml:space="preserve">C[N+](C)(C)CC(=O)O.C(C(=O)O)C(CC(=O)O)(C(=O)[O-])O  </t>
  </si>
  <si>
    <t>C(=[NH2+])N.[Br-]</t>
  </si>
  <si>
    <t>CCCCCCCCCCCC[N+](C)(C)CCCCCCCCCCCC.[Br-]</t>
  </si>
  <si>
    <t>betaine citrate</t>
    <phoneticPr fontId="1" type="noConversion"/>
  </si>
  <si>
    <t>Universal Molecular Control Strategy for Scalable Fabrication of Perovskite Light-Emitting Diodes</t>
    <phoneticPr fontId="1" type="noConversion"/>
  </si>
  <si>
    <t>https://pubs.acs.org/doi/10.1021/acs.nanolett.2c04459</t>
    <phoneticPr fontId="1" type="noConversion"/>
  </si>
  <si>
    <t>formamidinium bromide</t>
    <phoneticPr fontId="1" type="noConversion"/>
  </si>
  <si>
    <t>Heterogeneous post-passivation of inorganic cesium lead halide perovskite quantum dots for efficient electroluminescent devices</t>
    <phoneticPr fontId="1" type="noConversion"/>
  </si>
  <si>
    <t>https://doi.org/10.1039/D0TC05856D</t>
    <phoneticPr fontId="1" type="noConversion"/>
  </si>
  <si>
    <t>quantum dots</t>
    <phoneticPr fontId="1" type="noConversion"/>
  </si>
  <si>
    <t>didodecyldimethylammonium bromide</t>
    <phoneticPr fontId="1" type="noConversion"/>
  </si>
  <si>
    <t>Efficient Perovskite Light-Emitting Diodes Using Polycrystalline Core–Shell-Mimicked Nanograins</t>
    <phoneticPr fontId="1" type="noConversion"/>
  </si>
  <si>
    <t>https://doi.org/10.1002/adfm.201902017</t>
    <phoneticPr fontId="1" type="noConversion"/>
  </si>
  <si>
    <t>https://doi.org/10.1002/smll.202200498</t>
    <phoneticPr fontId="1" type="noConversion"/>
  </si>
  <si>
    <t>1,3,5-tris(1-phenyl-1H-benzimidazol-2-yl) benzene</t>
    <phoneticPr fontId="1" type="noConversion"/>
  </si>
  <si>
    <t>Efficient Perovskite Light-Emitting Diodes with Chemically Bonded Contact and Regulated Charge Behavior</t>
    <phoneticPr fontId="1" type="noConversion"/>
  </si>
  <si>
    <t>https://doi.org/10.1021/acs.nanolett.3c02335</t>
    <phoneticPr fontId="1" type="noConversion"/>
  </si>
  <si>
    <t>2,4,6-tris[3-(diphenylphosphinyl)phenyl]-1,3,5-triazine</t>
    <phoneticPr fontId="1" type="noConversion"/>
  </si>
  <si>
    <t>C1=CC=C(C=C1)N2C3=CC=CC=C3N=C2C4=CC(=CC(=C4)C5=NC6=CC=CC=C6N5C7=CC=CC=C7)C8=NC9=CC=CC=C9N8C1=CC=CC=C1</t>
    <phoneticPr fontId="1" type="noConversion"/>
  </si>
  <si>
    <t>[2-(9H-Carbazol-9-yl)ethyl]phosphonic acid</t>
    <phoneticPr fontId="1" type="noConversion"/>
  </si>
  <si>
    <t xml:space="preserve">C1=CC=C2C(=C1)C3=CC=CC=C3N2CCP(=O)(O)O  </t>
    <phoneticPr fontId="1" type="noConversion"/>
  </si>
  <si>
    <t xml:space="preserve"> [2-(3,6-dimethoxy-9H-carbazol-9-yl)ethyl]phosphonic acid</t>
    <phoneticPr fontId="1" type="noConversion"/>
  </si>
  <si>
    <t xml:space="preserve">COC1=CC2=C(C=C1)N(C3=C2C=C(C=C3)OC)CCP(=O)(O)O  </t>
    <phoneticPr fontId="1" type="noConversion"/>
  </si>
  <si>
    <t>Fabrication of Highly Luminescent Quasi Two-Dimensional CsPbBr3 Perovskite Films in High Humidity Air for Light-Emitting Diodes</t>
    <phoneticPr fontId="1" type="noConversion"/>
  </si>
  <si>
    <t>https://pubs.acs.org/doi/10.1021/acsami.3c07140</t>
    <phoneticPr fontId="1" type="noConversion"/>
  </si>
  <si>
    <t>2, 8-dibromodibenzofuran</t>
    <phoneticPr fontId="1" type="noConversion"/>
  </si>
  <si>
    <t xml:space="preserve">C1=CC2=C(C=C1Br)C3=C(O2)C=CC(=C3)Br  </t>
    <phoneticPr fontId="1" type="noConversion"/>
  </si>
  <si>
    <t xml:space="preserve">C1=CC2=C(C=C1Br)C3=C(S2)C=CC(=C3)Br  </t>
    <phoneticPr fontId="1" type="noConversion"/>
  </si>
  <si>
    <t xml:space="preserve">2, 8-Dibromodibenzothiophene </t>
    <phoneticPr fontId="1" type="noConversion"/>
  </si>
  <si>
    <t xml:space="preserve">3, 6-Dibromocarbazole </t>
    <phoneticPr fontId="1" type="noConversion"/>
  </si>
  <si>
    <t xml:space="preserve">C1=CC2=C(C=C1Br)C3=C(N2)C=CC(=C3)Br  </t>
    <phoneticPr fontId="1" type="noConversion"/>
  </si>
  <si>
    <t>Effective Small Organic Molecule as a Defect Passivator for Highly Efficient Quasi-2D Perovskite Light-Emitting Diodes</t>
    <phoneticPr fontId="1" type="noConversion"/>
  </si>
  <si>
    <t>https://doi.org/10.1002/smll.202308847</t>
    <phoneticPr fontId="1" type="noConversion"/>
  </si>
  <si>
    <t>BA2Csn-1PbnBr3n+1</t>
    <phoneticPr fontId="1" type="noConversion"/>
  </si>
  <si>
    <t>2-(methylsulfonyl)-4-(trifluoromethyl)benzoic acid</t>
    <phoneticPr fontId="1" type="noConversion"/>
  </si>
  <si>
    <t xml:space="preserve">CS(=O)(=O)C1=C(C=CC(=C1)C(F)(F)F)C(=O)O  </t>
    <phoneticPr fontId="1" type="noConversion"/>
  </si>
  <si>
    <t>PEA2(FAPbBr3)2PbBr4</t>
    <phoneticPr fontId="1" type="noConversion"/>
  </si>
  <si>
    <t>Multiple Phase Regulation Enables Efficient and Bright Quasi-2D Perovskite Light-Emitting Diodes</t>
    <phoneticPr fontId="1" type="noConversion"/>
  </si>
  <si>
    <t>https://pubs.acs.org/doi/10.1021/acs.nanolett.3c03440</t>
    <phoneticPr fontId="1" type="noConversion"/>
  </si>
  <si>
    <t>4-amino-N-methylphthalimide</t>
    <phoneticPr fontId="1" type="noConversion"/>
  </si>
  <si>
    <t xml:space="preserve">CN1C(=O)C2=C(C1=O)C=C(C=C2)N  </t>
    <phoneticPr fontId="1" type="noConversion"/>
  </si>
  <si>
    <t>Highly effective surface defect passivation of perovskite quantum dots for excellent optoelectronic properties</t>
    <phoneticPr fontId="1" type="noConversion"/>
  </si>
  <si>
    <t>https://doi.org/10.1016/j.jmrt.2022.04.080</t>
    <phoneticPr fontId="1" type="noConversion"/>
  </si>
  <si>
    <t xml:space="preserve">PEA2(FAPbBr3)2PbBr4 </t>
    <phoneticPr fontId="1" type="noConversion"/>
  </si>
  <si>
    <t>Potassium tetrafluoroborate</t>
    <phoneticPr fontId="1" type="noConversion"/>
  </si>
  <si>
    <t xml:space="preserve">[B-](F)(F)(F)F.[K+]  </t>
    <phoneticPr fontId="1" type="noConversion"/>
  </si>
  <si>
    <t>[B-](F)(F)(F)F.[K+]  </t>
  </si>
  <si>
    <t>Modulating phase distribution and passivating surface defects of quasi-2D perovskites via potassium tetrafluoroborate for light-emitting diodes</t>
    <phoneticPr fontId="1" type="noConversion"/>
  </si>
  <si>
    <t>https://doi.org/10.1016/j.cej.2022.138021</t>
    <phoneticPr fontId="1" type="noConversion"/>
  </si>
  <si>
    <t>C[C@H](C1=CC=CC2=CC=CC=C21)N.Br</t>
    <phoneticPr fontId="1" type="noConversion"/>
  </si>
  <si>
    <t>1-(1-naphthyl)ethylamine bromide</t>
    <phoneticPr fontId="1" type="noConversion"/>
  </si>
  <si>
    <t xml:space="preserve">FAPbBr3 </t>
    <phoneticPr fontId="1" type="noConversion"/>
  </si>
  <si>
    <t>Modulation of ligand conjugation for efficient FAPbBr3 based green light-emitting diodes</t>
    <phoneticPr fontId="1" type="noConversion"/>
  </si>
  <si>
    <t>https://doi.org/10.1039/C9QM00768G</t>
    <phoneticPr fontId="1" type="noConversion"/>
  </si>
  <si>
    <r>
      <t>PPA2FA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–1Pb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Br3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+1</t>
    </r>
    <phoneticPr fontId="1" type="noConversion"/>
  </si>
  <si>
    <r>
      <t>poly(methyl methacrylate)</t>
    </r>
    <r>
      <rPr>
        <sz val="10"/>
        <color theme="1"/>
        <rFont val="MS Gothic"/>
        <family val="3"/>
        <charset val="128"/>
      </rPr>
      <t>（</t>
    </r>
    <r>
      <rPr>
        <sz val="10"/>
        <color theme="1"/>
        <rFont val="Arial"/>
        <family val="2"/>
      </rPr>
      <t>PMMA</t>
    </r>
    <r>
      <rPr>
        <sz val="10"/>
        <color theme="1"/>
        <rFont val="MS Gothic"/>
        <family val="3"/>
        <charset val="128"/>
      </rPr>
      <t>）</t>
    </r>
    <phoneticPr fontId="1" type="noConversion"/>
  </si>
  <si>
    <r>
      <t>2,7-bis(diphenylphosphoryl)-9,9</t>
    </r>
    <r>
      <rPr>
        <sz val="10"/>
        <color theme="1"/>
        <rFont val="等线"/>
        <family val="2"/>
      </rPr>
      <t>′</t>
    </r>
    <r>
      <rPr>
        <sz val="10"/>
        <color theme="1"/>
        <rFont val="Arial"/>
        <family val="2"/>
      </rPr>
      <t>-spirobifluorene</t>
    </r>
    <phoneticPr fontId="1" type="noConversion"/>
  </si>
  <si>
    <r>
      <t>2,2</t>
    </r>
    <r>
      <rPr>
        <sz val="10"/>
        <color theme="1"/>
        <rFont val="等线"/>
        <family val="2"/>
      </rPr>
      <t>′</t>
    </r>
    <r>
      <rPr>
        <sz val="10"/>
        <color theme="1"/>
        <rFont val="Arial"/>
        <family val="2"/>
      </rPr>
      <t>,2</t>
    </r>
    <r>
      <rPr>
        <sz val="10"/>
        <color theme="1"/>
        <rFont val="等线"/>
        <family val="2"/>
      </rPr>
      <t>′′</t>
    </r>
    <r>
      <rPr>
        <sz val="10"/>
        <color theme="1"/>
        <rFont val="Arial"/>
        <family val="2"/>
      </rPr>
      <t>-(1,3,5-benzinetriyl)-tris(1-phenyl-1-H-benzimidazole</t>
    </r>
    <phoneticPr fontId="1" type="noConversion"/>
  </si>
  <si>
    <r>
      <t>BA</t>
    </r>
    <r>
      <rPr>
        <sz val="10"/>
        <color rgb="FF000000"/>
        <rFont val="Arial"/>
        <family val="2"/>
      </rPr>
      <t>2Csn-1PbnBr3n+1</t>
    </r>
    <phoneticPr fontId="1" type="noConversion"/>
  </si>
  <si>
    <t> C[N+](C)(C)CC1=CC=CC=C1.[Cl-]  </t>
    <phoneticPr fontId="1" type="noConversion"/>
  </si>
  <si>
    <t>organic</t>
    <phoneticPr fontId="1" type="noConversion"/>
  </si>
  <si>
    <t>inorganic</t>
    <phoneticPr fontId="1" type="noConversion"/>
  </si>
  <si>
    <t>C1=CC=C(C=C1)P(=O)(C2=CC=CC=C2)C3=CC=CC(=C3)C4=NC(=NC(=N4)C5=CC(=CC=C5)P(=O)(C6=CC=CC=C6)C7=CC=CC=C7)C8=CC(=CC=C8)P(=O)(C9=CC=CC=C9)C1=CC=CC=C1</t>
    <phoneticPr fontId="1" type="noConversion"/>
  </si>
  <si>
    <t>Butyl(2-ethylhexyl)dimethylammonium bromide</t>
    <phoneticPr fontId="1" type="noConversion"/>
  </si>
  <si>
    <t xml:space="preserve">CCCCC(CC)C[N+](C)(C)CCCC.[Br-]  </t>
    <phoneticPr fontId="1" type="noConversion"/>
  </si>
  <si>
    <t>In Situ Ligand Compensation of Perovskite Quantum Dots for Efficient Light-Emitting Diodes</t>
    <phoneticPr fontId="1" type="noConversion"/>
  </si>
  <si>
    <t>https://pubs.acs.org/doi/10.1021/acsenergylett.3c01686</t>
    <phoneticPr fontId="1" type="noConversion"/>
  </si>
  <si>
    <t>hexanoic acid sodium salt</t>
    <phoneticPr fontId="1" type="noConversion"/>
  </si>
  <si>
    <t>benzoic acid sodium salt</t>
    <phoneticPr fontId="1" type="noConversion"/>
  </si>
  <si>
    <t xml:space="preserve">C1=CC=C(C=C1)C(=O)[O-].[Na+]  </t>
    <phoneticPr fontId="1" type="noConversion"/>
  </si>
  <si>
    <t xml:space="preserve"> CCCCCC(=O)[O-].[Na+]  </t>
    <phoneticPr fontId="1" type="noConversion"/>
  </si>
  <si>
    <t>4-(trifluoromethyl) benzoate acid sodium salt</t>
    <phoneticPr fontId="1" type="noConversion"/>
  </si>
  <si>
    <t xml:space="preserve">C1=CC(=C(C=C1C(F)(F)F)Cl)OC2=CC(=C(C=C2)[N+](=O)[O-])C(=O)[O-].[Na+]  </t>
    <phoneticPr fontId="1" type="noConversion"/>
  </si>
  <si>
    <t xml:space="preserve"> CsPbBr3 </t>
    <phoneticPr fontId="1" type="noConversion"/>
  </si>
  <si>
    <r>
      <t xml:space="preserve"> CsPbBr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</t>
    </r>
    <phoneticPr fontId="1" type="noConversion"/>
  </si>
  <si>
    <t>Hard and soft Lewis-base behavior for efficient and stable CsPbBr3 perovskite light-emitting diodes</t>
    <phoneticPr fontId="1" type="noConversion"/>
  </si>
  <si>
    <t>https://doi.org/10.1515/nanoph-2021-0003</t>
  </si>
  <si>
    <t>https://doi.org/10.1515/nanoph-2021-0003</t>
    <phoneticPr fontId="1" type="noConversion"/>
  </si>
  <si>
    <t>methyldiphenylphosphine oxide</t>
    <phoneticPr fontId="1" type="noConversion"/>
  </si>
  <si>
    <t xml:space="preserve">CP(=O)(C1=CC=CC=C1)C2=CC=CC=C2  </t>
    <phoneticPr fontId="1" type="noConversion"/>
  </si>
  <si>
    <t>diphenylphosphine oxide</t>
    <phoneticPr fontId="1" type="noConversion"/>
  </si>
  <si>
    <t xml:space="preserve">C1=CC=C(C=C1)[P+](=O)C2=CC=CC=C2  </t>
    <phoneticPr fontId="1" type="noConversion"/>
  </si>
  <si>
    <t>diphenylphosphinic acid</t>
    <phoneticPr fontId="1" type="noConversion"/>
  </si>
  <si>
    <t xml:space="preserve">C1=CC=C(C=C1)P(=O)(C2=CC=CC=C2)O  </t>
    <phoneticPr fontId="1" type="noConversion"/>
  </si>
  <si>
    <t xml:space="preserve"> quasi-2D</t>
    <phoneticPr fontId="1" type="noConversion"/>
  </si>
  <si>
    <t>Insight into Diphenyl Phosphine Oxygen-Based Molecular Additives as Defect Passivators toward Efficient Quasi-2D Perovskite Light-Emitting Diodes</t>
    <phoneticPr fontId="1" type="noConversion"/>
  </si>
  <si>
    <t>https://pubs.acs.org/doi/10.1021/acsami.2c19646</t>
    <phoneticPr fontId="1" type="noConversion"/>
  </si>
  <si>
    <t>EQE enhanced ratio</t>
    <phoneticPr fontId="1" type="noConversion"/>
  </si>
  <si>
    <t>(FAMA)0.5Cs0.5PbI3</t>
    <phoneticPr fontId="1" type="noConversion"/>
  </si>
  <si>
    <t>Efficient Perovskite Light-Emitting Diodes by Buried Interface Modification with Triphenylphosphine Oxide</t>
    <phoneticPr fontId="1" type="noConversion"/>
  </si>
  <si>
    <t>https://pubs.acs.org/doi/10.1021/acsami.2c19123</t>
    <phoneticPr fontId="1" type="noConversion"/>
  </si>
  <si>
    <t xml:space="preserve">C1=CC=C2C=C(C=CC2=C1)S(=O)(=O)O  </t>
    <phoneticPr fontId="1" type="noConversion"/>
  </si>
  <si>
    <t>High-Brightness Perovskite Light-Emitting Diodes Based on FAPbBr3 Nanocrystals with Rationally Designed Aromatic Ligands</t>
    <phoneticPr fontId="1" type="noConversion"/>
  </si>
  <si>
    <t>https://pubs.acs.org/doi/10.1021/acsenergylett.1c00812</t>
    <phoneticPr fontId="1" type="noConversion"/>
  </si>
  <si>
    <t xml:space="preserve"> CH3NH3PbBr3</t>
    <phoneticPr fontId="1" type="noConversion"/>
  </si>
  <si>
    <t>4-aminothiophenol</t>
    <phoneticPr fontId="1" type="noConversion"/>
  </si>
  <si>
    <r>
      <t> </t>
    </r>
    <r>
      <rPr>
        <sz val="11"/>
        <color rgb="FF212121"/>
        <rFont val="Segoe UI"/>
        <family val="2"/>
      </rPr>
      <t>C1=CNC=CC1=S</t>
    </r>
    <phoneticPr fontId="1" type="noConversion"/>
  </si>
  <si>
    <t>2-naphthalenesulfonic acid</t>
    <phoneticPr fontId="1" type="noConversion"/>
  </si>
  <si>
    <t>4-mercaptopyridine</t>
    <phoneticPr fontId="1" type="noConversion"/>
  </si>
  <si>
    <t>C1=CC(=CC=C1N)S</t>
    <phoneticPr fontId="1" type="noConversion"/>
  </si>
  <si>
    <t>cysteamine</t>
    <phoneticPr fontId="1" type="noConversion"/>
  </si>
  <si>
    <t xml:space="preserve"> C(CS)N  </t>
    <phoneticPr fontId="1" type="noConversion"/>
  </si>
  <si>
    <t xml:space="preserve">C1=CC=C(C=C1)S  </t>
    <phoneticPr fontId="1" type="noConversion"/>
  </si>
  <si>
    <t>thiophenol</t>
    <phoneticPr fontId="1" type="noConversion"/>
  </si>
  <si>
    <t>Case Studies on Structure–Property Relations in Perovskite Light-Emitting Diodes via Interfacial Engineering with Self-Assembled Monolayers</t>
  </si>
  <si>
    <t>https://pubs.acs.org/doi/10.1021/acsami.1c03797</t>
  </si>
  <si>
    <t>Case Studies on Structure–Property Relations in Perovskite Light-Emitting Diodes via Interfacial Engineering with Self-Assembled Monolayers</t>
    <phoneticPr fontId="1" type="noConversion"/>
  </si>
  <si>
    <t>dodecyl dimethylamine bromide</t>
    <phoneticPr fontId="1" type="noConversion"/>
  </si>
  <si>
    <t xml:space="preserve">CCCCCCCCCCCCN(C)C.Br  </t>
    <phoneticPr fontId="1" type="noConversion"/>
  </si>
  <si>
    <t xml:space="preserve">CCCCCCCCCC[N+](C)(C)CCCS(=O)(=O)[O-]  </t>
    <phoneticPr fontId="1" type="noConversion"/>
  </si>
  <si>
    <t>3-(decyldimethylammonio)propanesulfonate</t>
    <phoneticPr fontId="1" type="noConversion"/>
  </si>
  <si>
    <t>https://pubs.acs.org/doi/10.1021/acsami.3c17324</t>
    <phoneticPr fontId="1" type="noConversion"/>
  </si>
  <si>
    <t>Efficient CsPbBr3 Perovskite Light-Emitting Diodes via Novel Multi-Step Ligand Exchange Strategy Based on Zwitterionic Molecules</t>
    <phoneticPr fontId="1" type="noConversion"/>
  </si>
  <si>
    <t>Enhancing the Performance of Perovskite Light-Emitting Diodes via Synergistic Effect of Defect Passivation and Dielectric Screening</t>
    <phoneticPr fontId="1" type="noConversion"/>
  </si>
  <si>
    <t>potassium bromide</t>
    <phoneticPr fontId="1" type="noConversion"/>
  </si>
  <si>
    <t xml:space="preserve"> [K+].[Br-]  </t>
    <phoneticPr fontId="1" type="noConversion"/>
  </si>
  <si>
    <t>PEA 2 (FAPbBr 3 ) 4 PbBr 4</t>
    <phoneticPr fontId="1" type="noConversion"/>
  </si>
  <si>
    <t>https://link.springer.com/article/10.1007/s40820-024-01405-5</t>
    <phoneticPr fontId="1" type="noConversion"/>
  </si>
  <si>
    <t xml:space="preserve"> 1-butyl-3-methylimidazolium trifluoromethanesulfonate</t>
    <phoneticPr fontId="1" type="noConversion"/>
  </si>
  <si>
    <t xml:space="preserve">CCCCN1C=C[N+](=C1)C.C(F)(F)(F)S(=O)(=O)[O-]  </t>
    <phoneticPr fontId="1" type="noConversion"/>
  </si>
  <si>
    <t>A Multifunctional Ionic Liquid Additive Enabling Stable and Efficient Perovskite Light-Emitting Diodes</t>
  </si>
  <si>
    <t>(2-(9H-Carbazol-9-yl)ethyl)phosphonic acid</t>
    <phoneticPr fontId="1" type="noConversion"/>
  </si>
  <si>
    <t>C1=CC=C2C(=C1)C3=CC=CC=C3N2CCP(=O)(O)O  </t>
    <phoneticPr fontId="1" type="noConversion"/>
  </si>
  <si>
    <t>https://doi.org/10.1109/TED.2024.3418724</t>
    <phoneticPr fontId="1" type="noConversion"/>
  </si>
  <si>
    <t>Efficient All-Inorganic Perovskite Light-Emitting Diodes Enabled by Simultaneous Growth Regulation and Defect Passivation</t>
    <phoneticPr fontId="1" type="noConversion"/>
  </si>
  <si>
    <t>butylammonium bromide</t>
    <phoneticPr fontId="1" type="noConversion"/>
  </si>
  <si>
    <t xml:space="preserve">CCCCN.Br </t>
    <phoneticPr fontId="1" type="noConversion"/>
  </si>
  <si>
    <t>PEA : CsPbBr3</t>
  </si>
  <si>
    <t>PEA : CsPbBr3</t>
    <phoneticPr fontId="1" type="noConversion"/>
  </si>
  <si>
    <t>Low-dimensional phase suppression and defect passivation of quasi-2D perovskites for efficient electroluminescence and low-threshold amplified spontaneous emission</t>
  </si>
  <si>
    <t xml:space="preserve">C(#N)[S-].[K+]  </t>
    <phoneticPr fontId="1" type="noConversion"/>
  </si>
  <si>
    <t>Low-dimensional phase suppression and defect passivation of quasi-2D perovskites for efficient electroluminescence and low-threshold amplified spontaneous emission</t>
    <phoneticPr fontId="1" type="noConversion"/>
  </si>
  <si>
    <t>https://doi.org/10.1039/D1NR06549A</t>
  </si>
  <si>
    <t>potassium thiocyanate</t>
  </si>
  <si>
    <t xml:space="preserve">pentafluorophenyl diphenylphosphinate </t>
    <phoneticPr fontId="1" type="noConversion"/>
  </si>
  <si>
    <t xml:space="preserve">C1=CC=C(C=C1)P(=O)(C2=CC=CC=C2)OC3=C(C(=C(C(=C3F)F)F)F)F  </t>
    <phoneticPr fontId="1" type="noConversion"/>
  </si>
  <si>
    <t>Efficient Quasi-Two-Dimensional Perovskite Light-Emitting Diodes Achieved through the Passivation of Multi-Fluorine Phosphate Molecules</t>
    <phoneticPr fontId="1" type="noConversion"/>
  </si>
  <si>
    <t xml:space="preserve"> quasi-2D</t>
  </si>
  <si>
    <t>https://doi.org/10.3390/mi15060799</t>
  </si>
  <si>
    <t>https://pubs.acs.org/doi/10.1021/acsami.1c03797</t>
    <phoneticPr fontId="1" type="noConversion"/>
  </si>
  <si>
    <t>IsomericSMILES</t>
    <phoneticPr fontId="1" type="noConversion"/>
  </si>
  <si>
    <t>A_site</t>
    <phoneticPr fontId="1" type="noConversion"/>
  </si>
  <si>
    <t>https://doi.org/10.1016/j.orgel.2019.01.030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</si>
</sst>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MS Gothic"/>
      <family val="3"/>
      <charset val="128"/>
    </font>
    <font>
      <sz val="10"/>
      <color theme="1"/>
      <name val="等线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1"/>
    </xf>
    <xf numFmtId="176" fontId="3" fillId="0" borderId="0" xfId="0" applyNumberFormat="1" applyFont="1" applyAlignment="1">
      <alignment horizontal="center" vertical="center" wrapText="1" readingOrder="1"/>
    </xf>
    <xf numFmtId="177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21/acs.jpclett.1c03413" TargetMode="External"/><Relationship Id="rId21" Type="http://schemas.openxmlformats.org/officeDocument/2006/relationships/hyperlink" Target="https://doi.org/10.1002/adfm.202203371" TargetMode="External"/><Relationship Id="rId42" Type="http://schemas.openxmlformats.org/officeDocument/2006/relationships/hyperlink" Target="https://doi.org/10.1016/j.jallcom.2023.172459" TargetMode="External"/><Relationship Id="rId47" Type="http://schemas.openxmlformats.org/officeDocument/2006/relationships/hyperlink" Target="https://www-nature-com-443.webvpn.jnu.edu.cn/articles/s41586-022-05304-w" TargetMode="External"/><Relationship Id="rId63" Type="http://schemas.openxmlformats.org/officeDocument/2006/relationships/hyperlink" Target="https://pubs.acs.org/doi/10.1021/acs.nanolett.2c00276" TargetMode="External"/><Relationship Id="rId68" Type="http://schemas.openxmlformats.org/officeDocument/2006/relationships/hyperlink" Target="https://doi.org/10.1016/j.cej.2022.139909" TargetMode="External"/><Relationship Id="rId84" Type="http://schemas.openxmlformats.org/officeDocument/2006/relationships/hyperlink" Target="https://pubs.acs.org/doi/10.1021/acsami.2c19646" TargetMode="External"/><Relationship Id="rId89" Type="http://schemas.openxmlformats.org/officeDocument/2006/relationships/hyperlink" Target="https://link.springer.com/article/10.1007/s40820-024-01405-5" TargetMode="External"/><Relationship Id="rId16" Type="http://schemas.openxmlformats.org/officeDocument/2006/relationships/hyperlink" Target="https://www.nature.com/articles/s41467-020-17633-3" TargetMode="External"/><Relationship Id="rId11" Type="http://schemas.openxmlformats.org/officeDocument/2006/relationships/hyperlink" Target="https://doi.org/10.1039/D1TC05706E" TargetMode="External"/><Relationship Id="rId32" Type="http://schemas.openxmlformats.org/officeDocument/2006/relationships/hyperlink" Target="https://doi.org/10.1021/acs.jpclett.7b00372" TargetMode="External"/><Relationship Id="rId37" Type="http://schemas.openxmlformats.org/officeDocument/2006/relationships/hyperlink" Target="https://link.springer.com/article/10.1007/s40820-023-01089-3" TargetMode="External"/><Relationship Id="rId53" Type="http://schemas.openxmlformats.org/officeDocument/2006/relationships/hyperlink" Target="https://www.cell.com/joule/fulltext/S2542-4351(20)30286-5" TargetMode="External"/><Relationship Id="rId58" Type="http://schemas.openxmlformats.org/officeDocument/2006/relationships/hyperlink" Target="https://doi.org/10.1039/C8TC06490C" TargetMode="External"/><Relationship Id="rId74" Type="http://schemas.openxmlformats.org/officeDocument/2006/relationships/hyperlink" Target="https://pubs.acs.org/doi/10.1021/acs.nanolett.3c03440" TargetMode="External"/><Relationship Id="rId79" Type="http://schemas.openxmlformats.org/officeDocument/2006/relationships/hyperlink" Target="https://doi.org/10.1021/acs.nanolett.3c02335" TargetMode="External"/><Relationship Id="rId5" Type="http://schemas.openxmlformats.org/officeDocument/2006/relationships/hyperlink" Target="https://doi.org/10.1002/anie.201914000" TargetMode="External"/><Relationship Id="rId90" Type="http://schemas.openxmlformats.org/officeDocument/2006/relationships/hyperlink" Target="https://doi.org/10.1002/smll.202200498" TargetMode="External"/><Relationship Id="rId22" Type="http://schemas.openxmlformats.org/officeDocument/2006/relationships/hyperlink" Target="https://doi.org/10.1002/adfm.202203371" TargetMode="External"/><Relationship Id="rId27" Type="http://schemas.openxmlformats.org/officeDocument/2006/relationships/hyperlink" Target="https://doi.org/10.1021/acs.jpclett.1c03413" TargetMode="External"/><Relationship Id="rId43" Type="http://schemas.openxmlformats.org/officeDocument/2006/relationships/hyperlink" Target="https://doi.org/10.1021/acs.jpclett.2c01059" TargetMode="External"/><Relationship Id="rId48" Type="http://schemas.openxmlformats.org/officeDocument/2006/relationships/hyperlink" Target="https://doi.org/10.1002/smll.202205336" TargetMode="External"/><Relationship Id="rId64" Type="http://schemas.openxmlformats.org/officeDocument/2006/relationships/hyperlink" Target="https://pubs.acs.org/doi/10.1021/acsami.0c01173" TargetMode="External"/><Relationship Id="rId69" Type="http://schemas.openxmlformats.org/officeDocument/2006/relationships/hyperlink" Target="https://pubs.acs.org/doi/10.1021/acsami.3c07140" TargetMode="External"/><Relationship Id="rId8" Type="http://schemas.openxmlformats.org/officeDocument/2006/relationships/hyperlink" Target="https://doi.org/10.1002/adfm.202011003" TargetMode="External"/><Relationship Id="rId51" Type="http://schemas.openxmlformats.org/officeDocument/2006/relationships/hyperlink" Target="https://doi.org/10.1002/ange.202117374" TargetMode="External"/><Relationship Id="rId72" Type="http://schemas.openxmlformats.org/officeDocument/2006/relationships/hyperlink" Target="https://doi.org/10.1002/smll.202308847" TargetMode="External"/><Relationship Id="rId80" Type="http://schemas.openxmlformats.org/officeDocument/2006/relationships/hyperlink" Target="https://pubs.acs.org/doi/10.1021/acsenergylett.3c01686" TargetMode="External"/><Relationship Id="rId85" Type="http://schemas.openxmlformats.org/officeDocument/2006/relationships/hyperlink" Target="https://pubs.acs.org/doi/10.1021/acsami.2c19123" TargetMode="External"/><Relationship Id="rId93" Type="http://schemas.openxmlformats.org/officeDocument/2006/relationships/hyperlink" Target="https://doi.org/10.1016/j.orgel.2019.01.030" TargetMode="External"/><Relationship Id="rId3" Type="http://schemas.openxmlformats.org/officeDocument/2006/relationships/hyperlink" Target="https://doi.org/10.1021/acsanm.3c06224" TargetMode="External"/><Relationship Id="rId12" Type="http://schemas.openxmlformats.org/officeDocument/2006/relationships/hyperlink" Target="https://doi.org/10.1021/acsami.3c02170" TargetMode="External"/><Relationship Id="rId17" Type="http://schemas.openxmlformats.org/officeDocument/2006/relationships/hyperlink" Target="https://doi.org/10.1002/adfm.202203371" TargetMode="External"/><Relationship Id="rId25" Type="http://schemas.openxmlformats.org/officeDocument/2006/relationships/hyperlink" Target="https://doi.org/10.1021/acsami.3c04592" TargetMode="External"/><Relationship Id="rId33" Type="http://schemas.openxmlformats.org/officeDocument/2006/relationships/hyperlink" Target="https://link.springer.com/article/10.1007/s40820-023-01089-3" TargetMode="External"/><Relationship Id="rId38" Type="http://schemas.openxmlformats.org/officeDocument/2006/relationships/hyperlink" Target="https://doi.org/10.1021/acsami.0c02923" TargetMode="External"/><Relationship Id="rId46" Type="http://schemas.openxmlformats.org/officeDocument/2006/relationships/hyperlink" Target="https://doi.org/10.1021/acsami.0c02768" TargetMode="External"/><Relationship Id="rId59" Type="http://schemas.openxmlformats.org/officeDocument/2006/relationships/hyperlink" Target="https://pubs.acs.org/doi/10.1021/acsami.3c10337" TargetMode="External"/><Relationship Id="rId67" Type="http://schemas.openxmlformats.org/officeDocument/2006/relationships/hyperlink" Target="https://doi.org/10.1016/j.orgel.2019.01.030" TargetMode="External"/><Relationship Id="rId20" Type="http://schemas.openxmlformats.org/officeDocument/2006/relationships/hyperlink" Target="https://doi.org/10.1002/adfm.202203371" TargetMode="External"/><Relationship Id="rId41" Type="http://schemas.openxmlformats.org/officeDocument/2006/relationships/hyperlink" Target="https://doi.org/10.1016/j.jallcom.2023.172459" TargetMode="External"/><Relationship Id="rId54" Type="http://schemas.openxmlformats.org/officeDocument/2006/relationships/hyperlink" Target="https://doi.org/10.1039/D0TC02062A" TargetMode="External"/><Relationship Id="rId62" Type="http://schemas.openxmlformats.org/officeDocument/2006/relationships/hyperlink" Target="https://pubs.acs.org/doi/10.1021/acs.nanolett.2c00276" TargetMode="External"/><Relationship Id="rId70" Type="http://schemas.openxmlformats.org/officeDocument/2006/relationships/hyperlink" Target="https://pubs.acs.org/doi/10.1021/acsami.3c07140" TargetMode="External"/><Relationship Id="rId75" Type="http://schemas.openxmlformats.org/officeDocument/2006/relationships/hyperlink" Target="https://doi.org/10.1016/j.jmrt.2022.04.080" TargetMode="External"/><Relationship Id="rId83" Type="http://schemas.openxmlformats.org/officeDocument/2006/relationships/hyperlink" Target="https://pubs.acs.org/doi/10.1021/acsami.2c19646" TargetMode="External"/><Relationship Id="rId88" Type="http://schemas.openxmlformats.org/officeDocument/2006/relationships/hyperlink" Target="https://pubs.acs.org/doi/10.1021/acsami.3c17324" TargetMode="External"/><Relationship Id="rId91" Type="http://schemas.openxmlformats.org/officeDocument/2006/relationships/hyperlink" Target="https://doi.org/10.1109/TED.2024.3418724" TargetMode="External"/><Relationship Id="rId1" Type="http://schemas.openxmlformats.org/officeDocument/2006/relationships/hyperlink" Target="https://doi.org/10.1021/acsanm.3c06224" TargetMode="External"/><Relationship Id="rId6" Type="http://schemas.openxmlformats.org/officeDocument/2006/relationships/hyperlink" Target="https://doi.org/10.1002/adma.202007169" TargetMode="External"/><Relationship Id="rId15" Type="http://schemas.openxmlformats.org/officeDocument/2006/relationships/hyperlink" Target="https://doi.org/10.1016/j.nanoen.2020.105134" TargetMode="External"/><Relationship Id="rId23" Type="http://schemas.openxmlformats.org/officeDocument/2006/relationships/hyperlink" Target="https://doi.org/10.1016/j.cej.2022.139927" TargetMode="External"/><Relationship Id="rId28" Type="http://schemas.openxmlformats.org/officeDocument/2006/relationships/hyperlink" Target="https://doi.org/10.1016/j.apmt.2022.101658" TargetMode="External"/><Relationship Id="rId36" Type="http://schemas.openxmlformats.org/officeDocument/2006/relationships/hyperlink" Target="https://link.springer.com/article/10.1007/s40820-023-01089-3" TargetMode="External"/><Relationship Id="rId49" Type="http://schemas.openxmlformats.org/officeDocument/2006/relationships/hyperlink" Target="https://doi.org/10.1002/smll.202205336" TargetMode="External"/><Relationship Id="rId57" Type="http://schemas.openxmlformats.org/officeDocument/2006/relationships/hyperlink" Target="https://doi.org/10.1021/acsami.4c08637" TargetMode="External"/><Relationship Id="rId10" Type="http://schemas.openxmlformats.org/officeDocument/2006/relationships/hyperlink" Target="https://doi.org/10.1039/D1TC05706E" TargetMode="External"/><Relationship Id="rId31" Type="http://schemas.openxmlformats.org/officeDocument/2006/relationships/hyperlink" Target="https://doi.org/10.1039/D0NR02323J" TargetMode="External"/><Relationship Id="rId44" Type="http://schemas.openxmlformats.org/officeDocument/2006/relationships/hyperlink" Target="https://doi.org/10.1021/acsami.0c02768" TargetMode="External"/><Relationship Id="rId52" Type="http://schemas.openxmlformats.org/officeDocument/2006/relationships/hyperlink" Target="https://doi.org/10.1002/ange.202117374" TargetMode="External"/><Relationship Id="rId60" Type="http://schemas.openxmlformats.org/officeDocument/2006/relationships/hyperlink" Target="https://pubs.acs.org/doi/10.1021/acsami.3c10337" TargetMode="External"/><Relationship Id="rId65" Type="http://schemas.openxmlformats.org/officeDocument/2006/relationships/hyperlink" Target="https://pubs.acs.org/doi/10.1021/acsami.0c01173" TargetMode="External"/><Relationship Id="rId73" Type="http://schemas.openxmlformats.org/officeDocument/2006/relationships/hyperlink" Target="https://doi.org/10.1002/smll.202308847" TargetMode="External"/><Relationship Id="rId78" Type="http://schemas.openxmlformats.org/officeDocument/2006/relationships/hyperlink" Target="https://doi.org/10.1039/C9QM00768G" TargetMode="External"/><Relationship Id="rId81" Type="http://schemas.openxmlformats.org/officeDocument/2006/relationships/hyperlink" Target="https://doi.org/10.1515/nanoph-2021-0003" TargetMode="External"/><Relationship Id="rId86" Type="http://schemas.openxmlformats.org/officeDocument/2006/relationships/hyperlink" Target="https://pubs.acs.org/doi/10.1021/acsenergylett.1c0081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02/anie.201914000" TargetMode="External"/><Relationship Id="rId9" Type="http://schemas.openxmlformats.org/officeDocument/2006/relationships/hyperlink" Target="https://doi.org/10.1039/D1TC05706E" TargetMode="External"/><Relationship Id="rId13" Type="http://schemas.openxmlformats.org/officeDocument/2006/relationships/hyperlink" Target="https://doi.org/10.1021/acsami.3c02170" TargetMode="External"/><Relationship Id="rId18" Type="http://schemas.openxmlformats.org/officeDocument/2006/relationships/hyperlink" Target="https://doi.org/10.1002/adfm.202203371" TargetMode="External"/><Relationship Id="rId39" Type="http://schemas.openxmlformats.org/officeDocument/2006/relationships/hyperlink" Target="https://doi.org/10.1016/j.cej.2021.132347" TargetMode="External"/><Relationship Id="rId34" Type="http://schemas.openxmlformats.org/officeDocument/2006/relationships/hyperlink" Target="https://link.springer.com/article/10.1007/s40820-023-01089-3" TargetMode="External"/><Relationship Id="rId50" Type="http://schemas.openxmlformats.org/officeDocument/2006/relationships/hyperlink" Target="https://doi.org/10.1002/smll.202205336" TargetMode="External"/><Relationship Id="rId55" Type="http://schemas.openxmlformats.org/officeDocument/2006/relationships/hyperlink" Target="https://doi.org/10.1002/adfm.202307818" TargetMode="External"/><Relationship Id="rId76" Type="http://schemas.openxmlformats.org/officeDocument/2006/relationships/hyperlink" Target="https://doi.org/10.1016/j.cej.2022.138021" TargetMode="External"/><Relationship Id="rId7" Type="http://schemas.openxmlformats.org/officeDocument/2006/relationships/hyperlink" Target="https://www.nature.com/articles/s41467-018-02978-7" TargetMode="External"/><Relationship Id="rId71" Type="http://schemas.openxmlformats.org/officeDocument/2006/relationships/hyperlink" Target="https://doi.org/10.1002/smll.202308847" TargetMode="External"/><Relationship Id="rId92" Type="http://schemas.openxmlformats.org/officeDocument/2006/relationships/hyperlink" Target="https://pubs.acs.org/doi/10.1021/acsami.1c03797" TargetMode="External"/><Relationship Id="rId2" Type="http://schemas.openxmlformats.org/officeDocument/2006/relationships/hyperlink" Target="https://doi.org/10.1021/acsanm.3c06224" TargetMode="External"/><Relationship Id="rId29" Type="http://schemas.openxmlformats.org/officeDocument/2006/relationships/hyperlink" Target="https://doi.org/10.1021/jacs.1c09948" TargetMode="External"/><Relationship Id="rId24" Type="http://schemas.openxmlformats.org/officeDocument/2006/relationships/hyperlink" Target="https://doi.org/10.1021/acsami.3c04592" TargetMode="External"/><Relationship Id="rId40" Type="http://schemas.openxmlformats.org/officeDocument/2006/relationships/hyperlink" Target="https://doi.org/10.1016/j.jallcom.2023.172459" TargetMode="External"/><Relationship Id="rId45" Type="http://schemas.openxmlformats.org/officeDocument/2006/relationships/hyperlink" Target="https://doi.org/10.1021/acsami.0c02768" TargetMode="External"/><Relationship Id="rId66" Type="http://schemas.openxmlformats.org/officeDocument/2006/relationships/hyperlink" Target="https://pubs.acs.org/doi/10.1021/acsami.0c01173" TargetMode="External"/><Relationship Id="rId87" Type="http://schemas.openxmlformats.org/officeDocument/2006/relationships/hyperlink" Target="https://pubs.acs.org/doi/10.1021/acsami.3c17324" TargetMode="External"/><Relationship Id="rId61" Type="http://schemas.openxmlformats.org/officeDocument/2006/relationships/hyperlink" Target="https://pubs.acs.org/doi/10.1021/acs.nanolett.3c00385" TargetMode="External"/><Relationship Id="rId82" Type="http://schemas.openxmlformats.org/officeDocument/2006/relationships/hyperlink" Target="https://pubs.acs.org/doi/10.1021/acsami.2c19646" TargetMode="External"/><Relationship Id="rId19" Type="http://schemas.openxmlformats.org/officeDocument/2006/relationships/hyperlink" Target="https://doi.org/10.1002/adfm.202203371" TargetMode="External"/><Relationship Id="rId14" Type="http://schemas.openxmlformats.org/officeDocument/2006/relationships/hyperlink" Target="https://doi.org/10.1021/acsami.3c02170" TargetMode="External"/><Relationship Id="rId30" Type="http://schemas.openxmlformats.org/officeDocument/2006/relationships/hyperlink" Target="https://doi.org/10.1016/j.orgel.2023.106797" TargetMode="External"/><Relationship Id="rId35" Type="http://schemas.openxmlformats.org/officeDocument/2006/relationships/hyperlink" Target="https://link.springer.com/article/10.1007/s40820-023-01089-3" TargetMode="External"/><Relationship Id="rId56" Type="http://schemas.openxmlformats.org/officeDocument/2006/relationships/hyperlink" Target="https://doi.org/10.1021/acsami.4c08637" TargetMode="External"/><Relationship Id="rId77" Type="http://schemas.openxmlformats.org/officeDocument/2006/relationships/hyperlink" Target="https://doi.org/10.1016/j.cej.2022.138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topLeftCell="A76" zoomScale="73" zoomScaleNormal="73" workbookViewId="0">
      <selection activeCell="A79" sqref="A79:XFD87"/>
    </sheetView>
  </sheetViews>
  <sheetFormatPr defaultRowHeight="12.75" x14ac:dyDescent="0.2"/>
  <cols>
    <col min="1" max="1" width="8.375" style="2" customWidth="1"/>
    <col min="2" max="2" width="28" style="2" customWidth="1"/>
    <col min="3" max="3" width="27.75" style="3" customWidth="1"/>
    <col min="4" max="4" width="48.125" style="2" customWidth="1"/>
    <col min="5" max="5" width="19.875" style="2" customWidth="1"/>
    <col min="6" max="6" width="12.125" style="8" customWidth="1"/>
    <col min="7" max="7" width="17.25" style="2" customWidth="1"/>
    <col min="8" max="8" width="19.875" style="2" customWidth="1"/>
    <col min="9" max="9" width="18.125" style="6" customWidth="1"/>
    <col min="10" max="10" width="56.5" style="3" customWidth="1"/>
    <col min="11" max="11" width="51.875" style="2" customWidth="1"/>
    <col min="12" max="12" width="21.5" style="2" customWidth="1"/>
    <col min="13" max="13" width="15" style="2" customWidth="1"/>
    <col min="14" max="14" width="18.25" style="2" customWidth="1"/>
    <col min="15" max="16384" width="9" style="2"/>
  </cols>
  <sheetData>
    <row r="1" spans="1:14" ht="36" customHeight="1" x14ac:dyDescent="0.2">
      <c r="A1" s="2" t="s">
        <v>120</v>
      </c>
      <c r="B1" s="2" t="s">
        <v>0</v>
      </c>
      <c r="C1" s="3" t="s">
        <v>1</v>
      </c>
      <c r="D1" s="4" t="s">
        <v>368</v>
      </c>
      <c r="E1" s="4" t="s">
        <v>369</v>
      </c>
      <c r="F1" s="5" t="s">
        <v>196</v>
      </c>
      <c r="G1" s="2" t="s">
        <v>119</v>
      </c>
      <c r="H1" s="2" t="s">
        <v>31</v>
      </c>
      <c r="I1" s="6" t="s">
        <v>315</v>
      </c>
      <c r="J1" s="3" t="s">
        <v>5</v>
      </c>
      <c r="K1" s="2" t="s">
        <v>10</v>
      </c>
      <c r="L1" s="2" t="s">
        <v>9</v>
      </c>
      <c r="M1" s="2" t="s">
        <v>15</v>
      </c>
    </row>
    <row r="2" spans="1:14" ht="36" customHeight="1" x14ac:dyDescent="0.2">
      <c r="A2" s="2">
        <v>1</v>
      </c>
      <c r="B2" s="2" t="s">
        <v>282</v>
      </c>
      <c r="C2" s="3" t="s">
        <v>127</v>
      </c>
      <c r="D2" s="4" t="s">
        <v>8</v>
      </c>
      <c r="E2" s="4" t="s">
        <v>288</v>
      </c>
      <c r="F2" s="5">
        <v>2</v>
      </c>
      <c r="G2" s="7">
        <v>2.7900000000000001E-2</v>
      </c>
      <c r="H2" s="7">
        <v>4.3999999999999997E-2</v>
      </c>
      <c r="I2" s="6">
        <f>H2/G2</f>
        <v>1.5770609318996414</v>
      </c>
      <c r="J2" s="3" t="s">
        <v>6</v>
      </c>
      <c r="K2" s="1" t="s">
        <v>7</v>
      </c>
      <c r="L2" s="2" t="s">
        <v>172</v>
      </c>
      <c r="M2" s="2">
        <v>2024</v>
      </c>
    </row>
    <row r="3" spans="1:14" ht="36" customHeight="1" x14ac:dyDescent="0.2">
      <c r="A3" s="2">
        <v>1</v>
      </c>
      <c r="B3" s="2" t="s">
        <v>282</v>
      </c>
      <c r="C3" s="3" t="s">
        <v>122</v>
      </c>
      <c r="D3" s="4" t="s">
        <v>83</v>
      </c>
      <c r="E3" s="4" t="s">
        <v>288</v>
      </c>
      <c r="F3" s="5">
        <v>6</v>
      </c>
      <c r="G3" s="7">
        <v>2.7900000000000001E-2</v>
      </c>
      <c r="H3" s="7">
        <v>5.8500000000000003E-2</v>
      </c>
      <c r="I3" s="6">
        <f>H3/G3</f>
        <v>2.096774193548387</v>
      </c>
      <c r="J3" s="3" t="s">
        <v>6</v>
      </c>
      <c r="K3" s="1" t="s">
        <v>7</v>
      </c>
      <c r="L3" s="2" t="s">
        <v>172</v>
      </c>
      <c r="M3" s="2">
        <v>2024</v>
      </c>
    </row>
    <row r="4" spans="1:14" ht="36" customHeight="1" x14ac:dyDescent="0.2">
      <c r="A4" s="2">
        <v>1</v>
      </c>
      <c r="B4" s="2" t="s">
        <v>282</v>
      </c>
      <c r="C4" s="3" t="s">
        <v>127</v>
      </c>
      <c r="D4" s="4" t="s">
        <v>83</v>
      </c>
      <c r="E4" s="4" t="s">
        <v>288</v>
      </c>
      <c r="F4" s="5">
        <v>4</v>
      </c>
      <c r="G4" s="7">
        <v>2.7900000000000001E-2</v>
      </c>
      <c r="H4" s="7">
        <v>7.3099999999999998E-2</v>
      </c>
      <c r="I4" s="6">
        <f>H4/G4</f>
        <v>2.6200716845878134</v>
      </c>
      <c r="J4" s="3" t="s">
        <v>6</v>
      </c>
      <c r="K4" s="1" t="s">
        <v>7</v>
      </c>
      <c r="L4" s="2" t="s">
        <v>172</v>
      </c>
      <c r="M4" s="2">
        <v>2024</v>
      </c>
    </row>
    <row r="5" spans="1:14" ht="36" customHeight="1" x14ac:dyDescent="0.2">
      <c r="A5" s="2">
        <v>2</v>
      </c>
      <c r="B5" s="2" t="s">
        <v>12</v>
      </c>
      <c r="C5" s="3" t="s">
        <v>11</v>
      </c>
      <c r="D5" s="4" t="s">
        <v>84</v>
      </c>
      <c r="E5" s="4" t="s">
        <v>289</v>
      </c>
      <c r="F5" s="5">
        <v>1.738</v>
      </c>
      <c r="G5" s="7">
        <v>2.8299999999999999E-2</v>
      </c>
      <c r="H5" s="7">
        <v>7.9200000000000007E-2</v>
      </c>
      <c r="I5" s="6">
        <f>H5/G5</f>
        <v>2.7985865724381629</v>
      </c>
      <c r="J5" s="3" t="s">
        <v>13</v>
      </c>
      <c r="K5" s="1" t="s">
        <v>14</v>
      </c>
      <c r="L5" s="2" t="s">
        <v>16</v>
      </c>
      <c r="M5" s="2">
        <v>2019</v>
      </c>
      <c r="N5" s="3"/>
    </row>
    <row r="6" spans="1:14" ht="36" customHeight="1" x14ac:dyDescent="0.2">
      <c r="A6" s="2">
        <v>2</v>
      </c>
      <c r="B6" s="2" t="s">
        <v>12</v>
      </c>
      <c r="C6" s="3" t="s">
        <v>11</v>
      </c>
      <c r="D6" s="4" t="s">
        <v>84</v>
      </c>
      <c r="E6" s="4" t="s">
        <v>289</v>
      </c>
      <c r="F6" s="5">
        <v>3.476</v>
      </c>
      <c r="G6" s="7">
        <v>2.8299999999999999E-2</v>
      </c>
      <c r="H6" s="7">
        <v>0.16200000000000001</v>
      </c>
      <c r="I6" s="6">
        <f>H6/G6</f>
        <v>5.7243816254416968</v>
      </c>
      <c r="J6" s="3" t="s">
        <v>13</v>
      </c>
      <c r="K6" s="1" t="s">
        <v>14</v>
      </c>
      <c r="L6" s="2" t="s">
        <v>16</v>
      </c>
      <c r="M6" s="2">
        <v>2019</v>
      </c>
      <c r="N6" s="3"/>
    </row>
    <row r="7" spans="1:14" ht="36" customHeight="1" x14ac:dyDescent="0.2">
      <c r="A7" s="2">
        <v>3</v>
      </c>
      <c r="B7" s="2" t="s">
        <v>19</v>
      </c>
      <c r="C7" s="3" t="s">
        <v>121</v>
      </c>
      <c r="D7" s="4" t="s">
        <v>85</v>
      </c>
      <c r="E7" s="4" t="s">
        <v>289</v>
      </c>
      <c r="F7" s="5">
        <v>5</v>
      </c>
      <c r="G7" s="7">
        <v>0.16789999999999999</v>
      </c>
      <c r="H7" s="7">
        <v>0.22489999999999999</v>
      </c>
      <c r="I7" s="6">
        <f>H7/G7</f>
        <v>1.3394877903513995</v>
      </c>
      <c r="J7" s="3" t="s">
        <v>17</v>
      </c>
      <c r="K7" s="1" t="s">
        <v>18</v>
      </c>
      <c r="L7" s="2" t="s">
        <v>172</v>
      </c>
      <c r="M7" s="2">
        <v>2021</v>
      </c>
    </row>
    <row r="8" spans="1:14" ht="36" customHeight="1" x14ac:dyDescent="0.2">
      <c r="A8" s="2">
        <v>4</v>
      </c>
      <c r="B8" s="2" t="s">
        <v>4</v>
      </c>
      <c r="C8" s="3" t="s">
        <v>123</v>
      </c>
      <c r="D8" s="4" t="s">
        <v>3</v>
      </c>
      <c r="E8" s="4" t="s">
        <v>288</v>
      </c>
      <c r="F8" s="5">
        <v>2</v>
      </c>
      <c r="G8" s="7">
        <v>0.1</v>
      </c>
      <c r="H8" s="7">
        <v>0.14360000000000001</v>
      </c>
      <c r="I8" s="6">
        <f>H8/G8</f>
        <v>1.4359999999999999</v>
      </c>
      <c r="J8" s="3" t="s">
        <v>2</v>
      </c>
      <c r="K8" s="1" t="s">
        <v>20</v>
      </c>
      <c r="L8" s="2" t="s">
        <v>172</v>
      </c>
      <c r="M8" s="2">
        <v>2018</v>
      </c>
    </row>
    <row r="9" spans="1:14" ht="36" customHeight="1" x14ac:dyDescent="0.2">
      <c r="A9" s="2">
        <v>5</v>
      </c>
      <c r="B9" s="2" t="s">
        <v>24</v>
      </c>
      <c r="C9" s="3" t="s">
        <v>21</v>
      </c>
      <c r="D9" s="4" t="s">
        <v>86</v>
      </c>
      <c r="E9" s="4" t="s">
        <v>289</v>
      </c>
      <c r="F9" s="5">
        <v>4.625</v>
      </c>
      <c r="G9" s="7">
        <v>0.113</v>
      </c>
      <c r="H9" s="7">
        <v>0.16800000000000001</v>
      </c>
      <c r="I9" s="6">
        <f>H9/G9</f>
        <v>1.4867256637168142</v>
      </c>
      <c r="J9" s="3" t="s">
        <v>22</v>
      </c>
      <c r="K9" s="1" t="s">
        <v>23</v>
      </c>
      <c r="L9" s="2" t="s">
        <v>171</v>
      </c>
      <c r="M9" s="2">
        <v>2020</v>
      </c>
      <c r="N9" s="3"/>
    </row>
    <row r="10" spans="1:14" ht="36" customHeight="1" x14ac:dyDescent="0.2">
      <c r="A10" s="2">
        <v>6</v>
      </c>
      <c r="B10" s="2" t="s">
        <v>24</v>
      </c>
      <c r="C10" s="3" t="s">
        <v>27</v>
      </c>
      <c r="D10" s="4" t="s">
        <v>87</v>
      </c>
      <c r="E10" s="4" t="s">
        <v>289</v>
      </c>
      <c r="F10" s="5">
        <v>4</v>
      </c>
      <c r="G10" s="7">
        <v>3.2000000000000001E-2</v>
      </c>
      <c r="H10" s="7">
        <v>0.105</v>
      </c>
      <c r="I10" s="6">
        <f>H10/G10</f>
        <v>3.28125</v>
      </c>
      <c r="J10" s="3" t="s">
        <v>25</v>
      </c>
      <c r="K10" s="1" t="s">
        <v>26</v>
      </c>
      <c r="L10" s="2" t="s">
        <v>171</v>
      </c>
      <c r="M10" s="2">
        <v>2022</v>
      </c>
    </row>
    <row r="11" spans="1:14" ht="36" customHeight="1" x14ac:dyDescent="0.2">
      <c r="A11" s="2">
        <v>6</v>
      </c>
      <c r="B11" s="2" t="s">
        <v>24</v>
      </c>
      <c r="C11" s="3" t="s">
        <v>27</v>
      </c>
      <c r="D11" s="4" t="s">
        <v>87</v>
      </c>
      <c r="E11" s="4" t="s">
        <v>289</v>
      </c>
      <c r="F11" s="8">
        <v>8</v>
      </c>
      <c r="G11" s="7">
        <v>3.2000000000000001E-2</v>
      </c>
      <c r="H11" s="7">
        <v>0.113</v>
      </c>
      <c r="I11" s="6">
        <f>H11/G11</f>
        <v>3.53125</v>
      </c>
      <c r="J11" s="3" t="s">
        <v>25</v>
      </c>
      <c r="K11" s="1" t="s">
        <v>26</v>
      </c>
      <c r="L11" s="2" t="s">
        <v>171</v>
      </c>
      <c r="M11" s="2">
        <v>2022</v>
      </c>
    </row>
    <row r="12" spans="1:14" ht="36" customHeight="1" x14ac:dyDescent="0.2">
      <c r="A12" s="2">
        <v>6</v>
      </c>
      <c r="B12" s="2" t="s">
        <v>24</v>
      </c>
      <c r="C12" s="3" t="s">
        <v>27</v>
      </c>
      <c r="D12" s="4" t="s">
        <v>87</v>
      </c>
      <c r="E12" s="4" t="s">
        <v>289</v>
      </c>
      <c r="F12" s="8">
        <v>6</v>
      </c>
      <c r="G12" s="7">
        <v>3.2000000000000001E-2</v>
      </c>
      <c r="H12" s="7">
        <v>0.14699999999999999</v>
      </c>
      <c r="I12" s="6">
        <f>H12/G12</f>
        <v>4.59375</v>
      </c>
      <c r="J12" s="3" t="s">
        <v>25</v>
      </c>
      <c r="K12" s="1" t="s">
        <v>26</v>
      </c>
      <c r="L12" s="2" t="s">
        <v>171</v>
      </c>
      <c r="M12" s="2">
        <v>2022</v>
      </c>
    </row>
    <row r="13" spans="1:14" ht="36" customHeight="1" x14ac:dyDescent="0.2">
      <c r="A13" s="2">
        <v>7</v>
      </c>
      <c r="B13" s="2" t="s">
        <v>28</v>
      </c>
      <c r="C13" s="3" t="s">
        <v>125</v>
      </c>
      <c r="D13" s="4" t="s">
        <v>89</v>
      </c>
      <c r="E13" s="4" t="s">
        <v>289</v>
      </c>
      <c r="F13" s="5">
        <v>1</v>
      </c>
      <c r="G13" s="7">
        <v>0.109</v>
      </c>
      <c r="H13" s="7">
        <v>0.11899999999999999</v>
      </c>
      <c r="I13" s="6">
        <f>H13/G13</f>
        <v>1.0917431192660549</v>
      </c>
      <c r="J13" s="3" t="s">
        <v>29</v>
      </c>
      <c r="K13" s="1" t="s">
        <v>30</v>
      </c>
      <c r="L13" s="2" t="s">
        <v>136</v>
      </c>
      <c r="M13" s="2">
        <v>2023</v>
      </c>
    </row>
    <row r="14" spans="1:14" ht="36" customHeight="1" x14ac:dyDescent="0.2">
      <c r="A14" s="2">
        <v>7</v>
      </c>
      <c r="B14" s="2" t="s">
        <v>28</v>
      </c>
      <c r="C14" s="3" t="s">
        <v>126</v>
      </c>
      <c r="D14" s="4" t="s">
        <v>88</v>
      </c>
      <c r="E14" s="4" t="s">
        <v>289</v>
      </c>
      <c r="F14" s="5">
        <v>1</v>
      </c>
      <c r="G14" s="7">
        <v>0.109</v>
      </c>
      <c r="H14" s="7">
        <v>0.124</v>
      </c>
      <c r="I14" s="6">
        <f>H14/G14</f>
        <v>1.1376146788990826</v>
      </c>
      <c r="J14" s="3" t="s">
        <v>29</v>
      </c>
      <c r="K14" s="1" t="s">
        <v>30</v>
      </c>
      <c r="L14" s="2" t="s">
        <v>136</v>
      </c>
      <c r="M14" s="2">
        <v>2023</v>
      </c>
    </row>
    <row r="15" spans="1:14" ht="36" customHeight="1" x14ac:dyDescent="0.2">
      <c r="A15" s="2">
        <v>7</v>
      </c>
      <c r="B15" s="2" t="s">
        <v>28</v>
      </c>
      <c r="C15" s="3" t="s">
        <v>126</v>
      </c>
      <c r="D15" s="4" t="s">
        <v>88</v>
      </c>
      <c r="E15" s="4" t="s">
        <v>289</v>
      </c>
      <c r="F15" s="5">
        <v>0.5</v>
      </c>
      <c r="G15" s="7">
        <v>0.109</v>
      </c>
      <c r="H15" s="7">
        <v>0.127</v>
      </c>
      <c r="I15" s="6">
        <f>H15/G15</f>
        <v>1.1651376146788992</v>
      </c>
      <c r="J15" s="3" t="s">
        <v>29</v>
      </c>
      <c r="K15" s="1" t="s">
        <v>30</v>
      </c>
      <c r="L15" s="2" t="s">
        <v>136</v>
      </c>
      <c r="M15" s="2">
        <v>2023</v>
      </c>
    </row>
    <row r="16" spans="1:14" ht="36" customHeight="1" x14ac:dyDescent="0.2">
      <c r="A16" s="2">
        <v>8</v>
      </c>
      <c r="B16" s="2" t="s">
        <v>227</v>
      </c>
      <c r="C16" s="3" t="s">
        <v>103</v>
      </c>
      <c r="D16" s="4" t="s">
        <v>90</v>
      </c>
      <c r="E16" s="4" t="s">
        <v>289</v>
      </c>
      <c r="F16" s="5"/>
      <c r="G16" s="7">
        <v>0.14000000000000001</v>
      </c>
      <c r="H16" s="7">
        <v>0.16600000000000001</v>
      </c>
      <c r="I16" s="6">
        <f>H16/G16</f>
        <v>1.1857142857142857</v>
      </c>
      <c r="J16" s="3" t="s">
        <v>32</v>
      </c>
      <c r="K16" s="1" t="s">
        <v>33</v>
      </c>
      <c r="L16" s="2" t="s">
        <v>171</v>
      </c>
      <c r="M16" s="2">
        <v>2020</v>
      </c>
    </row>
    <row r="17" spans="1:14" ht="36" customHeight="1" x14ac:dyDescent="0.2">
      <c r="A17" s="2">
        <v>9</v>
      </c>
      <c r="B17" s="2" t="s">
        <v>12</v>
      </c>
      <c r="C17" s="3" t="s">
        <v>124</v>
      </c>
      <c r="D17" s="4" t="s">
        <v>89</v>
      </c>
      <c r="E17" s="4" t="s">
        <v>289</v>
      </c>
      <c r="F17" s="5"/>
      <c r="G17" s="7">
        <v>7.6999999999999999E-2</v>
      </c>
      <c r="H17" s="7">
        <v>0.187</v>
      </c>
      <c r="I17" s="6">
        <f>H17/G17</f>
        <v>2.4285714285714284</v>
      </c>
      <c r="J17" s="3" t="s">
        <v>34</v>
      </c>
      <c r="K17" s="1" t="s">
        <v>35</v>
      </c>
      <c r="L17" s="2" t="s">
        <v>48</v>
      </c>
      <c r="M17" s="2">
        <v>2020</v>
      </c>
    </row>
    <row r="18" spans="1:14" ht="36" customHeight="1" x14ac:dyDescent="0.2">
      <c r="A18" s="2">
        <v>10</v>
      </c>
      <c r="B18" s="2" t="s">
        <v>24</v>
      </c>
      <c r="C18" s="3" t="s">
        <v>36</v>
      </c>
      <c r="D18" s="4" t="s">
        <v>91</v>
      </c>
      <c r="E18" s="4" t="s">
        <v>289</v>
      </c>
      <c r="F18" s="5">
        <v>0.05</v>
      </c>
      <c r="G18" s="7">
        <v>0.151</v>
      </c>
      <c r="H18" s="7">
        <v>0.17799999999999999</v>
      </c>
      <c r="I18" s="6">
        <f>H18/G18</f>
        <v>1.1788079470198676</v>
      </c>
      <c r="J18" s="3" t="s">
        <v>37</v>
      </c>
      <c r="K18" s="1" t="s">
        <v>39</v>
      </c>
      <c r="L18" s="2" t="s">
        <v>171</v>
      </c>
      <c r="M18" s="2">
        <v>2022</v>
      </c>
      <c r="N18" s="3"/>
    </row>
    <row r="19" spans="1:14" ht="36" customHeight="1" x14ac:dyDescent="0.2">
      <c r="A19" s="2">
        <v>10</v>
      </c>
      <c r="B19" s="2" t="s">
        <v>24</v>
      </c>
      <c r="C19" s="3" t="s">
        <v>36</v>
      </c>
      <c r="D19" s="4" t="s">
        <v>91</v>
      </c>
      <c r="E19" s="4" t="s">
        <v>289</v>
      </c>
      <c r="F19" s="5">
        <v>1</v>
      </c>
      <c r="G19" s="7">
        <v>0.151</v>
      </c>
      <c r="H19" s="7">
        <v>0.18099999999999999</v>
      </c>
      <c r="I19" s="6">
        <f>H19/G19</f>
        <v>1.1986754966887416</v>
      </c>
      <c r="J19" s="3" t="s">
        <v>37</v>
      </c>
      <c r="K19" s="1" t="s">
        <v>39</v>
      </c>
      <c r="L19" s="2" t="s">
        <v>171</v>
      </c>
      <c r="M19" s="2">
        <v>2022</v>
      </c>
      <c r="N19" s="3"/>
    </row>
    <row r="20" spans="1:14" ht="36" customHeight="1" x14ac:dyDescent="0.2">
      <c r="A20" s="2">
        <v>10</v>
      </c>
      <c r="B20" s="2" t="s">
        <v>24</v>
      </c>
      <c r="C20" s="3" t="s">
        <v>36</v>
      </c>
      <c r="D20" s="4" t="s">
        <v>91</v>
      </c>
      <c r="E20" s="4" t="s">
        <v>289</v>
      </c>
      <c r="F20" s="5">
        <v>5</v>
      </c>
      <c r="G20" s="7">
        <v>0.151</v>
      </c>
      <c r="H20" s="7">
        <v>0.188</v>
      </c>
      <c r="I20" s="6">
        <f>H20/G20</f>
        <v>1.2450331125827816</v>
      </c>
      <c r="J20" s="3" t="s">
        <v>37</v>
      </c>
      <c r="K20" s="1" t="s">
        <v>38</v>
      </c>
      <c r="L20" s="2" t="s">
        <v>171</v>
      </c>
      <c r="M20" s="2">
        <v>2022</v>
      </c>
      <c r="N20" s="3"/>
    </row>
    <row r="21" spans="1:14" ht="36" customHeight="1" x14ac:dyDescent="0.2">
      <c r="A21" s="2">
        <v>10</v>
      </c>
      <c r="B21" s="2" t="s">
        <v>24</v>
      </c>
      <c r="C21" s="3" t="s">
        <v>36</v>
      </c>
      <c r="D21" s="4" t="s">
        <v>91</v>
      </c>
      <c r="E21" s="4" t="s">
        <v>289</v>
      </c>
      <c r="F21" s="5">
        <v>4</v>
      </c>
      <c r="G21" s="7">
        <v>0.151</v>
      </c>
      <c r="H21" s="7">
        <v>0.193</v>
      </c>
      <c r="I21" s="6">
        <f>H21/G21</f>
        <v>1.2781456953642385</v>
      </c>
      <c r="J21" s="3" t="s">
        <v>37</v>
      </c>
      <c r="K21" s="1" t="s">
        <v>38</v>
      </c>
      <c r="L21" s="2" t="s">
        <v>171</v>
      </c>
      <c r="M21" s="2">
        <v>2022</v>
      </c>
      <c r="N21" s="3"/>
    </row>
    <row r="22" spans="1:14" ht="36" customHeight="1" x14ac:dyDescent="0.2">
      <c r="A22" s="2">
        <v>10</v>
      </c>
      <c r="B22" s="2" t="s">
        <v>24</v>
      </c>
      <c r="C22" s="3" t="s">
        <v>36</v>
      </c>
      <c r="D22" s="4" t="s">
        <v>91</v>
      </c>
      <c r="E22" s="4" t="s">
        <v>289</v>
      </c>
      <c r="F22" s="5">
        <v>2</v>
      </c>
      <c r="G22" s="7">
        <v>0.151</v>
      </c>
      <c r="H22" s="7">
        <v>0.19700000000000001</v>
      </c>
      <c r="I22" s="6">
        <f>H22/G22</f>
        <v>1.304635761589404</v>
      </c>
      <c r="J22" s="3" t="s">
        <v>37</v>
      </c>
      <c r="K22" s="1" t="s">
        <v>38</v>
      </c>
      <c r="L22" s="2" t="s">
        <v>171</v>
      </c>
      <c r="M22" s="2">
        <v>2022</v>
      </c>
      <c r="N22" s="3"/>
    </row>
    <row r="23" spans="1:14" ht="36" customHeight="1" x14ac:dyDescent="0.2">
      <c r="A23" s="2">
        <v>10</v>
      </c>
      <c r="B23" s="2" t="s">
        <v>24</v>
      </c>
      <c r="C23" s="3" t="s">
        <v>36</v>
      </c>
      <c r="D23" s="4" t="s">
        <v>91</v>
      </c>
      <c r="E23" s="4" t="s">
        <v>289</v>
      </c>
      <c r="F23" s="5">
        <v>3</v>
      </c>
      <c r="G23" s="7">
        <v>0.151</v>
      </c>
      <c r="H23" s="7">
        <v>0.22289999999999999</v>
      </c>
      <c r="I23" s="6">
        <f>H23/G23</f>
        <v>1.476158940397351</v>
      </c>
      <c r="J23" s="3" t="s">
        <v>37</v>
      </c>
      <c r="K23" s="1" t="s">
        <v>38</v>
      </c>
      <c r="L23" s="2" t="s">
        <v>171</v>
      </c>
      <c r="M23" s="2">
        <v>2022</v>
      </c>
      <c r="N23" s="3"/>
    </row>
    <row r="24" spans="1:14" ht="36" customHeight="1" x14ac:dyDescent="0.2">
      <c r="A24" s="2">
        <v>11</v>
      </c>
      <c r="B24" s="2" t="s">
        <v>41</v>
      </c>
      <c r="C24" s="3" t="s">
        <v>49</v>
      </c>
      <c r="D24" s="4" t="s">
        <v>92</v>
      </c>
      <c r="E24" s="4" t="s">
        <v>289</v>
      </c>
      <c r="F24" s="5"/>
      <c r="G24" s="7">
        <v>6.9000000000000006E-2</v>
      </c>
      <c r="H24" s="7">
        <v>0.128</v>
      </c>
      <c r="I24" s="6">
        <f>H24/G24</f>
        <v>1.8550724637681157</v>
      </c>
      <c r="J24" s="3" t="s">
        <v>40</v>
      </c>
      <c r="K24" s="1" t="s">
        <v>42</v>
      </c>
      <c r="L24" s="2" t="s">
        <v>16</v>
      </c>
      <c r="M24" s="2">
        <v>2022</v>
      </c>
      <c r="N24" s="3"/>
    </row>
    <row r="25" spans="1:14" ht="36" customHeight="1" x14ac:dyDescent="0.2">
      <c r="A25" s="2">
        <v>12</v>
      </c>
      <c r="B25" s="2" t="s">
        <v>45</v>
      </c>
      <c r="C25" s="3" t="s">
        <v>47</v>
      </c>
      <c r="D25" s="4" t="s">
        <v>46</v>
      </c>
      <c r="E25" s="4" t="s">
        <v>288</v>
      </c>
      <c r="F25" s="8">
        <f>3*680.3/1000</f>
        <v>2.0408999999999997</v>
      </c>
      <c r="G25" s="7">
        <v>0.18099999999999999</v>
      </c>
      <c r="H25" s="7">
        <v>0.19800000000000001</v>
      </c>
      <c r="I25" s="6">
        <f>H25/G25</f>
        <v>1.0939226519337018</v>
      </c>
      <c r="J25" s="3" t="s">
        <v>44</v>
      </c>
      <c r="K25" s="1" t="s">
        <v>43</v>
      </c>
      <c r="L25" s="2" t="s">
        <v>171</v>
      </c>
      <c r="M25" s="2">
        <v>2022</v>
      </c>
    </row>
    <row r="26" spans="1:14" ht="36" customHeight="1" x14ac:dyDescent="0.2">
      <c r="A26" s="2">
        <v>12</v>
      </c>
      <c r="B26" s="2" t="s">
        <v>45</v>
      </c>
      <c r="C26" s="3" t="s">
        <v>47</v>
      </c>
      <c r="D26" s="4" t="s">
        <v>94</v>
      </c>
      <c r="E26" s="4" t="s">
        <v>288</v>
      </c>
      <c r="F26" s="8">
        <f>1.5*680.3/1000</f>
        <v>1.0204499999999999</v>
      </c>
      <c r="G26" s="7">
        <v>0.18099999999999999</v>
      </c>
      <c r="H26" s="7">
        <v>0.21</v>
      </c>
      <c r="I26" s="6">
        <f>H26/G26</f>
        <v>1.160220994475138</v>
      </c>
      <c r="J26" s="3" t="s">
        <v>44</v>
      </c>
      <c r="K26" s="1" t="s">
        <v>43</v>
      </c>
      <c r="L26" s="2" t="s">
        <v>171</v>
      </c>
      <c r="M26" s="2">
        <v>2022</v>
      </c>
    </row>
    <row r="27" spans="1:14" ht="36" customHeight="1" x14ac:dyDescent="0.2">
      <c r="A27" s="2">
        <v>12</v>
      </c>
      <c r="B27" s="2" t="s">
        <v>45</v>
      </c>
      <c r="C27" s="3" t="s">
        <v>47</v>
      </c>
      <c r="D27" s="4" t="s">
        <v>46</v>
      </c>
      <c r="E27" s="4" t="s">
        <v>288</v>
      </c>
      <c r="F27" s="5">
        <f>0.5* 680.3/1000</f>
        <v>0.34014999999999995</v>
      </c>
      <c r="G27" s="7">
        <v>0.18099999999999999</v>
      </c>
      <c r="H27" s="7">
        <v>0.21099999999999999</v>
      </c>
      <c r="I27" s="6">
        <f>H27/G27</f>
        <v>1.1657458563535912</v>
      </c>
      <c r="J27" s="3" t="s">
        <v>44</v>
      </c>
      <c r="K27" s="1" t="s">
        <v>43</v>
      </c>
      <c r="L27" s="2" t="s">
        <v>171</v>
      </c>
      <c r="M27" s="2">
        <v>2022</v>
      </c>
    </row>
    <row r="28" spans="1:14" ht="36" customHeight="1" x14ac:dyDescent="0.2">
      <c r="A28" s="2">
        <v>12</v>
      </c>
      <c r="B28" s="2" t="s">
        <v>45</v>
      </c>
      <c r="C28" s="3" t="s">
        <v>47</v>
      </c>
      <c r="D28" s="4" t="s">
        <v>93</v>
      </c>
      <c r="E28" s="4" t="s">
        <v>288</v>
      </c>
      <c r="F28" s="5">
        <f>1*680.3/1000</f>
        <v>0.6802999999999999</v>
      </c>
      <c r="G28" s="7">
        <v>0.18099999999999999</v>
      </c>
      <c r="H28" s="7">
        <v>0.215</v>
      </c>
      <c r="I28" s="6">
        <f>H28/G28</f>
        <v>1.1878453038674033</v>
      </c>
      <c r="J28" s="3" t="s">
        <v>44</v>
      </c>
      <c r="K28" s="1" t="s">
        <v>43</v>
      </c>
      <c r="L28" s="2" t="s">
        <v>171</v>
      </c>
      <c r="M28" s="2">
        <v>2022</v>
      </c>
    </row>
    <row r="29" spans="1:14" ht="36" customHeight="1" x14ac:dyDescent="0.2">
      <c r="A29" s="2">
        <v>13</v>
      </c>
      <c r="B29" s="2" t="s">
        <v>12</v>
      </c>
      <c r="C29" s="3" t="s">
        <v>50</v>
      </c>
      <c r="D29" s="4" t="s">
        <v>51</v>
      </c>
      <c r="E29" s="4" t="s">
        <v>289</v>
      </c>
      <c r="F29" s="5">
        <v>4</v>
      </c>
      <c r="G29" s="7">
        <v>9.1800000000000007E-2</v>
      </c>
      <c r="H29" s="7">
        <v>0.1709</v>
      </c>
      <c r="I29" s="6">
        <f>H29/G29</f>
        <v>1.8616557734204791</v>
      </c>
      <c r="J29" s="3" t="s">
        <v>52</v>
      </c>
      <c r="K29" s="1" t="s">
        <v>53</v>
      </c>
      <c r="L29" s="2" t="s">
        <v>48</v>
      </c>
      <c r="M29" s="2">
        <v>2023</v>
      </c>
      <c r="N29" s="3"/>
    </row>
    <row r="30" spans="1:14" ht="36" customHeight="1" x14ac:dyDescent="0.2">
      <c r="A30" s="2">
        <v>13</v>
      </c>
      <c r="B30" s="2" t="s">
        <v>12</v>
      </c>
      <c r="C30" s="3" t="s">
        <v>283</v>
      </c>
      <c r="D30" s="4" t="s">
        <v>95</v>
      </c>
      <c r="E30" s="4" t="s">
        <v>289</v>
      </c>
      <c r="F30" s="5">
        <v>0.5</v>
      </c>
      <c r="G30" s="7">
        <v>9.1800000000000007E-2</v>
      </c>
      <c r="H30" s="7">
        <v>0.20710000000000001</v>
      </c>
      <c r="I30" s="6">
        <f>H30/G30</f>
        <v>2.2559912854030499</v>
      </c>
      <c r="J30" s="3" t="s">
        <v>52</v>
      </c>
      <c r="K30" s="1" t="s">
        <v>53</v>
      </c>
      <c r="L30" s="2" t="s">
        <v>48</v>
      </c>
      <c r="M30" s="2">
        <v>2023</v>
      </c>
      <c r="N30" s="3"/>
    </row>
    <row r="31" spans="1:14" ht="36" customHeight="1" x14ac:dyDescent="0.2">
      <c r="A31" s="2">
        <v>14</v>
      </c>
      <c r="B31" s="2" t="s">
        <v>55</v>
      </c>
      <c r="C31" s="3" t="s">
        <v>128</v>
      </c>
      <c r="D31" s="4" t="s">
        <v>54</v>
      </c>
      <c r="E31" s="4" t="s">
        <v>288</v>
      </c>
      <c r="F31" s="8">
        <f>2*338.4/1000</f>
        <v>0.67679999999999996</v>
      </c>
      <c r="G31" s="7">
        <v>0.17699999999999999</v>
      </c>
      <c r="H31" s="7">
        <v>0.18099999999999999</v>
      </c>
      <c r="I31" s="6">
        <f>H31/G31</f>
        <v>1.0225988700564972</v>
      </c>
      <c r="J31" s="3" t="s">
        <v>56</v>
      </c>
      <c r="K31" s="1" t="s">
        <v>57</v>
      </c>
      <c r="L31" s="2" t="s">
        <v>171</v>
      </c>
      <c r="M31" s="2">
        <v>2021</v>
      </c>
      <c r="N31" s="3"/>
    </row>
    <row r="32" spans="1:14" ht="36" customHeight="1" x14ac:dyDescent="0.2">
      <c r="A32" s="2">
        <v>14</v>
      </c>
      <c r="B32" s="2" t="s">
        <v>55</v>
      </c>
      <c r="C32" s="3" t="s">
        <v>128</v>
      </c>
      <c r="D32" s="4" t="s">
        <v>54</v>
      </c>
      <c r="E32" s="4" t="s">
        <v>288</v>
      </c>
      <c r="F32" s="8">
        <f>2*338.4/1000</f>
        <v>0.67679999999999996</v>
      </c>
      <c r="G32" s="7">
        <v>0.157</v>
      </c>
      <c r="H32" s="7">
        <v>0.182</v>
      </c>
      <c r="I32" s="6">
        <f>H32/G32</f>
        <v>1.1592356687898089</v>
      </c>
      <c r="J32" s="3" t="s">
        <v>56</v>
      </c>
      <c r="K32" s="1" t="s">
        <v>57</v>
      </c>
      <c r="L32" s="2" t="s">
        <v>171</v>
      </c>
      <c r="M32" s="2">
        <v>2021</v>
      </c>
      <c r="N32" s="3"/>
    </row>
    <row r="33" spans="1:14" ht="36" customHeight="1" x14ac:dyDescent="0.2">
      <c r="A33" s="2">
        <v>15</v>
      </c>
      <c r="B33" s="2" t="s">
        <v>12</v>
      </c>
      <c r="C33" s="3" t="s">
        <v>129</v>
      </c>
      <c r="D33" s="4" t="s">
        <v>96</v>
      </c>
      <c r="E33" s="4" t="s">
        <v>289</v>
      </c>
      <c r="F33" s="8">
        <v>2</v>
      </c>
      <c r="G33" s="7">
        <v>5.8000000000000003E-2</v>
      </c>
      <c r="H33" s="7">
        <v>0.13800000000000001</v>
      </c>
      <c r="I33" s="6">
        <f>H33/G33</f>
        <v>2.3793103448275863</v>
      </c>
      <c r="J33" s="3" t="s">
        <v>58</v>
      </c>
      <c r="K33" s="1" t="s">
        <v>59</v>
      </c>
      <c r="L33" s="2" t="s">
        <v>48</v>
      </c>
      <c r="M33" s="2">
        <v>2022</v>
      </c>
    </row>
    <row r="34" spans="1:14" ht="36" customHeight="1" x14ac:dyDescent="0.2">
      <c r="A34" s="2">
        <v>16</v>
      </c>
      <c r="B34" s="2" t="s">
        <v>61</v>
      </c>
      <c r="C34" s="3" t="s">
        <v>64</v>
      </c>
      <c r="D34" s="4" t="s">
        <v>60</v>
      </c>
      <c r="E34" s="4" t="s">
        <v>289</v>
      </c>
      <c r="F34" s="8">
        <f>0.1*406.53/1000</f>
        <v>4.0653000000000002E-2</v>
      </c>
      <c r="G34" s="7">
        <v>0.03</v>
      </c>
      <c r="H34" s="7">
        <v>9.98E-2</v>
      </c>
      <c r="I34" s="6">
        <f>H34/G34</f>
        <v>3.3266666666666667</v>
      </c>
      <c r="J34" s="3" t="s">
        <v>62</v>
      </c>
      <c r="K34" s="1" t="s">
        <v>63</v>
      </c>
      <c r="L34" s="2" t="s">
        <v>16</v>
      </c>
      <c r="M34" s="2">
        <v>2021</v>
      </c>
      <c r="N34" s="3"/>
    </row>
    <row r="35" spans="1:14" ht="36" customHeight="1" x14ac:dyDescent="0.2">
      <c r="A35" s="2">
        <v>17</v>
      </c>
      <c r="B35" s="2" t="s">
        <v>12</v>
      </c>
      <c r="C35" s="3" t="s">
        <v>66</v>
      </c>
      <c r="D35" s="4" t="s">
        <v>65</v>
      </c>
      <c r="E35" s="4" t="s">
        <v>289</v>
      </c>
      <c r="F35" s="8">
        <v>3.4740000000000002</v>
      </c>
      <c r="G35" s="7">
        <v>6.9800000000000001E-2</v>
      </c>
      <c r="H35" s="7">
        <v>0.10059999999999999</v>
      </c>
      <c r="I35" s="6">
        <f>H35/G35</f>
        <v>1.4412607449856734</v>
      </c>
      <c r="J35" s="3" t="s">
        <v>67</v>
      </c>
      <c r="K35" s="1" t="s">
        <v>68</v>
      </c>
      <c r="L35" s="2" t="s">
        <v>48</v>
      </c>
      <c r="M35" s="2">
        <v>2023</v>
      </c>
      <c r="N35" s="3"/>
    </row>
    <row r="36" spans="1:14" ht="36" customHeight="1" x14ac:dyDescent="0.2">
      <c r="A36" s="2">
        <v>18</v>
      </c>
      <c r="B36" s="2" t="s">
        <v>72</v>
      </c>
      <c r="C36" s="3" t="s">
        <v>104</v>
      </c>
      <c r="D36" s="4" t="s">
        <v>69</v>
      </c>
      <c r="E36" s="4" t="s">
        <v>288</v>
      </c>
      <c r="F36" s="8">
        <v>3</v>
      </c>
      <c r="G36" s="7">
        <v>4.5999999999999999E-2</v>
      </c>
      <c r="H36" s="7">
        <v>0.09</v>
      </c>
      <c r="I36" s="6">
        <f>H36/G36</f>
        <v>1.9565217391304348</v>
      </c>
      <c r="J36" s="3" t="s">
        <v>70</v>
      </c>
      <c r="K36" s="1" t="s">
        <v>71</v>
      </c>
      <c r="L36" s="2" t="s">
        <v>135</v>
      </c>
      <c r="M36" s="2">
        <v>2020</v>
      </c>
      <c r="N36" s="3"/>
    </row>
    <row r="37" spans="1:14" ht="36" customHeight="1" x14ac:dyDescent="0.2">
      <c r="A37" s="2">
        <v>19</v>
      </c>
      <c r="B37" s="2" t="s">
        <v>75</v>
      </c>
      <c r="C37" s="3" t="s">
        <v>73</v>
      </c>
      <c r="D37" s="4" t="s">
        <v>74</v>
      </c>
      <c r="E37" s="4" t="s">
        <v>288</v>
      </c>
      <c r="G37" s="7">
        <v>1.1999999999999999E-3</v>
      </c>
      <c r="H37" s="7">
        <v>5.7999999999999996E-3</v>
      </c>
      <c r="I37" s="6">
        <f>H37/G37</f>
        <v>4.833333333333333</v>
      </c>
      <c r="J37" s="3" t="s">
        <v>76</v>
      </c>
      <c r="K37" s="1" t="s">
        <v>77</v>
      </c>
      <c r="L37" s="2" t="s">
        <v>16</v>
      </c>
      <c r="M37" s="2">
        <v>2017</v>
      </c>
    </row>
    <row r="38" spans="1:14" ht="36" customHeight="1" x14ac:dyDescent="0.2">
      <c r="A38" s="2">
        <v>20</v>
      </c>
      <c r="B38" s="2" t="s">
        <v>75</v>
      </c>
      <c r="C38" s="3" t="s">
        <v>133</v>
      </c>
      <c r="D38" s="4" t="s">
        <v>80</v>
      </c>
      <c r="E38" s="4" t="s">
        <v>288</v>
      </c>
      <c r="F38" s="8">
        <f>0.5*0.13*252.63</f>
        <v>16.420950000000001</v>
      </c>
      <c r="G38" s="7">
        <v>0.128</v>
      </c>
      <c r="H38" s="7">
        <v>0.16200000000000001</v>
      </c>
      <c r="I38" s="6">
        <f>H38/G38</f>
        <v>1.265625</v>
      </c>
      <c r="J38" s="3" t="s">
        <v>81</v>
      </c>
      <c r="K38" s="1" t="s">
        <v>82</v>
      </c>
      <c r="L38" s="2" t="s">
        <v>171</v>
      </c>
      <c r="M38" s="2">
        <v>2023</v>
      </c>
    </row>
    <row r="39" spans="1:14" ht="36" customHeight="1" x14ac:dyDescent="0.2">
      <c r="A39" s="2">
        <v>20</v>
      </c>
      <c r="B39" s="2" t="s">
        <v>75</v>
      </c>
      <c r="C39" s="3" t="s">
        <v>131</v>
      </c>
      <c r="D39" s="4" t="s">
        <v>78</v>
      </c>
      <c r="E39" s="4" t="s">
        <v>288</v>
      </c>
      <c r="F39" s="8">
        <f>0.5*0.07*170.58</f>
        <v>5.9703000000000008</v>
      </c>
      <c r="G39" s="7">
        <v>0.128</v>
      </c>
      <c r="H39" s="7">
        <v>0.16500000000000001</v>
      </c>
      <c r="I39" s="6">
        <f>H39/G39</f>
        <v>1.2890625</v>
      </c>
      <c r="J39" s="3" t="s">
        <v>81</v>
      </c>
      <c r="K39" s="1" t="s">
        <v>82</v>
      </c>
      <c r="L39" s="2" t="s">
        <v>171</v>
      </c>
      <c r="M39" s="2">
        <v>2023</v>
      </c>
    </row>
    <row r="40" spans="1:14" ht="36" customHeight="1" x14ac:dyDescent="0.2">
      <c r="A40" s="2">
        <v>20</v>
      </c>
      <c r="B40" s="2" t="s">
        <v>75</v>
      </c>
      <c r="C40" s="3" t="s">
        <v>132</v>
      </c>
      <c r="D40" s="4" t="s">
        <v>79</v>
      </c>
      <c r="E40" s="4" t="s">
        <v>288</v>
      </c>
      <c r="F40" s="8">
        <f>0.5*0.1*144.49</f>
        <v>7.2245000000000008</v>
      </c>
      <c r="G40" s="7">
        <v>0.128</v>
      </c>
      <c r="H40" s="7">
        <v>0.17199999999999999</v>
      </c>
      <c r="I40" s="6">
        <f>H40/G40</f>
        <v>1.3437499999999998</v>
      </c>
      <c r="J40" s="3" t="s">
        <v>81</v>
      </c>
      <c r="K40" s="1" t="s">
        <v>82</v>
      </c>
      <c r="L40" s="2" t="s">
        <v>171</v>
      </c>
      <c r="M40" s="2">
        <v>2023</v>
      </c>
    </row>
    <row r="41" spans="1:14" ht="36" customHeight="1" x14ac:dyDescent="0.2">
      <c r="A41" s="2">
        <v>20</v>
      </c>
      <c r="B41" s="2" t="s">
        <v>75</v>
      </c>
      <c r="C41" s="3" t="s">
        <v>134</v>
      </c>
      <c r="D41" s="4" t="s">
        <v>98</v>
      </c>
      <c r="E41" s="4" t="s">
        <v>288</v>
      </c>
      <c r="F41" s="8">
        <f>0.5*0.15*263.63</f>
        <v>19.77225</v>
      </c>
      <c r="G41" s="7">
        <v>0.128</v>
      </c>
      <c r="H41" s="7">
        <v>0.18</v>
      </c>
      <c r="I41" s="6">
        <f>H41/G41</f>
        <v>1.40625</v>
      </c>
      <c r="J41" s="3" t="s">
        <v>81</v>
      </c>
      <c r="K41" s="1" t="s">
        <v>82</v>
      </c>
      <c r="L41" s="2" t="s">
        <v>171</v>
      </c>
      <c r="M41" s="2">
        <v>2023</v>
      </c>
    </row>
    <row r="42" spans="1:14" ht="36" customHeight="1" x14ac:dyDescent="0.2">
      <c r="A42" s="2">
        <v>20</v>
      </c>
      <c r="B42" s="2" t="s">
        <v>75</v>
      </c>
      <c r="C42" s="3" t="s">
        <v>130</v>
      </c>
      <c r="D42" s="4" t="s">
        <v>97</v>
      </c>
      <c r="E42" s="4" t="s">
        <v>288</v>
      </c>
      <c r="F42" s="8">
        <f>0.5*0.05*254.56</f>
        <v>6.3640000000000008</v>
      </c>
      <c r="G42" s="7">
        <v>0.128</v>
      </c>
      <c r="H42" s="7">
        <v>0.2082</v>
      </c>
      <c r="I42" s="6">
        <f>H42/G42</f>
        <v>1.6265624999999999</v>
      </c>
      <c r="J42" s="3" t="s">
        <v>81</v>
      </c>
      <c r="K42" s="1" t="s">
        <v>82</v>
      </c>
      <c r="L42" s="2" t="s">
        <v>171</v>
      </c>
      <c r="M42" s="2">
        <v>2023</v>
      </c>
    </row>
    <row r="43" spans="1:14" ht="36" customHeight="1" x14ac:dyDescent="0.2">
      <c r="A43" s="2">
        <v>21</v>
      </c>
      <c r="B43" s="2" t="s">
        <v>75</v>
      </c>
      <c r="C43" s="3" t="s">
        <v>101</v>
      </c>
      <c r="D43" s="4" t="s">
        <v>102</v>
      </c>
      <c r="E43" s="4" t="s">
        <v>288</v>
      </c>
      <c r="G43" s="7">
        <v>1.2999999999999999E-2</v>
      </c>
      <c r="H43" s="7">
        <v>4.8000000000000001E-2</v>
      </c>
      <c r="I43" s="6">
        <f>H43/G43</f>
        <v>3.6923076923076925</v>
      </c>
      <c r="J43" s="3" t="s">
        <v>99</v>
      </c>
      <c r="K43" s="1" t="s">
        <v>100</v>
      </c>
      <c r="L43" s="2" t="s">
        <v>48</v>
      </c>
      <c r="M43" s="2">
        <v>2020</v>
      </c>
    </row>
    <row r="44" spans="1:14" ht="36" customHeight="1" x14ac:dyDescent="0.2">
      <c r="A44" s="2">
        <v>22</v>
      </c>
      <c r="B44" s="2" t="s">
        <v>61</v>
      </c>
      <c r="C44" s="3" t="s">
        <v>105</v>
      </c>
      <c r="D44" s="4" t="s">
        <v>106</v>
      </c>
      <c r="E44" s="4" t="s">
        <v>289</v>
      </c>
      <c r="F44" s="8">
        <v>6</v>
      </c>
      <c r="G44" s="7">
        <v>5.6000000000000001E-2</v>
      </c>
      <c r="H44" s="7">
        <v>0.13200000000000001</v>
      </c>
      <c r="I44" s="6">
        <f>H44/G44</f>
        <v>2.3571428571428572</v>
      </c>
      <c r="J44" s="3" t="s">
        <v>107</v>
      </c>
      <c r="K44" s="1" t="s">
        <v>108</v>
      </c>
      <c r="L44" s="2" t="s">
        <v>16</v>
      </c>
      <c r="M44" s="2">
        <v>2021</v>
      </c>
    </row>
    <row r="45" spans="1:14" ht="36" customHeight="1" x14ac:dyDescent="0.2">
      <c r="A45" s="2">
        <v>23</v>
      </c>
      <c r="B45" s="2" t="s">
        <v>61</v>
      </c>
      <c r="C45" s="3" t="s">
        <v>109</v>
      </c>
      <c r="D45" s="4" t="s">
        <v>139</v>
      </c>
      <c r="E45" s="4" t="s">
        <v>289</v>
      </c>
      <c r="F45" s="8">
        <f>0.2*0.01*201.02</f>
        <v>0.40204000000000001</v>
      </c>
      <c r="G45" s="7">
        <v>4.8000000000000001E-2</v>
      </c>
      <c r="H45" s="7">
        <v>7.5999999999999998E-2</v>
      </c>
      <c r="I45" s="6">
        <f>H45/G45</f>
        <v>1.5833333333333333</v>
      </c>
      <c r="J45" s="3" t="s">
        <v>110</v>
      </c>
      <c r="K45" s="1" t="s">
        <v>111</v>
      </c>
      <c r="L45" s="2" t="s">
        <v>16</v>
      </c>
      <c r="M45" s="2">
        <v>2023</v>
      </c>
    </row>
    <row r="46" spans="1:14" ht="36" customHeight="1" x14ac:dyDescent="0.2">
      <c r="A46" s="2">
        <v>23</v>
      </c>
      <c r="B46" s="2" t="s">
        <v>61</v>
      </c>
      <c r="C46" s="3" t="s">
        <v>109</v>
      </c>
      <c r="D46" s="4" t="s">
        <v>139</v>
      </c>
      <c r="E46" s="4" t="s">
        <v>289</v>
      </c>
      <c r="F46" s="8">
        <f>0.2*0.05*201.02</f>
        <v>2.0102000000000007</v>
      </c>
      <c r="G46" s="7">
        <v>4.8000000000000001E-2</v>
      </c>
      <c r="H46" s="7">
        <v>9.1999999999999998E-2</v>
      </c>
      <c r="I46" s="6">
        <f>H46/G46</f>
        <v>1.9166666666666665</v>
      </c>
      <c r="J46" s="3" t="s">
        <v>110</v>
      </c>
      <c r="K46" s="1" t="s">
        <v>111</v>
      </c>
      <c r="L46" s="2" t="s">
        <v>16</v>
      </c>
      <c r="M46" s="2">
        <v>2023</v>
      </c>
    </row>
    <row r="47" spans="1:14" ht="36" customHeight="1" x14ac:dyDescent="0.2">
      <c r="A47" s="2">
        <v>23</v>
      </c>
      <c r="B47" s="2" t="s">
        <v>61</v>
      </c>
      <c r="C47" s="3" t="s">
        <v>109</v>
      </c>
      <c r="D47" s="4" t="s">
        <v>139</v>
      </c>
      <c r="E47" s="4" t="s">
        <v>289</v>
      </c>
      <c r="F47" s="8">
        <f>0.2*0.03*201.02</f>
        <v>1.2061200000000001</v>
      </c>
      <c r="G47" s="7">
        <v>4.8000000000000001E-2</v>
      </c>
      <c r="H47" s="7">
        <v>0.114</v>
      </c>
      <c r="I47" s="6">
        <f>H47/G47</f>
        <v>2.375</v>
      </c>
      <c r="J47" s="3" t="s">
        <v>110</v>
      </c>
      <c r="K47" s="1" t="s">
        <v>111</v>
      </c>
      <c r="L47" s="2" t="s">
        <v>16</v>
      </c>
      <c r="M47" s="2">
        <v>2023</v>
      </c>
    </row>
    <row r="48" spans="1:14" ht="36" customHeight="1" x14ac:dyDescent="0.2">
      <c r="A48" s="2">
        <v>24</v>
      </c>
      <c r="B48" s="2" t="s">
        <v>112</v>
      </c>
      <c r="C48" s="3" t="s">
        <v>113</v>
      </c>
      <c r="D48" s="4" t="s">
        <v>138</v>
      </c>
      <c r="E48" s="4" t="s">
        <v>289</v>
      </c>
      <c r="F48" s="8">
        <v>20</v>
      </c>
      <c r="G48" s="7">
        <v>7.8799999999999995E-2</v>
      </c>
      <c r="H48" s="7">
        <v>0.14319999999999999</v>
      </c>
      <c r="I48" s="6">
        <f>H48/G48</f>
        <v>1.8172588832487311</v>
      </c>
      <c r="J48" s="3" t="s">
        <v>114</v>
      </c>
      <c r="K48" s="1" t="s">
        <v>115</v>
      </c>
      <c r="L48" s="2" t="s">
        <v>171</v>
      </c>
      <c r="M48" s="2">
        <v>2022</v>
      </c>
    </row>
    <row r="49" spans="1:13" ht="36" customHeight="1" x14ac:dyDescent="0.2">
      <c r="A49" s="2">
        <v>25</v>
      </c>
      <c r="B49" s="2" t="s">
        <v>24</v>
      </c>
      <c r="C49" s="3" t="s">
        <v>116</v>
      </c>
      <c r="D49" s="2" t="s">
        <v>137</v>
      </c>
      <c r="E49" s="4" t="s">
        <v>289</v>
      </c>
      <c r="F49" s="8">
        <v>1</v>
      </c>
      <c r="G49" s="7">
        <v>2.8000000000000001E-2</v>
      </c>
      <c r="H49" s="7">
        <v>9.6299999999999997E-2</v>
      </c>
      <c r="I49" s="6">
        <f>H49/G49</f>
        <v>3.4392857142857141</v>
      </c>
      <c r="J49" s="3" t="s">
        <v>117</v>
      </c>
      <c r="K49" s="1" t="s">
        <v>118</v>
      </c>
      <c r="L49" s="2" t="s">
        <v>171</v>
      </c>
      <c r="M49" s="2">
        <v>2022</v>
      </c>
    </row>
    <row r="50" spans="1:13" ht="36" customHeight="1" x14ac:dyDescent="0.2">
      <c r="A50" s="2">
        <v>25</v>
      </c>
      <c r="B50" s="2" t="s">
        <v>24</v>
      </c>
      <c r="C50" s="3" t="s">
        <v>116</v>
      </c>
      <c r="D50" s="2" t="s">
        <v>137</v>
      </c>
      <c r="E50" s="4" t="s">
        <v>289</v>
      </c>
      <c r="F50" s="8">
        <v>3</v>
      </c>
      <c r="G50" s="7">
        <v>2.8000000000000001E-2</v>
      </c>
      <c r="H50" s="7">
        <v>0.13139999999999999</v>
      </c>
      <c r="I50" s="6">
        <f>H50/G50</f>
        <v>4.6928571428571422</v>
      </c>
      <c r="J50" s="3" t="s">
        <v>117</v>
      </c>
      <c r="K50" s="1" t="s">
        <v>118</v>
      </c>
      <c r="L50" s="2" t="s">
        <v>171</v>
      </c>
      <c r="M50" s="2">
        <v>2022</v>
      </c>
    </row>
    <row r="51" spans="1:13" ht="36" customHeight="1" x14ac:dyDescent="0.2">
      <c r="A51" s="2">
        <v>25</v>
      </c>
      <c r="B51" s="2" t="s">
        <v>24</v>
      </c>
      <c r="C51" s="3" t="s">
        <v>116</v>
      </c>
      <c r="D51" s="2" t="s">
        <v>137</v>
      </c>
      <c r="E51" s="4" t="s">
        <v>289</v>
      </c>
      <c r="F51" s="8">
        <v>2</v>
      </c>
      <c r="G51" s="7">
        <v>2.8000000000000001E-2</v>
      </c>
      <c r="H51" s="7">
        <v>0.16239999999999999</v>
      </c>
      <c r="I51" s="6">
        <f>H51/G51</f>
        <v>5.8</v>
      </c>
      <c r="J51" s="3" t="s">
        <v>117</v>
      </c>
      <c r="K51" s="1" t="s">
        <v>118</v>
      </c>
      <c r="L51" s="2" t="s">
        <v>171</v>
      </c>
      <c r="M51" s="2">
        <v>2022</v>
      </c>
    </row>
    <row r="52" spans="1:13" ht="36" customHeight="1" x14ac:dyDescent="0.2">
      <c r="A52" s="11">
        <v>26</v>
      </c>
      <c r="B52" s="2" t="s">
        <v>140</v>
      </c>
      <c r="C52" s="3" t="s">
        <v>141</v>
      </c>
      <c r="D52" s="2" t="s">
        <v>142</v>
      </c>
      <c r="E52" s="4" t="s">
        <v>288</v>
      </c>
      <c r="F52" s="8">
        <v>17.969000000000001</v>
      </c>
      <c r="G52" s="7">
        <v>6.0999999999999999E-2</v>
      </c>
      <c r="H52" s="7">
        <v>0.29199999999999998</v>
      </c>
      <c r="I52" s="6">
        <f>H52/G52</f>
        <v>4.7868852459016393</v>
      </c>
      <c r="J52" s="3" t="s">
        <v>144</v>
      </c>
      <c r="K52" s="1" t="s">
        <v>145</v>
      </c>
      <c r="L52" s="2" t="s">
        <v>16</v>
      </c>
      <c r="M52" s="2">
        <v>2022</v>
      </c>
    </row>
    <row r="53" spans="1:13" ht="36" customHeight="1" x14ac:dyDescent="0.2">
      <c r="A53" s="2">
        <v>27</v>
      </c>
      <c r="B53" s="2" t="s">
        <v>24</v>
      </c>
      <c r="C53" s="3" t="s">
        <v>146</v>
      </c>
      <c r="D53" s="2" t="s">
        <v>147</v>
      </c>
      <c r="E53" s="4" t="s">
        <v>289</v>
      </c>
      <c r="F53" s="8">
        <v>0.64871999999999996</v>
      </c>
      <c r="G53" s="7">
        <v>0.159</v>
      </c>
      <c r="H53" s="7">
        <v>0.16400000000000001</v>
      </c>
      <c r="I53" s="6">
        <f>H53/G53</f>
        <v>1.0314465408805031</v>
      </c>
      <c r="J53" s="3" t="s">
        <v>143</v>
      </c>
      <c r="K53" s="1" t="s">
        <v>148</v>
      </c>
      <c r="L53" s="2" t="s">
        <v>171</v>
      </c>
      <c r="M53" s="2">
        <v>2022</v>
      </c>
    </row>
    <row r="54" spans="1:13" ht="36" customHeight="1" x14ac:dyDescent="0.2">
      <c r="A54" s="2">
        <v>27</v>
      </c>
      <c r="B54" s="2" t="s">
        <v>24</v>
      </c>
      <c r="C54" s="3" t="s">
        <v>146</v>
      </c>
      <c r="D54" s="2" t="s">
        <v>147</v>
      </c>
      <c r="E54" s="4" t="s">
        <v>289</v>
      </c>
      <c r="F54" s="8">
        <v>0.10811999999999999</v>
      </c>
      <c r="G54" s="7">
        <v>0.159</v>
      </c>
      <c r="H54" s="7">
        <v>0.19400000000000001</v>
      </c>
      <c r="I54" s="6">
        <f>H54/G54</f>
        <v>1.220125786163522</v>
      </c>
      <c r="J54" s="3" t="s">
        <v>143</v>
      </c>
      <c r="K54" s="1" t="s">
        <v>148</v>
      </c>
      <c r="L54" s="2" t="s">
        <v>171</v>
      </c>
      <c r="M54" s="2">
        <v>2022</v>
      </c>
    </row>
    <row r="55" spans="1:13" ht="36" customHeight="1" x14ac:dyDescent="0.2">
      <c r="A55" s="2">
        <v>27</v>
      </c>
      <c r="B55" s="2" t="s">
        <v>24</v>
      </c>
      <c r="C55" s="3" t="s">
        <v>146</v>
      </c>
      <c r="D55" s="2" t="s">
        <v>147</v>
      </c>
      <c r="E55" s="4" t="s">
        <v>289</v>
      </c>
      <c r="F55" s="8">
        <v>0.21623999999999999</v>
      </c>
      <c r="G55" s="7">
        <v>0.159</v>
      </c>
      <c r="H55" s="7">
        <v>0.26500000000000001</v>
      </c>
      <c r="I55" s="6">
        <f>H55/G55</f>
        <v>1.6666666666666667</v>
      </c>
      <c r="J55" s="3" t="s">
        <v>143</v>
      </c>
      <c r="K55" s="1" t="s">
        <v>148</v>
      </c>
      <c r="L55" s="2" t="s">
        <v>171</v>
      </c>
      <c r="M55" s="2">
        <v>2022</v>
      </c>
    </row>
    <row r="56" spans="1:13" ht="36" customHeight="1" x14ac:dyDescent="0.2">
      <c r="A56" s="2">
        <v>28</v>
      </c>
      <c r="B56" s="2" t="s">
        <v>153</v>
      </c>
      <c r="C56" s="3" t="s">
        <v>149</v>
      </c>
      <c r="D56" s="4" t="s">
        <v>152</v>
      </c>
      <c r="E56" s="4" t="s">
        <v>288</v>
      </c>
      <c r="G56" s="7">
        <v>0.159</v>
      </c>
      <c r="H56" s="7">
        <v>0.183</v>
      </c>
      <c r="I56" s="6">
        <f>H56/G56</f>
        <v>1.1509433962264151</v>
      </c>
      <c r="J56" s="3" t="s">
        <v>154</v>
      </c>
      <c r="K56" s="2" t="s">
        <v>155</v>
      </c>
      <c r="L56" s="2" t="s">
        <v>171</v>
      </c>
      <c r="M56" s="2">
        <v>2022</v>
      </c>
    </row>
    <row r="57" spans="1:13" ht="36" customHeight="1" x14ac:dyDescent="0.2">
      <c r="A57" s="2">
        <v>28</v>
      </c>
      <c r="B57" s="2" t="s">
        <v>153</v>
      </c>
      <c r="C57" s="3" t="s">
        <v>150</v>
      </c>
      <c r="D57" s="4" t="s">
        <v>151</v>
      </c>
      <c r="E57" s="4" t="s">
        <v>288</v>
      </c>
      <c r="G57" s="7">
        <v>0.159</v>
      </c>
      <c r="H57" s="7">
        <v>0.191</v>
      </c>
      <c r="I57" s="6">
        <f>H57/G57</f>
        <v>1.2012578616352201</v>
      </c>
      <c r="J57" s="3" t="s">
        <v>154</v>
      </c>
      <c r="K57" s="2" t="s">
        <v>155</v>
      </c>
      <c r="L57" s="2" t="s">
        <v>171</v>
      </c>
      <c r="M57" s="2">
        <v>2022</v>
      </c>
    </row>
    <row r="58" spans="1:13" ht="36" customHeight="1" x14ac:dyDescent="0.2">
      <c r="A58" s="2">
        <v>29</v>
      </c>
      <c r="B58" s="2" t="s">
        <v>165</v>
      </c>
      <c r="C58" s="3" t="s">
        <v>160</v>
      </c>
      <c r="D58" s="2" t="s">
        <v>161</v>
      </c>
      <c r="E58" s="4" t="s">
        <v>288</v>
      </c>
      <c r="F58" s="8">
        <f>0.004*219.12</f>
        <v>0.87648000000000004</v>
      </c>
      <c r="G58" s="7">
        <v>8.2000000000000003E-2</v>
      </c>
      <c r="H58" s="7">
        <v>8.6999999999999994E-2</v>
      </c>
      <c r="I58" s="6">
        <f>H58/G58</f>
        <v>1.0609756097560974</v>
      </c>
      <c r="J58" s="3" t="s">
        <v>163</v>
      </c>
      <c r="K58" s="2" t="s">
        <v>162</v>
      </c>
      <c r="L58" s="2" t="s">
        <v>171</v>
      </c>
      <c r="M58" s="2">
        <v>2021</v>
      </c>
    </row>
    <row r="59" spans="1:13" ht="36" customHeight="1" x14ac:dyDescent="0.2">
      <c r="A59" s="2">
        <v>29</v>
      </c>
      <c r="B59" s="2" t="s">
        <v>166</v>
      </c>
      <c r="C59" s="3" t="s">
        <v>156</v>
      </c>
      <c r="D59" s="2" t="s">
        <v>157</v>
      </c>
      <c r="E59" s="4" t="s">
        <v>288</v>
      </c>
      <c r="F59" s="8">
        <f>0.002*226.03</f>
        <v>0.45206000000000002</v>
      </c>
      <c r="G59" s="7">
        <v>8.2000000000000003E-2</v>
      </c>
      <c r="H59" s="7">
        <v>0.13200000000000001</v>
      </c>
      <c r="I59" s="6">
        <f>H59/G59</f>
        <v>1.6097560975609757</v>
      </c>
      <c r="J59" s="3" t="s">
        <v>164</v>
      </c>
      <c r="K59" s="2" t="s">
        <v>162</v>
      </c>
      <c r="L59" s="2" t="s">
        <v>171</v>
      </c>
      <c r="M59" s="2">
        <v>2021</v>
      </c>
    </row>
    <row r="60" spans="1:13" ht="36" customHeight="1" x14ac:dyDescent="0.2">
      <c r="A60" s="2">
        <v>29</v>
      </c>
      <c r="B60" s="2" t="s">
        <v>165</v>
      </c>
      <c r="C60" s="3" t="s">
        <v>156</v>
      </c>
      <c r="D60" s="2" t="s">
        <v>157</v>
      </c>
      <c r="E60" s="4" t="s">
        <v>288</v>
      </c>
      <c r="F60" s="8">
        <f>0.008 * 226.03</f>
        <v>1.8082400000000001</v>
      </c>
      <c r="G60" s="7">
        <v>8.2000000000000003E-2</v>
      </c>
      <c r="H60" s="7">
        <v>0.16500000000000001</v>
      </c>
      <c r="I60" s="6">
        <f>H60/G60</f>
        <v>2.0121951219512195</v>
      </c>
      <c r="J60" s="3" t="s">
        <v>163</v>
      </c>
      <c r="K60" s="2" t="s">
        <v>162</v>
      </c>
      <c r="L60" s="2" t="s">
        <v>171</v>
      </c>
      <c r="M60" s="2">
        <v>2021</v>
      </c>
    </row>
    <row r="61" spans="1:13" ht="36" customHeight="1" x14ac:dyDescent="0.2">
      <c r="A61" s="2">
        <v>29</v>
      </c>
      <c r="B61" s="2" t="s">
        <v>165</v>
      </c>
      <c r="C61" s="3" t="s">
        <v>159</v>
      </c>
      <c r="D61" s="2" t="s">
        <v>158</v>
      </c>
      <c r="E61" s="4" t="s">
        <v>288</v>
      </c>
      <c r="F61" s="8">
        <f>0.004 * 131.87</f>
        <v>0.52748000000000006</v>
      </c>
      <c r="G61" s="7">
        <v>8.2000000000000003E-2</v>
      </c>
      <c r="H61" s="7">
        <v>0.189</v>
      </c>
      <c r="I61" s="6">
        <f>H61/G61</f>
        <v>2.3048780487804876</v>
      </c>
      <c r="J61" s="3" t="s">
        <v>163</v>
      </c>
      <c r="K61" s="2" t="s">
        <v>162</v>
      </c>
      <c r="L61" s="2" t="s">
        <v>171</v>
      </c>
      <c r="M61" s="2">
        <v>2021</v>
      </c>
    </row>
    <row r="62" spans="1:13" ht="36" customHeight="1" x14ac:dyDescent="0.2">
      <c r="A62" s="2">
        <v>29</v>
      </c>
      <c r="B62" s="2" t="s">
        <v>166</v>
      </c>
      <c r="C62" s="3" t="s">
        <v>156</v>
      </c>
      <c r="D62" s="2" t="s">
        <v>157</v>
      </c>
      <c r="E62" s="4" t="s">
        <v>288</v>
      </c>
      <c r="F62" s="8">
        <f>0.004 *226.03</f>
        <v>0.90412000000000003</v>
      </c>
      <c r="G62" s="7">
        <v>8.2000000000000003E-2</v>
      </c>
      <c r="H62" s="7">
        <v>0.22900000000000001</v>
      </c>
      <c r="I62" s="6">
        <f>H62/G62</f>
        <v>2.7926829268292681</v>
      </c>
      <c r="J62" s="3" t="s">
        <v>163</v>
      </c>
      <c r="K62" s="2" t="s">
        <v>162</v>
      </c>
      <c r="L62" s="2" t="s">
        <v>171</v>
      </c>
      <c r="M62" s="2">
        <v>2021</v>
      </c>
    </row>
    <row r="63" spans="1:13" ht="36" customHeight="1" x14ac:dyDescent="0.2">
      <c r="A63" s="2">
        <v>30</v>
      </c>
      <c r="B63" s="2" t="s">
        <v>173</v>
      </c>
      <c r="C63" s="3" t="s">
        <v>168</v>
      </c>
      <c r="D63" s="2" t="s">
        <v>167</v>
      </c>
      <c r="E63" s="4" t="s">
        <v>288</v>
      </c>
      <c r="F63" s="8">
        <v>9.0999999999999998E-2</v>
      </c>
      <c r="G63" s="7">
        <v>0.16</v>
      </c>
      <c r="H63" s="7">
        <v>0.20100000000000001</v>
      </c>
      <c r="I63" s="6">
        <f>H63/G63</f>
        <v>1.2562500000000001</v>
      </c>
      <c r="J63" s="3" t="s">
        <v>169</v>
      </c>
      <c r="K63" s="2" t="s">
        <v>170</v>
      </c>
      <c r="L63" s="2" t="s">
        <v>16</v>
      </c>
      <c r="M63" s="2">
        <v>2020</v>
      </c>
    </row>
    <row r="64" spans="1:13" ht="36" customHeight="1" x14ac:dyDescent="0.2">
      <c r="A64" s="2">
        <v>31</v>
      </c>
      <c r="B64" s="2" t="s">
        <v>12</v>
      </c>
      <c r="C64" s="3" t="s">
        <v>174</v>
      </c>
      <c r="D64" s="2" t="s">
        <v>175</v>
      </c>
      <c r="E64" s="4" t="s">
        <v>289</v>
      </c>
      <c r="F64" s="8">
        <v>5</v>
      </c>
      <c r="G64" s="7">
        <v>3.2000000000000002E-3</v>
      </c>
      <c r="H64" s="7">
        <v>1.18E-2</v>
      </c>
      <c r="I64" s="6">
        <f>H64/G64</f>
        <v>3.6874999999999996</v>
      </c>
      <c r="J64" s="3" t="s">
        <v>176</v>
      </c>
      <c r="K64" s="2" t="s">
        <v>177</v>
      </c>
      <c r="L64" s="2" t="s">
        <v>178</v>
      </c>
      <c r="M64" s="2">
        <v>2020</v>
      </c>
    </row>
    <row r="65" spans="1:14" ht="36" customHeight="1" x14ac:dyDescent="0.2">
      <c r="A65" s="2">
        <v>32</v>
      </c>
      <c r="B65" s="2" t="s">
        <v>12</v>
      </c>
      <c r="C65" s="3" t="s">
        <v>180</v>
      </c>
      <c r="D65" s="3" t="s">
        <v>179</v>
      </c>
      <c r="E65" s="4" t="s">
        <v>289</v>
      </c>
      <c r="G65" s="7">
        <v>0.13</v>
      </c>
      <c r="H65" s="7">
        <v>0.188</v>
      </c>
      <c r="I65" s="6">
        <f>H65/G65</f>
        <v>1.4461538461538461</v>
      </c>
      <c r="J65" s="3" t="s">
        <v>181</v>
      </c>
      <c r="K65" s="2" t="s">
        <v>182</v>
      </c>
      <c r="L65" s="2" t="s">
        <v>16</v>
      </c>
      <c r="M65" s="2">
        <v>2023</v>
      </c>
    </row>
    <row r="66" spans="1:14" ht="36" customHeight="1" x14ac:dyDescent="0.2">
      <c r="A66" s="2">
        <v>33</v>
      </c>
      <c r="B66" s="2" t="s">
        <v>24</v>
      </c>
      <c r="C66" s="3" t="s">
        <v>183</v>
      </c>
      <c r="D66" s="2" t="s">
        <v>184</v>
      </c>
      <c r="E66" s="4" t="s">
        <v>289</v>
      </c>
      <c r="F66" s="8">
        <v>8</v>
      </c>
      <c r="G66" s="7">
        <v>4.0899999999999999E-2</v>
      </c>
      <c r="H66" s="7">
        <v>8.9300000000000004E-2</v>
      </c>
      <c r="I66" s="6">
        <f>H66/G66</f>
        <v>2.1833740831295847</v>
      </c>
      <c r="J66" s="3" t="s">
        <v>185</v>
      </c>
      <c r="K66" s="2" t="s">
        <v>186</v>
      </c>
      <c r="L66" s="2" t="s">
        <v>171</v>
      </c>
      <c r="M66" s="2">
        <v>2024</v>
      </c>
    </row>
    <row r="67" spans="1:14" ht="36" customHeight="1" x14ac:dyDescent="0.2">
      <c r="A67" s="2">
        <v>33</v>
      </c>
      <c r="B67" s="2" t="s">
        <v>24</v>
      </c>
      <c r="C67" s="3" t="s">
        <v>183</v>
      </c>
      <c r="D67" s="2" t="s">
        <v>184</v>
      </c>
      <c r="E67" s="4" t="s">
        <v>289</v>
      </c>
      <c r="F67" s="8">
        <v>2</v>
      </c>
      <c r="G67" s="7">
        <v>4.0899999999999999E-2</v>
      </c>
      <c r="H67" s="7">
        <v>0.1085</v>
      </c>
      <c r="I67" s="6">
        <f>H67/G67</f>
        <v>2.6528117359413201</v>
      </c>
      <c r="J67" s="3" t="s">
        <v>185</v>
      </c>
      <c r="K67" s="2" t="s">
        <v>186</v>
      </c>
      <c r="L67" s="2" t="s">
        <v>171</v>
      </c>
      <c r="M67" s="2">
        <v>2024</v>
      </c>
    </row>
    <row r="68" spans="1:14" ht="36" customHeight="1" x14ac:dyDescent="0.2">
      <c r="A68" s="2">
        <v>33</v>
      </c>
      <c r="B68" s="2" t="s">
        <v>24</v>
      </c>
      <c r="C68" s="3" t="s">
        <v>183</v>
      </c>
      <c r="D68" s="2" t="s">
        <v>184</v>
      </c>
      <c r="E68" s="4" t="s">
        <v>289</v>
      </c>
      <c r="F68" s="8">
        <v>5</v>
      </c>
      <c r="G68" s="7">
        <v>4.0899999999999999E-2</v>
      </c>
      <c r="H68" s="7">
        <v>0.13039999999999999</v>
      </c>
      <c r="I68" s="6">
        <f>H68/G68</f>
        <v>3.1882640586797062</v>
      </c>
      <c r="J68" s="3" t="s">
        <v>185</v>
      </c>
      <c r="K68" s="2" t="s">
        <v>186</v>
      </c>
      <c r="L68" s="2" t="s">
        <v>171</v>
      </c>
      <c r="M68" s="2">
        <v>2024</v>
      </c>
    </row>
    <row r="69" spans="1:14" ht="36" customHeight="1" x14ac:dyDescent="0.2">
      <c r="A69" s="2">
        <v>34</v>
      </c>
      <c r="B69" s="2" t="s">
        <v>12</v>
      </c>
      <c r="C69" s="3" t="s">
        <v>187</v>
      </c>
      <c r="D69" s="2" t="s">
        <v>188</v>
      </c>
      <c r="E69" s="4" t="s">
        <v>289</v>
      </c>
      <c r="F69" s="8">
        <v>5</v>
      </c>
      <c r="G69" s="7">
        <v>3.4799999999999998E-2</v>
      </c>
      <c r="H69" s="7">
        <v>0.1111</v>
      </c>
      <c r="I69" s="6">
        <f>H69/G69</f>
        <v>3.1925287356321843</v>
      </c>
      <c r="J69" s="3" t="s">
        <v>189</v>
      </c>
      <c r="K69" s="2" t="s">
        <v>190</v>
      </c>
      <c r="L69" s="2" t="s">
        <v>16</v>
      </c>
      <c r="M69" s="2">
        <v>2019</v>
      </c>
    </row>
    <row r="70" spans="1:14" ht="36" customHeight="1" x14ac:dyDescent="0.2">
      <c r="A70" s="2">
        <v>35</v>
      </c>
      <c r="B70" s="2" t="s">
        <v>24</v>
      </c>
      <c r="C70" s="3" t="s">
        <v>193</v>
      </c>
      <c r="D70" s="2" t="s">
        <v>192</v>
      </c>
      <c r="E70" s="4" t="s">
        <v>289</v>
      </c>
      <c r="F70" s="8">
        <v>4</v>
      </c>
      <c r="G70" s="7">
        <v>4.2599999999999999E-2</v>
      </c>
      <c r="H70" s="7">
        <v>8.8999999999999996E-2</v>
      </c>
      <c r="I70" s="6">
        <f>H70/G70</f>
        <v>2.089201877934272</v>
      </c>
      <c r="J70" s="2" t="s">
        <v>194</v>
      </c>
      <c r="K70" s="2" t="s">
        <v>195</v>
      </c>
      <c r="L70" s="2" t="s">
        <v>171</v>
      </c>
      <c r="M70" s="2">
        <v>2023</v>
      </c>
    </row>
    <row r="71" spans="1:14" ht="36" customHeight="1" x14ac:dyDescent="0.2">
      <c r="A71" s="2">
        <v>35</v>
      </c>
      <c r="B71" s="2" t="s">
        <v>24</v>
      </c>
      <c r="C71" s="3" t="s">
        <v>193</v>
      </c>
      <c r="D71" s="2" t="s">
        <v>191</v>
      </c>
      <c r="E71" s="4" t="s">
        <v>289</v>
      </c>
      <c r="F71" s="8">
        <v>1</v>
      </c>
      <c r="G71" s="7">
        <v>4.2599999999999999E-2</v>
      </c>
      <c r="H71" s="7">
        <v>0.1104</v>
      </c>
      <c r="I71" s="6">
        <f>H71/G71</f>
        <v>2.591549295774648</v>
      </c>
      <c r="J71" s="3" t="s">
        <v>194</v>
      </c>
      <c r="K71" s="2" t="s">
        <v>195</v>
      </c>
      <c r="L71" s="2" t="s">
        <v>171</v>
      </c>
      <c r="M71" s="2">
        <v>2023</v>
      </c>
    </row>
    <row r="72" spans="1:14" ht="36" customHeight="1" x14ac:dyDescent="0.2">
      <c r="A72" s="2">
        <v>35</v>
      </c>
      <c r="B72" s="2" t="s">
        <v>24</v>
      </c>
      <c r="C72" s="3" t="s">
        <v>193</v>
      </c>
      <c r="D72" s="2" t="s">
        <v>192</v>
      </c>
      <c r="E72" s="4" t="s">
        <v>289</v>
      </c>
      <c r="F72" s="8">
        <v>2</v>
      </c>
      <c r="G72" s="7">
        <v>4.2599999999999999E-2</v>
      </c>
      <c r="H72" s="7">
        <v>0.14699999999999999</v>
      </c>
      <c r="I72" s="6">
        <f>H72/G72</f>
        <v>3.4507042253521125</v>
      </c>
      <c r="J72" s="3" t="s">
        <v>194</v>
      </c>
      <c r="K72" s="2" t="s">
        <v>195</v>
      </c>
      <c r="L72" s="2" t="s">
        <v>171</v>
      </c>
      <c r="M72" s="2">
        <v>2023</v>
      </c>
    </row>
    <row r="73" spans="1:14" ht="36" customHeight="1" x14ac:dyDescent="0.2">
      <c r="A73" s="2">
        <v>36</v>
      </c>
      <c r="B73" s="7" t="s">
        <v>61</v>
      </c>
      <c r="C73" s="7" t="s">
        <v>197</v>
      </c>
      <c r="D73" s="7" t="s">
        <v>198</v>
      </c>
      <c r="E73" s="4" t="s">
        <v>289</v>
      </c>
      <c r="F73" s="8">
        <v>8.7119999999999997</v>
      </c>
      <c r="G73" s="7">
        <v>0.12</v>
      </c>
      <c r="H73" s="7">
        <v>0.17</v>
      </c>
      <c r="I73" s="6">
        <f>H73/G73</f>
        <v>1.4166666666666667</v>
      </c>
      <c r="J73" s="9" t="s">
        <v>199</v>
      </c>
      <c r="K73" s="2" t="s">
        <v>200</v>
      </c>
      <c r="L73" s="7" t="s">
        <v>16</v>
      </c>
      <c r="M73" s="2">
        <v>2023</v>
      </c>
      <c r="N73" s="7"/>
    </row>
    <row r="74" spans="1:14" ht="36" customHeight="1" x14ac:dyDescent="0.2">
      <c r="A74" s="2">
        <v>37</v>
      </c>
      <c r="B74" s="2" t="s">
        <v>205</v>
      </c>
      <c r="C74" s="3" t="s">
        <v>149</v>
      </c>
      <c r="D74" s="3" t="s">
        <v>202</v>
      </c>
      <c r="E74" s="4" t="s">
        <v>289</v>
      </c>
      <c r="F74" s="8">
        <v>4</v>
      </c>
      <c r="G74" s="7">
        <v>3.3500000000000002E-2</v>
      </c>
      <c r="H74" s="7">
        <v>0.1028</v>
      </c>
      <c r="I74" s="6">
        <f>H74/G74</f>
        <v>3.0686567164179102</v>
      </c>
      <c r="J74" s="3" t="s">
        <v>203</v>
      </c>
      <c r="K74" s="7" t="s">
        <v>204</v>
      </c>
      <c r="L74" s="7" t="s">
        <v>16</v>
      </c>
      <c r="M74" s="2">
        <v>2022</v>
      </c>
    </row>
    <row r="75" spans="1:14" ht="36" customHeight="1" x14ac:dyDescent="0.2">
      <c r="A75" s="2">
        <v>37</v>
      </c>
      <c r="B75" s="2" t="s">
        <v>205</v>
      </c>
      <c r="C75" s="3" t="s">
        <v>284</v>
      </c>
      <c r="D75" s="3" t="s">
        <v>201</v>
      </c>
      <c r="E75" s="4" t="s">
        <v>289</v>
      </c>
      <c r="F75" s="8">
        <v>4</v>
      </c>
      <c r="G75" s="7">
        <v>3.3500000000000002E-2</v>
      </c>
      <c r="H75" s="7">
        <v>0.223</v>
      </c>
      <c r="I75" s="6">
        <f>H75/G75</f>
        <v>6.6567164179104479</v>
      </c>
      <c r="J75" s="3" t="s">
        <v>203</v>
      </c>
      <c r="K75" s="7" t="s">
        <v>204</v>
      </c>
      <c r="L75" s="2" t="s">
        <v>16</v>
      </c>
      <c r="M75" s="2">
        <v>2022</v>
      </c>
    </row>
    <row r="76" spans="1:14" ht="36" customHeight="1" x14ac:dyDescent="0.2">
      <c r="A76" s="2">
        <v>38</v>
      </c>
      <c r="B76" s="2" t="s">
        <v>207</v>
      </c>
      <c r="C76" s="3" t="s">
        <v>206</v>
      </c>
      <c r="D76" s="2" t="s">
        <v>69</v>
      </c>
      <c r="E76" s="4" t="s">
        <v>289</v>
      </c>
      <c r="F76" s="8">
        <v>1</v>
      </c>
      <c r="G76" s="7">
        <v>1.2699999999999999E-2</v>
      </c>
      <c r="H76" s="7">
        <v>2.3599999999999999E-2</v>
      </c>
      <c r="I76" s="6">
        <f>H76/G76</f>
        <v>1.8582677165354331</v>
      </c>
      <c r="J76" s="3" t="s">
        <v>209</v>
      </c>
      <c r="K76" s="2" t="s">
        <v>210</v>
      </c>
      <c r="L76" s="7" t="s">
        <v>16</v>
      </c>
      <c r="M76" s="2">
        <v>2020</v>
      </c>
    </row>
    <row r="77" spans="1:14" ht="36" customHeight="1" x14ac:dyDescent="0.2">
      <c r="A77" s="2">
        <v>38</v>
      </c>
      <c r="B77" s="2" t="s">
        <v>207</v>
      </c>
      <c r="C77" s="3" t="s">
        <v>206</v>
      </c>
      <c r="D77" s="2" t="s">
        <v>69</v>
      </c>
      <c r="E77" s="4" t="s">
        <v>289</v>
      </c>
      <c r="F77" s="8">
        <v>2.5</v>
      </c>
      <c r="G77" s="7">
        <v>1.2699999999999999E-2</v>
      </c>
      <c r="H77" s="7">
        <v>2.7300000000000001E-2</v>
      </c>
      <c r="I77" s="6">
        <f>H77/G77</f>
        <v>2.1496062992125986</v>
      </c>
      <c r="J77" s="3" t="s">
        <v>208</v>
      </c>
      <c r="K77" s="2" t="s">
        <v>210</v>
      </c>
      <c r="L77" s="7" t="s">
        <v>16</v>
      </c>
      <c r="M77" s="2">
        <v>2020</v>
      </c>
    </row>
    <row r="78" spans="1:14" ht="36" customHeight="1" x14ac:dyDescent="0.2">
      <c r="A78" s="2">
        <v>38</v>
      </c>
      <c r="B78" s="2" t="s">
        <v>207</v>
      </c>
      <c r="C78" s="3" t="s">
        <v>206</v>
      </c>
      <c r="D78" s="2" t="s">
        <v>69</v>
      </c>
      <c r="E78" s="4" t="s">
        <v>289</v>
      </c>
      <c r="F78" s="8">
        <v>2</v>
      </c>
      <c r="G78" s="7">
        <v>1.2699999999999999E-2</v>
      </c>
      <c r="H78" s="7">
        <v>4.1000000000000002E-2</v>
      </c>
      <c r="I78" s="6">
        <f>H78/G78</f>
        <v>3.2283464566929139</v>
      </c>
      <c r="J78" s="3" t="s">
        <v>208</v>
      </c>
      <c r="K78" s="2" t="s">
        <v>210</v>
      </c>
      <c r="L78" s="7" t="s">
        <v>16</v>
      </c>
      <c r="M78" s="2">
        <v>2020</v>
      </c>
    </row>
    <row r="79" spans="1:14" ht="36" customHeight="1" x14ac:dyDescent="0.2">
      <c r="A79" s="2">
        <v>39</v>
      </c>
      <c r="B79" s="2" t="s">
        <v>212</v>
      </c>
      <c r="C79" s="3" t="s">
        <v>215</v>
      </c>
      <c r="D79" s="2" t="s">
        <v>287</v>
      </c>
      <c r="E79" s="4" t="s">
        <v>288</v>
      </c>
      <c r="F79" s="8">
        <v>12</v>
      </c>
      <c r="G79" s="7">
        <v>1.9E-3</v>
      </c>
      <c r="H79" s="7">
        <v>1E-3</v>
      </c>
      <c r="I79" s="6">
        <f>H79/G79</f>
        <v>0.52631578947368418</v>
      </c>
      <c r="J79" s="3" t="s">
        <v>219</v>
      </c>
      <c r="K79" s="12" t="s">
        <v>370</v>
      </c>
      <c r="L79" s="7" t="s">
        <v>222</v>
      </c>
      <c r="M79" s="2">
        <v>2019</v>
      </c>
    </row>
    <row r="80" spans="1:14" ht="36" customHeight="1" x14ac:dyDescent="0.2">
      <c r="A80" s="2">
        <v>39</v>
      </c>
      <c r="B80" s="2" t="s">
        <v>212</v>
      </c>
      <c r="C80" s="3" t="s">
        <v>215</v>
      </c>
      <c r="D80" s="2" t="s">
        <v>216</v>
      </c>
      <c r="E80" s="4" t="s">
        <v>288</v>
      </c>
      <c r="F80" s="8">
        <v>8</v>
      </c>
      <c r="G80" s="7">
        <v>1.9E-3</v>
      </c>
      <c r="H80" s="7">
        <v>1.5E-3</v>
      </c>
      <c r="I80" s="6">
        <f>H80/G80</f>
        <v>0.78947368421052633</v>
      </c>
      <c r="J80" s="3" t="s">
        <v>219</v>
      </c>
      <c r="K80" s="2" t="s">
        <v>220</v>
      </c>
      <c r="L80" s="7" t="s">
        <v>222</v>
      </c>
      <c r="M80" s="2">
        <v>2019</v>
      </c>
    </row>
    <row r="81" spans="1:13" ht="36" customHeight="1" x14ac:dyDescent="0.2">
      <c r="A81" s="2">
        <v>39</v>
      </c>
      <c r="B81" s="2" t="s">
        <v>212</v>
      </c>
      <c r="C81" s="3" t="s">
        <v>214</v>
      </c>
      <c r="D81" s="2" t="s">
        <v>218</v>
      </c>
      <c r="E81" s="4" t="s">
        <v>288</v>
      </c>
      <c r="F81" s="8">
        <v>6</v>
      </c>
      <c r="G81" s="7">
        <v>1.9E-3</v>
      </c>
      <c r="H81" s="7">
        <v>2.2000000000000001E-3</v>
      </c>
      <c r="I81" s="6">
        <f>H81/G81</f>
        <v>1.1578947368421053</v>
      </c>
      <c r="J81" s="3" t="s">
        <v>219</v>
      </c>
      <c r="K81" s="2" t="s">
        <v>220</v>
      </c>
      <c r="L81" s="7" t="s">
        <v>222</v>
      </c>
      <c r="M81" s="2">
        <v>2019</v>
      </c>
    </row>
    <row r="82" spans="1:13" ht="36" customHeight="1" x14ac:dyDescent="0.2">
      <c r="A82" s="2">
        <v>39</v>
      </c>
      <c r="B82" s="2" t="s">
        <v>212</v>
      </c>
      <c r="C82" s="3" t="s">
        <v>213</v>
      </c>
      <c r="D82" s="2" t="s">
        <v>211</v>
      </c>
      <c r="E82" s="4" t="s">
        <v>288</v>
      </c>
      <c r="F82" s="8">
        <v>12</v>
      </c>
      <c r="G82" s="7">
        <v>1.9E-3</v>
      </c>
      <c r="H82" s="7">
        <v>2.8999999999999998E-3</v>
      </c>
      <c r="I82" s="6">
        <f>H82/G82</f>
        <v>1.5263157894736841</v>
      </c>
      <c r="J82" s="3" t="s">
        <v>219</v>
      </c>
      <c r="K82" s="2" t="s">
        <v>220</v>
      </c>
      <c r="L82" s="7" t="s">
        <v>222</v>
      </c>
      <c r="M82" s="2">
        <v>2019</v>
      </c>
    </row>
    <row r="83" spans="1:13" ht="36" customHeight="1" x14ac:dyDescent="0.2">
      <c r="A83" s="2">
        <v>39</v>
      </c>
      <c r="B83" s="2" t="s">
        <v>212</v>
      </c>
      <c r="C83" s="3" t="s">
        <v>215</v>
      </c>
      <c r="D83" s="2" t="s">
        <v>217</v>
      </c>
      <c r="E83" s="4" t="s">
        <v>288</v>
      </c>
      <c r="F83" s="8">
        <v>10</v>
      </c>
      <c r="G83" s="7">
        <v>1.9E-3</v>
      </c>
      <c r="H83" s="7">
        <v>3.0000000000000001E-3</v>
      </c>
      <c r="I83" s="6">
        <f>H83/G83</f>
        <v>1.5789473684210527</v>
      </c>
      <c r="J83" s="3" t="s">
        <v>219</v>
      </c>
      <c r="K83" s="2" t="s">
        <v>220</v>
      </c>
      <c r="L83" s="7" t="s">
        <v>222</v>
      </c>
      <c r="M83" s="2">
        <v>2019</v>
      </c>
    </row>
    <row r="84" spans="1:13" ht="36" customHeight="1" x14ac:dyDescent="0.2">
      <c r="A84" s="2">
        <v>39</v>
      </c>
      <c r="B84" s="2" t="s">
        <v>212</v>
      </c>
      <c r="C84" s="3" t="s">
        <v>214</v>
      </c>
      <c r="D84" s="2" t="s">
        <v>218</v>
      </c>
      <c r="E84" s="4" t="s">
        <v>288</v>
      </c>
      <c r="F84" s="8">
        <v>10</v>
      </c>
      <c r="G84" s="7">
        <v>1.9E-3</v>
      </c>
      <c r="H84" s="7">
        <v>3.0000000000000001E-3</v>
      </c>
      <c r="I84" s="6">
        <f>H84/G84</f>
        <v>1.5789473684210527</v>
      </c>
      <c r="J84" s="3" t="s">
        <v>219</v>
      </c>
      <c r="K84" s="2" t="s">
        <v>220</v>
      </c>
      <c r="L84" s="7" t="s">
        <v>222</v>
      </c>
      <c r="M84" s="2">
        <v>2019</v>
      </c>
    </row>
    <row r="85" spans="1:13" ht="36" customHeight="1" x14ac:dyDescent="0.2">
      <c r="A85" s="2">
        <v>39</v>
      </c>
      <c r="B85" s="2" t="s">
        <v>212</v>
      </c>
      <c r="C85" s="3" t="s">
        <v>213</v>
      </c>
      <c r="D85" s="2" t="s">
        <v>211</v>
      </c>
      <c r="E85" s="4" t="s">
        <v>288</v>
      </c>
      <c r="F85" s="8">
        <v>8</v>
      </c>
      <c r="G85" s="7">
        <v>1.9E-3</v>
      </c>
      <c r="H85" s="7">
        <v>4.4000000000000003E-3</v>
      </c>
      <c r="I85" s="6">
        <f>H85/G85</f>
        <v>2.3157894736842106</v>
      </c>
      <c r="J85" s="3" t="s">
        <v>219</v>
      </c>
      <c r="K85" s="2" t="s">
        <v>221</v>
      </c>
      <c r="L85" s="7" t="s">
        <v>222</v>
      </c>
      <c r="M85" s="2">
        <v>2019</v>
      </c>
    </row>
    <row r="86" spans="1:13" ht="36" customHeight="1" x14ac:dyDescent="0.2">
      <c r="A86" s="2">
        <v>39</v>
      </c>
      <c r="B86" s="2" t="s">
        <v>212</v>
      </c>
      <c r="C86" s="3" t="s">
        <v>214</v>
      </c>
      <c r="D86" s="2" t="s">
        <v>218</v>
      </c>
      <c r="E86" s="4" t="s">
        <v>288</v>
      </c>
      <c r="F86" s="8">
        <v>8</v>
      </c>
      <c r="G86" s="7">
        <v>1.9E-3</v>
      </c>
      <c r="H86" s="7">
        <v>5.1999999999999998E-3</v>
      </c>
      <c r="I86" s="6">
        <f>H86/G86</f>
        <v>2.736842105263158</v>
      </c>
      <c r="J86" s="3" t="s">
        <v>219</v>
      </c>
      <c r="K86" s="2" t="s">
        <v>220</v>
      </c>
      <c r="L86" s="7" t="s">
        <v>222</v>
      </c>
      <c r="M86" s="2">
        <v>2019</v>
      </c>
    </row>
    <row r="87" spans="1:13" ht="36" customHeight="1" x14ac:dyDescent="0.2">
      <c r="A87" s="2">
        <v>39</v>
      </c>
      <c r="B87" s="2" t="s">
        <v>212</v>
      </c>
      <c r="C87" s="3" t="s">
        <v>213</v>
      </c>
      <c r="D87" s="2" t="s">
        <v>211</v>
      </c>
      <c r="E87" s="4" t="s">
        <v>288</v>
      </c>
      <c r="F87" s="8">
        <v>10</v>
      </c>
      <c r="G87" s="7">
        <v>1.9E-3</v>
      </c>
      <c r="H87" s="7">
        <v>1.03E-2</v>
      </c>
      <c r="I87" s="6">
        <f>H87/G87</f>
        <v>5.4210526315789478</v>
      </c>
      <c r="J87" s="3" t="s">
        <v>219</v>
      </c>
      <c r="K87" s="2" t="s">
        <v>220</v>
      </c>
      <c r="L87" s="7" t="s">
        <v>222</v>
      </c>
      <c r="M87" s="2">
        <v>2019</v>
      </c>
    </row>
    <row r="88" spans="1:13" ht="36" customHeight="1" x14ac:dyDescent="0.2">
      <c r="A88" s="2">
        <v>40</v>
      </c>
      <c r="B88" s="2" t="s">
        <v>61</v>
      </c>
      <c r="C88" s="3" t="s">
        <v>223</v>
      </c>
      <c r="D88" s="2" t="s">
        <v>224</v>
      </c>
      <c r="E88" s="4" t="s">
        <v>289</v>
      </c>
      <c r="F88" s="8">
        <v>20</v>
      </c>
      <c r="G88" s="7">
        <v>3.1E-2</v>
      </c>
      <c r="H88" s="7">
        <v>0.108</v>
      </c>
      <c r="I88" s="6">
        <f>H88/G88</f>
        <v>3.4838709677419355</v>
      </c>
      <c r="J88" s="3" t="s">
        <v>225</v>
      </c>
      <c r="K88" s="2" t="s">
        <v>226</v>
      </c>
      <c r="L88" s="2" t="s">
        <v>48</v>
      </c>
      <c r="M88" s="2">
        <v>2022</v>
      </c>
    </row>
    <row r="89" spans="1:13" ht="36" customHeight="1" x14ac:dyDescent="0.2">
      <c r="A89" s="2">
        <v>41</v>
      </c>
      <c r="B89" s="2" t="s">
        <v>227</v>
      </c>
      <c r="C89" s="3" t="s">
        <v>231</v>
      </c>
      <c r="D89" s="2" t="s">
        <v>228</v>
      </c>
      <c r="E89" s="4" t="s">
        <v>289</v>
      </c>
      <c r="F89" s="8">
        <v>3</v>
      </c>
      <c r="G89" s="7">
        <v>0.14699999999999999</v>
      </c>
      <c r="H89" s="7">
        <v>0.23200000000000001</v>
      </c>
      <c r="I89" s="6">
        <f>H89/G89</f>
        <v>1.578231292517007</v>
      </c>
      <c r="J89" s="3" t="s">
        <v>232</v>
      </c>
      <c r="K89" s="2" t="s">
        <v>233</v>
      </c>
      <c r="L89" s="2" t="s">
        <v>16</v>
      </c>
      <c r="M89" s="2">
        <v>2023</v>
      </c>
    </row>
    <row r="90" spans="1:13" ht="36" customHeight="1" x14ac:dyDescent="0.2">
      <c r="A90" s="2">
        <v>42</v>
      </c>
      <c r="B90" s="2" t="s">
        <v>24</v>
      </c>
      <c r="C90" s="3" t="s">
        <v>249</v>
      </c>
      <c r="D90" s="2" t="s">
        <v>250</v>
      </c>
      <c r="E90" s="4" t="s">
        <v>289</v>
      </c>
      <c r="F90" s="8">
        <v>1</v>
      </c>
      <c r="G90" s="7">
        <v>2.3099999999999999E-2</v>
      </c>
      <c r="H90" s="7">
        <v>3.4000000000000002E-2</v>
      </c>
      <c r="I90" s="6">
        <f>H90/G90</f>
        <v>1.471861471861472</v>
      </c>
      <c r="J90" s="3" t="s">
        <v>251</v>
      </c>
      <c r="K90" s="2" t="s">
        <v>252</v>
      </c>
      <c r="L90" s="2" t="s">
        <v>172</v>
      </c>
      <c r="M90" s="2">
        <v>2023</v>
      </c>
    </row>
    <row r="91" spans="1:13" ht="36" customHeight="1" x14ac:dyDescent="0.2">
      <c r="A91" s="2">
        <v>42</v>
      </c>
      <c r="B91" s="2" t="s">
        <v>24</v>
      </c>
      <c r="C91" s="3" t="s">
        <v>247</v>
      </c>
      <c r="D91" s="3" t="s">
        <v>248</v>
      </c>
      <c r="E91" s="4" t="s">
        <v>289</v>
      </c>
      <c r="F91" s="8">
        <v>0.3</v>
      </c>
      <c r="G91" s="7">
        <v>2.3099999999999999E-2</v>
      </c>
      <c r="H91" s="7">
        <v>4.2599999999999999E-2</v>
      </c>
      <c r="I91" s="6">
        <f>H91/G91</f>
        <v>1.8441558441558441</v>
      </c>
      <c r="J91" s="3" t="s">
        <v>251</v>
      </c>
      <c r="K91" s="2" t="s">
        <v>252</v>
      </c>
      <c r="L91" s="2" t="s">
        <v>172</v>
      </c>
      <c r="M91" s="2">
        <v>2023</v>
      </c>
    </row>
    <row r="92" spans="1:13" ht="36" customHeight="1" x14ac:dyDescent="0.2">
      <c r="A92" s="2">
        <v>43</v>
      </c>
      <c r="B92" s="2" t="s">
        <v>286</v>
      </c>
      <c r="C92" s="3" t="s">
        <v>257</v>
      </c>
      <c r="D92" s="2" t="s">
        <v>258</v>
      </c>
      <c r="E92" s="4" t="s">
        <v>289</v>
      </c>
      <c r="F92" s="8">
        <v>3</v>
      </c>
      <c r="G92" s="7">
        <v>0.13869999999999999</v>
      </c>
      <c r="H92" s="7">
        <v>0.1429</v>
      </c>
      <c r="I92" s="6">
        <f>H92/G92</f>
        <v>1.0302811824080751</v>
      </c>
      <c r="J92" s="3" t="s">
        <v>259</v>
      </c>
      <c r="K92" s="2" t="s">
        <v>260</v>
      </c>
      <c r="L92" s="2" t="s">
        <v>171</v>
      </c>
      <c r="M92" s="2">
        <v>2023</v>
      </c>
    </row>
    <row r="93" spans="1:13" ht="36" customHeight="1" x14ac:dyDescent="0.2">
      <c r="A93" s="2">
        <v>43</v>
      </c>
      <c r="B93" s="2" t="s">
        <v>286</v>
      </c>
      <c r="C93" s="3" t="s">
        <v>256</v>
      </c>
      <c r="D93" s="2" t="s">
        <v>255</v>
      </c>
      <c r="E93" s="4" t="s">
        <v>289</v>
      </c>
      <c r="F93" s="8">
        <v>3</v>
      </c>
      <c r="G93" s="7">
        <v>0.13869999999999999</v>
      </c>
      <c r="H93" s="7">
        <v>0.16200000000000001</v>
      </c>
      <c r="I93" s="6">
        <f>H93/G93</f>
        <v>1.1679884643114637</v>
      </c>
      <c r="J93" s="3" t="s">
        <v>259</v>
      </c>
      <c r="K93" s="2" t="s">
        <v>260</v>
      </c>
      <c r="L93" s="2" t="s">
        <v>172</v>
      </c>
      <c r="M93" s="2">
        <v>2023</v>
      </c>
    </row>
    <row r="94" spans="1:13" ht="36" customHeight="1" x14ac:dyDescent="0.2">
      <c r="A94" s="2">
        <v>43</v>
      </c>
      <c r="B94" s="2" t="s">
        <v>261</v>
      </c>
      <c r="C94" s="3" t="s">
        <v>253</v>
      </c>
      <c r="D94" s="2" t="s">
        <v>254</v>
      </c>
      <c r="E94" s="4" t="s">
        <v>289</v>
      </c>
      <c r="F94" s="8">
        <v>3</v>
      </c>
      <c r="G94" s="7">
        <v>0.13869999999999999</v>
      </c>
      <c r="H94" s="7">
        <v>0.19900000000000001</v>
      </c>
      <c r="I94" s="6">
        <f>H94/G94</f>
        <v>1.4347512617159339</v>
      </c>
      <c r="J94" s="3" t="s">
        <v>259</v>
      </c>
      <c r="K94" s="2" t="s">
        <v>260</v>
      </c>
      <c r="L94" s="2" t="s">
        <v>171</v>
      </c>
      <c r="M94" s="2">
        <v>2023</v>
      </c>
    </row>
    <row r="95" spans="1:13" ht="36" customHeight="1" x14ac:dyDescent="0.2">
      <c r="A95" s="2">
        <v>44</v>
      </c>
      <c r="B95" s="2" t="s">
        <v>264</v>
      </c>
      <c r="C95" s="3" t="s">
        <v>262</v>
      </c>
      <c r="D95" s="2" t="s">
        <v>263</v>
      </c>
      <c r="E95" s="4" t="s">
        <v>288</v>
      </c>
      <c r="F95" s="8">
        <f>0.03*268.21</f>
        <v>8.0462999999999987</v>
      </c>
      <c r="G95" s="7">
        <v>0.16800000000000001</v>
      </c>
      <c r="H95" s="7">
        <v>0.25900000000000001</v>
      </c>
      <c r="I95" s="6">
        <f>H95/G95</f>
        <v>1.5416666666666665</v>
      </c>
      <c r="J95" s="3" t="s">
        <v>265</v>
      </c>
      <c r="K95" s="2" t="s">
        <v>266</v>
      </c>
      <c r="L95" s="2" t="s">
        <v>171</v>
      </c>
      <c r="M95" s="2">
        <v>2023</v>
      </c>
    </row>
    <row r="96" spans="1:13" ht="36" customHeight="1" x14ac:dyDescent="0.2">
      <c r="A96" s="2">
        <v>45</v>
      </c>
      <c r="B96" s="2" t="s">
        <v>12</v>
      </c>
      <c r="C96" s="3" t="s">
        <v>267</v>
      </c>
      <c r="D96" s="2" t="s">
        <v>268</v>
      </c>
      <c r="E96" s="4" t="s">
        <v>289</v>
      </c>
      <c r="F96" s="8">
        <f>176.17*0.5/100</f>
        <v>0.88084999999999991</v>
      </c>
      <c r="G96" s="7">
        <v>1.0800000000000001E-2</v>
      </c>
      <c r="H96" s="7">
        <v>1.9099999999999999E-2</v>
      </c>
      <c r="I96" s="6">
        <f>H96/G96</f>
        <v>1.7685185185185184</v>
      </c>
      <c r="J96" s="3" t="s">
        <v>269</v>
      </c>
      <c r="K96" s="2" t="s">
        <v>270</v>
      </c>
      <c r="L96" s="2" t="s">
        <v>237</v>
      </c>
      <c r="M96" s="2">
        <v>2022</v>
      </c>
    </row>
    <row r="97" spans="1:13" ht="36" customHeight="1" x14ac:dyDescent="0.2">
      <c r="A97" s="2">
        <v>46</v>
      </c>
      <c r="B97" s="2" t="s">
        <v>271</v>
      </c>
      <c r="C97" s="3" t="s">
        <v>272</v>
      </c>
      <c r="D97" s="2" t="s">
        <v>273</v>
      </c>
      <c r="E97" s="4" t="s">
        <v>288</v>
      </c>
      <c r="F97" s="8">
        <f>0.6*0.01*125.91</f>
        <v>0.75546000000000002</v>
      </c>
      <c r="G97" s="7">
        <v>6.25E-2</v>
      </c>
      <c r="H97" s="7">
        <v>0.1046</v>
      </c>
      <c r="I97" s="6">
        <f>H97/G97</f>
        <v>1.6736</v>
      </c>
      <c r="J97" s="3" t="s">
        <v>275</v>
      </c>
      <c r="K97" s="2" t="s">
        <v>276</v>
      </c>
      <c r="L97" s="2" t="s">
        <v>171</v>
      </c>
      <c r="M97" s="2">
        <v>2022</v>
      </c>
    </row>
    <row r="98" spans="1:13" ht="36" customHeight="1" x14ac:dyDescent="0.2">
      <c r="A98" s="2">
        <v>46</v>
      </c>
      <c r="B98" s="2" t="s">
        <v>271</v>
      </c>
      <c r="C98" s="3" t="s">
        <v>272</v>
      </c>
      <c r="D98" s="10" t="s">
        <v>274</v>
      </c>
      <c r="E98" s="4" t="s">
        <v>288</v>
      </c>
      <c r="F98" s="8">
        <f>0.6*0.03*125.91</f>
        <v>2.2663799999999998</v>
      </c>
      <c r="G98" s="7">
        <v>6.25E-2</v>
      </c>
      <c r="H98" s="7">
        <v>0.13919999999999999</v>
      </c>
      <c r="I98" s="6">
        <f>H98/G98</f>
        <v>2.2271999999999998</v>
      </c>
      <c r="J98" s="3" t="s">
        <v>275</v>
      </c>
      <c r="K98" s="2" t="s">
        <v>276</v>
      </c>
      <c r="L98" s="2" t="s">
        <v>171</v>
      </c>
      <c r="M98" s="2">
        <v>2022</v>
      </c>
    </row>
    <row r="99" spans="1:13" ht="36" customHeight="1" x14ac:dyDescent="0.2">
      <c r="A99" s="2">
        <v>47</v>
      </c>
      <c r="B99" s="2" t="s">
        <v>279</v>
      </c>
      <c r="C99" s="3" t="s">
        <v>278</v>
      </c>
      <c r="D99" s="2" t="s">
        <v>277</v>
      </c>
      <c r="E99" s="4" t="s">
        <v>288</v>
      </c>
      <c r="G99" s="7">
        <v>3.3000000000000002E-2</v>
      </c>
      <c r="H99" s="7">
        <v>8.5999999999999993E-2</v>
      </c>
      <c r="I99" s="6">
        <f>H99/G99</f>
        <v>2.6060606060606055</v>
      </c>
      <c r="J99" s="3" t="s">
        <v>280</v>
      </c>
      <c r="K99" s="2" t="s">
        <v>281</v>
      </c>
      <c r="L99" s="2" t="s">
        <v>16</v>
      </c>
      <c r="M99" s="2">
        <v>2020</v>
      </c>
    </row>
    <row r="100" spans="1:13" ht="36" customHeight="1" x14ac:dyDescent="0.2">
      <c r="A100" s="2">
        <v>48</v>
      </c>
      <c r="B100" s="2" t="s">
        <v>12</v>
      </c>
      <c r="C100" s="3" t="s">
        <v>291</v>
      </c>
      <c r="D100" s="2" t="s">
        <v>292</v>
      </c>
      <c r="E100" s="4" t="s">
        <v>289</v>
      </c>
      <c r="G100" s="7">
        <v>6.3100000000000003E-2</v>
      </c>
      <c r="H100" s="7">
        <v>0.23449999999999999</v>
      </c>
      <c r="I100" s="6">
        <f>H100/G100</f>
        <v>3.7163232963549917</v>
      </c>
      <c r="J100" s="3" t="s">
        <v>293</v>
      </c>
      <c r="K100" s="2" t="s">
        <v>294</v>
      </c>
      <c r="L100" s="2" t="s">
        <v>237</v>
      </c>
      <c r="M100" s="2">
        <v>2023</v>
      </c>
    </row>
    <row r="101" spans="1:13" ht="36" customHeight="1" x14ac:dyDescent="0.2">
      <c r="A101" s="2">
        <v>49</v>
      </c>
      <c r="B101" s="2" t="s">
        <v>301</v>
      </c>
      <c r="C101" s="3" t="s">
        <v>295</v>
      </c>
      <c r="D101" s="2" t="s">
        <v>298</v>
      </c>
      <c r="E101" s="4" t="s">
        <v>289</v>
      </c>
      <c r="F101" s="8">
        <f>0.25*0.08*138.14</f>
        <v>2.7627999999999999</v>
      </c>
      <c r="G101" s="7">
        <v>2.8000000000000001E-2</v>
      </c>
      <c r="H101" s="7">
        <v>3.3000000000000002E-2</v>
      </c>
      <c r="I101" s="6">
        <f>H101/G101</f>
        <v>1.1785714285714286</v>
      </c>
      <c r="J101" s="3" t="s">
        <v>303</v>
      </c>
      <c r="K101" s="2" t="s">
        <v>305</v>
      </c>
      <c r="L101" s="2" t="s">
        <v>16</v>
      </c>
      <c r="M101" s="2">
        <v>2021</v>
      </c>
    </row>
    <row r="102" spans="1:13" ht="36" customHeight="1" x14ac:dyDescent="0.2">
      <c r="A102" s="2">
        <v>49</v>
      </c>
      <c r="B102" s="2" t="s">
        <v>302</v>
      </c>
      <c r="C102" s="3" t="s">
        <v>296</v>
      </c>
      <c r="D102" s="2" t="s">
        <v>297</v>
      </c>
      <c r="E102" s="4" t="s">
        <v>289</v>
      </c>
      <c r="F102" s="8">
        <f>0.25*0.08*144.1</f>
        <v>2.8820000000000001</v>
      </c>
      <c r="G102" s="7">
        <v>2.0799999999999999E-2</v>
      </c>
      <c r="H102" s="7">
        <v>0.1142</v>
      </c>
      <c r="I102" s="6">
        <f>H102/G102</f>
        <v>5.4903846153846159</v>
      </c>
      <c r="J102" s="3" t="s">
        <v>303</v>
      </c>
      <c r="K102" s="2" t="s">
        <v>304</v>
      </c>
      <c r="L102" s="2" t="s">
        <v>16</v>
      </c>
      <c r="M102" s="2">
        <v>2021</v>
      </c>
    </row>
    <row r="103" spans="1:13" ht="36" customHeight="1" x14ac:dyDescent="0.2">
      <c r="A103" s="2">
        <v>49</v>
      </c>
      <c r="B103" s="2" t="s">
        <v>302</v>
      </c>
      <c r="C103" s="3" t="s">
        <v>299</v>
      </c>
      <c r="D103" s="3" t="s">
        <v>300</v>
      </c>
      <c r="E103" s="4" t="s">
        <v>289</v>
      </c>
      <c r="F103" s="8">
        <f>0.25*0.08*212.1</f>
        <v>4.242</v>
      </c>
      <c r="G103" s="7">
        <v>2.0799999999999999E-2</v>
      </c>
      <c r="H103" s="7">
        <v>0.16750000000000001</v>
      </c>
      <c r="I103" s="6">
        <f>H103/G103</f>
        <v>8.0528846153846168</v>
      </c>
      <c r="J103" s="3" t="s">
        <v>303</v>
      </c>
      <c r="K103" s="2" t="s">
        <v>304</v>
      </c>
      <c r="L103" s="2" t="s">
        <v>16</v>
      </c>
      <c r="M103" s="2">
        <v>2021</v>
      </c>
    </row>
    <row r="104" spans="1:13" ht="36" customHeight="1" x14ac:dyDescent="0.2">
      <c r="A104" s="2">
        <v>50</v>
      </c>
      <c r="B104" s="2" t="s">
        <v>166</v>
      </c>
      <c r="C104" s="3" t="s">
        <v>306</v>
      </c>
      <c r="D104" s="2" t="s">
        <v>307</v>
      </c>
      <c r="E104" s="4" t="s">
        <v>288</v>
      </c>
      <c r="F104" s="8">
        <v>0.99456599999999995</v>
      </c>
      <c r="G104" s="7">
        <v>0.19</v>
      </c>
      <c r="H104" s="7">
        <v>0.2157</v>
      </c>
      <c r="I104" s="6">
        <f>H104/G104</f>
        <v>1.1352631578947368</v>
      </c>
      <c r="J104" s="3" t="s">
        <v>313</v>
      </c>
      <c r="K104" s="2" t="s">
        <v>314</v>
      </c>
      <c r="L104" s="2" t="s">
        <v>312</v>
      </c>
      <c r="M104" s="2">
        <v>2023</v>
      </c>
    </row>
    <row r="105" spans="1:13" ht="36" customHeight="1" x14ac:dyDescent="0.2">
      <c r="A105" s="2">
        <v>50</v>
      </c>
      <c r="B105" s="2" t="s">
        <v>166</v>
      </c>
      <c r="C105" s="3" t="s">
        <v>308</v>
      </c>
      <c r="D105" s="2" t="s">
        <v>309</v>
      </c>
      <c r="E105" s="4" t="s">
        <v>288</v>
      </c>
      <c r="F105" s="8">
        <v>0.92542800000000003</v>
      </c>
      <c r="G105" s="7">
        <v>0.19</v>
      </c>
      <c r="H105" s="7">
        <v>0.2198</v>
      </c>
      <c r="I105" s="6">
        <f>H105/G105</f>
        <v>1.1568421052631579</v>
      </c>
      <c r="J105" s="3" t="s">
        <v>313</v>
      </c>
      <c r="K105" s="2" t="s">
        <v>314</v>
      </c>
      <c r="L105" s="2" t="s">
        <v>312</v>
      </c>
      <c r="M105" s="2">
        <v>2023</v>
      </c>
    </row>
    <row r="106" spans="1:13" ht="36" customHeight="1" x14ac:dyDescent="0.2">
      <c r="A106" s="2">
        <v>50</v>
      </c>
      <c r="B106" s="2" t="s">
        <v>166</v>
      </c>
      <c r="C106" s="3" t="s">
        <v>310</v>
      </c>
      <c r="D106" s="2" t="s">
        <v>311</v>
      </c>
      <c r="E106" s="4" t="s">
        <v>288</v>
      </c>
      <c r="F106" s="8">
        <v>1.003674</v>
      </c>
      <c r="G106" s="7">
        <v>0.19</v>
      </c>
      <c r="H106" s="7">
        <v>0.22439999999999999</v>
      </c>
      <c r="I106" s="6">
        <f>H106/G106</f>
        <v>1.1810526315789474</v>
      </c>
      <c r="J106" s="3" t="s">
        <v>313</v>
      </c>
      <c r="K106" s="2" t="s">
        <v>314</v>
      </c>
      <c r="L106" s="2" t="s">
        <v>312</v>
      </c>
      <c r="M106" s="2">
        <v>2023</v>
      </c>
    </row>
    <row r="107" spans="1:13" ht="25.5" x14ac:dyDescent="0.2">
      <c r="A107" s="2">
        <v>51</v>
      </c>
      <c r="B107" s="2" t="s">
        <v>316</v>
      </c>
      <c r="C107" s="2" t="s">
        <v>149</v>
      </c>
      <c r="D107" s="2" t="s">
        <v>152</v>
      </c>
      <c r="E107" s="4" t="s">
        <v>288</v>
      </c>
      <c r="F107" s="8">
        <v>12</v>
      </c>
      <c r="G107" s="7">
        <v>0.191</v>
      </c>
      <c r="H107" s="7">
        <v>0.21010000000000001</v>
      </c>
      <c r="I107" s="6">
        <f>H107/G107</f>
        <v>1.1000000000000001</v>
      </c>
      <c r="J107" s="3" t="s">
        <v>317</v>
      </c>
      <c r="K107" s="2" t="s">
        <v>318</v>
      </c>
      <c r="L107" s="2" t="s">
        <v>16</v>
      </c>
      <c r="M107" s="2">
        <v>2023</v>
      </c>
    </row>
    <row r="108" spans="1:13" ht="36" customHeight="1" x14ac:dyDescent="0.2">
      <c r="A108" s="2">
        <v>52</v>
      </c>
      <c r="B108" s="2" t="s">
        <v>173</v>
      </c>
      <c r="C108" s="3" t="s">
        <v>325</v>
      </c>
      <c r="D108" s="2" t="s">
        <v>319</v>
      </c>
      <c r="E108" s="4" t="s">
        <v>288</v>
      </c>
      <c r="F108" s="8">
        <f>( 4.8/1000 )*208.24</f>
        <v>0.999552</v>
      </c>
      <c r="G108" s="7">
        <v>0.13300000000000001</v>
      </c>
      <c r="H108" s="7">
        <v>0.192</v>
      </c>
      <c r="I108" s="6">
        <f>H108/G108</f>
        <v>1.4436090225563909</v>
      </c>
      <c r="J108" s="3" t="s">
        <v>320</v>
      </c>
      <c r="K108" s="2" t="s">
        <v>321</v>
      </c>
      <c r="L108" s="2" t="s">
        <v>16</v>
      </c>
      <c r="M108" s="2">
        <v>2021</v>
      </c>
    </row>
    <row r="109" spans="1:13" ht="48" customHeight="1" x14ac:dyDescent="0.2">
      <c r="A109" s="2">
        <v>53</v>
      </c>
      <c r="B109" s="2" t="s">
        <v>322</v>
      </c>
      <c r="C109" s="3" t="s">
        <v>331</v>
      </c>
      <c r="D109" s="2" t="s">
        <v>330</v>
      </c>
      <c r="E109" s="4" t="s">
        <v>288</v>
      </c>
      <c r="F109" s="8">
        <f>0.003*110.18</f>
        <v>0.33054</v>
      </c>
      <c r="G109" s="7">
        <v>2.1999999999999999E-2</v>
      </c>
      <c r="H109" s="7">
        <v>2.63E-2</v>
      </c>
      <c r="I109" s="6">
        <f>H109/G109</f>
        <v>1.1954545454545455</v>
      </c>
      <c r="J109" s="3" t="s">
        <v>334</v>
      </c>
      <c r="K109" s="2" t="s">
        <v>333</v>
      </c>
      <c r="L109" s="2" t="s">
        <v>178</v>
      </c>
      <c r="M109" s="2">
        <v>2021</v>
      </c>
    </row>
    <row r="110" spans="1:13" ht="54.75" customHeight="1" x14ac:dyDescent="0.2">
      <c r="A110" s="2">
        <v>53</v>
      </c>
      <c r="B110" s="2" t="s">
        <v>322</v>
      </c>
      <c r="C110" s="3" t="s">
        <v>328</v>
      </c>
      <c r="D110" s="2" t="s">
        <v>329</v>
      </c>
      <c r="E110" s="4" t="s">
        <v>288</v>
      </c>
      <c r="F110" s="8">
        <f>0.003*77.15</f>
        <v>0.23145000000000002</v>
      </c>
      <c r="G110" s="7">
        <v>2.1999999999999999E-2</v>
      </c>
      <c r="H110" s="7">
        <v>4.2099999999999999E-2</v>
      </c>
      <c r="I110" s="6">
        <f>H110/G110</f>
        <v>1.9136363636363636</v>
      </c>
      <c r="J110" s="3" t="s">
        <v>332</v>
      </c>
      <c r="K110" s="2" t="s">
        <v>333</v>
      </c>
      <c r="L110" s="2" t="s">
        <v>178</v>
      </c>
      <c r="M110" s="2">
        <v>2021</v>
      </c>
    </row>
    <row r="111" spans="1:13" ht="52.5" customHeight="1" x14ac:dyDescent="0.2">
      <c r="A111" s="2">
        <v>53</v>
      </c>
      <c r="B111" s="2" t="s">
        <v>322</v>
      </c>
      <c r="C111" s="3" t="s">
        <v>323</v>
      </c>
      <c r="D111" s="2" t="s">
        <v>327</v>
      </c>
      <c r="E111" s="4" t="s">
        <v>288</v>
      </c>
      <c r="F111" s="8">
        <f>0.003*125.19</f>
        <v>0.37557000000000001</v>
      </c>
      <c r="G111" s="7">
        <v>2.1999999999999999E-2</v>
      </c>
      <c r="H111" s="7">
        <v>4.7500000000000001E-2</v>
      </c>
      <c r="I111" s="6">
        <f>H111/G111</f>
        <v>2.1590909090909092</v>
      </c>
      <c r="J111" s="3" t="s">
        <v>332</v>
      </c>
      <c r="K111" s="2" t="s">
        <v>333</v>
      </c>
      <c r="L111" s="2" t="s">
        <v>178</v>
      </c>
      <c r="M111" s="2">
        <v>2021</v>
      </c>
    </row>
    <row r="112" spans="1:13" ht="55.5" customHeight="1" x14ac:dyDescent="0.2">
      <c r="A112" s="2">
        <v>53</v>
      </c>
      <c r="B112" s="2" t="s">
        <v>322</v>
      </c>
      <c r="C112" s="3" t="s">
        <v>326</v>
      </c>
      <c r="D112" s="2" t="s">
        <v>324</v>
      </c>
      <c r="E112" s="4" t="s">
        <v>288</v>
      </c>
      <c r="F112" s="8">
        <f>0.003*111.17</f>
        <v>0.33351000000000003</v>
      </c>
      <c r="G112" s="7">
        <v>2.1999999999999999E-2</v>
      </c>
      <c r="H112" s="7">
        <v>5.74E-2</v>
      </c>
      <c r="I112" s="6">
        <f>H112/G112</f>
        <v>2.6090909090909093</v>
      </c>
      <c r="J112" s="3" t="s">
        <v>334</v>
      </c>
      <c r="K112" s="2" t="s">
        <v>367</v>
      </c>
      <c r="L112" s="2" t="s">
        <v>178</v>
      </c>
      <c r="M112" s="2">
        <v>2021</v>
      </c>
    </row>
    <row r="113" spans="1:13" ht="40.5" customHeight="1" x14ac:dyDescent="0.2">
      <c r="A113" s="2">
        <v>54</v>
      </c>
      <c r="B113" s="2" t="s">
        <v>12</v>
      </c>
      <c r="C113" s="3" t="s">
        <v>338</v>
      </c>
      <c r="D113" s="2" t="s">
        <v>337</v>
      </c>
      <c r="E113" s="4" t="s">
        <v>289</v>
      </c>
      <c r="F113" s="8">
        <f>0.1*307.5</f>
        <v>30.75</v>
      </c>
      <c r="G113" s="7">
        <v>5.0999999999999997E-2</v>
      </c>
      <c r="H113" s="7">
        <v>0.1217</v>
      </c>
      <c r="I113" s="6">
        <f>H113/G113</f>
        <v>2.386274509803922</v>
      </c>
      <c r="J113" s="3" t="s">
        <v>340</v>
      </c>
      <c r="K113" s="2" t="s">
        <v>339</v>
      </c>
      <c r="L113" s="2" t="s">
        <v>237</v>
      </c>
      <c r="M113" s="2">
        <v>2024</v>
      </c>
    </row>
    <row r="114" spans="1:13" ht="25.5" x14ac:dyDescent="0.2">
      <c r="A114" s="2">
        <v>54</v>
      </c>
      <c r="B114" s="2" t="s">
        <v>12</v>
      </c>
      <c r="C114" s="3" t="s">
        <v>335</v>
      </c>
      <c r="D114" s="2" t="s">
        <v>336</v>
      </c>
      <c r="E114" s="4" t="s">
        <v>289</v>
      </c>
      <c r="F114" s="8">
        <f>0.03* 294.31</f>
        <v>8.8292999999999999</v>
      </c>
      <c r="G114" s="7">
        <v>1.7899999999999999E-2</v>
      </c>
      <c r="H114" s="7">
        <v>5.11E-2</v>
      </c>
      <c r="I114" s="6">
        <f>H114/G114</f>
        <v>2.8547486033519553</v>
      </c>
      <c r="J114" s="3" t="s">
        <v>340</v>
      </c>
      <c r="K114" s="2" t="s">
        <v>339</v>
      </c>
      <c r="L114" s="2" t="s">
        <v>237</v>
      </c>
      <c r="M114" s="2">
        <v>2024</v>
      </c>
    </row>
    <row r="115" spans="1:13" ht="39" customHeight="1" x14ac:dyDescent="0.2">
      <c r="A115" s="2">
        <v>55</v>
      </c>
      <c r="B115" s="2" t="s">
        <v>344</v>
      </c>
      <c r="C115" s="3" t="s">
        <v>342</v>
      </c>
      <c r="D115" s="2" t="s">
        <v>343</v>
      </c>
      <c r="E115" s="4" t="s">
        <v>288</v>
      </c>
      <c r="F115" s="8">
        <f>0.1*119</f>
        <v>11.9</v>
      </c>
      <c r="G115" s="7">
        <v>0.13600000000000001</v>
      </c>
      <c r="H115" s="7">
        <v>0.20830000000000001</v>
      </c>
      <c r="I115" s="6">
        <f>H115/G115</f>
        <v>1.5316176470588234</v>
      </c>
      <c r="J115" s="3" t="s">
        <v>341</v>
      </c>
      <c r="K115" s="2" t="s">
        <v>345</v>
      </c>
      <c r="L115" s="2" t="s">
        <v>312</v>
      </c>
      <c r="M115" s="2">
        <v>2024</v>
      </c>
    </row>
    <row r="116" spans="1:13" ht="25.5" x14ac:dyDescent="0.2">
      <c r="A116" s="2">
        <v>56</v>
      </c>
      <c r="B116" s="2" t="s">
        <v>24</v>
      </c>
      <c r="C116" s="3" t="s">
        <v>346</v>
      </c>
      <c r="D116" s="2" t="s">
        <v>347</v>
      </c>
      <c r="E116" s="4" t="s">
        <v>289</v>
      </c>
      <c r="F116" s="8">
        <v>1</v>
      </c>
      <c r="G116" s="7">
        <v>7.5999999999999998E-2</v>
      </c>
      <c r="H116" s="7">
        <v>0.127</v>
      </c>
      <c r="I116" s="6">
        <f>H116/G116</f>
        <v>1.6710526315789473</v>
      </c>
      <c r="J116" s="3" t="s">
        <v>348</v>
      </c>
      <c r="K116" s="2" t="s">
        <v>241</v>
      </c>
      <c r="L116" s="2" t="s">
        <v>312</v>
      </c>
      <c r="M116" s="2">
        <v>2022</v>
      </c>
    </row>
    <row r="117" spans="1:13" ht="25.5" x14ac:dyDescent="0.2">
      <c r="A117" s="2">
        <v>56</v>
      </c>
      <c r="B117" s="2" t="s">
        <v>24</v>
      </c>
      <c r="C117" s="3" t="s">
        <v>346</v>
      </c>
      <c r="D117" s="2" t="s">
        <v>347</v>
      </c>
      <c r="E117" s="4" t="s">
        <v>289</v>
      </c>
      <c r="F117" s="8">
        <v>3</v>
      </c>
      <c r="G117" s="7">
        <v>7.5999999999999998E-2</v>
      </c>
      <c r="H117" s="7">
        <v>0.14499999999999999</v>
      </c>
      <c r="I117" s="6">
        <f>H117/G117</f>
        <v>1.9078947368421051</v>
      </c>
      <c r="J117" s="3" t="s">
        <v>348</v>
      </c>
      <c r="K117" s="2" t="s">
        <v>241</v>
      </c>
      <c r="L117" s="2" t="s">
        <v>312</v>
      </c>
      <c r="M117" s="2">
        <v>2022</v>
      </c>
    </row>
    <row r="118" spans="1:13" ht="25.5" x14ac:dyDescent="0.2">
      <c r="A118" s="2">
        <v>56</v>
      </c>
      <c r="B118" s="2" t="s">
        <v>24</v>
      </c>
      <c r="C118" s="3" t="s">
        <v>346</v>
      </c>
      <c r="D118" s="2" t="s">
        <v>347</v>
      </c>
      <c r="E118" s="4" t="s">
        <v>289</v>
      </c>
      <c r="F118" s="8">
        <v>2</v>
      </c>
      <c r="G118" s="7">
        <v>7.5999999999999998E-2</v>
      </c>
      <c r="H118" s="7">
        <v>0.17599999999999999</v>
      </c>
      <c r="I118" s="6">
        <f>H118/G118</f>
        <v>2.3157894736842106</v>
      </c>
      <c r="J118" s="3" t="s">
        <v>348</v>
      </c>
      <c r="K118" s="2" t="s">
        <v>241</v>
      </c>
      <c r="L118" s="2" t="s">
        <v>312</v>
      </c>
      <c r="M118" s="2">
        <v>2022</v>
      </c>
    </row>
    <row r="119" spans="1:13" ht="25.5" x14ac:dyDescent="0.2">
      <c r="A119" s="2">
        <v>57</v>
      </c>
      <c r="B119" s="2" t="s">
        <v>12</v>
      </c>
      <c r="C119" s="3" t="s">
        <v>349</v>
      </c>
      <c r="D119" s="2" t="s">
        <v>350</v>
      </c>
      <c r="E119" s="4" t="s">
        <v>289</v>
      </c>
      <c r="F119" s="8">
        <v>3</v>
      </c>
      <c r="G119" s="7">
        <v>7.9299999999999995E-2</v>
      </c>
      <c r="H119" s="7">
        <v>0.2087</v>
      </c>
      <c r="I119" s="6">
        <f>H119/G119</f>
        <v>2.6317780580075665</v>
      </c>
      <c r="J119" s="3" t="s">
        <v>352</v>
      </c>
      <c r="K119" s="2" t="s">
        <v>351</v>
      </c>
      <c r="L119" s="2" t="s">
        <v>16</v>
      </c>
      <c r="M119" s="2">
        <v>2024</v>
      </c>
    </row>
    <row r="120" spans="1:13" ht="38.25" x14ac:dyDescent="0.2">
      <c r="A120" s="2">
        <v>58</v>
      </c>
      <c r="B120" s="2" t="s">
        <v>356</v>
      </c>
      <c r="C120" s="3" t="s">
        <v>361</v>
      </c>
      <c r="D120" s="2" t="s">
        <v>358</v>
      </c>
      <c r="E120" s="4" t="s">
        <v>289</v>
      </c>
      <c r="F120" s="8">
        <f>0.3*0.1*97.18</f>
        <v>2.9154</v>
      </c>
      <c r="G120" s="7">
        <v>9.0999999999999998E-2</v>
      </c>
      <c r="H120" s="7">
        <v>0.16300000000000001</v>
      </c>
      <c r="I120" s="6">
        <f>H120/G120</f>
        <v>1.7912087912087913</v>
      </c>
      <c r="J120" s="3" t="s">
        <v>359</v>
      </c>
      <c r="K120" s="2" t="s">
        <v>360</v>
      </c>
      <c r="L120" s="2" t="s">
        <v>312</v>
      </c>
      <c r="M120" s="2">
        <v>2022</v>
      </c>
    </row>
    <row r="121" spans="1:13" ht="24.95" customHeight="1" x14ac:dyDescent="0.2">
      <c r="A121" s="2">
        <v>58</v>
      </c>
      <c r="B121" s="2" t="s">
        <v>356</v>
      </c>
      <c r="C121" s="3" t="s">
        <v>353</v>
      </c>
      <c r="D121" s="2" t="s">
        <v>354</v>
      </c>
      <c r="E121" s="4" t="s">
        <v>289</v>
      </c>
      <c r="F121" s="8">
        <f>0.3*0.2*154.05</f>
        <v>9.2430000000000003</v>
      </c>
      <c r="G121" s="7">
        <v>1.9E-2</v>
      </c>
      <c r="H121" s="7">
        <v>9.0999999999999998E-2</v>
      </c>
      <c r="I121" s="6">
        <f>H121/G121</f>
        <v>4.7894736842105265</v>
      </c>
      <c r="J121" s="3" t="s">
        <v>357</v>
      </c>
      <c r="K121" s="2" t="s">
        <v>360</v>
      </c>
      <c r="L121" s="2" t="s">
        <v>312</v>
      </c>
      <c r="M121" s="2">
        <v>2022</v>
      </c>
    </row>
    <row r="122" spans="1:13" ht="24.95" customHeight="1" x14ac:dyDescent="0.2">
      <c r="A122" s="2">
        <v>59</v>
      </c>
      <c r="B122" s="2" t="s">
        <v>355</v>
      </c>
      <c r="C122" s="3" t="s">
        <v>362</v>
      </c>
      <c r="D122" s="3" t="s">
        <v>363</v>
      </c>
      <c r="E122" s="4" t="s">
        <v>289</v>
      </c>
      <c r="F122" s="8">
        <v>5</v>
      </c>
      <c r="G122" s="7">
        <v>0.1492</v>
      </c>
      <c r="H122" s="7">
        <v>0.1598</v>
      </c>
      <c r="I122" s="6">
        <f>H122/G122</f>
        <v>1.0710455764075066</v>
      </c>
      <c r="J122" s="3" t="s">
        <v>364</v>
      </c>
      <c r="K122" s="2" t="s">
        <v>366</v>
      </c>
      <c r="L122" s="2" t="s">
        <v>365</v>
      </c>
      <c r="M122" s="2">
        <v>2024</v>
      </c>
    </row>
    <row r="123" spans="1:13" ht="24.95" customHeight="1" x14ac:dyDescent="0.2">
      <c r="A123" s="2">
        <v>59</v>
      </c>
      <c r="B123" s="2" t="s">
        <v>355</v>
      </c>
      <c r="C123" s="3" t="s">
        <v>362</v>
      </c>
      <c r="D123" s="3" t="s">
        <v>363</v>
      </c>
      <c r="E123" s="4" t="s">
        <v>289</v>
      </c>
      <c r="F123" s="8">
        <v>10</v>
      </c>
      <c r="G123" s="7">
        <v>0.1492</v>
      </c>
      <c r="H123" s="7">
        <v>0.17760000000000001</v>
      </c>
      <c r="I123" s="6">
        <f>H123/G123</f>
        <v>1.190348525469169</v>
      </c>
      <c r="J123" s="3" t="s">
        <v>364</v>
      </c>
      <c r="K123" s="2" t="s">
        <v>366</v>
      </c>
      <c r="L123" s="2" t="s">
        <v>365</v>
      </c>
      <c r="M123" s="2">
        <v>2024</v>
      </c>
    </row>
    <row r="124" spans="1:13" ht="24.95" customHeight="1" x14ac:dyDescent="0.2">
      <c r="A124" s="2">
        <v>59</v>
      </c>
      <c r="B124" s="2" t="s">
        <v>355</v>
      </c>
      <c r="C124" s="3" t="s">
        <v>362</v>
      </c>
      <c r="D124" s="3" t="s">
        <v>363</v>
      </c>
      <c r="E124" s="4" t="s">
        <v>289</v>
      </c>
      <c r="F124" s="8">
        <v>20</v>
      </c>
      <c r="G124" s="7">
        <v>0.1492</v>
      </c>
      <c r="H124" s="7">
        <v>0.18529999999999999</v>
      </c>
      <c r="I124" s="6">
        <f>H124/G124</f>
        <v>1.2419571045576407</v>
      </c>
      <c r="J124" s="3" t="s">
        <v>364</v>
      </c>
      <c r="K124" s="2" t="s">
        <v>366</v>
      </c>
      <c r="L124" s="2" t="s">
        <v>365</v>
      </c>
      <c r="M124" s="2">
        <v>2024</v>
      </c>
    </row>
    <row r="125" spans="1:13" ht="24.95" customHeight="1" x14ac:dyDescent="0.2">
      <c r="A125" s="2">
        <v>59</v>
      </c>
      <c r="B125" s="2" t="s">
        <v>355</v>
      </c>
      <c r="C125" s="3" t="s">
        <v>362</v>
      </c>
      <c r="D125" s="3" t="s">
        <v>363</v>
      </c>
      <c r="E125" s="4" t="s">
        <v>289</v>
      </c>
      <c r="F125" s="8">
        <v>15</v>
      </c>
      <c r="G125" s="7">
        <v>0.1492</v>
      </c>
      <c r="H125" s="7">
        <v>0.21060000000000001</v>
      </c>
      <c r="I125" s="6">
        <f>H125/G125</f>
        <v>1.4115281501340484</v>
      </c>
      <c r="J125" s="3" t="s">
        <v>364</v>
      </c>
      <c r="K125" s="2" t="s">
        <v>366</v>
      </c>
      <c r="L125" s="2" t="s">
        <v>365</v>
      </c>
      <c r="M125" s="2">
        <v>2024</v>
      </c>
    </row>
    <row r="126" spans="1:13" ht="36" customHeight="1" x14ac:dyDescent="0.2">
      <c r="A126" s="2">
        <v>60</v>
      </c>
      <c r="B126" s="2" t="s">
        <v>12</v>
      </c>
      <c r="C126" s="3" t="s">
        <v>238</v>
      </c>
      <c r="D126" s="2" t="s">
        <v>230</v>
      </c>
      <c r="E126" s="4" t="s">
        <v>289</v>
      </c>
      <c r="F126" s="8">
        <v>1.6</v>
      </c>
      <c r="G126" s="7">
        <v>1.78E-2</v>
      </c>
      <c r="H126" s="7">
        <v>3.9100000000000003E-2</v>
      </c>
      <c r="I126" s="6">
        <f>H126/G126</f>
        <v>2.1966292134831464</v>
      </c>
      <c r="J126" s="3" t="s">
        <v>235</v>
      </c>
      <c r="K126" s="2" t="s">
        <v>236</v>
      </c>
      <c r="L126" s="2" t="s">
        <v>237</v>
      </c>
      <c r="M126" s="2">
        <v>2021</v>
      </c>
    </row>
    <row r="127" spans="1:13" ht="36" customHeight="1" x14ac:dyDescent="0.2">
      <c r="A127" s="2">
        <v>60</v>
      </c>
      <c r="B127" s="2" t="s">
        <v>12</v>
      </c>
      <c r="C127" s="3" t="s">
        <v>234</v>
      </c>
      <c r="D127" s="2" t="s">
        <v>229</v>
      </c>
      <c r="E127" s="4" t="s">
        <v>289</v>
      </c>
      <c r="F127" s="8">
        <v>3.2</v>
      </c>
      <c r="G127" s="7">
        <v>1.78E-2</v>
      </c>
      <c r="H127" s="7">
        <v>7.9399999999999998E-2</v>
      </c>
      <c r="I127" s="6">
        <f>H127/G127</f>
        <v>4.4606741573033704</v>
      </c>
      <c r="J127" s="3" t="s">
        <v>235</v>
      </c>
      <c r="K127" s="2" t="s">
        <v>236</v>
      </c>
      <c r="L127" s="2" t="s">
        <v>237</v>
      </c>
      <c r="M127" s="2">
        <v>2021</v>
      </c>
    </row>
    <row r="128" spans="1:13" ht="36" customHeight="1" x14ac:dyDescent="0.2">
      <c r="A128" s="2">
        <v>61</v>
      </c>
      <c r="B128" s="2" t="s">
        <v>75</v>
      </c>
      <c r="C128" s="3" t="s">
        <v>285</v>
      </c>
      <c r="D128" s="3" t="s">
        <v>246</v>
      </c>
      <c r="E128" s="4" t="s">
        <v>288</v>
      </c>
      <c r="G128" s="7">
        <v>8.6400000000000005E-2</v>
      </c>
      <c r="H128" s="7">
        <v>0.11700000000000001</v>
      </c>
      <c r="I128" s="6">
        <f>H128/G128</f>
        <v>1.3541666666666667</v>
      </c>
      <c r="J128" s="3" t="s">
        <v>239</v>
      </c>
      <c r="K128" s="2" t="s">
        <v>240</v>
      </c>
      <c r="L128" s="2" t="s">
        <v>16</v>
      </c>
      <c r="M128" s="2">
        <v>2019</v>
      </c>
    </row>
    <row r="129" spans="1:13" ht="36" customHeight="1" x14ac:dyDescent="0.2">
      <c r="A129" s="2">
        <v>62</v>
      </c>
      <c r="B129" s="2" t="s">
        <v>12</v>
      </c>
      <c r="C129" s="3" t="s">
        <v>242</v>
      </c>
      <c r="D129" s="3" t="s">
        <v>246</v>
      </c>
      <c r="E129" s="4" t="s">
        <v>289</v>
      </c>
      <c r="F129" s="8">
        <v>3</v>
      </c>
      <c r="G129" s="7">
        <v>0.13500000000000001</v>
      </c>
      <c r="H129" s="7">
        <v>0.17499999999999999</v>
      </c>
      <c r="I129" s="6">
        <f>H129/G129</f>
        <v>1.2962962962962961</v>
      </c>
      <c r="J129" s="3" t="s">
        <v>243</v>
      </c>
      <c r="K129" s="2" t="s">
        <v>244</v>
      </c>
      <c r="L129" s="2" t="s">
        <v>16</v>
      </c>
      <c r="M129" s="2">
        <v>2023</v>
      </c>
    </row>
    <row r="130" spans="1:13" ht="36" customHeight="1" x14ac:dyDescent="0.2">
      <c r="A130" s="2">
        <v>62</v>
      </c>
      <c r="B130" s="2" t="s">
        <v>12</v>
      </c>
      <c r="C130" s="3" t="s">
        <v>245</v>
      </c>
      <c r="D130" s="3" t="s">
        <v>290</v>
      </c>
      <c r="E130" s="4" t="s">
        <v>289</v>
      </c>
      <c r="F130" s="8">
        <v>3</v>
      </c>
      <c r="G130" s="7">
        <v>0.13500000000000001</v>
      </c>
      <c r="H130" s="7">
        <v>0.22059999999999999</v>
      </c>
      <c r="I130" s="6">
        <f>H130/G130</f>
        <v>1.6340740740740738</v>
      </c>
      <c r="J130" s="3" t="s">
        <v>243</v>
      </c>
      <c r="K130" s="2" t="s">
        <v>244</v>
      </c>
      <c r="L130" s="2" t="s">
        <v>16</v>
      </c>
      <c r="M130" s="2">
        <v>2023</v>
      </c>
    </row>
  </sheetData>
  <autoFilter ref="A1:M106" xr:uid="{00000000-0001-0000-0000-000000000000}">
    <sortState xmlns:xlrd2="http://schemas.microsoft.com/office/spreadsheetml/2017/richdata2" ref="A2:M130">
      <sortCondition ref="A1:A106"/>
    </sortState>
  </autoFilter>
  <phoneticPr fontId="1" type="noConversion"/>
  <hyperlinks>
    <hyperlink ref="K2" r:id="rId1" xr:uid="{6B2BC1D3-C3D4-4720-982F-B4C3AA9731F6}"/>
    <hyperlink ref="K4" r:id="rId2" xr:uid="{A70DBD93-8AC1-4AA1-83AF-246B350C2D59}"/>
    <hyperlink ref="K3" r:id="rId3" xr:uid="{3274B5D0-EA80-43AD-9BCF-C6590AA7D8ED}"/>
    <hyperlink ref="K5" r:id="rId4" xr:uid="{105236ED-121D-4741-9F1E-28CCEEDAD1C7}"/>
    <hyperlink ref="K6" r:id="rId5" xr:uid="{ABD3BBE1-57BE-4E27-A7BB-7B182EDA475C}"/>
    <hyperlink ref="K7" r:id="rId6" xr:uid="{CA7100C2-E2CB-416E-A6E4-97506C63519F}"/>
    <hyperlink ref="K8" r:id="rId7" xr:uid="{5A2BFFD9-BB39-4432-BA6C-9B7604D03078}"/>
    <hyperlink ref="K9" r:id="rId8" xr:uid="{B24A5196-435A-4A64-9994-6B514203F63F}"/>
    <hyperlink ref="K10" r:id="rId9" xr:uid="{3560FB25-AB59-4465-B627-2D393161552B}"/>
    <hyperlink ref="K12" r:id="rId10" xr:uid="{CD4E2F45-77E9-4791-B8B1-1CE57AE41C3C}"/>
    <hyperlink ref="K11" r:id="rId11" xr:uid="{8C543167-454A-419B-B8FD-94DBAB4F1CEF}"/>
    <hyperlink ref="K14" r:id="rId12" xr:uid="{84E1C43A-CBB7-4578-9328-CBE604DA432E}"/>
    <hyperlink ref="K15" r:id="rId13" xr:uid="{CA274149-B708-415D-9BB1-1CA9BC998366}"/>
    <hyperlink ref="K13" r:id="rId14" xr:uid="{0FCC988F-753D-49E7-B733-D19351417159}"/>
    <hyperlink ref="K16" r:id="rId15" xr:uid="{4661EFA9-E9E6-48C5-A167-55406E71D771}"/>
    <hyperlink ref="K17" r:id="rId16" xr:uid="{1D31E1AD-82FF-4DFF-8CB4-E0D4492D37C9}"/>
    <hyperlink ref="K18" r:id="rId17" xr:uid="{3CECA919-FC06-440E-844F-B8F967F20283}"/>
    <hyperlink ref="K19" r:id="rId18" xr:uid="{D95C568E-0E4A-4345-A1D3-141E5C638B56}"/>
    <hyperlink ref="K22" r:id="rId19" xr:uid="{8094CA64-8E85-4223-A01F-F8EBA32E6A32}"/>
    <hyperlink ref="K21" r:id="rId20" xr:uid="{EBD91409-33A7-412E-B224-508FDA97CDB4}"/>
    <hyperlink ref="K23" r:id="rId21" xr:uid="{F907ABD6-09E4-449F-A587-44CB8CFB9A42}"/>
    <hyperlink ref="K20" r:id="rId22" xr:uid="{3CDA2A8F-9D95-4125-BDFE-A082D52DFFD5}"/>
    <hyperlink ref="K24" r:id="rId23" xr:uid="{C1846DB2-FD64-484E-A45D-C25B71F3D458}"/>
    <hyperlink ref="K30" r:id="rId24" xr:uid="{C5CB73B2-C885-4B65-A26C-60650C82D147}"/>
    <hyperlink ref="K29" r:id="rId25" xr:uid="{9B0A8E10-249A-4105-B3A6-DBEF33002FB3}"/>
    <hyperlink ref="K31" r:id="rId26" xr:uid="{EA86B0D6-98DE-4F87-88EB-E6D2267333BC}"/>
    <hyperlink ref="K32" r:id="rId27" xr:uid="{B8F29F93-F4DF-429D-94E4-EB3772EA48CE}"/>
    <hyperlink ref="K33" r:id="rId28" xr:uid="{5B16A91D-BC85-490C-8E50-A39AEFFDB8A0}"/>
    <hyperlink ref="K34" r:id="rId29" xr:uid="{5116CF0E-446F-4900-84A5-E0C766BFF560}"/>
    <hyperlink ref="K35" r:id="rId30" xr:uid="{1C4AD0CF-9409-492B-A361-8BFC9C50C1AA}"/>
    <hyperlink ref="K36" r:id="rId31" xr:uid="{DE08C69C-F955-49DC-8D2F-4BE0C5202F41}"/>
    <hyperlink ref="K37" r:id="rId32" xr:uid="{22CCE283-5481-4533-90FB-B10463256D91}"/>
    <hyperlink ref="K42" r:id="rId33" xr:uid="{DCC2C2AD-6FA9-4934-A527-D8CB5CF06324}"/>
    <hyperlink ref="K39" r:id="rId34" xr:uid="{00B74B0B-02FE-4A18-BC53-0C2D24DCF0F3}"/>
    <hyperlink ref="K40" r:id="rId35" xr:uid="{645FB428-DCE2-4735-AAA4-4F50C6D91AED}"/>
    <hyperlink ref="K38" r:id="rId36" xr:uid="{C193799D-A64F-4F35-A225-35C4128A24D3}"/>
    <hyperlink ref="K41" r:id="rId37" xr:uid="{81AEBC18-09B2-4CDA-A47F-5BE7B49A35C2}"/>
    <hyperlink ref="K43" r:id="rId38" xr:uid="{6A5FFB40-55C2-4E81-86A5-09D0D332A6B1}"/>
    <hyperlink ref="K44" r:id="rId39" xr:uid="{7D637B73-78BB-4D23-A349-8F77BB05AD8C}"/>
    <hyperlink ref="K45" r:id="rId40" xr:uid="{2B55A754-EED0-4465-86BF-B0591BE0783F}"/>
    <hyperlink ref="K47" r:id="rId41" xr:uid="{80953EA4-73BE-477E-9CEB-469CE89B1EBF}"/>
    <hyperlink ref="K46" r:id="rId42" xr:uid="{F6F99356-16DE-4E02-9BB4-DA727C48B17B}"/>
    <hyperlink ref="K48" r:id="rId43" xr:uid="{6145A06E-3F60-4B8B-96E6-CD9439A09F98}"/>
    <hyperlink ref="K49" r:id="rId44" xr:uid="{BC91A964-31DB-49C0-B9C6-C557DEF7F9DA}"/>
    <hyperlink ref="K51" r:id="rId45" xr:uid="{82CC15CA-57AC-4122-A883-68D6528AC5BC}"/>
    <hyperlink ref="K50" r:id="rId46" xr:uid="{C5210F56-45C6-42CA-9FE6-CE94DA687771}"/>
    <hyperlink ref="K52" r:id="rId47" xr:uid="{AB38F4A5-E4E4-4240-810F-D1C9F946F1FB}"/>
    <hyperlink ref="K54" r:id="rId48" xr:uid="{790B2762-7976-4A27-8E07-68A6B9ABA193}"/>
    <hyperlink ref="K55" r:id="rId49" xr:uid="{A81B15C9-0EFC-461D-A999-290CF1C0E3EB}"/>
    <hyperlink ref="K53" r:id="rId50" xr:uid="{B6322C22-F533-4C23-976D-99BF4A466996}"/>
    <hyperlink ref="K56" r:id="rId51" xr:uid="{EADFFBA1-72FB-43EB-99FD-4CACEFA23741}"/>
    <hyperlink ref="K57" r:id="rId52" xr:uid="{D2286B47-4683-421A-899A-9F8A70AA7F70}"/>
    <hyperlink ref="K63" r:id="rId53" location="mmc1" xr:uid="{EA27573E-4A72-4AD8-A413-8E54BB22F4B2}"/>
    <hyperlink ref="K64" r:id="rId54" xr:uid="{B858B221-759B-40A1-91CD-B847EEC98F8B}"/>
    <hyperlink ref="K65" r:id="rId55" xr:uid="{0E077CED-15FF-4FD3-A2FA-7FC3BD2956F2}"/>
    <hyperlink ref="K67" r:id="rId56" xr:uid="{1C340C8B-2DF9-44F3-8BAE-E5E7D5BB4448}"/>
    <hyperlink ref="K68" r:id="rId57" xr:uid="{6815817F-8D97-4F11-A03B-F73938CD7D5F}"/>
    <hyperlink ref="K69" r:id="rId58" xr:uid="{94CB30E3-C74D-40CF-8C8B-8878A09C09F6}"/>
    <hyperlink ref="K71" r:id="rId59" xr:uid="{00747A25-C50F-4239-87F1-BBA176D39967}"/>
    <hyperlink ref="K70" r:id="rId60" xr:uid="{3768EBB9-4C22-49FF-991D-559047AAD82E}"/>
    <hyperlink ref="K73" r:id="rId61" xr:uid="{82F130D3-8447-4BD4-A78E-A8BFDC6BD759}"/>
    <hyperlink ref="K74" r:id="rId62" xr:uid="{15C3E196-2D2A-4D75-889F-116E25F4451B}"/>
    <hyperlink ref="K75" r:id="rId63" xr:uid="{58409BEE-0C2B-450A-BE84-247CAE917446}"/>
    <hyperlink ref="K76" r:id="rId64" xr:uid="{F715A72E-B050-469E-82B0-AEEDAC308894}"/>
    <hyperlink ref="K78" r:id="rId65" xr:uid="{04050EA6-61A9-45D6-B9E6-CA6206D1A478}"/>
    <hyperlink ref="K77" r:id="rId66" xr:uid="{932AD237-3C4B-4EDE-9B21-22BDE49184FE}"/>
    <hyperlink ref="K85" r:id="rId67" xr:uid="{6571AF28-3F0D-452A-9AB4-F3FAC87E5C06}"/>
    <hyperlink ref="K88" r:id="rId68" xr:uid="{818398FD-9DC3-45F0-8183-9F39D7E68F51}"/>
    <hyperlink ref="K90" r:id="rId69" xr:uid="{829ECDC4-2F00-4E30-8FE9-D0042C4672E7}"/>
    <hyperlink ref="K91" r:id="rId70" xr:uid="{64A1DDDD-2B11-4570-86DC-740C0989E08D}"/>
    <hyperlink ref="K94" r:id="rId71" xr:uid="{FEAD27A3-1DA2-4E19-AF11-0C9F58D22DD5}"/>
    <hyperlink ref="K93" r:id="rId72" xr:uid="{1FBC1FDC-AEDE-4FAF-9B12-36398D2D3774}"/>
    <hyperlink ref="K92" r:id="rId73" xr:uid="{9148F07E-DFBC-43BC-9066-882CD5593983}"/>
    <hyperlink ref="K95" r:id="rId74" xr:uid="{AEA0AFE4-6EFE-4992-8DE1-554880523D94}"/>
    <hyperlink ref="K96" r:id="rId75" xr:uid="{4C75753C-8205-4456-A2FA-0F202AA6053F}"/>
    <hyperlink ref="K97" r:id="rId76" xr:uid="{E3253D5C-B438-4DBF-A9B9-22921D4BCADE}"/>
    <hyperlink ref="K98" r:id="rId77" xr:uid="{996ACC88-6998-403F-9AB5-5E07AF81D462}"/>
    <hyperlink ref="K99" r:id="rId78" xr:uid="{E27768A2-C61F-4FF2-992A-F12804F70A16}"/>
    <hyperlink ref="K129" r:id="rId79" xr:uid="{3A9598C6-104D-41EA-95C5-C29129CB159B}"/>
    <hyperlink ref="K100" r:id="rId80" xr:uid="{6EBC6C92-14BA-42D5-825E-D6DB9A044AE2}"/>
    <hyperlink ref="K101" r:id="rId81" xr:uid="{B34FE87C-F183-486E-82C4-DCB58C1AFACD}"/>
    <hyperlink ref="K104" r:id="rId82" xr:uid="{2D1CFB6F-1842-47BD-8F94-4C70C9ED3A50}"/>
    <hyperlink ref="K105" r:id="rId83" xr:uid="{D9FC11F8-E6D4-4607-90F9-0F80AF106486}"/>
    <hyperlink ref="K106" r:id="rId84" xr:uid="{31F80A14-9A38-404A-A618-A156269BF818}"/>
    <hyperlink ref="K107" r:id="rId85" xr:uid="{2DB9B627-C69C-433C-BC46-D316BCBC3188}"/>
    <hyperlink ref="K108" r:id="rId86" xr:uid="{FCC4E418-E227-49C9-8F00-800A43274ED7}"/>
    <hyperlink ref="K114" r:id="rId87" xr:uid="{10459C4F-B1DB-4655-BB7A-2AB34188CD09}"/>
    <hyperlink ref="K113" r:id="rId88" xr:uid="{CE004F0E-12C9-455E-B671-8D7B9ADEE048}"/>
    <hyperlink ref="K115" r:id="rId89" xr:uid="{F7D9752C-F767-439E-848E-DECF8003FC46}"/>
    <hyperlink ref="K116" r:id="rId90" xr:uid="{10E5FC43-B442-46F3-A941-FA9A8EFBAAB5}"/>
    <hyperlink ref="K119" r:id="rId91" xr:uid="{424D4138-72D7-4800-B8DD-0563217B5275}"/>
    <hyperlink ref="K112" r:id="rId92" xr:uid="{1CA3EEBB-552E-4B61-BBD6-C22304F1F855}"/>
    <hyperlink ref="K79" r:id="rId93" xr:uid="{AACDB960-97E3-44A5-AE55-68A53E8040A3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Sheet1!_Hlk37542622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B A</cp:lastModifiedBy>
  <dcterms:created xsi:type="dcterms:W3CDTF">2015-06-05T18:19:34Z</dcterms:created>
  <dcterms:modified xsi:type="dcterms:W3CDTF">2024-12-19T14:16:41Z</dcterms:modified>
</cp:coreProperties>
</file>