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 Moran\Documents\GitHub\BSc Computer Games (Software Development) Third Year\Final Major Project\Spreadsheets\"/>
    </mc:Choice>
  </mc:AlternateContent>
  <xr:revisionPtr revIDLastSave="0" documentId="13_ncr:1_{19A9C827-F274-4C3E-A858-019C92A7409C}" xr6:coauthVersionLast="28" xr6:coauthVersionMax="28" xr10:uidLastSave="{00000000-0000-0000-0000-000000000000}"/>
  <bookViews>
    <workbookView xWindow="0" yWindow="0" windowWidth="28800" windowHeight="12210" xr2:uid="{CC05A821-48B3-476E-B5D1-181ABBEB7FF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3" i="1" l="1"/>
  <c r="L108" i="1"/>
  <c r="L113" i="1"/>
  <c r="L98" i="1"/>
  <c r="K103" i="1"/>
  <c r="K108" i="1"/>
  <c r="K113" i="1"/>
  <c r="K98" i="1"/>
  <c r="J117" i="1"/>
  <c r="J116" i="1"/>
  <c r="J115" i="1"/>
  <c r="J113" i="1"/>
  <c r="J112" i="1"/>
  <c r="J111" i="1"/>
  <c r="J110" i="1"/>
  <c r="J108" i="1"/>
  <c r="J107" i="1"/>
  <c r="J106" i="1"/>
  <c r="J105" i="1"/>
  <c r="J103" i="1"/>
  <c r="J102" i="1"/>
  <c r="J101" i="1"/>
  <c r="J100" i="1"/>
  <c r="J98" i="1"/>
  <c r="J114" i="1"/>
  <c r="J109" i="1"/>
  <c r="J104" i="1"/>
  <c r="J99" i="1"/>
  <c r="G117" i="1"/>
  <c r="G116" i="1"/>
  <c r="G115" i="1"/>
  <c r="G114" i="1"/>
  <c r="G113" i="1"/>
  <c r="H113" i="1" s="1"/>
  <c r="G112" i="1"/>
  <c r="G111" i="1"/>
  <c r="G110" i="1"/>
  <c r="G109" i="1"/>
  <c r="H108" i="1"/>
  <c r="G108" i="1"/>
  <c r="G107" i="1"/>
  <c r="G106" i="1"/>
  <c r="G105" i="1"/>
  <c r="G104" i="1"/>
  <c r="G103" i="1"/>
  <c r="H103" i="1" s="1"/>
  <c r="H98" i="1"/>
  <c r="G102" i="1"/>
  <c r="G101" i="1"/>
  <c r="G100" i="1"/>
  <c r="G99" i="1"/>
  <c r="G98" i="1"/>
  <c r="J97" i="1"/>
  <c r="J96" i="1"/>
  <c r="J95" i="1"/>
  <c r="J94" i="1"/>
  <c r="J93" i="1"/>
  <c r="J92" i="1"/>
  <c r="K92" i="1" s="1"/>
  <c r="J91" i="1"/>
  <c r="J90" i="1"/>
  <c r="G97" i="1"/>
  <c r="G96" i="1"/>
  <c r="H96" i="1" s="1"/>
  <c r="G95" i="1"/>
  <c r="G94" i="1"/>
  <c r="H94" i="1" s="1"/>
  <c r="G93" i="1"/>
  <c r="H92" i="1"/>
  <c r="G92" i="1"/>
  <c r="G91" i="1"/>
  <c r="G90" i="1"/>
  <c r="H90" i="1" s="1"/>
  <c r="J89" i="1"/>
  <c r="J88" i="1"/>
  <c r="J87" i="1"/>
  <c r="J86" i="1"/>
  <c r="J85" i="1"/>
  <c r="J84" i="1"/>
  <c r="J83" i="1"/>
  <c r="J82" i="1"/>
  <c r="J81" i="1"/>
  <c r="J80" i="1"/>
  <c r="J79" i="1"/>
  <c r="J78" i="1"/>
  <c r="J74" i="1"/>
  <c r="J77" i="1"/>
  <c r="J76" i="1"/>
  <c r="J75" i="1"/>
  <c r="G89" i="1"/>
  <c r="G88" i="1"/>
  <c r="G87" i="1"/>
  <c r="G86" i="1"/>
  <c r="G85" i="1"/>
  <c r="G84" i="1"/>
  <c r="G83" i="1"/>
  <c r="H82" i="1"/>
  <c r="G82" i="1"/>
  <c r="G81" i="1"/>
  <c r="G80" i="1"/>
  <c r="G79" i="1"/>
  <c r="G78" i="1"/>
  <c r="H78" i="1" s="1"/>
  <c r="G77" i="1"/>
  <c r="G76" i="1"/>
  <c r="G75" i="1"/>
  <c r="G74" i="1"/>
  <c r="L62" i="1"/>
  <c r="L66" i="1"/>
  <c r="L70" i="1"/>
  <c r="K62" i="1"/>
  <c r="K66" i="1"/>
  <c r="K70" i="1"/>
  <c r="K58" i="1"/>
  <c r="L58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K57" i="1" s="1"/>
  <c r="L57" i="1" s="1"/>
  <c r="J56" i="1"/>
  <c r="K56" i="1" s="1"/>
  <c r="L56" i="1" s="1"/>
  <c r="J55" i="1"/>
  <c r="J54" i="1"/>
  <c r="K54" i="1" s="1"/>
  <c r="L54" i="1" s="1"/>
  <c r="H62" i="1"/>
  <c r="H66" i="1"/>
  <c r="H70" i="1"/>
  <c r="H58" i="1"/>
  <c r="G62" i="1"/>
  <c r="G63" i="1"/>
  <c r="G64" i="1"/>
  <c r="G65" i="1"/>
  <c r="G66" i="1"/>
  <c r="G67" i="1"/>
  <c r="G68" i="1"/>
  <c r="G69" i="1"/>
  <c r="G70" i="1"/>
  <c r="G71" i="1"/>
  <c r="G72" i="1"/>
  <c r="G73" i="1"/>
  <c r="G61" i="1"/>
  <c r="G60" i="1"/>
  <c r="G59" i="1"/>
  <c r="G58" i="1"/>
  <c r="K55" i="1"/>
  <c r="L55" i="1" s="1"/>
  <c r="J53" i="1"/>
  <c r="H55" i="1"/>
  <c r="H56" i="1"/>
  <c r="H57" i="1"/>
  <c r="H54" i="1"/>
  <c r="G55" i="1"/>
  <c r="G56" i="1"/>
  <c r="G57" i="1"/>
  <c r="G54" i="1"/>
  <c r="J51" i="1"/>
  <c r="J49" i="1"/>
  <c r="J47" i="1"/>
  <c r="K46" i="1" s="1"/>
  <c r="J52" i="1"/>
  <c r="J50" i="1"/>
  <c r="J48" i="1"/>
  <c r="J46" i="1"/>
  <c r="J45" i="1"/>
  <c r="J43" i="1"/>
  <c r="J41" i="1"/>
  <c r="J39" i="1"/>
  <c r="J44" i="1"/>
  <c r="J42" i="1"/>
  <c r="J40" i="1"/>
  <c r="J38" i="1"/>
  <c r="J37" i="1"/>
  <c r="J35" i="1"/>
  <c r="K34" i="1" s="1"/>
  <c r="J33" i="1"/>
  <c r="J31" i="1"/>
  <c r="J36" i="1"/>
  <c r="J34" i="1"/>
  <c r="J32" i="1"/>
  <c r="K32" i="1" s="1"/>
  <c r="J30" i="1"/>
  <c r="J29" i="1"/>
  <c r="J28" i="1"/>
  <c r="J27" i="1"/>
  <c r="J26" i="1"/>
  <c r="J25" i="1"/>
  <c r="J24" i="1"/>
  <c r="J23" i="1"/>
  <c r="J22" i="1"/>
  <c r="K22" i="1" s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K38" i="1"/>
  <c r="G38" i="1"/>
  <c r="G37" i="1"/>
  <c r="G36" i="1"/>
  <c r="G35" i="1"/>
  <c r="G34" i="1"/>
  <c r="H34" i="1" s="1"/>
  <c r="G33" i="1"/>
  <c r="G32" i="1"/>
  <c r="H32" i="1" s="1"/>
  <c r="G31" i="1"/>
  <c r="G30" i="1"/>
  <c r="H30" i="1" s="1"/>
  <c r="G29" i="1"/>
  <c r="G28" i="1"/>
  <c r="G27" i="1"/>
  <c r="H26" i="1" s="1"/>
  <c r="G26" i="1"/>
  <c r="G25" i="1"/>
  <c r="G24" i="1"/>
  <c r="H24" i="1" s="1"/>
  <c r="G23" i="1"/>
  <c r="G22" i="1"/>
  <c r="H22" i="1" s="1"/>
  <c r="K96" i="1" l="1"/>
  <c r="L96" i="1"/>
  <c r="K94" i="1"/>
  <c r="L94" i="1"/>
  <c r="L92" i="1"/>
  <c r="K90" i="1"/>
  <c r="L90" i="1"/>
  <c r="K86" i="1"/>
  <c r="K82" i="1"/>
  <c r="L82" i="1" s="1"/>
  <c r="K78" i="1"/>
  <c r="K74" i="1"/>
  <c r="H86" i="1"/>
  <c r="L86" i="1" s="1"/>
  <c r="H74" i="1"/>
  <c r="L78" i="1"/>
  <c r="K52" i="1"/>
  <c r="K50" i="1"/>
  <c r="K48" i="1"/>
  <c r="K44" i="1"/>
  <c r="K42" i="1"/>
  <c r="L42" i="1" s="1"/>
  <c r="K40" i="1"/>
  <c r="H50" i="1"/>
  <c r="H52" i="1"/>
  <c r="H48" i="1"/>
  <c r="L48" i="1" s="1"/>
  <c r="H42" i="1"/>
  <c r="H40" i="1"/>
  <c r="H38" i="1"/>
  <c r="L38" i="1" s="1"/>
  <c r="K36" i="1"/>
  <c r="K30" i="1"/>
  <c r="L32" i="1"/>
  <c r="L30" i="1"/>
  <c r="H46" i="1"/>
  <c r="L46" i="1" s="1"/>
  <c r="H44" i="1"/>
  <c r="L44" i="1" s="1"/>
  <c r="H36" i="1"/>
  <c r="L36" i="1" s="1"/>
  <c r="K28" i="1"/>
  <c r="K26" i="1"/>
  <c r="H28" i="1"/>
  <c r="K24" i="1"/>
  <c r="L24" i="1" s="1"/>
  <c r="L22" i="1"/>
  <c r="L40" i="1"/>
  <c r="L34" i="1"/>
  <c r="L26" i="1"/>
  <c r="J21" i="1"/>
  <c r="J20" i="1"/>
  <c r="J19" i="1"/>
  <c r="J18" i="1"/>
  <c r="J17" i="1"/>
  <c r="J16" i="1"/>
  <c r="K14" i="1"/>
  <c r="J3" i="1"/>
  <c r="J14" i="1"/>
  <c r="H20" i="1"/>
  <c r="H18" i="1"/>
  <c r="H16" i="1"/>
  <c r="H14" i="1"/>
  <c r="G21" i="1"/>
  <c r="G20" i="1"/>
  <c r="G19" i="1"/>
  <c r="G18" i="1"/>
  <c r="G17" i="1"/>
  <c r="G16" i="1"/>
  <c r="J15" i="1"/>
  <c r="G15" i="1"/>
  <c r="G14" i="1"/>
  <c r="J13" i="1"/>
  <c r="J12" i="1"/>
  <c r="J11" i="1"/>
  <c r="J10" i="1"/>
  <c r="J2" i="1"/>
  <c r="J9" i="1"/>
  <c r="J8" i="1"/>
  <c r="J7" i="1"/>
  <c r="J5" i="1"/>
  <c r="J6" i="1"/>
  <c r="J4" i="1"/>
  <c r="G13" i="1"/>
  <c r="G12" i="1"/>
  <c r="G11" i="1"/>
  <c r="G10" i="1"/>
  <c r="G9" i="1"/>
  <c r="G8" i="1"/>
  <c r="H8" i="1" s="1"/>
  <c r="G7" i="1"/>
  <c r="G6" i="1"/>
  <c r="G5" i="1"/>
  <c r="G3" i="1"/>
  <c r="G4" i="1"/>
  <c r="G2" i="1"/>
  <c r="L74" i="1" l="1"/>
  <c r="L52" i="1"/>
  <c r="L50" i="1"/>
  <c r="L28" i="1"/>
  <c r="K20" i="1"/>
  <c r="L20" i="1" s="1"/>
  <c r="K18" i="1"/>
  <c r="L18" i="1" s="1"/>
  <c r="K16" i="1"/>
  <c r="K5" i="1"/>
  <c r="L5" i="1" s="1"/>
  <c r="H5" i="1"/>
  <c r="H2" i="1"/>
  <c r="K8" i="1"/>
  <c r="L8" i="1" s="1"/>
  <c r="H11" i="1"/>
  <c r="L11" i="1" s="1"/>
  <c r="K11" i="1"/>
  <c r="L14" i="1"/>
  <c r="K2" i="1"/>
  <c r="L2" i="1" s="1"/>
  <c r="L16" i="1" l="1"/>
</calcChain>
</file>

<file path=xl/sharedStrings.xml><?xml version="1.0" encoding="utf-8"?>
<sst xmlns="http://schemas.openxmlformats.org/spreadsheetml/2006/main" count="145" uniqueCount="24">
  <si>
    <t>Tile</t>
  </si>
  <si>
    <t>Edge</t>
  </si>
  <si>
    <t>Object Component</t>
  </si>
  <si>
    <t>North</t>
  </si>
  <si>
    <t>East</t>
  </si>
  <si>
    <t xml:space="preserve">South </t>
  </si>
  <si>
    <t>West</t>
  </si>
  <si>
    <t>Width (cm)</t>
  </si>
  <si>
    <t>Height (cm)</t>
  </si>
  <si>
    <t>Depth (cm)</t>
  </si>
  <si>
    <t>Total Volume (cm^3)</t>
  </si>
  <si>
    <t>Edge Centre Point (X, Y)</t>
  </si>
  <si>
    <t>Distance to Edge Centre Point (cm)</t>
  </si>
  <si>
    <t>(0, -50)</t>
  </si>
  <si>
    <t>(50, 0)</t>
  </si>
  <si>
    <t>(0, 50)</t>
  </si>
  <si>
    <t>(-50, 0)</t>
  </si>
  <si>
    <t>Mean Distance (cm)</t>
  </si>
  <si>
    <t>Object Volume (cm^3)</t>
  </si>
  <si>
    <t>Edge Density</t>
  </si>
  <si>
    <t>Edge Colour</t>
  </si>
  <si>
    <t>Green</t>
  </si>
  <si>
    <t>Red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</si>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</sst>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58DE1-E075-4C0B-8B86-FF5810F36B42}">
  <dimension ref="A1:S117"/>
  <sheetViews>
    <sheetView tabSelected="1" topLeftCell="H1" zoomScale="130" zoomScaleNormal="130" workbookViewId="0">
      <selection activeCell="M28" sqref="M28:M29"/>
    </sheetView>
  </sheetViews>
  <sheetFormatPr defaultRowHeight="15" x14ac:dyDescent="0.25"/>
  <cols>
    <col min="1" max="2" width="9.28515625" customWidth="1"/>
    <col min="3" max="3" width="27.28515625" bestFit="1" customWidth="1"/>
    <col min="4" max="4" width="17" bestFit="1" customWidth="1"/>
    <col min="5" max="5" width="18" bestFit="1" customWidth="1"/>
    <col min="6" max="6" width="17.140625" bestFit="1" customWidth="1"/>
    <col min="7" max="7" width="33.7109375" bestFit="1" customWidth="1"/>
    <col min="8" max="8" width="31.7109375" bestFit="1" customWidth="1"/>
    <col min="9" max="9" width="35.7109375" bestFit="1" customWidth="1"/>
    <col min="10" max="10" width="51.140625" bestFit="1" customWidth="1"/>
    <col min="11" max="11" width="29.28515625" bestFit="1" customWidth="1"/>
    <col min="12" max="12" width="19.5703125" bestFit="1" customWidth="1"/>
    <col min="13" max="13" width="18.28515625" bestFit="1" customWidth="1"/>
  </cols>
  <sheetData>
    <row r="1" spans="1:19" ht="18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9</v>
      </c>
      <c r="G1" s="3" t="s">
        <v>18</v>
      </c>
      <c r="H1" s="3" t="s">
        <v>10</v>
      </c>
      <c r="I1" s="3" t="s">
        <v>11</v>
      </c>
      <c r="J1" s="3" t="s">
        <v>12</v>
      </c>
      <c r="K1" s="3" t="s">
        <v>17</v>
      </c>
      <c r="L1" s="3" t="s">
        <v>19</v>
      </c>
      <c r="M1" s="3" t="s">
        <v>20</v>
      </c>
      <c r="N1" s="3"/>
      <c r="O1" s="3"/>
      <c r="P1" s="3"/>
      <c r="Q1" s="3"/>
      <c r="R1" s="3"/>
      <c r="S1" s="3"/>
    </row>
    <row r="2" spans="1:19" x14ac:dyDescent="0.25">
      <c r="A2" s="5">
        <v>1</v>
      </c>
      <c r="B2" s="5" t="s">
        <v>3</v>
      </c>
      <c r="C2" s="2">
        <v>1</v>
      </c>
      <c r="D2" s="2">
        <v>90</v>
      </c>
      <c r="E2" s="2">
        <v>100</v>
      </c>
      <c r="F2" s="2">
        <v>10</v>
      </c>
      <c r="G2" s="2">
        <f>D2 * E2 * F2</f>
        <v>90000</v>
      </c>
      <c r="H2" s="5">
        <f xml:space="preserve"> G2 + G3 + G4</f>
        <v>280000</v>
      </c>
      <c r="I2" s="5" t="s">
        <v>13</v>
      </c>
      <c r="J2" s="2">
        <f xml:space="preserve"> SQRT((5 - 0) ^2 + (-45 - -50) ^ 2)</f>
        <v>7.0710678118654755</v>
      </c>
      <c r="K2" s="5">
        <f xml:space="preserve"> (J2 + J3 + J4) / 3</f>
        <v>56.490225333145418</v>
      </c>
      <c r="L2" s="5">
        <f>H2 / K2</f>
        <v>4956.6097205087817</v>
      </c>
      <c r="M2" s="5" t="s">
        <v>22</v>
      </c>
      <c r="N2" s="2"/>
      <c r="O2" s="2"/>
    </row>
    <row r="3" spans="1:19" x14ac:dyDescent="0.25">
      <c r="A3" s="5"/>
      <c r="B3" s="5"/>
      <c r="C3" s="2">
        <v>2</v>
      </c>
      <c r="D3" s="2">
        <v>90</v>
      </c>
      <c r="E3" s="2">
        <v>100</v>
      </c>
      <c r="F3" s="2">
        <v>10</v>
      </c>
      <c r="G3" s="2">
        <f t="shared" ref="G3:G4" si="0">D3 * E3 * F3</f>
        <v>90000</v>
      </c>
      <c r="H3" s="5"/>
      <c r="I3" s="5"/>
      <c r="J3" s="2">
        <f xml:space="preserve"> SQRT((5 - 0) ^2 + (45 - -50) ^ 2)</f>
        <v>95.131487952202235</v>
      </c>
      <c r="K3" s="5"/>
      <c r="L3" s="5"/>
      <c r="M3" s="5"/>
      <c r="N3" s="2"/>
      <c r="O3" s="2"/>
    </row>
    <row r="4" spans="1:19" x14ac:dyDescent="0.25">
      <c r="A4" s="5"/>
      <c r="B4" s="5"/>
      <c r="C4" s="2">
        <v>3</v>
      </c>
      <c r="D4" s="2">
        <v>100</v>
      </c>
      <c r="E4" s="2">
        <v>100</v>
      </c>
      <c r="F4" s="2">
        <v>10</v>
      </c>
      <c r="G4" s="2">
        <f t="shared" si="0"/>
        <v>100000</v>
      </c>
      <c r="H4" s="5"/>
      <c r="I4" s="5"/>
      <c r="J4" s="2">
        <f xml:space="preserve"> SQRT((-45 - 0) ^2 + (0 - -50) ^ 2)</f>
        <v>67.268120235368556</v>
      </c>
      <c r="K4" s="5"/>
      <c r="L4" s="5"/>
      <c r="M4" s="5"/>
      <c r="N4" s="2"/>
      <c r="O4" s="2"/>
    </row>
    <row r="5" spans="1:19" x14ac:dyDescent="0.25">
      <c r="A5" s="5"/>
      <c r="B5" s="5" t="s">
        <v>4</v>
      </c>
      <c r="C5" s="2">
        <v>1</v>
      </c>
      <c r="D5" s="2">
        <v>90</v>
      </c>
      <c r="E5" s="2">
        <v>100</v>
      </c>
      <c r="F5" s="2">
        <v>10</v>
      </c>
      <c r="G5" s="2">
        <f>D5 * E5 * F5</f>
        <v>90000</v>
      </c>
      <c r="H5" s="5">
        <f xml:space="preserve"> G5 + G6 + G7</f>
        <v>280000</v>
      </c>
      <c r="I5" s="5" t="s">
        <v>14</v>
      </c>
      <c r="J5" s="2">
        <f xml:space="preserve"> SQRT((5 - 50) ^2 + (-45 - 0) ^ 2)</f>
        <v>63.63961030678928</v>
      </c>
      <c r="K5" s="5">
        <f xml:space="preserve"> (J5 + J6 + J7) / 3</f>
        <v>74.093073537859524</v>
      </c>
      <c r="L5" s="5">
        <f>H5 / K5</f>
        <v>3779.0307059799279</v>
      </c>
      <c r="M5" s="5" t="s">
        <v>22</v>
      </c>
      <c r="N5" s="2"/>
      <c r="O5" s="2"/>
    </row>
    <row r="6" spans="1:19" x14ac:dyDescent="0.25">
      <c r="A6" s="5"/>
      <c r="B6" s="5"/>
      <c r="C6" s="2">
        <v>2</v>
      </c>
      <c r="D6" s="2">
        <v>90</v>
      </c>
      <c r="E6" s="2">
        <v>100</v>
      </c>
      <c r="F6" s="2">
        <v>10</v>
      </c>
      <c r="G6" s="2">
        <f t="shared" ref="G6:G7" si="1">D6 * E6 * F6</f>
        <v>90000</v>
      </c>
      <c r="H6" s="5"/>
      <c r="I6" s="5"/>
      <c r="J6" s="2">
        <f xml:space="preserve"> SQRT((5 - 50) ^2 + (45 - 0) ^ 2)</f>
        <v>63.63961030678928</v>
      </c>
      <c r="K6" s="5"/>
      <c r="L6" s="5"/>
      <c r="M6" s="5"/>
      <c r="N6" s="2"/>
      <c r="O6" s="2"/>
    </row>
    <row r="7" spans="1:19" x14ac:dyDescent="0.25">
      <c r="A7" s="5"/>
      <c r="B7" s="5"/>
      <c r="C7" s="2">
        <v>3</v>
      </c>
      <c r="D7" s="2">
        <v>100</v>
      </c>
      <c r="E7" s="2">
        <v>100</v>
      </c>
      <c r="F7" s="2">
        <v>10</v>
      </c>
      <c r="G7" s="2">
        <f t="shared" si="1"/>
        <v>100000</v>
      </c>
      <c r="H7" s="5"/>
      <c r="I7" s="5"/>
      <c r="J7" s="2">
        <f xml:space="preserve"> SQRT((-45 - 50) ^2 + (0 - 0) ^ 2)</f>
        <v>95</v>
      </c>
      <c r="K7" s="5"/>
      <c r="L7" s="5"/>
      <c r="M7" s="5"/>
      <c r="N7" s="2"/>
      <c r="O7" s="2"/>
    </row>
    <row r="8" spans="1:19" x14ac:dyDescent="0.25">
      <c r="A8" s="5"/>
      <c r="B8" s="5" t="s">
        <v>5</v>
      </c>
      <c r="C8" s="2">
        <v>1</v>
      </c>
      <c r="D8" s="2">
        <v>90</v>
      </c>
      <c r="E8" s="2">
        <v>100</v>
      </c>
      <c r="F8" s="2">
        <v>10</v>
      </c>
      <c r="G8" s="2">
        <f>D8 * E8 * F8</f>
        <v>90000</v>
      </c>
      <c r="H8" s="5">
        <f xml:space="preserve"> G8 + G9 + G10</f>
        <v>280000</v>
      </c>
      <c r="I8" s="5" t="s">
        <v>15</v>
      </c>
      <c r="J8" s="2">
        <f xml:space="preserve"> SQRT((5 - 0) ^2 + (-45 - 50) ^ 2)</f>
        <v>95.131487952202235</v>
      </c>
      <c r="K8" s="5">
        <f xml:space="preserve"> (J8 + J9 + J10) / 3</f>
        <v>56.490225333145418</v>
      </c>
      <c r="L8" s="5">
        <f>H8 / K8</f>
        <v>4956.6097205087817</v>
      </c>
      <c r="M8" s="5" t="s">
        <v>22</v>
      </c>
      <c r="N8" s="2"/>
      <c r="O8" s="2"/>
    </row>
    <row r="9" spans="1:19" x14ac:dyDescent="0.25">
      <c r="A9" s="5"/>
      <c r="B9" s="5"/>
      <c r="C9" s="2">
        <v>2</v>
      </c>
      <c r="D9" s="2">
        <v>90</v>
      </c>
      <c r="E9" s="2">
        <v>100</v>
      </c>
      <c r="F9" s="2">
        <v>10</v>
      </c>
      <c r="G9" s="2">
        <f t="shared" ref="G9:G10" si="2">D9 * E9 * F9</f>
        <v>90000</v>
      </c>
      <c r="H9" s="5"/>
      <c r="I9" s="5"/>
      <c r="J9" s="2">
        <f xml:space="preserve"> SQRT((5 - 0) ^2 + (45 - 50) ^ 2)</f>
        <v>7.0710678118654755</v>
      </c>
      <c r="K9" s="5"/>
      <c r="L9" s="5"/>
      <c r="M9" s="5"/>
      <c r="N9" s="2"/>
      <c r="O9" s="2"/>
    </row>
    <row r="10" spans="1:19" x14ac:dyDescent="0.25">
      <c r="A10" s="5"/>
      <c r="B10" s="5"/>
      <c r="C10" s="2">
        <v>3</v>
      </c>
      <c r="D10" s="2">
        <v>100</v>
      </c>
      <c r="E10" s="2">
        <v>100</v>
      </c>
      <c r="F10" s="2">
        <v>10</v>
      </c>
      <c r="G10" s="2">
        <f t="shared" si="2"/>
        <v>100000</v>
      </c>
      <c r="H10" s="5"/>
      <c r="I10" s="5"/>
      <c r="J10" s="2">
        <f xml:space="preserve"> SQRT((-45 - 0) ^2 + (0 - 50) ^ 2)</f>
        <v>67.268120235368556</v>
      </c>
      <c r="K10" s="5"/>
      <c r="L10" s="5"/>
      <c r="M10" s="5"/>
      <c r="N10" s="2"/>
      <c r="O10" s="2"/>
    </row>
    <row r="11" spans="1:19" x14ac:dyDescent="0.25">
      <c r="A11" s="5"/>
      <c r="B11" s="5" t="s">
        <v>6</v>
      </c>
      <c r="C11" s="2">
        <v>1</v>
      </c>
      <c r="D11" s="2">
        <v>90</v>
      </c>
      <c r="E11" s="2">
        <v>100</v>
      </c>
      <c r="F11" s="2">
        <v>10</v>
      </c>
      <c r="G11" s="2">
        <f>D11 * E11 * F11</f>
        <v>90000</v>
      </c>
      <c r="H11" s="5">
        <f xml:space="preserve"> G11 + G12 + G13</f>
        <v>280000</v>
      </c>
      <c r="I11" s="5" t="s">
        <v>16</v>
      </c>
      <c r="J11" s="2">
        <f xml:space="preserve"> SQRT((5 - -50) ^ 2 + (-45 - 0) ^ 2)</f>
        <v>71.06335201775947</v>
      </c>
      <c r="K11" s="5">
        <f xml:space="preserve"> (J11 + J12 + J13) / 3</f>
        <v>49.042234678506311</v>
      </c>
      <c r="L11" s="5">
        <f>H11 / K11</f>
        <v>5709.3646289881508</v>
      </c>
      <c r="M11" s="5" t="s">
        <v>21</v>
      </c>
      <c r="N11" s="2"/>
      <c r="O11" s="2"/>
    </row>
    <row r="12" spans="1:19" x14ac:dyDescent="0.25">
      <c r="A12" s="5"/>
      <c r="B12" s="5"/>
      <c r="C12" s="2">
        <v>2</v>
      </c>
      <c r="D12" s="2">
        <v>90</v>
      </c>
      <c r="E12" s="2">
        <v>100</v>
      </c>
      <c r="F12" s="2">
        <v>10</v>
      </c>
      <c r="G12" s="2">
        <f t="shared" ref="G12:G13" si="3">D12 * E12 * F12</f>
        <v>90000</v>
      </c>
      <c r="H12" s="5"/>
      <c r="I12" s="5"/>
      <c r="J12" s="2">
        <f xml:space="preserve"> SQRT((5 - -50) ^2 + (45 - 0) ^ 2)</f>
        <v>71.06335201775947</v>
      </c>
      <c r="K12" s="5"/>
      <c r="L12" s="5"/>
      <c r="M12" s="5"/>
      <c r="N12" s="2"/>
      <c r="O12" s="2"/>
    </row>
    <row r="13" spans="1:19" x14ac:dyDescent="0.25">
      <c r="A13" s="5"/>
      <c r="B13" s="5"/>
      <c r="C13" s="2">
        <v>3</v>
      </c>
      <c r="D13" s="2">
        <v>100</v>
      </c>
      <c r="E13" s="2">
        <v>100</v>
      </c>
      <c r="F13" s="2">
        <v>10</v>
      </c>
      <c r="G13" s="2">
        <f t="shared" si="3"/>
        <v>100000</v>
      </c>
      <c r="H13" s="5"/>
      <c r="I13" s="5"/>
      <c r="J13" s="2">
        <f xml:space="preserve"> SQRT((-45 -- 50) ^2 + (0 - 0) ^ 2)</f>
        <v>5</v>
      </c>
      <c r="K13" s="5"/>
      <c r="L13" s="5"/>
      <c r="M13" s="5"/>
      <c r="N13" s="2"/>
      <c r="O13" s="2"/>
    </row>
    <row r="14" spans="1:19" x14ac:dyDescent="0.25">
      <c r="A14" s="5">
        <v>2</v>
      </c>
      <c r="B14" s="5" t="s">
        <v>3</v>
      </c>
      <c r="C14" s="2">
        <v>1</v>
      </c>
      <c r="D14" s="2">
        <v>100</v>
      </c>
      <c r="E14" s="2">
        <v>100</v>
      </c>
      <c r="F14" s="2">
        <v>10</v>
      </c>
      <c r="G14" s="2">
        <f>D14 * E14 * F14</f>
        <v>100000</v>
      </c>
      <c r="H14" s="5">
        <f xml:space="preserve"> G14 + G15</f>
        <v>200000</v>
      </c>
      <c r="I14" s="5" t="s">
        <v>13</v>
      </c>
      <c r="J14" s="2">
        <f xml:space="preserve"> SQRT((0 - 0) ^2 + (-45 - -50) ^ 2)</f>
        <v>5</v>
      </c>
      <c r="K14" s="5">
        <f xml:space="preserve"> (J14 + J15) / 2</f>
        <v>50</v>
      </c>
      <c r="L14" s="5">
        <f>H14 / K14</f>
        <v>4000</v>
      </c>
      <c r="M14" s="5" t="s">
        <v>22</v>
      </c>
    </row>
    <row r="15" spans="1:19" x14ac:dyDescent="0.25">
      <c r="A15" s="5"/>
      <c r="B15" s="5"/>
      <c r="C15" s="2">
        <v>2</v>
      </c>
      <c r="D15" s="2">
        <v>100</v>
      </c>
      <c r="E15" s="2">
        <v>100</v>
      </c>
      <c r="F15" s="2">
        <v>10</v>
      </c>
      <c r="G15" s="2">
        <f t="shared" ref="G15" si="4">D15 * E15 * F15</f>
        <v>100000</v>
      </c>
      <c r="H15" s="5"/>
      <c r="I15" s="5"/>
      <c r="J15" s="2">
        <f xml:space="preserve"> SQRT((0 - 0) ^2 + (45 - -50) ^ 2)</f>
        <v>95</v>
      </c>
      <c r="K15" s="5"/>
      <c r="L15" s="5"/>
      <c r="M15" s="5"/>
    </row>
    <row r="16" spans="1:19" x14ac:dyDescent="0.25">
      <c r="A16" s="5"/>
      <c r="B16" s="5" t="s">
        <v>4</v>
      </c>
      <c r="C16" s="2">
        <v>1</v>
      </c>
      <c r="D16" s="2">
        <v>100</v>
      </c>
      <c r="E16" s="2">
        <v>100</v>
      </c>
      <c r="F16" s="2">
        <v>10</v>
      </c>
      <c r="G16" s="2">
        <f>D16 * E16 * F16</f>
        <v>100000</v>
      </c>
      <c r="H16" s="5">
        <f xml:space="preserve"> G16 + G17</f>
        <v>200000</v>
      </c>
      <c r="I16" s="5" t="s">
        <v>14</v>
      </c>
      <c r="J16" s="2">
        <f xml:space="preserve"> SQRT((0 - 50) ^2 + (-45 - 0) ^ 2)</f>
        <v>67.268120235368556</v>
      </c>
      <c r="K16" s="5">
        <f xml:space="preserve"> (J16 + J17) / 2</f>
        <v>67.268120235368556</v>
      </c>
      <c r="L16" s="5">
        <f>H16 / K16</f>
        <v>2973.1765849886651</v>
      </c>
      <c r="M16" s="5" t="s">
        <v>22</v>
      </c>
    </row>
    <row r="17" spans="1:13" x14ac:dyDescent="0.25">
      <c r="A17" s="5"/>
      <c r="B17" s="5"/>
      <c r="C17" s="2">
        <v>2</v>
      </c>
      <c r="D17" s="2">
        <v>100</v>
      </c>
      <c r="E17" s="2">
        <v>100</v>
      </c>
      <c r="F17" s="2">
        <v>10</v>
      </c>
      <c r="G17" s="2">
        <f t="shared" ref="G17" si="5">D17 * E17 * F17</f>
        <v>100000</v>
      </c>
      <c r="H17" s="5"/>
      <c r="I17" s="5"/>
      <c r="J17" s="2">
        <f xml:space="preserve"> SQRT((0 - 50) ^2 + (45 - 0) ^ 2)</f>
        <v>67.268120235368556</v>
      </c>
      <c r="K17" s="5"/>
      <c r="L17" s="5"/>
      <c r="M17" s="5"/>
    </row>
    <row r="18" spans="1:13" x14ac:dyDescent="0.25">
      <c r="A18" s="5"/>
      <c r="B18" s="5" t="s">
        <v>5</v>
      </c>
      <c r="C18" s="2">
        <v>1</v>
      </c>
      <c r="D18" s="2">
        <v>100</v>
      </c>
      <c r="E18" s="2">
        <v>100</v>
      </c>
      <c r="F18" s="2">
        <v>10</v>
      </c>
      <c r="G18" s="2">
        <f>D18 * E18 * F18</f>
        <v>100000</v>
      </c>
      <c r="H18" s="5">
        <f xml:space="preserve"> G18 + G19</f>
        <v>200000</v>
      </c>
      <c r="I18" s="5" t="s">
        <v>15</v>
      </c>
      <c r="J18" s="2">
        <f xml:space="preserve"> SQRT((0 - 0) ^2 + (-45 - 50) ^ 2)</f>
        <v>95</v>
      </c>
      <c r="K18" s="5">
        <f xml:space="preserve"> (J18 + J19) / 2</f>
        <v>50</v>
      </c>
      <c r="L18" s="5">
        <f>H18 / K18</f>
        <v>4000</v>
      </c>
      <c r="M18" s="5" t="s">
        <v>22</v>
      </c>
    </row>
    <row r="19" spans="1:13" x14ac:dyDescent="0.25">
      <c r="A19" s="5"/>
      <c r="B19" s="5"/>
      <c r="C19" s="2">
        <v>2</v>
      </c>
      <c r="D19" s="2">
        <v>100</v>
      </c>
      <c r="E19" s="2">
        <v>100</v>
      </c>
      <c r="F19" s="2">
        <v>10</v>
      </c>
      <c r="G19" s="2">
        <f t="shared" ref="G19" si="6">D19 * E19 * F19</f>
        <v>100000</v>
      </c>
      <c r="H19" s="5"/>
      <c r="I19" s="5"/>
      <c r="J19" s="2">
        <f xml:space="preserve"> SQRT((0 - 0) ^2 + (45 - 50) ^ 2)</f>
        <v>5</v>
      </c>
      <c r="K19" s="5"/>
      <c r="L19" s="5"/>
      <c r="M19" s="5"/>
    </row>
    <row r="20" spans="1:13" x14ac:dyDescent="0.25">
      <c r="A20" s="5"/>
      <c r="B20" s="5" t="s">
        <v>6</v>
      </c>
      <c r="C20" s="2">
        <v>1</v>
      </c>
      <c r="D20" s="2">
        <v>100</v>
      </c>
      <c r="E20" s="2">
        <v>100</v>
      </c>
      <c r="F20" s="2">
        <v>10</v>
      </c>
      <c r="G20" s="2">
        <f>D20 * E20 * F20</f>
        <v>100000</v>
      </c>
      <c r="H20" s="5">
        <f xml:space="preserve"> G20 + G21</f>
        <v>200000</v>
      </c>
      <c r="I20" s="5" t="s">
        <v>16</v>
      </c>
      <c r="J20" s="2">
        <f xml:space="preserve"> SQRT((0 - -50) ^ 2 + (-45 - 0) ^ 2)</f>
        <v>67.268120235368556</v>
      </c>
      <c r="K20" s="5">
        <f xml:space="preserve"> (J20 + J21) / 2</f>
        <v>67.268120235368556</v>
      </c>
      <c r="L20" s="5">
        <f>H20 / K20</f>
        <v>2973.1765849886651</v>
      </c>
      <c r="M20" s="5" t="s">
        <v>22</v>
      </c>
    </row>
    <row r="21" spans="1:13" x14ac:dyDescent="0.25">
      <c r="A21" s="5"/>
      <c r="B21" s="5"/>
      <c r="C21" s="2">
        <v>2</v>
      </c>
      <c r="D21" s="2">
        <v>100</v>
      </c>
      <c r="E21" s="2">
        <v>100</v>
      </c>
      <c r="F21" s="2">
        <v>10</v>
      </c>
      <c r="G21" s="2">
        <f t="shared" ref="G21" si="7">D21 * E21 * F21</f>
        <v>100000</v>
      </c>
      <c r="H21" s="5"/>
      <c r="I21" s="5"/>
      <c r="J21" s="2">
        <f xml:space="preserve"> SQRT((0 - -50) ^2 + (45 - 0) ^ 2)</f>
        <v>67.268120235368556</v>
      </c>
      <c r="K21" s="5"/>
      <c r="L21" s="5"/>
      <c r="M21" s="5"/>
    </row>
    <row r="22" spans="1:13" x14ac:dyDescent="0.25">
      <c r="A22" s="5">
        <v>3</v>
      </c>
      <c r="B22" s="5" t="s">
        <v>3</v>
      </c>
      <c r="C22" s="4">
        <v>1</v>
      </c>
      <c r="D22" s="4">
        <v>90</v>
      </c>
      <c r="E22" s="4">
        <v>100</v>
      </c>
      <c r="F22" s="4">
        <v>10</v>
      </c>
      <c r="G22" s="4">
        <f>D22 * E22 * F22</f>
        <v>90000</v>
      </c>
      <c r="H22" s="5">
        <f xml:space="preserve"> G22 + G23</f>
        <v>190000</v>
      </c>
      <c r="I22" s="5" t="s">
        <v>13</v>
      </c>
      <c r="J22" s="4">
        <f xml:space="preserve"> SQRT((5 - 0) ^2 + (-45 - -50) ^ 2)</f>
        <v>7.0710678118654755</v>
      </c>
      <c r="K22" s="5">
        <f xml:space="preserve"> (J22 + J23) / 2</f>
        <v>37.169594023617016</v>
      </c>
      <c r="L22" s="5">
        <f>H22 / K22</f>
        <v>5111.7050102639478</v>
      </c>
      <c r="M22" s="5" t="s">
        <v>21</v>
      </c>
    </row>
    <row r="23" spans="1:13" x14ac:dyDescent="0.25">
      <c r="A23" s="5"/>
      <c r="B23" s="5"/>
      <c r="C23" s="4">
        <v>2</v>
      </c>
      <c r="D23" s="4">
        <v>100</v>
      </c>
      <c r="E23" s="4">
        <v>100</v>
      </c>
      <c r="F23" s="4">
        <v>10</v>
      </c>
      <c r="G23" s="4">
        <f t="shared" ref="G23" si="8">D23 * E23 * F23</f>
        <v>100000</v>
      </c>
      <c r="H23" s="5"/>
      <c r="I23" s="5"/>
      <c r="J23" s="4">
        <f xml:space="preserve"> SQRT((-45 - 0) ^2 + (0 - -50) ^ 2)</f>
        <v>67.268120235368556</v>
      </c>
      <c r="K23" s="5"/>
      <c r="L23" s="5"/>
      <c r="M23" s="5"/>
    </row>
    <row r="24" spans="1:13" x14ac:dyDescent="0.25">
      <c r="A24" s="5"/>
      <c r="B24" s="5" t="s">
        <v>4</v>
      </c>
      <c r="C24" s="4">
        <v>1</v>
      </c>
      <c r="D24" s="4">
        <v>90</v>
      </c>
      <c r="E24" s="4">
        <v>100</v>
      </c>
      <c r="F24" s="4">
        <v>10</v>
      </c>
      <c r="G24" s="4">
        <f>D24 * E24 * F24</f>
        <v>90000</v>
      </c>
      <c r="H24" s="5">
        <f xml:space="preserve"> G24 + G25</f>
        <v>190000</v>
      </c>
      <c r="I24" s="5" t="s">
        <v>14</v>
      </c>
      <c r="J24" s="4">
        <f xml:space="preserve"> SQRT((5 - 50) ^2 + (-45 - 0) ^ 2)</f>
        <v>63.63961030678928</v>
      </c>
      <c r="K24" s="5">
        <f xml:space="preserve"> (J24 + J25) / 2</f>
        <v>79.31980515339464</v>
      </c>
      <c r="L24" s="5">
        <f>H24 / K24</f>
        <v>2395.366448928658</v>
      </c>
      <c r="M24" s="5" t="s">
        <v>22</v>
      </c>
    </row>
    <row r="25" spans="1:13" x14ac:dyDescent="0.25">
      <c r="A25" s="5"/>
      <c r="B25" s="5"/>
      <c r="C25" s="4">
        <v>2</v>
      </c>
      <c r="D25" s="4">
        <v>100</v>
      </c>
      <c r="E25" s="4">
        <v>100</v>
      </c>
      <c r="F25" s="4">
        <v>10</v>
      </c>
      <c r="G25" s="4">
        <f t="shared" ref="G25" si="9">D25 * E25 * F25</f>
        <v>100000</v>
      </c>
      <c r="H25" s="5"/>
      <c r="I25" s="5"/>
      <c r="J25" s="4">
        <f xml:space="preserve"> SQRT((-45 - 50) ^2 + (0 - 0) ^ 2)</f>
        <v>95</v>
      </c>
      <c r="K25" s="5"/>
      <c r="L25" s="5"/>
      <c r="M25" s="5"/>
    </row>
    <row r="26" spans="1:13" x14ac:dyDescent="0.25">
      <c r="A26" s="5"/>
      <c r="B26" s="5" t="s">
        <v>5</v>
      </c>
      <c r="C26" s="4">
        <v>1</v>
      </c>
      <c r="D26" s="4">
        <v>90</v>
      </c>
      <c r="E26" s="4">
        <v>100</v>
      </c>
      <c r="F26" s="4">
        <v>10</v>
      </c>
      <c r="G26" s="4">
        <f>D26 * E26 * F26</f>
        <v>90000</v>
      </c>
      <c r="H26" s="5">
        <f xml:space="preserve"> G26 + G27</f>
        <v>190000</v>
      </c>
      <c r="I26" s="5" t="s">
        <v>15</v>
      </c>
      <c r="J26" s="4">
        <f xml:space="preserve"> SQRT((-5 - 0) ^2 + (-45 - 50) ^ 2)</f>
        <v>95.131487952202235</v>
      </c>
      <c r="K26" s="5">
        <f xml:space="preserve"> (J26 + J27) / 2</f>
        <v>81.199804093785389</v>
      </c>
      <c r="L26" s="5">
        <f>H26 / K26</f>
        <v>2339.9071231816138</v>
      </c>
      <c r="M26" s="5" t="s">
        <v>22</v>
      </c>
    </row>
    <row r="27" spans="1:13" x14ac:dyDescent="0.25">
      <c r="A27" s="5"/>
      <c r="B27" s="5"/>
      <c r="C27" s="4">
        <v>2</v>
      </c>
      <c r="D27" s="4">
        <v>100</v>
      </c>
      <c r="E27" s="4">
        <v>100</v>
      </c>
      <c r="F27" s="4">
        <v>10</v>
      </c>
      <c r="G27" s="4">
        <f t="shared" ref="G27" si="10">D27 * E27 * F27</f>
        <v>100000</v>
      </c>
      <c r="H27" s="5"/>
      <c r="I27" s="5"/>
      <c r="J27" s="4">
        <f xml:space="preserve"> SQRT((-45 - 0) ^2 + (0 - 50) ^ 2)</f>
        <v>67.268120235368556</v>
      </c>
      <c r="K27" s="5"/>
      <c r="L27" s="5"/>
      <c r="M27" s="5"/>
    </row>
    <row r="28" spans="1:13" x14ac:dyDescent="0.25">
      <c r="A28" s="5"/>
      <c r="B28" s="5" t="s">
        <v>6</v>
      </c>
      <c r="C28" s="4">
        <v>1</v>
      </c>
      <c r="D28" s="4">
        <v>90</v>
      </c>
      <c r="E28" s="4">
        <v>100</v>
      </c>
      <c r="F28" s="4">
        <v>10</v>
      </c>
      <c r="G28" s="4">
        <f>D28 * E28 * F28</f>
        <v>90000</v>
      </c>
      <c r="H28" s="5">
        <f xml:space="preserve"> G28 + G29</f>
        <v>190000</v>
      </c>
      <c r="I28" s="5" t="s">
        <v>16</v>
      </c>
      <c r="J28" s="4">
        <f xml:space="preserve"> SQRT((5 - -50) ^ 2 + (-45 - 0) ^ 2)</f>
        <v>71.06335201775947</v>
      </c>
      <c r="K28" s="5">
        <f xml:space="preserve"> (J28 + J29) / 2</f>
        <v>38.031676008879735</v>
      </c>
      <c r="L28" s="5">
        <f>H28 / K28</f>
        <v>4995.8355754723589</v>
      </c>
      <c r="M28" s="5" t="s">
        <v>22</v>
      </c>
    </row>
    <row r="29" spans="1:13" x14ac:dyDescent="0.25">
      <c r="A29" s="5"/>
      <c r="B29" s="5"/>
      <c r="C29" s="4">
        <v>2</v>
      </c>
      <c r="D29" s="4">
        <v>100</v>
      </c>
      <c r="E29" s="4">
        <v>100</v>
      </c>
      <c r="F29" s="4">
        <v>10</v>
      </c>
      <c r="G29" s="4">
        <f t="shared" ref="G29" si="11">D29 * E29 * F29</f>
        <v>100000</v>
      </c>
      <c r="H29" s="5"/>
      <c r="I29" s="5"/>
      <c r="J29" s="4">
        <f xml:space="preserve"> SQRT((-45 - -50) ^2 + (0 - 0) ^ 2)</f>
        <v>5</v>
      </c>
      <c r="K29" s="5"/>
      <c r="L29" s="5"/>
      <c r="M29" s="5"/>
    </row>
    <row r="30" spans="1:13" x14ac:dyDescent="0.25">
      <c r="A30" s="5">
        <v>4</v>
      </c>
      <c r="B30" s="5" t="s">
        <v>3</v>
      </c>
      <c r="C30" s="4">
        <v>1</v>
      </c>
      <c r="D30" s="4">
        <v>90</v>
      </c>
      <c r="E30" s="4">
        <v>100</v>
      </c>
      <c r="F30" s="4">
        <v>10</v>
      </c>
      <c r="G30" s="4">
        <f>D30 * E30 * F30</f>
        <v>90000</v>
      </c>
      <c r="H30" s="5">
        <f xml:space="preserve"> G30 + G31</f>
        <v>190000</v>
      </c>
      <c r="I30" s="5" t="s">
        <v>13</v>
      </c>
      <c r="J30" s="4">
        <f xml:space="preserve"> SQRT((-5 - 0) ^2 + (-45 - -50) ^ 2)</f>
        <v>7.0710678118654755</v>
      </c>
      <c r="K30" s="5">
        <f xml:space="preserve"> (J30 + J31) / 2</f>
        <v>37.169594023617016</v>
      </c>
      <c r="L30" s="5">
        <f>H30 / K30</f>
        <v>5111.7050102639478</v>
      </c>
      <c r="M30" s="5" t="s">
        <v>21</v>
      </c>
    </row>
    <row r="31" spans="1:13" x14ac:dyDescent="0.25">
      <c r="A31" s="5"/>
      <c r="B31" s="5"/>
      <c r="C31" s="4">
        <v>2</v>
      </c>
      <c r="D31" s="4">
        <v>100</v>
      </c>
      <c r="E31" s="4">
        <v>100</v>
      </c>
      <c r="F31" s="4">
        <v>10</v>
      </c>
      <c r="G31" s="4">
        <f t="shared" ref="G31" si="12">D31 * E31 * F31</f>
        <v>100000</v>
      </c>
      <c r="H31" s="5"/>
      <c r="I31" s="5"/>
      <c r="J31" s="4">
        <f xml:space="preserve"> SQRT((45 - 0) ^2 + (0 - -50) ^ 2)</f>
        <v>67.268120235368556</v>
      </c>
      <c r="K31" s="5"/>
      <c r="L31" s="5"/>
      <c r="M31" s="5"/>
    </row>
    <row r="32" spans="1:13" x14ac:dyDescent="0.25">
      <c r="A32" s="5"/>
      <c r="B32" s="5" t="s">
        <v>4</v>
      </c>
      <c r="C32" s="4">
        <v>1</v>
      </c>
      <c r="D32" s="4">
        <v>90</v>
      </c>
      <c r="E32" s="4">
        <v>100</v>
      </c>
      <c r="F32" s="4">
        <v>10</v>
      </c>
      <c r="G32" s="4">
        <f>D32 * E32 * F32</f>
        <v>90000</v>
      </c>
      <c r="H32" s="5">
        <f xml:space="preserve"> G32 + G33</f>
        <v>190000</v>
      </c>
      <c r="I32" s="5" t="s">
        <v>14</v>
      </c>
      <c r="J32" s="4">
        <f xml:space="preserve"> SQRT((-5 - 50) ^2 + (-45 - 0) ^ 2)</f>
        <v>71.06335201775947</v>
      </c>
      <c r="K32" s="5">
        <f xml:space="preserve"> (J32 + J33) / 2</f>
        <v>38.031676008879735</v>
      </c>
      <c r="L32" s="5">
        <f>H32 / K32</f>
        <v>4995.8355754723589</v>
      </c>
      <c r="M32" s="5" t="s">
        <v>22</v>
      </c>
    </row>
    <row r="33" spans="1:13" x14ac:dyDescent="0.25">
      <c r="A33" s="5"/>
      <c r="B33" s="5"/>
      <c r="C33" s="4">
        <v>2</v>
      </c>
      <c r="D33" s="4">
        <v>100</v>
      </c>
      <c r="E33" s="4">
        <v>100</v>
      </c>
      <c r="F33" s="4">
        <v>10</v>
      </c>
      <c r="G33" s="4">
        <f t="shared" ref="G33" si="13">D33 * E33 * F33</f>
        <v>100000</v>
      </c>
      <c r="H33" s="5"/>
      <c r="I33" s="5"/>
      <c r="J33" s="4">
        <f xml:space="preserve"> SQRT((45 - 50) ^2 + (0 - 0) ^ 2)</f>
        <v>5</v>
      </c>
      <c r="K33" s="5"/>
      <c r="L33" s="5"/>
      <c r="M33" s="5"/>
    </row>
    <row r="34" spans="1:13" x14ac:dyDescent="0.25">
      <c r="A34" s="5"/>
      <c r="B34" s="5" t="s">
        <v>5</v>
      </c>
      <c r="C34" s="4">
        <v>1</v>
      </c>
      <c r="D34" s="4">
        <v>90</v>
      </c>
      <c r="E34" s="4">
        <v>100</v>
      </c>
      <c r="F34" s="4">
        <v>10</v>
      </c>
      <c r="G34" s="4">
        <f>D34 * E34 * F34</f>
        <v>90000</v>
      </c>
      <c r="H34" s="5">
        <f xml:space="preserve"> G34 + G35</f>
        <v>190000</v>
      </c>
      <c r="I34" s="5" t="s">
        <v>15</v>
      </c>
      <c r="J34" s="4">
        <f xml:space="preserve"> SQRT((-5 - 0) ^2 + (-45 - 50) ^ 2)</f>
        <v>95.131487952202235</v>
      </c>
      <c r="K34" s="5">
        <f xml:space="preserve"> (J34 + J35) / 2</f>
        <v>81.199804093785389</v>
      </c>
      <c r="L34" s="5">
        <f>H34 / K34</f>
        <v>2339.9071231816138</v>
      </c>
      <c r="M34" s="5" t="s">
        <v>22</v>
      </c>
    </row>
    <row r="35" spans="1:13" x14ac:dyDescent="0.25">
      <c r="A35" s="5"/>
      <c r="B35" s="5"/>
      <c r="C35" s="4">
        <v>2</v>
      </c>
      <c r="D35" s="4">
        <v>100</v>
      </c>
      <c r="E35" s="4">
        <v>100</v>
      </c>
      <c r="F35" s="4">
        <v>10</v>
      </c>
      <c r="G35" s="4">
        <f t="shared" ref="G35" si="14">D35 * E35 * F35</f>
        <v>100000</v>
      </c>
      <c r="H35" s="5"/>
      <c r="I35" s="5"/>
      <c r="J35" s="4">
        <f xml:space="preserve"> SQRT((45 - 0) ^2 + (0 - 50) ^ 2)</f>
        <v>67.268120235368556</v>
      </c>
      <c r="K35" s="5"/>
      <c r="L35" s="5"/>
      <c r="M35" s="5"/>
    </row>
    <row r="36" spans="1:13" x14ac:dyDescent="0.25">
      <c r="A36" s="5"/>
      <c r="B36" s="5" t="s">
        <v>6</v>
      </c>
      <c r="C36" s="4">
        <v>1</v>
      </c>
      <c r="D36" s="4">
        <v>90</v>
      </c>
      <c r="E36" s="4">
        <v>100</v>
      </c>
      <c r="F36" s="4">
        <v>10</v>
      </c>
      <c r="G36" s="4">
        <f>D36 * E36 * F36</f>
        <v>90000</v>
      </c>
      <c r="H36" s="5">
        <f xml:space="preserve"> G36 + G37</f>
        <v>190000</v>
      </c>
      <c r="I36" s="5" t="s">
        <v>16</v>
      </c>
      <c r="J36" s="4">
        <f xml:space="preserve"> SQRT((-5 - -50) ^ 2 + (-45 - 0) ^ 2)</f>
        <v>63.63961030678928</v>
      </c>
      <c r="K36" s="5">
        <f xml:space="preserve"> (J36 + J37) / 2</f>
        <v>79.31980515339464</v>
      </c>
      <c r="L36" s="5">
        <f>H36 / K36</f>
        <v>2395.366448928658</v>
      </c>
      <c r="M36" s="5" t="s">
        <v>22</v>
      </c>
    </row>
    <row r="37" spans="1:13" x14ac:dyDescent="0.25">
      <c r="A37" s="5"/>
      <c r="B37" s="5"/>
      <c r="C37" s="4">
        <v>2</v>
      </c>
      <c r="D37" s="4">
        <v>100</v>
      </c>
      <c r="E37" s="4">
        <v>100</v>
      </c>
      <c r="F37" s="4">
        <v>10</v>
      </c>
      <c r="G37" s="4">
        <f t="shared" ref="G37" si="15">D37 * E37 * F37</f>
        <v>100000</v>
      </c>
      <c r="H37" s="5"/>
      <c r="I37" s="5"/>
      <c r="J37" s="4">
        <f xml:space="preserve"> SQRT((45 - -50) ^2 + (0 - 0) ^ 2)</f>
        <v>95</v>
      </c>
      <c r="K37" s="5"/>
      <c r="L37" s="5"/>
      <c r="M37" s="5"/>
    </row>
    <row r="38" spans="1:13" x14ac:dyDescent="0.25">
      <c r="A38" s="5">
        <v>5</v>
      </c>
      <c r="B38" s="5" t="s">
        <v>3</v>
      </c>
      <c r="C38" s="4">
        <v>1</v>
      </c>
      <c r="D38" s="4">
        <v>100</v>
      </c>
      <c r="E38" s="4">
        <v>100</v>
      </c>
      <c r="F38" s="4">
        <v>10</v>
      </c>
      <c r="G38" s="4">
        <f>D38 * E38 * F38</f>
        <v>100000</v>
      </c>
      <c r="H38" s="5">
        <f xml:space="preserve"> G38 + G39</f>
        <v>190000</v>
      </c>
      <c r="I38" s="5" t="s">
        <v>13</v>
      </c>
      <c r="J38" s="4">
        <f xml:space="preserve"> SQRT((45 - 0) ^2 + (0 - -50) ^ 2)</f>
        <v>67.268120235368556</v>
      </c>
      <c r="K38" s="5">
        <f xml:space="preserve"> (J38 + J39) / 2</f>
        <v>81.199804093785389</v>
      </c>
      <c r="L38" s="5">
        <f>H38 / K38</f>
        <v>2339.9071231816138</v>
      </c>
      <c r="M38" s="5" t="s">
        <v>22</v>
      </c>
    </row>
    <row r="39" spans="1:13" x14ac:dyDescent="0.25">
      <c r="A39" s="5"/>
      <c r="B39" s="5"/>
      <c r="C39" s="4">
        <v>2</v>
      </c>
      <c r="D39" s="4">
        <v>90</v>
      </c>
      <c r="E39" s="4">
        <v>100</v>
      </c>
      <c r="F39" s="4">
        <v>10</v>
      </c>
      <c r="G39" s="4">
        <f t="shared" ref="G39" si="16">D39 * E39 * F39</f>
        <v>90000</v>
      </c>
      <c r="H39" s="5"/>
      <c r="I39" s="5"/>
      <c r="J39" s="4">
        <f xml:space="preserve"> SQRT((-5 - 0) ^2 + (45 - -50) ^ 2)</f>
        <v>95.131487952202235</v>
      </c>
      <c r="K39" s="5"/>
      <c r="L39" s="5"/>
      <c r="M39" s="5"/>
    </row>
    <row r="40" spans="1:13" x14ac:dyDescent="0.25">
      <c r="A40" s="5"/>
      <c r="B40" s="5" t="s">
        <v>4</v>
      </c>
      <c r="C40" s="4">
        <v>1</v>
      </c>
      <c r="D40" s="4">
        <v>100</v>
      </c>
      <c r="E40" s="4">
        <v>100</v>
      </c>
      <c r="F40" s="4">
        <v>10</v>
      </c>
      <c r="G40" s="4">
        <f>D40 * E40 * F40</f>
        <v>100000</v>
      </c>
      <c r="H40" s="5">
        <f xml:space="preserve"> G40 + G41</f>
        <v>190000</v>
      </c>
      <c r="I40" s="5" t="s">
        <v>14</v>
      </c>
      <c r="J40" s="4">
        <f xml:space="preserve"> SQRT((45 - 50) ^2 + (0 - 0) ^ 2)</f>
        <v>5</v>
      </c>
      <c r="K40" s="5">
        <f xml:space="preserve"> (J40 + J41) / 2</f>
        <v>38.031676008879735</v>
      </c>
      <c r="L40" s="5">
        <f>H40 / K40</f>
        <v>4995.8355754723589</v>
      </c>
      <c r="M40" s="5" t="s">
        <v>22</v>
      </c>
    </row>
    <row r="41" spans="1:13" x14ac:dyDescent="0.25">
      <c r="A41" s="5"/>
      <c r="B41" s="5"/>
      <c r="C41" s="4">
        <v>2</v>
      </c>
      <c r="D41" s="4">
        <v>90</v>
      </c>
      <c r="E41" s="4">
        <v>100</v>
      </c>
      <c r="F41" s="4">
        <v>10</v>
      </c>
      <c r="G41" s="4">
        <f t="shared" ref="G41" si="17">D41 * E41 * F41</f>
        <v>90000</v>
      </c>
      <c r="H41" s="5"/>
      <c r="I41" s="5"/>
      <c r="J41" s="4">
        <f xml:space="preserve"> SQRT((-5 - 50) ^2 + (45 - 0) ^ 2)</f>
        <v>71.06335201775947</v>
      </c>
      <c r="K41" s="5"/>
      <c r="L41" s="5"/>
      <c r="M41" s="5"/>
    </row>
    <row r="42" spans="1:13" x14ac:dyDescent="0.25">
      <c r="A42" s="5"/>
      <c r="B42" s="5" t="s">
        <v>5</v>
      </c>
      <c r="C42" s="4">
        <v>1</v>
      </c>
      <c r="D42" s="4">
        <v>100</v>
      </c>
      <c r="E42" s="4">
        <v>100</v>
      </c>
      <c r="F42" s="4">
        <v>10</v>
      </c>
      <c r="G42" s="4">
        <f>D42 * E42 * F42</f>
        <v>100000</v>
      </c>
      <c r="H42" s="5">
        <f xml:space="preserve"> G42 + G43</f>
        <v>190000</v>
      </c>
      <c r="I42" s="5" t="s">
        <v>15</v>
      </c>
      <c r="J42" s="4">
        <f xml:space="preserve"> SQRT((45 - 0) ^2 + (0 - 50) ^ 2)</f>
        <v>67.268120235368556</v>
      </c>
      <c r="K42" s="5">
        <f xml:space="preserve"> (J42 + J43) / 2</f>
        <v>37.169594023617016</v>
      </c>
      <c r="L42" s="5">
        <f>H42 / K42</f>
        <v>5111.7050102639478</v>
      </c>
      <c r="M42" s="5" t="s">
        <v>21</v>
      </c>
    </row>
    <row r="43" spans="1:13" x14ac:dyDescent="0.25">
      <c r="A43" s="5"/>
      <c r="B43" s="5"/>
      <c r="C43" s="4">
        <v>2</v>
      </c>
      <c r="D43" s="4">
        <v>90</v>
      </c>
      <c r="E43" s="4">
        <v>100</v>
      </c>
      <c r="F43" s="4">
        <v>10</v>
      </c>
      <c r="G43" s="4">
        <f t="shared" ref="G43" si="18">D43 * E43 * F43</f>
        <v>90000</v>
      </c>
      <c r="H43" s="5"/>
      <c r="I43" s="5"/>
      <c r="J43" s="4">
        <f xml:space="preserve"> SQRT((-5 - 0) ^2 + (45 - 50) ^ 2)</f>
        <v>7.0710678118654755</v>
      </c>
      <c r="K43" s="5"/>
      <c r="L43" s="5"/>
      <c r="M43" s="5"/>
    </row>
    <row r="44" spans="1:13" x14ac:dyDescent="0.25">
      <c r="A44" s="5"/>
      <c r="B44" s="5" t="s">
        <v>6</v>
      </c>
      <c r="C44" s="4">
        <v>1</v>
      </c>
      <c r="D44" s="4">
        <v>100</v>
      </c>
      <c r="E44" s="4">
        <v>100</v>
      </c>
      <c r="F44" s="4">
        <v>10</v>
      </c>
      <c r="G44" s="4">
        <f>D44 * E44 * F44</f>
        <v>100000</v>
      </c>
      <c r="H44" s="5">
        <f xml:space="preserve"> G44 + G45</f>
        <v>190000</v>
      </c>
      <c r="I44" s="5" t="s">
        <v>16</v>
      </c>
      <c r="J44" s="4">
        <f xml:space="preserve"> SQRT((45 - -50) ^ 2 + (0 - 0) ^ 2)</f>
        <v>95</v>
      </c>
      <c r="K44" s="5">
        <f xml:space="preserve"> (J44 + J45) / 2</f>
        <v>79.31980515339464</v>
      </c>
      <c r="L44" s="5">
        <f>H44 / K44</f>
        <v>2395.366448928658</v>
      </c>
      <c r="M44" s="5" t="s">
        <v>22</v>
      </c>
    </row>
    <row r="45" spans="1:13" x14ac:dyDescent="0.25">
      <c r="A45" s="5"/>
      <c r="B45" s="5"/>
      <c r="C45" s="4">
        <v>2</v>
      </c>
      <c r="D45" s="4">
        <v>90</v>
      </c>
      <c r="E45" s="4">
        <v>100</v>
      </c>
      <c r="F45" s="4">
        <v>10</v>
      </c>
      <c r="G45" s="4">
        <f t="shared" ref="G45" si="19">D45 * E45 * F45</f>
        <v>90000</v>
      </c>
      <c r="H45" s="5"/>
      <c r="I45" s="5"/>
      <c r="J45" s="4">
        <f xml:space="preserve"> SQRT((-5 - -50) ^2 + (45 - 0) ^ 2)</f>
        <v>63.63961030678928</v>
      </c>
      <c r="K45" s="5"/>
      <c r="L45" s="5"/>
      <c r="M45" s="5"/>
    </row>
    <row r="46" spans="1:13" x14ac:dyDescent="0.25">
      <c r="A46" s="5">
        <v>6</v>
      </c>
      <c r="B46" s="5" t="s">
        <v>3</v>
      </c>
      <c r="C46" s="4">
        <v>1</v>
      </c>
      <c r="D46" s="4">
        <v>100</v>
      </c>
      <c r="E46" s="4">
        <v>100</v>
      </c>
      <c r="F46" s="4">
        <v>10</v>
      </c>
      <c r="G46" s="4">
        <f>D46 * E46 * F46</f>
        <v>100000</v>
      </c>
      <c r="H46" s="5">
        <f xml:space="preserve"> G46 + G47</f>
        <v>190000</v>
      </c>
      <c r="I46" s="5" t="s">
        <v>13</v>
      </c>
      <c r="J46" s="4">
        <f xml:space="preserve"> SQRT((0 - 0) ^2 + (45 - -50) ^ 2)</f>
        <v>95</v>
      </c>
      <c r="K46" s="5">
        <f xml:space="preserve"> (J46 + J47) / 2</f>
        <v>79.31980515339464</v>
      </c>
      <c r="L46" s="5">
        <f>H46 / K46</f>
        <v>2395.366448928658</v>
      </c>
      <c r="M46" s="5" t="s">
        <v>22</v>
      </c>
    </row>
    <row r="47" spans="1:13" x14ac:dyDescent="0.25">
      <c r="A47" s="5"/>
      <c r="B47" s="5"/>
      <c r="C47" s="4">
        <v>2</v>
      </c>
      <c r="D47" s="4">
        <v>90</v>
      </c>
      <c r="E47" s="4">
        <v>100</v>
      </c>
      <c r="F47" s="4">
        <v>10</v>
      </c>
      <c r="G47" s="4">
        <f t="shared" ref="G47" si="20">D47 * E47 * F47</f>
        <v>90000</v>
      </c>
      <c r="H47" s="5"/>
      <c r="I47" s="5"/>
      <c r="J47" s="4">
        <f xml:space="preserve"> SQRT((-45 - 0) ^2 + (-5 - -50) ^ 2)</f>
        <v>63.63961030678928</v>
      </c>
      <c r="K47" s="5"/>
      <c r="L47" s="5"/>
      <c r="M47" s="5"/>
    </row>
    <row r="48" spans="1:13" x14ac:dyDescent="0.25">
      <c r="A48" s="5"/>
      <c r="B48" s="5" t="s">
        <v>4</v>
      </c>
      <c r="C48" s="4">
        <v>1</v>
      </c>
      <c r="D48" s="4">
        <v>100</v>
      </c>
      <c r="E48" s="4">
        <v>100</v>
      </c>
      <c r="F48" s="4">
        <v>10</v>
      </c>
      <c r="G48" s="4">
        <f>D48 * E48 * F48</f>
        <v>100000</v>
      </c>
      <c r="H48" s="5">
        <f xml:space="preserve"> G48 + G49</f>
        <v>190000</v>
      </c>
      <c r="I48" s="5" t="s">
        <v>14</v>
      </c>
      <c r="J48" s="4">
        <f xml:space="preserve"> SQRT((0 - 50) ^2 + (45 - 0) ^ 2)</f>
        <v>67.268120235368556</v>
      </c>
      <c r="K48" s="5">
        <f xml:space="preserve"> (J48 + J49) / 2</f>
        <v>81.199804093785389</v>
      </c>
      <c r="L48" s="5">
        <f>H48 / K48</f>
        <v>2339.9071231816138</v>
      </c>
      <c r="M48" s="5" t="s">
        <v>22</v>
      </c>
    </row>
    <row r="49" spans="1:13" x14ac:dyDescent="0.25">
      <c r="A49" s="5"/>
      <c r="B49" s="5"/>
      <c r="C49" s="4">
        <v>2</v>
      </c>
      <c r="D49" s="4">
        <v>90</v>
      </c>
      <c r="E49" s="4">
        <v>100</v>
      </c>
      <c r="F49" s="4">
        <v>10</v>
      </c>
      <c r="G49" s="4">
        <f t="shared" ref="G49" si="21">D49 * E49 * F49</f>
        <v>90000</v>
      </c>
      <c r="H49" s="5"/>
      <c r="I49" s="5"/>
      <c r="J49" s="4">
        <f xml:space="preserve"> SQRT((-45 - 50) ^2 + (-5 - 0) ^ 2)</f>
        <v>95.131487952202235</v>
      </c>
      <c r="K49" s="5"/>
      <c r="L49" s="5"/>
      <c r="M49" s="5"/>
    </row>
    <row r="50" spans="1:13" x14ac:dyDescent="0.25">
      <c r="A50" s="5"/>
      <c r="B50" s="5" t="s">
        <v>5</v>
      </c>
      <c r="C50" s="4">
        <v>1</v>
      </c>
      <c r="D50" s="4">
        <v>100</v>
      </c>
      <c r="E50" s="4">
        <v>100</v>
      </c>
      <c r="F50" s="4">
        <v>10</v>
      </c>
      <c r="G50" s="4">
        <f>D50 * E50 * F50</f>
        <v>100000</v>
      </c>
      <c r="H50" s="5">
        <f xml:space="preserve"> G50 + G51</f>
        <v>190000</v>
      </c>
      <c r="I50" s="5" t="s">
        <v>15</v>
      </c>
      <c r="J50" s="4">
        <f xml:space="preserve"> SQRT((0 - 0) ^2 + (45 - 50) ^ 2)</f>
        <v>5</v>
      </c>
      <c r="K50" s="5">
        <f xml:space="preserve"> (J50 + J51) / 2</f>
        <v>38.031676008879735</v>
      </c>
      <c r="L50" s="5">
        <f>H50 / K50</f>
        <v>4995.8355754723589</v>
      </c>
      <c r="M50" s="5" t="s">
        <v>22</v>
      </c>
    </row>
    <row r="51" spans="1:13" x14ac:dyDescent="0.25">
      <c r="A51" s="5"/>
      <c r="B51" s="5"/>
      <c r="C51" s="4">
        <v>2</v>
      </c>
      <c r="D51" s="4">
        <v>90</v>
      </c>
      <c r="E51" s="4">
        <v>100</v>
      </c>
      <c r="F51" s="4">
        <v>10</v>
      </c>
      <c r="G51" s="4">
        <f t="shared" ref="G51" si="22">D51 * E51 * F51</f>
        <v>90000</v>
      </c>
      <c r="H51" s="5"/>
      <c r="I51" s="5"/>
      <c r="J51" s="4">
        <f xml:space="preserve"> SQRT((-45 - 0) ^2 + (-5 - 50) ^ 2)</f>
        <v>71.06335201775947</v>
      </c>
      <c r="K51" s="5"/>
      <c r="L51" s="5"/>
      <c r="M51" s="5"/>
    </row>
    <row r="52" spans="1:13" x14ac:dyDescent="0.25">
      <c r="A52" s="5"/>
      <c r="B52" s="5" t="s">
        <v>6</v>
      </c>
      <c r="C52" s="4">
        <v>1</v>
      </c>
      <c r="D52" s="4">
        <v>100</v>
      </c>
      <c r="E52" s="4">
        <v>100</v>
      </c>
      <c r="F52" s="4">
        <v>10</v>
      </c>
      <c r="G52" s="4">
        <f>D52 * E52 * F52</f>
        <v>100000</v>
      </c>
      <c r="H52" s="5">
        <f xml:space="preserve"> G52 + G53</f>
        <v>190000</v>
      </c>
      <c r="I52" s="5" t="s">
        <v>16</v>
      </c>
      <c r="J52" s="4">
        <f xml:space="preserve"> SQRT((0 - -50) ^ 2 + (45 - 0) ^ 2)</f>
        <v>67.268120235368556</v>
      </c>
      <c r="K52" s="5">
        <f xml:space="preserve"> (J52 + J53) / 2</f>
        <v>37.169594023617016</v>
      </c>
      <c r="L52" s="5">
        <f>H52 / K52</f>
        <v>5111.7050102639478</v>
      </c>
      <c r="M52" s="5" t="s">
        <v>21</v>
      </c>
    </row>
    <row r="53" spans="1:13" x14ac:dyDescent="0.25">
      <c r="A53" s="5"/>
      <c r="B53" s="5"/>
      <c r="C53" s="4">
        <v>2</v>
      </c>
      <c r="D53" s="4">
        <v>90</v>
      </c>
      <c r="E53" s="4">
        <v>100</v>
      </c>
      <c r="F53" s="4">
        <v>10</v>
      </c>
      <c r="G53" s="4">
        <f t="shared" ref="G53:G73" si="23">D53 * E53 * F53</f>
        <v>90000</v>
      </c>
      <c r="H53" s="5"/>
      <c r="I53" s="5"/>
      <c r="J53" s="4">
        <f xml:space="preserve"> SQRT((-45 - -50) ^2 + (-5 - 0) ^ 2)</f>
        <v>7.0710678118654755</v>
      </c>
      <c r="K53" s="5"/>
      <c r="L53" s="5"/>
      <c r="M53" s="5"/>
    </row>
    <row r="54" spans="1:13" x14ac:dyDescent="0.25">
      <c r="A54" s="5">
        <v>7</v>
      </c>
      <c r="B54" t="s">
        <v>3</v>
      </c>
      <c r="C54" s="4">
        <v>1</v>
      </c>
      <c r="D54" s="4">
        <v>130</v>
      </c>
      <c r="E54" s="4">
        <v>100</v>
      </c>
      <c r="F54" s="4">
        <v>10</v>
      </c>
      <c r="G54" s="4">
        <f t="shared" si="23"/>
        <v>130000</v>
      </c>
      <c r="H54" s="4">
        <f>G54</f>
        <v>130000</v>
      </c>
      <c r="I54" s="4" t="s">
        <v>13</v>
      </c>
      <c r="J54" s="4">
        <f xml:space="preserve"> SQRT((0.255 - 0) ^2 + (0 - -50) ^ 2)</f>
        <v>50.000650245771801</v>
      </c>
      <c r="K54" s="4">
        <f>J54 / 1</f>
        <v>50.000650245771801</v>
      </c>
      <c r="L54" s="4">
        <f xml:space="preserve"> H54 / K54</f>
        <v>2599.9661876595928</v>
      </c>
      <c r="M54" s="4" t="s">
        <v>22</v>
      </c>
    </row>
    <row r="55" spans="1:13" x14ac:dyDescent="0.25">
      <c r="A55" s="5"/>
      <c r="B55" t="s">
        <v>4</v>
      </c>
      <c r="C55" s="4">
        <v>1</v>
      </c>
      <c r="D55" s="4">
        <v>130</v>
      </c>
      <c r="E55" s="4">
        <v>100</v>
      </c>
      <c r="F55" s="4">
        <v>10</v>
      </c>
      <c r="G55" s="4">
        <f t="shared" si="23"/>
        <v>130000</v>
      </c>
      <c r="H55" s="4">
        <f t="shared" ref="H55:H61" si="24">G55</f>
        <v>130000</v>
      </c>
      <c r="I55" s="4" t="s">
        <v>14</v>
      </c>
      <c r="J55" s="4">
        <f xml:space="preserve"> SQRT((0.255 - 50) ^2 + (0 - 0) ^ 2)</f>
        <v>49.744999999999997</v>
      </c>
      <c r="K55" s="4">
        <f t="shared" ref="K55:K57" si="25">J55 / 1</f>
        <v>49.744999999999997</v>
      </c>
      <c r="L55" s="4">
        <f t="shared" ref="L55:L58" si="26" xml:space="preserve"> H55 / K55</f>
        <v>2613.3279726605692</v>
      </c>
      <c r="M55" s="4" t="s">
        <v>22</v>
      </c>
    </row>
    <row r="56" spans="1:13" x14ac:dyDescent="0.25">
      <c r="A56" s="5"/>
      <c r="B56" t="s">
        <v>5</v>
      </c>
      <c r="C56" s="4">
        <v>1</v>
      </c>
      <c r="D56" s="4">
        <v>130</v>
      </c>
      <c r="E56" s="4">
        <v>100</v>
      </c>
      <c r="F56" s="4">
        <v>10</v>
      </c>
      <c r="G56" s="4">
        <f t="shared" si="23"/>
        <v>130000</v>
      </c>
      <c r="H56" s="4">
        <f t="shared" si="24"/>
        <v>130000</v>
      </c>
      <c r="I56" s="4" t="s">
        <v>15</v>
      </c>
      <c r="J56" s="4">
        <f xml:space="preserve"> SQRT((0.255 - 0) ^2 + (0 - 50) ^ 2)</f>
        <v>50.000650245771801</v>
      </c>
      <c r="K56" s="4">
        <f t="shared" si="25"/>
        <v>50.000650245771801</v>
      </c>
      <c r="L56" s="4">
        <f t="shared" si="26"/>
        <v>2599.9661876595928</v>
      </c>
      <c r="M56" s="4" t="s">
        <v>22</v>
      </c>
    </row>
    <row r="57" spans="1:13" x14ac:dyDescent="0.25">
      <c r="A57" s="5"/>
      <c r="B57" t="s">
        <v>6</v>
      </c>
      <c r="C57" s="4">
        <v>1</v>
      </c>
      <c r="D57" s="4">
        <v>130</v>
      </c>
      <c r="E57" s="4">
        <v>100</v>
      </c>
      <c r="F57" s="4">
        <v>10</v>
      </c>
      <c r="G57" s="4">
        <f t="shared" si="23"/>
        <v>130000</v>
      </c>
      <c r="H57" s="4">
        <f t="shared" si="24"/>
        <v>130000</v>
      </c>
      <c r="I57" s="4" t="s">
        <v>16</v>
      </c>
      <c r="J57" s="4">
        <f xml:space="preserve"> SQRT((0.255 - -50) ^2 + (0 - 0) ^ 2)</f>
        <v>50.255000000000003</v>
      </c>
      <c r="K57" s="4">
        <f t="shared" si="25"/>
        <v>50.255000000000003</v>
      </c>
      <c r="L57" s="4">
        <f t="shared" si="26"/>
        <v>2586.8072828574268</v>
      </c>
      <c r="M57" s="4" t="s">
        <v>22</v>
      </c>
    </row>
    <row r="58" spans="1:13" x14ac:dyDescent="0.25">
      <c r="A58" s="5">
        <v>8</v>
      </c>
      <c r="B58" s="5" t="s">
        <v>3</v>
      </c>
      <c r="C58" s="4">
        <v>1</v>
      </c>
      <c r="D58" s="4">
        <v>90</v>
      </c>
      <c r="E58" s="4">
        <v>100</v>
      </c>
      <c r="F58" s="4">
        <v>10</v>
      </c>
      <c r="G58" s="4">
        <f t="shared" si="23"/>
        <v>90000</v>
      </c>
      <c r="H58" s="5">
        <f>G58 + G59 + G60 + G61</f>
        <v>280000</v>
      </c>
      <c r="I58" s="5" t="s">
        <v>13</v>
      </c>
      <c r="J58" s="4">
        <f xml:space="preserve"> SQRT((-5 - 0) ^2 + (-45 - -50) ^ 2)</f>
        <v>7.0710678118654755</v>
      </c>
      <c r="K58" s="5">
        <f xml:space="preserve"> (J58 + J59 + J60 + J61) / 4</f>
        <v>60.286246222920553</v>
      </c>
      <c r="L58" s="5">
        <f t="shared" si="26"/>
        <v>4644.508781731799</v>
      </c>
      <c r="M58" s="5" t="s">
        <v>22</v>
      </c>
    </row>
    <row r="59" spans="1:13" x14ac:dyDescent="0.25">
      <c r="A59" s="5"/>
      <c r="B59" s="5"/>
      <c r="C59" s="4">
        <v>2</v>
      </c>
      <c r="D59" s="4">
        <v>10</v>
      </c>
      <c r="E59" s="4">
        <v>100</v>
      </c>
      <c r="F59" s="4">
        <v>50</v>
      </c>
      <c r="G59" s="4">
        <f t="shared" si="23"/>
        <v>50000</v>
      </c>
      <c r="H59" s="5"/>
      <c r="I59" s="5"/>
      <c r="J59" s="4">
        <f xml:space="preserve"> SQRT((45 - 0) ^2 + (-25 - -50) ^ 2)</f>
        <v>51.478150704935004</v>
      </c>
      <c r="K59" s="5"/>
      <c r="L59" s="5"/>
      <c r="M59" s="5"/>
    </row>
    <row r="60" spans="1:13" x14ac:dyDescent="0.25">
      <c r="A60" s="5"/>
      <c r="B60" s="5"/>
      <c r="C60" s="4">
        <v>3</v>
      </c>
      <c r="D60" s="4">
        <v>90</v>
      </c>
      <c r="E60" s="4">
        <v>100</v>
      </c>
      <c r="F60" s="4">
        <v>10</v>
      </c>
      <c r="G60" s="4">
        <f t="shared" si="23"/>
        <v>90000</v>
      </c>
      <c r="H60" s="5"/>
      <c r="I60" s="5"/>
      <c r="J60" s="4">
        <f xml:space="preserve"> SQRT((5 - 0) ^2 + (45 - -50) ^ 2)</f>
        <v>95.131487952202235</v>
      </c>
      <c r="K60" s="5"/>
      <c r="L60" s="5"/>
      <c r="M60" s="5"/>
    </row>
    <row r="61" spans="1:13" x14ac:dyDescent="0.25">
      <c r="A61" s="5"/>
      <c r="B61" s="5"/>
      <c r="C61" s="4">
        <v>4</v>
      </c>
      <c r="D61" s="4">
        <v>10</v>
      </c>
      <c r="E61" s="4">
        <v>100</v>
      </c>
      <c r="F61" s="4">
        <v>50</v>
      </c>
      <c r="G61" s="4">
        <f t="shared" si="23"/>
        <v>50000</v>
      </c>
      <c r="H61" s="5"/>
      <c r="I61" s="5"/>
      <c r="J61" s="4">
        <f xml:space="preserve"> SQRT((-45 - 0) ^2 + (25 - -50) ^ 2)</f>
        <v>87.464278422679513</v>
      </c>
      <c r="K61" s="5"/>
      <c r="L61" s="5"/>
      <c r="M61" s="5"/>
    </row>
    <row r="62" spans="1:13" x14ac:dyDescent="0.25">
      <c r="A62" s="5"/>
      <c r="B62" s="5" t="s">
        <v>4</v>
      </c>
      <c r="C62" s="4">
        <v>1</v>
      </c>
      <c r="D62" s="4">
        <v>90</v>
      </c>
      <c r="E62" s="4">
        <v>100</v>
      </c>
      <c r="F62" s="4">
        <v>10</v>
      </c>
      <c r="G62" s="4">
        <f t="shared" si="23"/>
        <v>90000</v>
      </c>
      <c r="H62" s="5">
        <f t="shared" ref="H62" si="27">G62 + G63 + G64 + G65</f>
        <v>280000</v>
      </c>
      <c r="I62" s="5" t="s">
        <v>14</v>
      </c>
      <c r="J62" s="4">
        <f xml:space="preserve"> SQRT((-5 - 50) ^2 + (-45 - 0) ^ 2)</f>
        <v>71.06335201775947</v>
      </c>
      <c r="K62" s="5">
        <f t="shared" ref="K62" si="28" xml:space="preserve"> (J62 + J63 + J64 + J65) / 4</f>
        <v>64.60811835361379</v>
      </c>
      <c r="L62" s="5">
        <f t="shared" ref="L62:L70" si="29" xml:space="preserve"> H62 / K62</f>
        <v>4333.8206890270549</v>
      </c>
      <c r="M62" s="5" t="s">
        <v>22</v>
      </c>
    </row>
    <row r="63" spans="1:13" x14ac:dyDescent="0.25">
      <c r="A63" s="5"/>
      <c r="B63" s="5"/>
      <c r="C63" s="4">
        <v>2</v>
      </c>
      <c r="D63" s="4">
        <v>10</v>
      </c>
      <c r="E63" s="4">
        <v>100</v>
      </c>
      <c r="F63" s="4">
        <v>50</v>
      </c>
      <c r="G63" s="4">
        <f t="shared" si="23"/>
        <v>50000</v>
      </c>
      <c r="H63" s="5"/>
      <c r="I63" s="5"/>
      <c r="J63" s="4">
        <f xml:space="preserve"> SQRT((45 - 50) ^2 + (-25 - 0) ^ 2)</f>
        <v>25.495097567963924</v>
      </c>
      <c r="K63" s="5"/>
      <c r="L63" s="5"/>
      <c r="M63" s="5"/>
    </row>
    <row r="64" spans="1:13" x14ac:dyDescent="0.25">
      <c r="A64" s="5"/>
      <c r="B64" s="5"/>
      <c r="C64" s="4">
        <v>3</v>
      </c>
      <c r="D64" s="4">
        <v>90</v>
      </c>
      <c r="E64" s="4">
        <v>100</v>
      </c>
      <c r="F64" s="4">
        <v>10</v>
      </c>
      <c r="G64" s="4">
        <f t="shared" si="23"/>
        <v>90000</v>
      </c>
      <c r="H64" s="5"/>
      <c r="I64" s="5"/>
      <c r="J64" s="4">
        <f xml:space="preserve"> SQRT((5 - 50) ^2 + (45 - 0) ^ 2)</f>
        <v>63.63961030678928</v>
      </c>
      <c r="K64" s="5"/>
      <c r="L64" s="5"/>
      <c r="M64" s="5"/>
    </row>
    <row r="65" spans="1:13" x14ac:dyDescent="0.25">
      <c r="A65" s="5"/>
      <c r="B65" s="5"/>
      <c r="C65" s="4">
        <v>4</v>
      </c>
      <c r="D65" s="4">
        <v>10</v>
      </c>
      <c r="E65" s="4">
        <v>100</v>
      </c>
      <c r="F65" s="4">
        <v>50</v>
      </c>
      <c r="G65" s="4">
        <f t="shared" si="23"/>
        <v>50000</v>
      </c>
      <c r="H65" s="5"/>
      <c r="I65" s="5"/>
      <c r="J65" s="4">
        <f xml:space="preserve"> SQRT((-45 - 50) ^2 + (25 - 0) ^ 2)</f>
        <v>98.2344135219425</v>
      </c>
      <c r="K65" s="5"/>
      <c r="L65" s="5"/>
      <c r="M65" s="5"/>
    </row>
    <row r="66" spans="1:13" x14ac:dyDescent="0.25">
      <c r="A66" s="5"/>
      <c r="B66" s="5" t="s">
        <v>23</v>
      </c>
      <c r="C66" s="4">
        <v>1</v>
      </c>
      <c r="D66" s="4">
        <v>90</v>
      </c>
      <c r="E66" s="4">
        <v>100</v>
      </c>
      <c r="F66" s="4">
        <v>10</v>
      </c>
      <c r="G66" s="4">
        <f t="shared" si="23"/>
        <v>90000</v>
      </c>
      <c r="H66" s="5">
        <f t="shared" ref="H66" si="30">G66 + G67 + G68 + G69</f>
        <v>280000</v>
      </c>
      <c r="I66" s="5" t="s">
        <v>15</v>
      </c>
      <c r="J66" s="4">
        <f xml:space="preserve"> SQRT((-5 - 0) ^2 + (-45 - 50) ^ 2)</f>
        <v>95.131487952202235</v>
      </c>
      <c r="K66" s="5">
        <f t="shared" ref="K66" si="31" xml:space="preserve"> (J66 + J67 + J68 + J69) / 4</f>
        <v>60.286246222920553</v>
      </c>
      <c r="L66" s="5">
        <f t="shared" si="29"/>
        <v>4644.508781731799</v>
      </c>
      <c r="M66" s="5" t="s">
        <v>22</v>
      </c>
    </row>
    <row r="67" spans="1:13" x14ac:dyDescent="0.25">
      <c r="A67" s="5"/>
      <c r="B67" s="5"/>
      <c r="C67" s="4">
        <v>2</v>
      </c>
      <c r="D67" s="4">
        <v>10</v>
      </c>
      <c r="E67" s="4">
        <v>100</v>
      </c>
      <c r="F67" s="4">
        <v>50</v>
      </c>
      <c r="G67" s="4">
        <f t="shared" si="23"/>
        <v>50000</v>
      </c>
      <c r="H67" s="5"/>
      <c r="I67" s="5"/>
      <c r="J67" s="4">
        <f xml:space="preserve"> SQRT((45 - 0) ^2 + (-25 - 50) ^ 2)</f>
        <v>87.464278422679513</v>
      </c>
      <c r="K67" s="5"/>
      <c r="L67" s="5"/>
      <c r="M67" s="5"/>
    </row>
    <row r="68" spans="1:13" x14ac:dyDescent="0.25">
      <c r="A68" s="5"/>
      <c r="B68" s="5"/>
      <c r="C68" s="4">
        <v>3</v>
      </c>
      <c r="D68" s="4">
        <v>90</v>
      </c>
      <c r="E68" s="4">
        <v>100</v>
      </c>
      <c r="F68" s="4">
        <v>10</v>
      </c>
      <c r="G68" s="4">
        <f t="shared" si="23"/>
        <v>90000</v>
      </c>
      <c r="H68" s="5"/>
      <c r="I68" s="5"/>
      <c r="J68" s="4">
        <f xml:space="preserve"> SQRT((5 - 0) ^2 + (45 - 50) ^ 2)</f>
        <v>7.0710678118654755</v>
      </c>
      <c r="K68" s="5"/>
      <c r="L68" s="5"/>
      <c r="M68" s="5"/>
    </row>
    <row r="69" spans="1:13" x14ac:dyDescent="0.25">
      <c r="A69" s="5"/>
      <c r="B69" s="5"/>
      <c r="C69" s="4">
        <v>4</v>
      </c>
      <c r="D69" s="4">
        <v>10</v>
      </c>
      <c r="E69" s="4">
        <v>100</v>
      </c>
      <c r="F69" s="4">
        <v>50</v>
      </c>
      <c r="G69" s="4">
        <f t="shared" si="23"/>
        <v>50000</v>
      </c>
      <c r="H69" s="5"/>
      <c r="I69" s="5"/>
      <c r="J69" s="4">
        <f xml:space="preserve"> SQRT((-45 - 0) ^2 + (25 - 50) ^ 2)</f>
        <v>51.478150704935004</v>
      </c>
      <c r="K69" s="5"/>
      <c r="L69" s="5"/>
      <c r="M69" s="5"/>
    </row>
    <row r="70" spans="1:13" x14ac:dyDescent="0.25">
      <c r="A70" s="5"/>
      <c r="B70" s="5" t="s">
        <v>6</v>
      </c>
      <c r="C70" s="4">
        <v>1</v>
      </c>
      <c r="D70" s="4">
        <v>90</v>
      </c>
      <c r="E70" s="4">
        <v>100</v>
      </c>
      <c r="F70" s="4">
        <v>10</v>
      </c>
      <c r="G70" s="4">
        <f t="shared" si="23"/>
        <v>90000</v>
      </c>
      <c r="H70" s="5">
        <f t="shared" ref="H70" si="32">G70 + G71 + G72 + G73</f>
        <v>280000</v>
      </c>
      <c r="I70" s="5" t="s">
        <v>16</v>
      </c>
      <c r="J70" s="4">
        <f xml:space="preserve"> SQRT((-5 - -50) ^2 + (-45 - 0) ^ 2)</f>
        <v>63.63961030678928</v>
      </c>
      <c r="K70" s="5">
        <f t="shared" ref="K70" si="33" xml:space="preserve"> (J70 + J71 + J72 + J73) / 4</f>
        <v>64.60811835361379</v>
      </c>
      <c r="L70" s="5">
        <f t="shared" si="29"/>
        <v>4333.8206890270549</v>
      </c>
      <c r="M70" s="5" t="s">
        <v>22</v>
      </c>
    </row>
    <row r="71" spans="1:13" x14ac:dyDescent="0.25">
      <c r="A71" s="5"/>
      <c r="B71" s="5"/>
      <c r="C71" s="4">
        <v>2</v>
      </c>
      <c r="D71" s="4">
        <v>10</v>
      </c>
      <c r="E71" s="4">
        <v>100</v>
      </c>
      <c r="F71" s="4">
        <v>50</v>
      </c>
      <c r="G71" s="4">
        <f t="shared" si="23"/>
        <v>50000</v>
      </c>
      <c r="H71" s="5"/>
      <c r="I71" s="5"/>
      <c r="J71" s="4">
        <f xml:space="preserve"> SQRT((45 - -50) ^2 + (-25 - 0) ^ 2)</f>
        <v>98.2344135219425</v>
      </c>
      <c r="K71" s="5"/>
      <c r="L71" s="5"/>
      <c r="M71" s="5"/>
    </row>
    <row r="72" spans="1:13" x14ac:dyDescent="0.25">
      <c r="A72" s="5"/>
      <c r="B72" s="5"/>
      <c r="C72" s="4">
        <v>3</v>
      </c>
      <c r="D72" s="4">
        <v>90</v>
      </c>
      <c r="E72" s="4">
        <v>100</v>
      </c>
      <c r="F72" s="4">
        <v>10</v>
      </c>
      <c r="G72" s="4">
        <f t="shared" si="23"/>
        <v>90000</v>
      </c>
      <c r="H72" s="5"/>
      <c r="I72" s="5"/>
      <c r="J72" s="4">
        <f xml:space="preserve"> SQRT((5 - -50) ^2 + (45 - 0) ^ 2)</f>
        <v>71.06335201775947</v>
      </c>
      <c r="K72" s="5"/>
      <c r="L72" s="5"/>
      <c r="M72" s="5"/>
    </row>
    <row r="73" spans="1:13" x14ac:dyDescent="0.25">
      <c r="A73" s="5"/>
      <c r="B73" s="5"/>
      <c r="C73" s="4">
        <v>4</v>
      </c>
      <c r="D73" s="4">
        <v>10</v>
      </c>
      <c r="E73" s="4">
        <v>100</v>
      </c>
      <c r="F73" s="4">
        <v>50</v>
      </c>
      <c r="G73" s="4">
        <f t="shared" si="23"/>
        <v>50000</v>
      </c>
      <c r="H73" s="5"/>
      <c r="I73" s="5"/>
      <c r="J73" s="4">
        <f xml:space="preserve"> SQRT((-45 - -50) ^2 + (25 - 0) ^ 2)</f>
        <v>25.495097567963924</v>
      </c>
      <c r="K73" s="5"/>
      <c r="L73" s="5"/>
      <c r="M73" s="5"/>
    </row>
    <row r="74" spans="1:13" x14ac:dyDescent="0.25">
      <c r="A74" s="5">
        <v>9</v>
      </c>
      <c r="B74" s="5" t="s">
        <v>3</v>
      </c>
      <c r="C74" s="4">
        <v>1</v>
      </c>
      <c r="D74" s="4">
        <v>100</v>
      </c>
      <c r="E74" s="4">
        <v>100</v>
      </c>
      <c r="F74" s="4">
        <v>10</v>
      </c>
      <c r="G74" s="4">
        <f t="shared" ref="G74:G89" si="34">D74 * E74 * F74</f>
        <v>100000</v>
      </c>
      <c r="H74" s="5">
        <f>G74 + G75 + G76 + G77</f>
        <v>240000</v>
      </c>
      <c r="I74" s="5" t="s">
        <v>13</v>
      </c>
      <c r="J74" s="4">
        <f xml:space="preserve"> SQRT((0 - 0) ^2 + (-45 - -50) ^ 2)</f>
        <v>5</v>
      </c>
      <c r="K74" s="5">
        <f xml:space="preserve"> (J74 + J75 + J76 + J77) / 4</f>
        <v>58.634060117684271</v>
      </c>
      <c r="L74" s="5">
        <f t="shared" ref="L74" si="35" xml:space="preserve"> H74 / K74</f>
        <v>4093.1840557910646</v>
      </c>
      <c r="M74" s="5" t="s">
        <v>22</v>
      </c>
    </row>
    <row r="75" spans="1:13" x14ac:dyDescent="0.25">
      <c r="A75" s="5"/>
      <c r="B75" s="5"/>
      <c r="C75" s="4">
        <v>2</v>
      </c>
      <c r="D75" s="4">
        <v>10</v>
      </c>
      <c r="E75" s="4">
        <v>40</v>
      </c>
      <c r="F75" s="4">
        <v>80</v>
      </c>
      <c r="G75" s="4">
        <f t="shared" si="34"/>
        <v>32000</v>
      </c>
      <c r="H75" s="5"/>
      <c r="I75" s="5"/>
      <c r="J75" s="4">
        <f xml:space="preserve"> SQRT((45 - 0) ^2 + (0 - -50) ^ 2)</f>
        <v>67.268120235368556</v>
      </c>
      <c r="K75" s="5"/>
      <c r="L75" s="5"/>
      <c r="M75" s="5"/>
    </row>
    <row r="76" spans="1:13" x14ac:dyDescent="0.25">
      <c r="A76" s="5"/>
      <c r="B76" s="5"/>
      <c r="C76" s="4">
        <v>3</v>
      </c>
      <c r="D76" s="4">
        <v>100</v>
      </c>
      <c r="E76" s="4">
        <v>100</v>
      </c>
      <c r="F76" s="4">
        <v>10</v>
      </c>
      <c r="G76" s="4">
        <f t="shared" si="34"/>
        <v>100000</v>
      </c>
      <c r="H76" s="5"/>
      <c r="I76" s="5"/>
      <c r="J76" s="4">
        <f xml:space="preserve"> SQRT((0 - 0) ^2 + (45 - -50) ^ 2)</f>
        <v>95</v>
      </c>
      <c r="K76" s="5"/>
      <c r="L76" s="5"/>
      <c r="M76" s="5"/>
    </row>
    <row r="77" spans="1:13" x14ac:dyDescent="0.25">
      <c r="A77" s="5"/>
      <c r="B77" s="5"/>
      <c r="C77" s="4">
        <v>4</v>
      </c>
      <c r="D77" s="4">
        <v>10</v>
      </c>
      <c r="E77" s="4">
        <v>10</v>
      </c>
      <c r="F77" s="4">
        <v>80</v>
      </c>
      <c r="G77" s="4">
        <f t="shared" si="34"/>
        <v>8000</v>
      </c>
      <c r="H77" s="5"/>
      <c r="I77" s="5"/>
      <c r="J77" s="4">
        <f xml:space="preserve"> SQRT((-45 - 0) ^2 + (0 - -50) ^ 2)</f>
        <v>67.268120235368556</v>
      </c>
      <c r="K77" s="5"/>
      <c r="L77" s="5"/>
      <c r="M77" s="5"/>
    </row>
    <row r="78" spans="1:13" x14ac:dyDescent="0.25">
      <c r="A78" s="5"/>
      <c r="B78" s="5" t="s">
        <v>4</v>
      </c>
      <c r="C78" s="4">
        <v>1</v>
      </c>
      <c r="D78" s="4">
        <v>100</v>
      </c>
      <c r="E78" s="4">
        <v>100</v>
      </c>
      <c r="F78" s="4">
        <v>10</v>
      </c>
      <c r="G78" s="4">
        <f t="shared" si="34"/>
        <v>100000</v>
      </c>
      <c r="H78" s="5">
        <f t="shared" ref="H78" si="36">G78 + G79 + G80 + G81</f>
        <v>240000</v>
      </c>
      <c r="I78" s="5" t="s">
        <v>14</v>
      </c>
      <c r="J78" s="4">
        <f xml:space="preserve"> SQRT((0 - 50) ^2 + (-45 - 0) ^ 2)</f>
        <v>67.268120235368556</v>
      </c>
      <c r="K78" s="5">
        <f t="shared" ref="K78" si="37" xml:space="preserve"> (J78 + J79 + J80 + J81) / 4</f>
        <v>58.634060117684278</v>
      </c>
      <c r="L78" s="5">
        <f t="shared" ref="L78" si="38" xml:space="preserve"> H78 / K78</f>
        <v>4093.1840557910641</v>
      </c>
      <c r="M78" s="5" t="s">
        <v>22</v>
      </c>
    </row>
    <row r="79" spans="1:13" x14ac:dyDescent="0.25">
      <c r="A79" s="5"/>
      <c r="B79" s="5"/>
      <c r="C79" s="4">
        <v>2</v>
      </c>
      <c r="D79" s="4">
        <v>10</v>
      </c>
      <c r="E79" s="4">
        <v>40</v>
      </c>
      <c r="F79" s="4">
        <v>80</v>
      </c>
      <c r="G79" s="4">
        <f t="shared" si="34"/>
        <v>32000</v>
      </c>
      <c r="H79" s="5"/>
      <c r="I79" s="5"/>
      <c r="J79" s="4">
        <f xml:space="preserve"> SQRT((45 - 50) ^2 + (0 - 0) ^ 2)</f>
        <v>5</v>
      </c>
      <c r="K79" s="5"/>
      <c r="L79" s="5"/>
      <c r="M79" s="5"/>
    </row>
    <row r="80" spans="1:13" x14ac:dyDescent="0.25">
      <c r="A80" s="5"/>
      <c r="B80" s="5"/>
      <c r="C80" s="4">
        <v>3</v>
      </c>
      <c r="D80" s="4">
        <v>100</v>
      </c>
      <c r="E80" s="4">
        <v>100</v>
      </c>
      <c r="F80" s="4">
        <v>10</v>
      </c>
      <c r="G80" s="4">
        <f t="shared" si="34"/>
        <v>100000</v>
      </c>
      <c r="H80" s="5"/>
      <c r="I80" s="5"/>
      <c r="J80" s="4">
        <f xml:space="preserve"> SQRT((0 - 50) ^2 + (45 - 0) ^ 2)</f>
        <v>67.268120235368556</v>
      </c>
      <c r="K80" s="5"/>
      <c r="L80" s="5"/>
      <c r="M80" s="5"/>
    </row>
    <row r="81" spans="1:13" x14ac:dyDescent="0.25">
      <c r="A81" s="5"/>
      <c r="B81" s="5"/>
      <c r="C81" s="4">
        <v>4</v>
      </c>
      <c r="D81" s="4">
        <v>10</v>
      </c>
      <c r="E81" s="4">
        <v>10</v>
      </c>
      <c r="F81" s="4">
        <v>80</v>
      </c>
      <c r="G81" s="4">
        <f t="shared" si="34"/>
        <v>8000</v>
      </c>
      <c r="H81" s="5"/>
      <c r="I81" s="5"/>
      <c r="J81" s="4">
        <f xml:space="preserve"> SQRT((-45 - 50) ^2 + (0 - 0) ^ 2)</f>
        <v>95</v>
      </c>
      <c r="K81" s="5"/>
      <c r="L81" s="5"/>
      <c r="M81" s="5"/>
    </row>
    <row r="82" spans="1:13" x14ac:dyDescent="0.25">
      <c r="A82" s="5"/>
      <c r="B82" s="5" t="s">
        <v>23</v>
      </c>
      <c r="C82" s="4">
        <v>1</v>
      </c>
      <c r="D82" s="4">
        <v>100</v>
      </c>
      <c r="E82" s="4">
        <v>100</v>
      </c>
      <c r="F82" s="4">
        <v>10</v>
      </c>
      <c r="G82" s="4">
        <f t="shared" si="34"/>
        <v>100000</v>
      </c>
      <c r="H82" s="5">
        <f t="shared" ref="H82" si="39">G82 + G83 + G84 + G85</f>
        <v>240000</v>
      </c>
      <c r="I82" s="5" t="s">
        <v>15</v>
      </c>
      <c r="J82" s="4">
        <f xml:space="preserve"> SQRT((0 - 0) ^2 + (-45 - 50) ^ 2)</f>
        <v>95</v>
      </c>
      <c r="K82" s="5">
        <f t="shared" ref="K82" si="40" xml:space="preserve"> (J82 + J83 + J84 + J85) / 4</f>
        <v>58.634060117684271</v>
      </c>
      <c r="L82" s="5">
        <f t="shared" ref="L82" si="41" xml:space="preserve"> H82 / K82</f>
        <v>4093.1840557910646</v>
      </c>
      <c r="M82" s="5" t="s">
        <v>22</v>
      </c>
    </row>
    <row r="83" spans="1:13" x14ac:dyDescent="0.25">
      <c r="A83" s="5"/>
      <c r="B83" s="5"/>
      <c r="C83" s="4">
        <v>2</v>
      </c>
      <c r="D83" s="4">
        <v>10</v>
      </c>
      <c r="E83" s="4">
        <v>40</v>
      </c>
      <c r="F83" s="4">
        <v>80</v>
      </c>
      <c r="G83" s="4">
        <f t="shared" si="34"/>
        <v>32000</v>
      </c>
      <c r="H83" s="5"/>
      <c r="I83" s="5"/>
      <c r="J83" s="4">
        <f xml:space="preserve"> SQRT((45 - 0) ^2 + (0 - 50) ^ 2)</f>
        <v>67.268120235368556</v>
      </c>
      <c r="K83" s="5"/>
      <c r="L83" s="5"/>
      <c r="M83" s="5"/>
    </row>
    <row r="84" spans="1:13" x14ac:dyDescent="0.25">
      <c r="A84" s="5"/>
      <c r="B84" s="5"/>
      <c r="C84" s="4">
        <v>3</v>
      </c>
      <c r="D84" s="4">
        <v>100</v>
      </c>
      <c r="E84" s="4">
        <v>100</v>
      </c>
      <c r="F84" s="4">
        <v>10</v>
      </c>
      <c r="G84" s="4">
        <f t="shared" si="34"/>
        <v>100000</v>
      </c>
      <c r="H84" s="5"/>
      <c r="I84" s="5"/>
      <c r="J84" s="4">
        <f xml:space="preserve"> SQRT((0 - 0) ^2 + (45 - 50) ^ 2)</f>
        <v>5</v>
      </c>
      <c r="K84" s="5"/>
      <c r="L84" s="5"/>
      <c r="M84" s="5"/>
    </row>
    <row r="85" spans="1:13" x14ac:dyDescent="0.25">
      <c r="A85" s="5"/>
      <c r="B85" s="5"/>
      <c r="C85" s="4">
        <v>4</v>
      </c>
      <c r="D85" s="4">
        <v>10</v>
      </c>
      <c r="E85" s="4">
        <v>10</v>
      </c>
      <c r="F85" s="4">
        <v>80</v>
      </c>
      <c r="G85" s="4">
        <f t="shared" si="34"/>
        <v>8000</v>
      </c>
      <c r="H85" s="5"/>
      <c r="I85" s="5"/>
      <c r="J85" s="4">
        <f xml:space="preserve"> SQRT((-45 - 0) ^2 + (0 - 50) ^ 2)</f>
        <v>67.268120235368556</v>
      </c>
      <c r="K85" s="5"/>
      <c r="L85" s="5"/>
      <c r="M85" s="5"/>
    </row>
    <row r="86" spans="1:13" x14ac:dyDescent="0.25">
      <c r="A86" s="5"/>
      <c r="B86" s="5" t="s">
        <v>6</v>
      </c>
      <c r="C86" s="4">
        <v>1</v>
      </c>
      <c r="D86" s="4">
        <v>100</v>
      </c>
      <c r="E86" s="4">
        <v>100</v>
      </c>
      <c r="F86" s="4">
        <v>10</v>
      </c>
      <c r="G86" s="4">
        <f t="shared" si="34"/>
        <v>100000</v>
      </c>
      <c r="H86" s="5">
        <f t="shared" ref="H86" si="42">G86 + G87 + G88 + G89</f>
        <v>240000</v>
      </c>
      <c r="I86" s="5" t="s">
        <v>16</v>
      </c>
      <c r="J86" s="4">
        <f xml:space="preserve"> SQRT((0 - -50) ^2 + (-45 - 0) ^ 2)</f>
        <v>67.268120235368556</v>
      </c>
      <c r="K86" s="5">
        <f t="shared" ref="K86" si="43" xml:space="preserve"> (J86 + J87 + J88 + J89) / 4</f>
        <v>58.634060117684271</v>
      </c>
      <c r="L86" s="5">
        <f t="shared" ref="L86" si="44" xml:space="preserve"> H86 / K86</f>
        <v>4093.1840557910646</v>
      </c>
      <c r="M86" s="5" t="s">
        <v>22</v>
      </c>
    </row>
    <row r="87" spans="1:13" x14ac:dyDescent="0.25">
      <c r="A87" s="5"/>
      <c r="B87" s="5"/>
      <c r="C87" s="4">
        <v>2</v>
      </c>
      <c r="D87" s="4">
        <v>10</v>
      </c>
      <c r="E87" s="4">
        <v>40</v>
      </c>
      <c r="F87" s="4">
        <v>80</v>
      </c>
      <c r="G87" s="4">
        <f t="shared" si="34"/>
        <v>32000</v>
      </c>
      <c r="H87" s="5"/>
      <c r="I87" s="5"/>
      <c r="J87" s="4">
        <f xml:space="preserve"> SQRT((45 - -50) ^2 + (0 - 0) ^ 2)</f>
        <v>95</v>
      </c>
      <c r="K87" s="5"/>
      <c r="L87" s="5"/>
      <c r="M87" s="5"/>
    </row>
    <row r="88" spans="1:13" x14ac:dyDescent="0.25">
      <c r="A88" s="5"/>
      <c r="B88" s="5"/>
      <c r="C88" s="4">
        <v>3</v>
      </c>
      <c r="D88" s="4">
        <v>100</v>
      </c>
      <c r="E88" s="4">
        <v>100</v>
      </c>
      <c r="F88" s="4">
        <v>10</v>
      </c>
      <c r="G88" s="4">
        <f t="shared" si="34"/>
        <v>100000</v>
      </c>
      <c r="H88" s="5"/>
      <c r="I88" s="5"/>
      <c r="J88" s="4">
        <f xml:space="preserve"> SQRT((0 - -50) ^2 + (45 - 0) ^ 2)</f>
        <v>67.268120235368556</v>
      </c>
      <c r="K88" s="5"/>
      <c r="L88" s="5"/>
      <c r="M88" s="5"/>
    </row>
    <row r="89" spans="1:13" x14ac:dyDescent="0.25">
      <c r="A89" s="5"/>
      <c r="B89" s="5"/>
      <c r="C89" s="4">
        <v>4</v>
      </c>
      <c r="D89" s="4">
        <v>10</v>
      </c>
      <c r="E89" s="4">
        <v>10</v>
      </c>
      <c r="F89" s="4">
        <v>80</v>
      </c>
      <c r="G89" s="4">
        <f t="shared" si="34"/>
        <v>8000</v>
      </c>
      <c r="H89" s="5"/>
      <c r="I89" s="5"/>
      <c r="J89" s="4">
        <f xml:space="preserve"> SQRT((-45 - -50) ^2 + (0 - 0) ^ 2)</f>
        <v>5</v>
      </c>
      <c r="K89" s="5"/>
      <c r="L89" s="5"/>
      <c r="M89" s="5"/>
    </row>
    <row r="90" spans="1:13" x14ac:dyDescent="0.25">
      <c r="A90" s="5">
        <v>10</v>
      </c>
      <c r="B90" s="5" t="s">
        <v>3</v>
      </c>
      <c r="C90" s="4">
        <v>1</v>
      </c>
      <c r="D90" s="4">
        <v>100</v>
      </c>
      <c r="E90" s="4">
        <v>100</v>
      </c>
      <c r="F90" s="4">
        <v>10</v>
      </c>
      <c r="G90" s="4">
        <f>D90 * E90 * F90</f>
        <v>100000</v>
      </c>
      <c r="H90" s="5">
        <f xml:space="preserve"> G90 + G91</f>
        <v>200000</v>
      </c>
      <c r="I90" s="5" t="s">
        <v>13</v>
      </c>
      <c r="J90" s="4">
        <f xml:space="preserve"> SQRT((45 - 0) ^2 + (0 - -50) ^ 2)</f>
        <v>67.268120235368556</v>
      </c>
      <c r="K90" s="5">
        <f xml:space="preserve"> (J90 + J91) / 2</f>
        <v>67.268120235368556</v>
      </c>
      <c r="L90" s="5">
        <f>H90 / K90</f>
        <v>2973.1765849886651</v>
      </c>
      <c r="M90" s="5" t="s">
        <v>22</v>
      </c>
    </row>
    <row r="91" spans="1:13" x14ac:dyDescent="0.25">
      <c r="A91" s="5"/>
      <c r="B91" s="5"/>
      <c r="C91" s="4">
        <v>2</v>
      </c>
      <c r="D91" s="4">
        <v>100</v>
      </c>
      <c r="E91" s="4">
        <v>100</v>
      </c>
      <c r="F91" s="4">
        <v>10</v>
      </c>
      <c r="G91" s="4">
        <f t="shared" ref="G91" si="45">D91 * E91 * F91</f>
        <v>100000</v>
      </c>
      <c r="H91" s="5"/>
      <c r="I91" s="5"/>
      <c r="J91" s="4">
        <f xml:space="preserve"> SQRT((-45 - 0) ^2 + (0 - -50) ^ 2)</f>
        <v>67.268120235368556</v>
      </c>
      <c r="K91" s="5"/>
      <c r="L91" s="5"/>
      <c r="M91" s="5"/>
    </row>
    <row r="92" spans="1:13" x14ac:dyDescent="0.25">
      <c r="A92" s="5"/>
      <c r="B92" s="5" t="s">
        <v>4</v>
      </c>
      <c r="C92" s="4">
        <v>1</v>
      </c>
      <c r="D92" s="4">
        <v>100</v>
      </c>
      <c r="E92" s="4">
        <v>100</v>
      </c>
      <c r="F92" s="4">
        <v>10</v>
      </c>
      <c r="G92" s="4">
        <f>D92 * E92 * F92</f>
        <v>100000</v>
      </c>
      <c r="H92" s="5">
        <f xml:space="preserve"> G92 + G93</f>
        <v>200000</v>
      </c>
      <c r="I92" s="5" t="s">
        <v>14</v>
      </c>
      <c r="J92" s="4">
        <f xml:space="preserve"> SQRT((45 - 50) ^2 + (0 - 0) ^ 2)</f>
        <v>5</v>
      </c>
      <c r="K92" s="5">
        <f xml:space="preserve"> (J92 + J93) / 2</f>
        <v>50</v>
      </c>
      <c r="L92" s="5">
        <f>H92 / K92</f>
        <v>4000</v>
      </c>
      <c r="M92" s="5" t="s">
        <v>22</v>
      </c>
    </row>
    <row r="93" spans="1:13" x14ac:dyDescent="0.25">
      <c r="A93" s="5"/>
      <c r="B93" s="5"/>
      <c r="C93" s="4">
        <v>2</v>
      </c>
      <c r="D93" s="4">
        <v>100</v>
      </c>
      <c r="E93" s="4">
        <v>100</v>
      </c>
      <c r="F93" s="4">
        <v>10</v>
      </c>
      <c r="G93" s="4">
        <f t="shared" ref="G93" si="46">D93 * E93 * F93</f>
        <v>100000</v>
      </c>
      <c r="H93" s="5"/>
      <c r="I93" s="5"/>
      <c r="J93" s="4">
        <f xml:space="preserve"> SQRT((-45 - 50) ^2 + (0 - 0) ^ 2)</f>
        <v>95</v>
      </c>
      <c r="K93" s="5"/>
      <c r="L93" s="5"/>
      <c r="M93" s="5"/>
    </row>
    <row r="94" spans="1:13" x14ac:dyDescent="0.25">
      <c r="A94" s="5"/>
      <c r="B94" s="5" t="s">
        <v>5</v>
      </c>
      <c r="C94" s="4">
        <v>1</v>
      </c>
      <c r="D94" s="4">
        <v>100</v>
      </c>
      <c r="E94" s="4">
        <v>100</v>
      </c>
      <c r="F94" s="4">
        <v>10</v>
      </c>
      <c r="G94" s="4">
        <f>D94 * E94 * F94</f>
        <v>100000</v>
      </c>
      <c r="H94" s="5">
        <f xml:space="preserve"> G94 + G95</f>
        <v>200000</v>
      </c>
      <c r="I94" s="5" t="s">
        <v>15</v>
      </c>
      <c r="J94" s="4">
        <f xml:space="preserve"> SQRT((45 - 0) ^2 + (0 - 50) ^ 2)</f>
        <v>67.268120235368556</v>
      </c>
      <c r="K94" s="5">
        <f xml:space="preserve"> (J94 + J95) / 2</f>
        <v>67.268120235368556</v>
      </c>
      <c r="L94" s="5">
        <f>H94 / K94</f>
        <v>2973.1765849886651</v>
      </c>
      <c r="M94" s="5" t="s">
        <v>22</v>
      </c>
    </row>
    <row r="95" spans="1:13" x14ac:dyDescent="0.25">
      <c r="A95" s="5"/>
      <c r="B95" s="5"/>
      <c r="C95" s="4">
        <v>2</v>
      </c>
      <c r="D95" s="4">
        <v>100</v>
      </c>
      <c r="E95" s="4">
        <v>100</v>
      </c>
      <c r="F95" s="4">
        <v>10</v>
      </c>
      <c r="G95" s="4">
        <f t="shared" ref="G95" si="47">D95 * E95 * F95</f>
        <v>100000</v>
      </c>
      <c r="H95" s="5"/>
      <c r="I95" s="5"/>
      <c r="J95" s="4">
        <f xml:space="preserve"> SQRT((-45 - 0) ^2 + (0 - 50) ^ 2)</f>
        <v>67.268120235368556</v>
      </c>
      <c r="K95" s="5"/>
      <c r="L95" s="5"/>
      <c r="M95" s="5"/>
    </row>
    <row r="96" spans="1:13" x14ac:dyDescent="0.25">
      <c r="A96" s="5"/>
      <c r="B96" s="5" t="s">
        <v>6</v>
      </c>
      <c r="C96" s="4">
        <v>1</v>
      </c>
      <c r="D96" s="4">
        <v>100</v>
      </c>
      <c r="E96" s="4">
        <v>100</v>
      </c>
      <c r="F96" s="4">
        <v>10</v>
      </c>
      <c r="G96" s="4">
        <f>D96 * E96 * F96</f>
        <v>100000</v>
      </c>
      <c r="H96" s="5">
        <f xml:space="preserve"> G96 + G97</f>
        <v>200000</v>
      </c>
      <c r="I96" s="5" t="s">
        <v>16</v>
      </c>
      <c r="J96" s="4">
        <f xml:space="preserve"> SQRT((45 - -50) ^ 2 + (0 - 0) ^ 2)</f>
        <v>95</v>
      </c>
      <c r="K96" s="5">
        <f xml:space="preserve"> (J96 + J97) / 2</f>
        <v>50</v>
      </c>
      <c r="L96" s="5">
        <f>H96 / K96</f>
        <v>4000</v>
      </c>
      <c r="M96" s="5" t="s">
        <v>22</v>
      </c>
    </row>
    <row r="97" spans="1:13" x14ac:dyDescent="0.25">
      <c r="A97" s="5"/>
      <c r="B97" s="5"/>
      <c r="C97" s="4">
        <v>2</v>
      </c>
      <c r="D97" s="4">
        <v>100</v>
      </c>
      <c r="E97" s="4">
        <v>100</v>
      </c>
      <c r="F97" s="4">
        <v>10</v>
      </c>
      <c r="G97" s="4">
        <f t="shared" ref="G97:G102" si="48">D97 * E97 * F97</f>
        <v>100000</v>
      </c>
      <c r="H97" s="5"/>
      <c r="I97" s="5"/>
      <c r="J97" s="4">
        <f xml:space="preserve"> SQRT((-45 - -50) ^2 + (0 - 0) ^ 2)</f>
        <v>5</v>
      </c>
      <c r="K97" s="5"/>
      <c r="L97" s="5"/>
      <c r="M97" s="5"/>
    </row>
    <row r="98" spans="1:13" x14ac:dyDescent="0.25">
      <c r="A98" s="5">
        <v>11</v>
      </c>
      <c r="B98" s="5" t="s">
        <v>3</v>
      </c>
      <c r="C98" s="4">
        <v>1</v>
      </c>
      <c r="D98" s="4">
        <v>100</v>
      </c>
      <c r="E98" s="4">
        <v>100</v>
      </c>
      <c r="F98" s="4">
        <v>10</v>
      </c>
      <c r="G98" s="4">
        <f t="shared" si="48"/>
        <v>100000</v>
      </c>
      <c r="H98" s="5">
        <f xml:space="preserve"> G98 + G99 + G100 + G101 + G102</f>
        <v>296000</v>
      </c>
      <c r="I98" s="5" t="s">
        <v>13</v>
      </c>
      <c r="J98" s="4">
        <f xml:space="preserve"> SQRT((0 - 0) ^2 + (-45 - -50) ^ 2)</f>
        <v>5</v>
      </c>
      <c r="K98" s="5">
        <f>(J98 + J99 + J100 +J101 +J102) / 5</f>
        <v>56.90724809414742</v>
      </c>
      <c r="L98" s="5">
        <f>H98 / K98</f>
        <v>5201.4463871157013</v>
      </c>
      <c r="M98" s="5" t="s">
        <v>21</v>
      </c>
    </row>
    <row r="99" spans="1:13" x14ac:dyDescent="0.25">
      <c r="A99" s="5"/>
      <c r="B99" s="5"/>
      <c r="C99" s="4">
        <v>2</v>
      </c>
      <c r="D99" s="4">
        <v>10</v>
      </c>
      <c r="E99" s="4">
        <v>40</v>
      </c>
      <c r="F99" s="4">
        <v>80</v>
      </c>
      <c r="G99" s="4">
        <f t="shared" si="48"/>
        <v>32000</v>
      </c>
      <c r="H99" s="5"/>
      <c r="I99" s="5"/>
      <c r="J99" s="4">
        <f t="shared" ref="J99:J102" si="49" xml:space="preserve"> SQRT((45 - 0) ^2 + (0 - -50) ^ 2)</f>
        <v>67.268120235368556</v>
      </c>
      <c r="K99" s="5"/>
      <c r="L99" s="5"/>
      <c r="M99" s="5"/>
    </row>
    <row r="100" spans="1:13" x14ac:dyDescent="0.25">
      <c r="A100" s="5"/>
      <c r="B100" s="5"/>
      <c r="C100" s="4">
        <v>3</v>
      </c>
      <c r="D100" s="4">
        <v>10</v>
      </c>
      <c r="E100" s="4">
        <v>40</v>
      </c>
      <c r="F100" s="4">
        <v>80</v>
      </c>
      <c r="G100" s="4">
        <f t="shared" si="48"/>
        <v>32000</v>
      </c>
      <c r="H100" s="5"/>
      <c r="I100" s="5"/>
      <c r="J100" s="4">
        <f xml:space="preserve"> SQRT((0 - 0) ^2 + (0 - -50) ^ 2)</f>
        <v>50</v>
      </c>
      <c r="K100" s="5"/>
      <c r="L100" s="5"/>
      <c r="M100" s="5"/>
    </row>
    <row r="101" spans="1:13" x14ac:dyDescent="0.25">
      <c r="A101" s="5"/>
      <c r="B101" s="5"/>
      <c r="C101" s="4">
        <v>4</v>
      </c>
      <c r="D101" s="4">
        <v>100</v>
      </c>
      <c r="E101" s="4">
        <v>100</v>
      </c>
      <c r="F101" s="4">
        <v>10</v>
      </c>
      <c r="G101" s="4">
        <f t="shared" si="48"/>
        <v>100000</v>
      </c>
      <c r="H101" s="5"/>
      <c r="I101" s="5"/>
      <c r="J101" s="4">
        <f xml:space="preserve"> SQRT((0 - 0) ^2 + (45 - -50) ^ 2)</f>
        <v>95</v>
      </c>
      <c r="K101" s="5"/>
      <c r="L101" s="5"/>
      <c r="M101" s="5"/>
    </row>
    <row r="102" spans="1:13" x14ac:dyDescent="0.25">
      <c r="A102" s="5"/>
      <c r="B102" s="5"/>
      <c r="C102" s="4">
        <v>5</v>
      </c>
      <c r="D102" s="4">
        <v>10</v>
      </c>
      <c r="E102" s="4">
        <v>40</v>
      </c>
      <c r="F102" s="4">
        <v>80</v>
      </c>
      <c r="G102" s="4">
        <f t="shared" si="48"/>
        <v>32000</v>
      </c>
      <c r="H102" s="5"/>
      <c r="I102" s="5"/>
      <c r="J102" s="4">
        <f xml:space="preserve"> SQRT((-45 - 0) ^2 + (0 - -50) ^ 2)</f>
        <v>67.268120235368556</v>
      </c>
      <c r="K102" s="5"/>
      <c r="L102" s="5"/>
      <c r="M102" s="5"/>
    </row>
    <row r="103" spans="1:13" x14ac:dyDescent="0.25">
      <c r="A103" s="5"/>
      <c r="B103" s="5" t="s">
        <v>4</v>
      </c>
      <c r="C103" s="4">
        <v>1</v>
      </c>
      <c r="D103" s="4">
        <v>100</v>
      </c>
      <c r="E103" s="4">
        <v>100</v>
      </c>
      <c r="F103" s="4">
        <v>10</v>
      </c>
      <c r="G103" s="4">
        <f t="shared" ref="G103:G117" si="50">D103 * E103 * F103</f>
        <v>100000</v>
      </c>
      <c r="H103" s="5">
        <f xml:space="preserve"> G103 + G104 + G105 + G106 + G107</f>
        <v>296000</v>
      </c>
      <c r="I103" s="5" t="s">
        <v>14</v>
      </c>
      <c r="J103" s="4">
        <f xml:space="preserve"> SQRT((0 - 50) ^2 + (-45 - 0) ^ 2)</f>
        <v>67.268120235368556</v>
      </c>
      <c r="K103" s="5">
        <f t="shared" ref="K103" si="51">(J103 + J104 + J105 +J106 +J107) / 5</f>
        <v>56.90724809414742</v>
      </c>
      <c r="L103" s="5">
        <f t="shared" ref="L103" si="52">H103 / K103</f>
        <v>5201.4463871157013</v>
      </c>
      <c r="M103" s="5" t="s">
        <v>21</v>
      </c>
    </row>
    <row r="104" spans="1:13" x14ac:dyDescent="0.25">
      <c r="A104" s="5"/>
      <c r="B104" s="5"/>
      <c r="C104" s="4">
        <v>2</v>
      </c>
      <c r="D104" s="4">
        <v>10</v>
      </c>
      <c r="E104" s="4">
        <v>40</v>
      </c>
      <c r="F104" s="4">
        <v>80</v>
      </c>
      <c r="G104" s="4">
        <f t="shared" si="50"/>
        <v>32000</v>
      </c>
      <c r="H104" s="5"/>
      <c r="I104" s="5"/>
      <c r="J104" s="4">
        <f t="shared" ref="J104:J107" si="53" xml:space="preserve"> SQRT((45 - 50) ^2 + (0 - 0) ^ 2)</f>
        <v>5</v>
      </c>
      <c r="K104" s="5"/>
      <c r="L104" s="5"/>
      <c r="M104" s="5"/>
    </row>
    <row r="105" spans="1:13" x14ac:dyDescent="0.25">
      <c r="A105" s="5"/>
      <c r="B105" s="5"/>
      <c r="C105" s="4">
        <v>3</v>
      </c>
      <c r="D105" s="4">
        <v>10</v>
      </c>
      <c r="E105" s="4">
        <v>40</v>
      </c>
      <c r="F105" s="4">
        <v>80</v>
      </c>
      <c r="G105" s="4">
        <f t="shared" si="50"/>
        <v>32000</v>
      </c>
      <c r="H105" s="5"/>
      <c r="I105" s="5"/>
      <c r="J105" s="4">
        <f xml:space="preserve"> SQRT((0 - 50) ^2 + (0 - 0) ^ 2)</f>
        <v>50</v>
      </c>
      <c r="K105" s="5"/>
      <c r="L105" s="5"/>
      <c r="M105" s="5"/>
    </row>
    <row r="106" spans="1:13" x14ac:dyDescent="0.25">
      <c r="A106" s="5"/>
      <c r="B106" s="5"/>
      <c r="C106" s="4">
        <v>4</v>
      </c>
      <c r="D106" s="4">
        <v>100</v>
      </c>
      <c r="E106" s="4">
        <v>100</v>
      </c>
      <c r="F106" s="4">
        <v>10</v>
      </c>
      <c r="G106" s="4">
        <f t="shared" si="50"/>
        <v>100000</v>
      </c>
      <c r="H106" s="5"/>
      <c r="I106" s="5"/>
      <c r="J106" s="4">
        <f xml:space="preserve"> SQRT((0 - 50) ^2 + (45 - 0) ^ 2)</f>
        <v>67.268120235368556</v>
      </c>
      <c r="K106" s="5"/>
      <c r="L106" s="5"/>
      <c r="M106" s="5"/>
    </row>
    <row r="107" spans="1:13" x14ac:dyDescent="0.25">
      <c r="A107" s="5"/>
      <c r="B107" s="5"/>
      <c r="C107" s="4">
        <v>5</v>
      </c>
      <c r="D107" s="4">
        <v>10</v>
      </c>
      <c r="E107" s="4">
        <v>40</v>
      </c>
      <c r="F107" s="4">
        <v>80</v>
      </c>
      <c r="G107" s="4">
        <f t="shared" si="50"/>
        <v>32000</v>
      </c>
      <c r="H107" s="5"/>
      <c r="I107" s="5"/>
      <c r="J107" s="4">
        <f xml:space="preserve"> SQRT((-45 - 50) ^2 + (0 - 0) ^ 2)</f>
        <v>95</v>
      </c>
      <c r="K107" s="5"/>
      <c r="L107" s="5"/>
      <c r="M107" s="5"/>
    </row>
    <row r="108" spans="1:13" x14ac:dyDescent="0.25">
      <c r="A108" s="5"/>
      <c r="B108" s="5" t="s">
        <v>23</v>
      </c>
      <c r="C108" s="4">
        <v>1</v>
      </c>
      <c r="D108" s="4">
        <v>100</v>
      </c>
      <c r="E108" s="4">
        <v>100</v>
      </c>
      <c r="F108" s="4">
        <v>10</v>
      </c>
      <c r="G108" s="4">
        <f t="shared" si="50"/>
        <v>100000</v>
      </c>
      <c r="H108" s="5">
        <f xml:space="preserve"> G108 + G109 + G110 + G111 + G112</f>
        <v>296000</v>
      </c>
      <c r="I108" s="5" t="s">
        <v>15</v>
      </c>
      <c r="J108" s="4">
        <f xml:space="preserve"> SQRT((0 - 0) ^2 + (-45 - 50) ^ 2)</f>
        <v>95</v>
      </c>
      <c r="K108" s="5">
        <f t="shared" ref="K108" si="54">(J108 + J109 + J110 +J111 +J112) / 5</f>
        <v>56.90724809414742</v>
      </c>
      <c r="L108" s="5">
        <f t="shared" ref="L108" si="55">H108 / K108</f>
        <v>5201.4463871157013</v>
      </c>
      <c r="M108" s="5" t="s">
        <v>21</v>
      </c>
    </row>
    <row r="109" spans="1:13" x14ac:dyDescent="0.25">
      <c r="A109" s="5"/>
      <c r="B109" s="5"/>
      <c r="C109" s="4">
        <v>2</v>
      </c>
      <c r="D109" s="4">
        <v>10</v>
      </c>
      <c r="E109" s="4">
        <v>40</v>
      </c>
      <c r="F109" s="4">
        <v>80</v>
      </c>
      <c r="G109" s="4">
        <f t="shared" si="50"/>
        <v>32000</v>
      </c>
      <c r="H109" s="5"/>
      <c r="I109" s="5"/>
      <c r="J109" s="4">
        <f t="shared" ref="J109:J112" si="56" xml:space="preserve"> SQRT((45 - 0) ^2 + (0 - 50) ^ 2)</f>
        <v>67.268120235368556</v>
      </c>
      <c r="K109" s="5"/>
      <c r="L109" s="5"/>
      <c r="M109" s="5"/>
    </row>
    <row r="110" spans="1:13" x14ac:dyDescent="0.25">
      <c r="A110" s="5"/>
      <c r="B110" s="5"/>
      <c r="C110" s="4">
        <v>3</v>
      </c>
      <c r="D110" s="4">
        <v>10</v>
      </c>
      <c r="E110" s="4">
        <v>40</v>
      </c>
      <c r="F110" s="4">
        <v>80</v>
      </c>
      <c r="G110" s="4">
        <f t="shared" si="50"/>
        <v>32000</v>
      </c>
      <c r="H110" s="5"/>
      <c r="I110" s="5"/>
      <c r="J110" s="4">
        <f xml:space="preserve"> SQRT((0 - 0) ^2 + (0 - 50) ^ 2)</f>
        <v>50</v>
      </c>
      <c r="K110" s="5"/>
      <c r="L110" s="5"/>
      <c r="M110" s="5"/>
    </row>
    <row r="111" spans="1:13" x14ac:dyDescent="0.25">
      <c r="A111" s="5"/>
      <c r="B111" s="5"/>
      <c r="C111" s="4">
        <v>4</v>
      </c>
      <c r="D111" s="4">
        <v>100</v>
      </c>
      <c r="E111" s="4">
        <v>100</v>
      </c>
      <c r="F111" s="4">
        <v>10</v>
      </c>
      <c r="G111" s="4">
        <f t="shared" si="50"/>
        <v>100000</v>
      </c>
      <c r="H111" s="5"/>
      <c r="I111" s="5"/>
      <c r="J111" s="4">
        <f xml:space="preserve"> SQRT((0 - 0) ^2 + (45 - 50) ^ 2)</f>
        <v>5</v>
      </c>
      <c r="K111" s="5"/>
      <c r="L111" s="5"/>
      <c r="M111" s="5"/>
    </row>
    <row r="112" spans="1:13" x14ac:dyDescent="0.25">
      <c r="A112" s="5"/>
      <c r="B112" s="5"/>
      <c r="C112" s="4">
        <v>5</v>
      </c>
      <c r="D112" s="4">
        <v>10</v>
      </c>
      <c r="E112" s="4">
        <v>40</v>
      </c>
      <c r="F112" s="4">
        <v>80</v>
      </c>
      <c r="G112" s="4">
        <f t="shared" si="50"/>
        <v>32000</v>
      </c>
      <c r="H112" s="5"/>
      <c r="I112" s="5"/>
      <c r="J112" s="4">
        <f xml:space="preserve"> SQRT((-45 - 0) ^2 + (0 - 50) ^ 2)</f>
        <v>67.268120235368556</v>
      </c>
      <c r="K112" s="5"/>
      <c r="L112" s="5"/>
      <c r="M112" s="5"/>
    </row>
    <row r="113" spans="1:13" x14ac:dyDescent="0.25">
      <c r="A113" s="5"/>
      <c r="B113" s="5" t="s">
        <v>6</v>
      </c>
      <c r="C113" s="4">
        <v>1</v>
      </c>
      <c r="D113" s="4">
        <v>100</v>
      </c>
      <c r="E113" s="4">
        <v>100</v>
      </c>
      <c r="F113" s="4">
        <v>10</v>
      </c>
      <c r="G113" s="4">
        <f t="shared" si="50"/>
        <v>100000</v>
      </c>
      <c r="H113" s="5">
        <f xml:space="preserve"> G113 + G114 + G115 + G116 + G117</f>
        <v>296000</v>
      </c>
      <c r="I113" s="5" t="s">
        <v>16</v>
      </c>
      <c r="J113" s="4">
        <f xml:space="preserve"> SQRT((0 - -50) ^ 2 + (-45 - 0) ^ 2)</f>
        <v>67.268120235368556</v>
      </c>
      <c r="K113" s="5">
        <f t="shared" ref="K113" si="57">(J113 + J114 + J115 +J116 +J117) / 5</f>
        <v>56.90724809414742</v>
      </c>
      <c r="L113" s="5">
        <f t="shared" ref="L113" si="58">H113 / K113</f>
        <v>5201.4463871157013</v>
      </c>
      <c r="M113" s="5" t="s">
        <v>21</v>
      </c>
    </row>
    <row r="114" spans="1:13" x14ac:dyDescent="0.25">
      <c r="A114" s="5"/>
      <c r="B114" s="5"/>
      <c r="C114" s="4">
        <v>2</v>
      </c>
      <c r="D114" s="4">
        <v>10</v>
      </c>
      <c r="E114" s="4">
        <v>40</v>
      </c>
      <c r="F114" s="4">
        <v>80</v>
      </c>
      <c r="G114" s="4">
        <f t="shared" si="50"/>
        <v>32000</v>
      </c>
      <c r="H114" s="5"/>
      <c r="I114" s="5"/>
      <c r="J114" s="4">
        <f t="shared" ref="J114:J117" si="59" xml:space="preserve"> SQRT((45 - -50) ^ 2 + (0 - 0) ^ 2)</f>
        <v>95</v>
      </c>
      <c r="K114" s="5"/>
      <c r="L114" s="5"/>
      <c r="M114" s="5"/>
    </row>
    <row r="115" spans="1:13" x14ac:dyDescent="0.25">
      <c r="A115" s="5"/>
      <c r="B115" s="5"/>
      <c r="C115" s="4">
        <v>3</v>
      </c>
      <c r="D115" s="4">
        <v>10</v>
      </c>
      <c r="E115" s="4">
        <v>40</v>
      </c>
      <c r="F115" s="4">
        <v>80</v>
      </c>
      <c r="G115" s="4">
        <f t="shared" si="50"/>
        <v>32000</v>
      </c>
      <c r="H115" s="5"/>
      <c r="I115" s="5"/>
      <c r="J115" s="4">
        <f xml:space="preserve"> SQRT((0 - -50) ^ 2 + (0 - 0) ^ 2)</f>
        <v>50</v>
      </c>
      <c r="K115" s="5"/>
      <c r="L115" s="5"/>
      <c r="M115" s="5"/>
    </row>
    <row r="116" spans="1:13" x14ac:dyDescent="0.25">
      <c r="A116" s="5"/>
      <c r="B116" s="5"/>
      <c r="C116" s="4">
        <v>4</v>
      </c>
      <c r="D116" s="4">
        <v>100</v>
      </c>
      <c r="E116" s="4">
        <v>100</v>
      </c>
      <c r="F116" s="4">
        <v>10</v>
      </c>
      <c r="G116" s="4">
        <f t="shared" si="50"/>
        <v>100000</v>
      </c>
      <c r="H116" s="5"/>
      <c r="I116" s="5"/>
      <c r="J116" s="4">
        <f xml:space="preserve"> SQRT((0 - -50) ^ 2 + (45 - 0) ^ 2)</f>
        <v>67.268120235368556</v>
      </c>
      <c r="K116" s="5"/>
      <c r="L116" s="5"/>
      <c r="M116" s="5"/>
    </row>
    <row r="117" spans="1:13" x14ac:dyDescent="0.25">
      <c r="A117" s="5"/>
      <c r="B117" s="5"/>
      <c r="C117" s="4">
        <v>5</v>
      </c>
      <c r="D117" s="4">
        <v>10</v>
      </c>
      <c r="E117" s="4">
        <v>40</v>
      </c>
      <c r="F117" s="4">
        <v>80</v>
      </c>
      <c r="G117" s="4">
        <f t="shared" si="50"/>
        <v>32000</v>
      </c>
      <c r="H117" s="5"/>
      <c r="I117" s="5"/>
      <c r="J117" s="4">
        <f xml:space="preserve"> SQRT((-45 - -50) ^ 2 + (0 - 0) ^ 2)</f>
        <v>5</v>
      </c>
      <c r="K117" s="5"/>
      <c r="L117" s="5"/>
      <c r="M117" s="5"/>
    </row>
  </sheetData>
  <mergeCells count="251">
    <mergeCell ref="M98:M102"/>
    <mergeCell ref="M103:M107"/>
    <mergeCell ref="M108:M112"/>
    <mergeCell ref="M113:M117"/>
    <mergeCell ref="K98:K102"/>
    <mergeCell ref="K103:K107"/>
    <mergeCell ref="K108:K112"/>
    <mergeCell ref="K113:K117"/>
    <mergeCell ref="L98:L102"/>
    <mergeCell ref="L103:L107"/>
    <mergeCell ref="L108:L112"/>
    <mergeCell ref="L113:L117"/>
    <mergeCell ref="H98:H102"/>
    <mergeCell ref="H103:H107"/>
    <mergeCell ref="H108:H112"/>
    <mergeCell ref="H113:H117"/>
    <mergeCell ref="I113:I117"/>
    <mergeCell ref="I108:I112"/>
    <mergeCell ref="I103:I107"/>
    <mergeCell ref="I98:I102"/>
    <mergeCell ref="A98:A117"/>
    <mergeCell ref="B98:B102"/>
    <mergeCell ref="B103:B107"/>
    <mergeCell ref="B108:B112"/>
    <mergeCell ref="B113:B117"/>
    <mergeCell ref="L94:L95"/>
    <mergeCell ref="M94:M95"/>
    <mergeCell ref="B96:B97"/>
    <mergeCell ref="H96:H97"/>
    <mergeCell ref="I96:I97"/>
    <mergeCell ref="K96:K97"/>
    <mergeCell ref="L96:L97"/>
    <mergeCell ref="M96:M97"/>
    <mergeCell ref="L90:L91"/>
    <mergeCell ref="M90:M91"/>
    <mergeCell ref="B92:B93"/>
    <mergeCell ref="H92:H93"/>
    <mergeCell ref="I92:I93"/>
    <mergeCell ref="K92:K93"/>
    <mergeCell ref="L92:L93"/>
    <mergeCell ref="M92:M93"/>
    <mergeCell ref="A90:A97"/>
    <mergeCell ref="B90:B91"/>
    <mergeCell ref="H90:H91"/>
    <mergeCell ref="I90:I91"/>
    <mergeCell ref="K90:K91"/>
    <mergeCell ref="B94:B95"/>
    <mergeCell ref="H94:H95"/>
    <mergeCell ref="I94:I95"/>
    <mergeCell ref="K94:K95"/>
    <mergeCell ref="L82:L85"/>
    <mergeCell ref="M82:M85"/>
    <mergeCell ref="B86:B89"/>
    <mergeCell ref="H86:H89"/>
    <mergeCell ref="I86:I89"/>
    <mergeCell ref="K86:K89"/>
    <mergeCell ref="L86:L89"/>
    <mergeCell ref="M86:M89"/>
    <mergeCell ref="L74:L77"/>
    <mergeCell ref="M74:M77"/>
    <mergeCell ref="B78:B81"/>
    <mergeCell ref="H78:H81"/>
    <mergeCell ref="I78:I81"/>
    <mergeCell ref="K78:K81"/>
    <mergeCell ref="L78:L81"/>
    <mergeCell ref="M78:M81"/>
    <mergeCell ref="A74:A89"/>
    <mergeCell ref="B74:B77"/>
    <mergeCell ref="H74:H77"/>
    <mergeCell ref="I74:I77"/>
    <mergeCell ref="K74:K77"/>
    <mergeCell ref="B82:B85"/>
    <mergeCell ref="H82:H85"/>
    <mergeCell ref="I82:I85"/>
    <mergeCell ref="K82:K85"/>
    <mergeCell ref="L58:L61"/>
    <mergeCell ref="L62:L65"/>
    <mergeCell ref="L66:L69"/>
    <mergeCell ref="L70:L73"/>
    <mergeCell ref="M58:M61"/>
    <mergeCell ref="M62:M65"/>
    <mergeCell ref="M66:M69"/>
    <mergeCell ref="M70:M73"/>
    <mergeCell ref="I58:I61"/>
    <mergeCell ref="I62:I65"/>
    <mergeCell ref="I66:I69"/>
    <mergeCell ref="I70:I73"/>
    <mergeCell ref="K58:K61"/>
    <mergeCell ref="K62:K65"/>
    <mergeCell ref="K66:K69"/>
    <mergeCell ref="K70:K73"/>
    <mergeCell ref="A54:A57"/>
    <mergeCell ref="A58:A73"/>
    <mergeCell ref="B58:B61"/>
    <mergeCell ref="B62:B65"/>
    <mergeCell ref="B66:B69"/>
    <mergeCell ref="B70:B73"/>
    <mergeCell ref="H58:H61"/>
    <mergeCell ref="H62:H65"/>
    <mergeCell ref="H66:H69"/>
    <mergeCell ref="H70:H73"/>
    <mergeCell ref="L50:L51"/>
    <mergeCell ref="M50:M51"/>
    <mergeCell ref="B52:B53"/>
    <mergeCell ref="H52:H53"/>
    <mergeCell ref="I52:I53"/>
    <mergeCell ref="K52:K53"/>
    <mergeCell ref="L52:L53"/>
    <mergeCell ref="M52:M53"/>
    <mergeCell ref="L46:L47"/>
    <mergeCell ref="M46:M47"/>
    <mergeCell ref="B48:B49"/>
    <mergeCell ref="H48:H49"/>
    <mergeCell ref="I48:I49"/>
    <mergeCell ref="K48:K49"/>
    <mergeCell ref="L48:L49"/>
    <mergeCell ref="M48:M49"/>
    <mergeCell ref="A46:A53"/>
    <mergeCell ref="B46:B47"/>
    <mergeCell ref="H46:H47"/>
    <mergeCell ref="I46:I47"/>
    <mergeCell ref="K46:K47"/>
    <mergeCell ref="B50:B51"/>
    <mergeCell ref="H50:H51"/>
    <mergeCell ref="I50:I51"/>
    <mergeCell ref="K50:K51"/>
    <mergeCell ref="L42:L43"/>
    <mergeCell ref="M42:M43"/>
    <mergeCell ref="B44:B45"/>
    <mergeCell ref="H44:H45"/>
    <mergeCell ref="I44:I45"/>
    <mergeCell ref="K44:K45"/>
    <mergeCell ref="L44:L45"/>
    <mergeCell ref="M44:M45"/>
    <mergeCell ref="L38:L39"/>
    <mergeCell ref="M38:M39"/>
    <mergeCell ref="B40:B41"/>
    <mergeCell ref="H40:H41"/>
    <mergeCell ref="I40:I41"/>
    <mergeCell ref="K40:K41"/>
    <mergeCell ref="L40:L41"/>
    <mergeCell ref="M40:M41"/>
    <mergeCell ref="A38:A45"/>
    <mergeCell ref="B38:B39"/>
    <mergeCell ref="H38:H39"/>
    <mergeCell ref="I38:I39"/>
    <mergeCell ref="K38:K39"/>
    <mergeCell ref="B42:B43"/>
    <mergeCell ref="H42:H43"/>
    <mergeCell ref="I42:I43"/>
    <mergeCell ref="K42:K43"/>
    <mergeCell ref="L34:L35"/>
    <mergeCell ref="M34:M35"/>
    <mergeCell ref="B36:B37"/>
    <mergeCell ref="H36:H37"/>
    <mergeCell ref="I36:I37"/>
    <mergeCell ref="K36:K37"/>
    <mergeCell ref="L36:L37"/>
    <mergeCell ref="M36:M37"/>
    <mergeCell ref="L30:L31"/>
    <mergeCell ref="M30:M31"/>
    <mergeCell ref="B32:B33"/>
    <mergeCell ref="H32:H33"/>
    <mergeCell ref="I32:I33"/>
    <mergeCell ref="K32:K33"/>
    <mergeCell ref="L32:L33"/>
    <mergeCell ref="M32:M33"/>
    <mergeCell ref="A30:A37"/>
    <mergeCell ref="B30:B31"/>
    <mergeCell ref="H30:H31"/>
    <mergeCell ref="I30:I31"/>
    <mergeCell ref="K30:K31"/>
    <mergeCell ref="B34:B35"/>
    <mergeCell ref="H34:H35"/>
    <mergeCell ref="I34:I35"/>
    <mergeCell ref="K34:K35"/>
    <mergeCell ref="I26:I27"/>
    <mergeCell ref="K26:K27"/>
    <mergeCell ref="L26:L27"/>
    <mergeCell ref="M26:M27"/>
    <mergeCell ref="B28:B29"/>
    <mergeCell ref="H28:H29"/>
    <mergeCell ref="I28:I29"/>
    <mergeCell ref="K28:K29"/>
    <mergeCell ref="L28:L29"/>
    <mergeCell ref="M28:M29"/>
    <mergeCell ref="I22:I23"/>
    <mergeCell ref="K22:K23"/>
    <mergeCell ref="L22:L23"/>
    <mergeCell ref="M22:M23"/>
    <mergeCell ref="B24:B25"/>
    <mergeCell ref="H24:H25"/>
    <mergeCell ref="I24:I25"/>
    <mergeCell ref="K24:K25"/>
    <mergeCell ref="L24:L25"/>
    <mergeCell ref="M24:M25"/>
    <mergeCell ref="H2:H4"/>
    <mergeCell ref="H5:H7"/>
    <mergeCell ref="H8:H10"/>
    <mergeCell ref="H11:H13"/>
    <mergeCell ref="A22:A29"/>
    <mergeCell ref="B22:B23"/>
    <mergeCell ref="H22:H23"/>
    <mergeCell ref="B26:B27"/>
    <mergeCell ref="H26:H27"/>
    <mergeCell ref="A2:A13"/>
    <mergeCell ref="B2:B4"/>
    <mergeCell ref="B5:B7"/>
    <mergeCell ref="B8:B10"/>
    <mergeCell ref="B11:B13"/>
    <mergeCell ref="I2:I4"/>
    <mergeCell ref="I5:I7"/>
    <mergeCell ref="I8:I10"/>
    <mergeCell ref="I11:I13"/>
    <mergeCell ref="K2:K4"/>
    <mergeCell ref="K11:K13"/>
    <mergeCell ref="L8:L10"/>
    <mergeCell ref="L11:L13"/>
    <mergeCell ref="M8:M10"/>
    <mergeCell ref="M11:M13"/>
    <mergeCell ref="M2:M4"/>
    <mergeCell ref="K5:K7"/>
    <mergeCell ref="L5:L7"/>
    <mergeCell ref="M5:M7"/>
    <mergeCell ref="K8:K10"/>
    <mergeCell ref="L2:L4"/>
    <mergeCell ref="K14:K15"/>
    <mergeCell ref="K16:K17"/>
    <mergeCell ref="K18:K19"/>
    <mergeCell ref="K20:K21"/>
    <mergeCell ref="A14:A21"/>
    <mergeCell ref="B14:B15"/>
    <mergeCell ref="B16:B17"/>
    <mergeCell ref="B18:B19"/>
    <mergeCell ref="B20:B21"/>
    <mergeCell ref="H14:H15"/>
    <mergeCell ref="H16:H17"/>
    <mergeCell ref="H18:H19"/>
    <mergeCell ref="H20:H21"/>
    <mergeCell ref="I14:I15"/>
    <mergeCell ref="I16:I17"/>
    <mergeCell ref="I18:I19"/>
    <mergeCell ref="I20:I21"/>
    <mergeCell ref="L16:L17"/>
    <mergeCell ref="L18:L19"/>
    <mergeCell ref="L20:L21"/>
    <mergeCell ref="M14:M15"/>
    <mergeCell ref="M16:M17"/>
    <mergeCell ref="M18:M19"/>
    <mergeCell ref="M20:M21"/>
    <mergeCell ref="L14:L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Moran</dc:creator>
  <cp:lastModifiedBy>James Moran</cp:lastModifiedBy>
  <dcterms:created xsi:type="dcterms:W3CDTF">2018-03-17T21:17:31Z</dcterms:created>
  <dcterms:modified xsi:type="dcterms:W3CDTF">2018-03-19T00:04:59Z</dcterms:modified>
</cp:coreProperties>
</file>