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l Work" sheetId="1" r:id="rId4"/>
    <sheet state="visible" name="彥鈞s practice" sheetId="2" r:id="rId5"/>
    <sheet state="visible" name="彥鈞s backup" sheetId="3" r:id="rId6"/>
  </sheets>
  <definedNames/>
  <calcPr/>
</workbook>
</file>

<file path=xl/sharedStrings.xml><?xml version="1.0" encoding="utf-8"?>
<sst xmlns="http://schemas.openxmlformats.org/spreadsheetml/2006/main" count="261" uniqueCount="168">
  <si>
    <t>Notes</t>
  </si>
  <si>
    <r>
      <rPr>
        <rFont val="Arial"/>
        <color theme="1"/>
      </rPr>
      <t xml:space="preserve">1. </t>
    </r>
    <r>
      <rPr>
        <rFont val="Arial"/>
        <color rgb="FF6FA8DC"/>
      </rPr>
      <t>藍色</t>
    </r>
    <r>
      <rPr>
        <rFont val="Arial"/>
        <color theme="1"/>
      </rPr>
      <t>可輸入，</t>
    </r>
    <r>
      <rPr>
        <rFont val="Arial"/>
        <color rgb="FFF6B26B"/>
      </rPr>
      <t>橙色</t>
    </r>
    <r>
      <rPr>
        <rFont val="Arial"/>
        <color theme="1"/>
      </rPr>
      <t>勿動</t>
    </r>
  </si>
  <si>
    <t>2. 每新增一項 task，可自行將 expected，STD &amp; VAR 三項公式一併拉下來</t>
  </si>
  <si>
    <t>3. 若資料超過 row 50，請告知彥鈞</t>
  </si>
  <si>
    <t xml:space="preserve">Effort </t>
  </si>
  <si>
    <t>Percentage Confidence of Inteval Best to Worst</t>
  </si>
  <si>
    <t>Devisor</t>
  </si>
  <si>
    <t>Total VAR</t>
  </si>
  <si>
    <t>Total STD</t>
  </si>
  <si>
    <t>Total Expected Effort (50%)</t>
  </si>
  <si>
    <t>Percentage Condidente of Total Expected Effort</t>
  </si>
  <si>
    <t>Effort Estimate</t>
  </si>
  <si>
    <t>WBS</t>
  </si>
  <si>
    <t>Deadline</t>
  </si>
  <si>
    <t xml:space="preserve">Item </t>
  </si>
  <si>
    <t>Item branch</t>
  </si>
  <si>
    <t>Task</t>
  </si>
  <si>
    <t>Best</t>
  </si>
  <si>
    <t>Most Likely</t>
  </si>
  <si>
    <t>Worst</t>
  </si>
  <si>
    <t>Expected (50%)</t>
  </si>
  <si>
    <t>STD</t>
  </si>
  <si>
    <t>VAR</t>
  </si>
  <si>
    <t>Person in Charge</t>
  </si>
  <si>
    <t>Start Date</t>
  </si>
  <si>
    <t>Compelete %</t>
  </si>
  <si>
    <t>Actual</t>
  </si>
  <si>
    <t>Total</t>
  </si>
  <si>
    <t>Ideas</t>
  </si>
  <si>
    <t>Survey</t>
  </si>
  <si>
    <t>Existing project comparison</t>
  </si>
  <si>
    <t>Survey report</t>
  </si>
  <si>
    <t>Requirements Analysis</t>
  </si>
  <si>
    <t>Extract requirements</t>
  </si>
  <si>
    <t>Set goals</t>
  </si>
  <si>
    <t>Define character</t>
  </si>
  <si>
    <t>Use cases</t>
  </si>
  <si>
    <t>Define system requirements</t>
  </si>
  <si>
    <t>Write requirement document</t>
  </si>
  <si>
    <t>milestone</t>
  </si>
  <si>
    <t>Development of 
Project Plans</t>
  </si>
  <si>
    <t>Introduction</t>
  </si>
  <si>
    <t>Lifecycle</t>
  </si>
  <si>
    <t>Work breakdown structure</t>
  </si>
  <si>
    <t>Schedule</t>
  </si>
  <si>
    <t>Resource</t>
  </si>
  <si>
    <t xml:space="preserve">required knowledge and skill </t>
  </si>
  <si>
    <t>training plan</t>
  </si>
  <si>
    <t>Risk Management and 
Project Control</t>
  </si>
  <si>
    <t>Risk</t>
  </si>
  <si>
    <t xml:space="preserve">
Risk Analysis</t>
  </si>
  <si>
    <t>risk identification</t>
  </si>
  <si>
    <t>risk assessment</t>
  </si>
  <si>
    <t>risk classification</t>
  </si>
  <si>
    <t>Risk control</t>
  </si>
  <si>
    <t>risk mitigation</t>
  </si>
  <si>
    <t>risk planning</t>
  </si>
  <si>
    <t>risk monitoring</t>
  </si>
  <si>
    <t>Project Monitoring and 
Control</t>
  </si>
  <si>
    <t>Project supervision</t>
  </si>
  <si>
    <t>data collection</t>
  </si>
  <si>
    <t>earned value management</t>
  </si>
  <si>
    <t>Project control</t>
  </si>
  <si>
    <t>formal control</t>
  </si>
  <si>
    <t>informal control</t>
  </si>
  <si>
    <t>Website Design</t>
  </si>
  <si>
    <t>Architecture Design</t>
  </si>
  <si>
    <t xml:space="preserve">
System architecture selection</t>
  </si>
  <si>
    <t xml:space="preserve">
Design methods and tools</t>
  </si>
  <si>
    <t>System segmentation</t>
  </si>
  <si>
    <t>server</t>
  </si>
  <si>
    <t>client</t>
  </si>
  <si>
    <t>database</t>
  </si>
  <si>
    <t>connector</t>
  </si>
  <si>
    <t>packet</t>
  </si>
  <si>
    <t>Subsystem interaction mode</t>
  </si>
  <si>
    <t>object mode</t>
  </si>
  <si>
    <t>control mode</t>
  </si>
  <si>
    <t>flowchart</t>
  </si>
  <si>
    <t>System interface design</t>
  </si>
  <si>
    <t>Component Design</t>
  </si>
  <si>
    <t>Component function</t>
  </si>
  <si>
    <t>Input and Output</t>
  </si>
  <si>
    <t>Algorithm requirements</t>
  </si>
  <si>
    <t>User Interface Design</t>
  </si>
  <si>
    <t>Screen image</t>
  </si>
  <si>
    <t>Object and Actions</t>
  </si>
  <si>
    <t>Data structure design</t>
  </si>
  <si>
    <t>Database design</t>
  </si>
  <si>
    <t>Algorithm Design</t>
  </si>
  <si>
    <t>Flowchart</t>
  </si>
  <si>
    <t>Development and 
Implementation</t>
  </si>
  <si>
    <t>Establishment of  
Development Process</t>
  </si>
  <si>
    <t>Individual development process</t>
  </si>
  <si>
    <t>Collaborative development process</t>
  </si>
  <si>
    <t>Implementation</t>
  </si>
  <si>
    <t>Server</t>
  </si>
  <si>
    <t>Client</t>
  </si>
  <si>
    <t>Database</t>
  </si>
  <si>
    <t>Connector</t>
  </si>
  <si>
    <t>Packet</t>
  </si>
  <si>
    <t>Website Erection</t>
  </si>
  <si>
    <t>Rent a host</t>
  </si>
  <si>
    <t>Buy a website</t>
  </si>
  <si>
    <t>Material preparation and visual design</t>
  </si>
  <si>
    <t>Erect</t>
  </si>
  <si>
    <t>Website analysis and indexing</t>
  </si>
  <si>
    <t>Website Testing and 
Maintenance</t>
  </si>
  <si>
    <t>Testing</t>
  </si>
  <si>
    <t>Write a test plan document</t>
  </si>
  <si>
    <t xml:space="preserve">
Software testing</t>
  </si>
  <si>
    <t>preparation</t>
  </si>
  <si>
    <t>execution</t>
  </si>
  <si>
    <t>evaluation and control</t>
  </si>
  <si>
    <t>Maintenance</t>
  </si>
  <si>
    <t>Write a maintenance plan document</t>
  </si>
  <si>
    <t>Execution</t>
  </si>
  <si>
    <t>Smal Task</t>
  </si>
  <si>
    <t>best</t>
  </si>
  <si>
    <t>most likely</t>
  </si>
  <si>
    <t>worst</t>
  </si>
  <si>
    <t>expected (50%)</t>
  </si>
  <si>
    <t>Task 1 1.6 3.0 0.233 0.054</t>
  </si>
  <si>
    <t>NORMINV 就是 NORM.INV (可能 . 是舊的 API)</t>
  </si>
  <si>
    <t>Task 2 1.8 4.0 0.367 0.134</t>
  </si>
  <si>
    <t>NORMSINV for standard</t>
  </si>
  <si>
    <t>Task 3 2.0 4.2 0.367 0.134</t>
  </si>
  <si>
    <t>Task 4 0.8 1.6 0.133 (1) 0.018 (2)</t>
  </si>
  <si>
    <t>Task 5 3.8 5.2 0.233 0.054</t>
  </si>
  <si>
    <t>Task 6 3.8 6.0 0.367 0.134</t>
  </si>
  <si>
    <t>Task 7 2.2 3.4 0.200 0.040</t>
  </si>
  <si>
    <t>Task 8 0.8 2.2 0.233 0.054</t>
  </si>
  <si>
    <t>Task 9 1.6 3.0 0.233 0.054</t>
  </si>
  <si>
    <t>Task 10 1.6 6.0 0.733 0.538</t>
  </si>
  <si>
    <t>TOTAL 20.0 38.6 - 1.22 (3)</t>
  </si>
  <si>
    <t>expeted (75%)</t>
  </si>
  <si>
    <t>Large Task</t>
  </si>
  <si>
    <t>Task 1</t>
  </si>
  <si>
    <t>1.6</t>
  </si>
  <si>
    <t>3.0</t>
  </si>
  <si>
    <t>Task 2</t>
  </si>
  <si>
    <t>1.8</t>
  </si>
  <si>
    <t>4.0</t>
  </si>
  <si>
    <t>Task 3</t>
  </si>
  <si>
    <t>2.0</t>
  </si>
  <si>
    <t>4.2</t>
  </si>
  <si>
    <t>Task 4</t>
  </si>
  <si>
    <t>0.8</t>
  </si>
  <si>
    <t>Task 5</t>
  </si>
  <si>
    <t>3.8</t>
  </si>
  <si>
    <t>5.2</t>
  </si>
  <si>
    <t>Task 6</t>
  </si>
  <si>
    <t>6.0</t>
  </si>
  <si>
    <t>Task 7</t>
  </si>
  <si>
    <t>2.2</t>
  </si>
  <si>
    <t>3.4</t>
  </si>
  <si>
    <t>Task 8</t>
  </si>
  <si>
    <t>Task 9</t>
  </si>
  <si>
    <t>Task 10</t>
  </si>
  <si>
    <t xml:space="preserve">TOTAL </t>
  </si>
  <si>
    <t>20.0</t>
  </si>
  <si>
    <t>38.6</t>
  </si>
  <si>
    <t>Large Task，not 6</t>
  </si>
  <si>
    <t>Percentage Confidence</t>
  </si>
  <si>
    <t>expeted (80%)</t>
  </si>
  <si>
    <t>expeted (90%)</t>
  </si>
  <si>
    <t>Item</t>
  </si>
  <si>
    <t>測試資料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</si>
</sst>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m/d"/>
  </numFmts>
  <fonts count="7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color rgb="FFD9D9D9"/>
      <name val="Arial"/>
      <scheme val="minor"/>
    </font>
    <font>
      <color rgb="FF000000"/>
      <name val="Arial"/>
    </font>
    <font>
      <color rgb="FF000000"/>
      <name val="Roboto"/>
    </font>
    <font>
      <sz val="11.0"/>
      <color rgb="FF000000"/>
      <name val="Inconsolata"/>
    </font>
  </fonts>
  <fills count="11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434343"/>
        <bgColor rgb="FF434343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</fills>
  <borders count="3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Alignment="1" applyBorder="1" applyFont="1">
      <alignment vertical="center"/>
    </xf>
    <xf borderId="2" fillId="3" fontId="2" numFmtId="0" xfId="0" applyAlignment="1" applyBorder="1" applyFill="1" applyFont="1">
      <alignment horizontal="left" readingOrder="0" vertical="center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horizontal="left" readingOrder="0" vertical="center"/>
    </xf>
    <xf borderId="0" fillId="0" fontId="1" numFmtId="0" xfId="0" applyAlignment="1" applyFont="1">
      <alignment horizontal="center" readingOrder="0" vertical="center"/>
    </xf>
    <xf borderId="1" fillId="0" fontId="2" numFmtId="0" xfId="0" applyAlignment="1" applyBorder="1" applyFont="1">
      <alignment vertical="center"/>
    </xf>
    <xf borderId="0" fillId="4" fontId="2" numFmtId="0" xfId="0" applyAlignment="1" applyFill="1" applyFont="1">
      <alignment horizontal="left" readingOrder="0" vertical="center"/>
    </xf>
    <xf borderId="0" fillId="0" fontId="2" numFmtId="9" xfId="0" applyAlignment="1" applyFont="1" applyNumberFormat="1">
      <alignment horizontal="left" readingOrder="0" vertical="center"/>
    </xf>
    <xf borderId="0" fillId="0" fontId="2" numFmtId="0" xfId="0" applyAlignment="1" applyFont="1">
      <alignment horizontal="left" vertical="center"/>
    </xf>
    <xf borderId="0" fillId="5" fontId="2" numFmtId="0" xfId="0" applyAlignment="1" applyFill="1" applyFont="1">
      <alignment horizontal="left" readingOrder="0" vertical="center"/>
    </xf>
    <xf borderId="0" fillId="5" fontId="2" numFmtId="0" xfId="0" applyAlignment="1" applyFont="1">
      <alignment horizontal="left" vertical="center"/>
    </xf>
    <xf borderId="0" fillId="0" fontId="2" numFmtId="4" xfId="0" applyAlignment="1" applyFont="1" applyNumberFormat="1">
      <alignment horizontal="left" vertical="center"/>
    </xf>
    <xf borderId="0" fillId="0" fontId="2" numFmtId="4" xfId="0" applyAlignment="1" applyFont="1" applyNumberFormat="1">
      <alignment horizontal="left" readingOrder="0" vertical="center"/>
    </xf>
    <xf borderId="0" fillId="0" fontId="2" numFmtId="164" xfId="0" applyAlignment="1" applyFont="1" applyNumberFormat="1">
      <alignment horizontal="left" readingOrder="0" vertical="center"/>
    </xf>
    <xf borderId="0" fillId="0" fontId="2" numFmtId="164" xfId="0" applyAlignment="1" applyFont="1" applyNumberFormat="1">
      <alignment horizontal="left" vertical="center"/>
    </xf>
    <xf borderId="0" fillId="4" fontId="2" numFmtId="0" xfId="0" applyAlignment="1" applyFont="1">
      <alignment horizontal="left" vertical="center"/>
    </xf>
    <xf borderId="0" fillId="5" fontId="2" numFmtId="0" xfId="0" applyAlignment="1" applyFont="1">
      <alignment horizontal="left" readingOrder="0" shrinkToFit="0" vertical="center" wrapText="0"/>
    </xf>
    <xf borderId="0" fillId="0" fontId="2" numFmtId="0" xfId="0" applyAlignment="1" applyFont="1">
      <alignment horizontal="center" vertical="center"/>
    </xf>
    <xf borderId="0" fillId="4" fontId="2" numFmtId="9" xfId="0" applyAlignment="1" applyFont="1" applyNumberFormat="1">
      <alignment horizontal="left" readingOrder="0" vertical="center"/>
    </xf>
    <xf borderId="0" fillId="4" fontId="2" numFmtId="164" xfId="0" applyAlignment="1" applyFont="1" applyNumberFormat="1">
      <alignment horizontal="left" vertical="center"/>
    </xf>
    <xf borderId="0" fillId="6" fontId="1" numFmtId="0" xfId="0" applyAlignment="1" applyFill="1" applyFont="1">
      <alignment horizontal="center" readingOrder="0" vertical="center"/>
    </xf>
    <xf borderId="0" fillId="0" fontId="2" numFmtId="164" xfId="0" applyAlignment="1" applyFont="1" applyNumberFormat="1">
      <alignment horizontal="left" readingOrder="0" vertical="center"/>
    </xf>
    <xf borderId="0" fillId="7" fontId="2" numFmtId="0" xfId="0" applyAlignment="1" applyFill="1" applyFont="1">
      <alignment horizontal="left" readingOrder="0" vertical="center"/>
    </xf>
    <xf borderId="0" fillId="0" fontId="2" numFmtId="164" xfId="0" applyAlignment="1" applyFont="1" applyNumberFormat="1">
      <alignment horizontal="left" vertical="center"/>
    </xf>
    <xf borderId="0" fillId="0" fontId="2" numFmtId="165" xfId="0" applyAlignment="1" applyFont="1" applyNumberFormat="1">
      <alignment horizontal="left" readingOrder="0" vertical="center"/>
    </xf>
    <xf borderId="0" fillId="6" fontId="1" numFmtId="0" xfId="0" applyAlignment="1" applyFont="1">
      <alignment horizontal="left" readingOrder="0" vertical="center"/>
    </xf>
    <xf borderId="0" fillId="8" fontId="2" numFmtId="0" xfId="0" applyAlignment="1" applyFill="1" applyFont="1">
      <alignment horizontal="left" readingOrder="0" vertical="center"/>
    </xf>
    <xf borderId="0" fillId="0" fontId="2" numFmtId="2" xfId="0" applyAlignment="1" applyFont="1" applyNumberFormat="1">
      <alignment horizontal="left" vertical="center"/>
    </xf>
    <xf borderId="0" fillId="8" fontId="4" numFmtId="0" xfId="0" applyAlignment="1" applyFont="1">
      <alignment horizontal="left" readingOrder="0" vertical="center"/>
    </xf>
    <xf borderId="0" fillId="7" fontId="4" numFmtId="0" xfId="0" applyAlignment="1" applyFont="1">
      <alignment horizontal="left" readingOrder="0" vertical="center"/>
    </xf>
    <xf borderId="0" fillId="8" fontId="5" numFmtId="0" xfId="0" applyAlignment="1" applyFont="1">
      <alignment horizontal="left" readingOrder="0" vertical="center"/>
    </xf>
    <xf borderId="0" fillId="7" fontId="5" numFmtId="0" xfId="0" applyAlignment="1" applyFont="1">
      <alignment horizontal="left" readingOrder="0" vertical="center"/>
    </xf>
    <xf borderId="0" fillId="3" fontId="4" numFmtId="0" xfId="0" applyAlignment="1" applyFont="1">
      <alignment horizontal="left" readingOrder="0" vertical="center"/>
    </xf>
    <xf borderId="0" fillId="3" fontId="5" numFmtId="0" xfId="0" applyAlignment="1" applyFont="1">
      <alignment horizontal="left" readingOrder="0" vertical="center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2" xfId="0" applyFont="1" applyNumberFormat="1"/>
    <xf borderId="0" fillId="3" fontId="6" numFmtId="0" xfId="0" applyAlignment="1" applyFont="1">
      <alignment readingOrder="0"/>
    </xf>
    <xf borderId="0" fillId="0" fontId="2" numFmtId="4" xfId="0" applyFont="1" applyNumberFormat="1"/>
    <xf borderId="0" fillId="0" fontId="2" numFmtId="4" xfId="0" applyAlignment="1" applyFont="1" applyNumberFormat="1">
      <alignment readingOrder="0"/>
    </xf>
    <xf borderId="0" fillId="0" fontId="2" numFmtId="9" xfId="0" applyAlignment="1" applyFont="1" applyNumberFormat="1">
      <alignment readingOrder="0"/>
    </xf>
    <xf borderId="0" fillId="9" fontId="2" numFmtId="9" xfId="0" applyAlignment="1" applyFill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10" fontId="2" numFmtId="0" xfId="0" applyFill="1" applyFont="1"/>
    <xf borderId="0" fillId="9" fontId="2" numFmtId="0" xfId="0" applyAlignment="1" applyFont="1">
      <alignment readingOrder="0"/>
    </xf>
    <xf borderId="0" fillId="0" fontId="2" numFmtId="164" xfId="0" applyAlignment="1" applyFont="1" applyNumberFormat="1">
      <alignment horizontal="center"/>
    </xf>
    <xf borderId="0" fillId="0" fontId="2" numFmtId="164" xfId="0" applyAlignment="1" applyFont="1" applyNumberFormat="1">
      <alignment horizontal="center" readingOrder="0"/>
    </xf>
    <xf borderId="0" fillId="0" fontId="2" numFmtId="4" xfId="0" applyAlignment="1" applyFont="1" applyNumberFormat="1">
      <alignment horizontal="center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2"/>
  <cols>
    <col customWidth="1" min="1" max="1" width="7.38"/>
    <col customWidth="1" min="2" max="2" width="30.38"/>
    <col customWidth="1" min="3" max="3" width="17.63"/>
    <col customWidth="1" min="4" max="4" width="28.5"/>
    <col customWidth="1" min="5" max="17" width="10.13"/>
  </cols>
  <sheetData>
    <row r="1">
      <c r="A1" s="1" t="s">
        <v>0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outlineLevel="1">
      <c r="A2" s="4" t="s">
        <v>1</v>
      </c>
      <c r="B2" s="5"/>
      <c r="C2" s="4"/>
      <c r="D2" s="4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outlineLevel="1">
      <c r="A3" s="4" t="s">
        <v>2</v>
      </c>
      <c r="B3" s="5"/>
      <c r="C3" s="4"/>
      <c r="D3" s="4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outlineLevel="1">
      <c r="A4" s="6" t="s">
        <v>3</v>
      </c>
      <c r="B4" s="5"/>
      <c r="C4" s="4"/>
      <c r="D4" s="4"/>
      <c r="E4" s="4"/>
      <c r="F4" s="4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>
      <c r="A5" s="7"/>
      <c r="B5" s="7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>
      <c r="A6" s="1" t="s">
        <v>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outlineLevel="1">
      <c r="A7" s="9" t="s">
        <v>5</v>
      </c>
      <c r="B7" s="9"/>
      <c r="C7" s="10">
        <v>0.8</v>
      </c>
      <c r="D7" s="11"/>
      <c r="E7" s="4"/>
      <c r="F7" s="11"/>
      <c r="G7" s="11"/>
      <c r="H7" s="4"/>
      <c r="I7" s="11"/>
      <c r="J7" s="11"/>
      <c r="K7" s="11"/>
      <c r="L7" s="4"/>
      <c r="M7" s="4"/>
      <c r="N7" s="11"/>
      <c r="O7" s="11"/>
      <c r="P7" s="11"/>
      <c r="Q7" s="11"/>
    </row>
    <row r="8" outlineLevel="1">
      <c r="A8" s="12" t="s">
        <v>6</v>
      </c>
      <c r="B8" s="13"/>
      <c r="C8" s="14">
        <f>NORMSINV(0.5+$C$7/2)*2</f>
        <v>2.563103128</v>
      </c>
      <c r="D8" s="11"/>
      <c r="E8" s="11"/>
      <c r="F8" s="11"/>
      <c r="G8" s="11"/>
      <c r="H8" s="11"/>
      <c r="I8" s="11"/>
      <c r="J8" s="11"/>
      <c r="K8" s="11"/>
      <c r="L8" s="4"/>
      <c r="M8" s="4"/>
      <c r="N8" s="11"/>
      <c r="O8" s="11"/>
      <c r="P8" s="11"/>
      <c r="Q8" s="11"/>
    </row>
    <row r="9" outlineLevel="1">
      <c r="A9" s="12" t="s">
        <v>7</v>
      </c>
      <c r="B9" s="13"/>
      <c r="C9" s="15">
        <f>SUM(J18:J1001)</f>
        <v>305.1222647</v>
      </c>
      <c r="D9" s="11"/>
      <c r="E9" s="11"/>
      <c r="F9" s="11"/>
      <c r="G9" s="11"/>
      <c r="H9" s="11"/>
      <c r="I9" s="11"/>
      <c r="J9" s="11"/>
      <c r="K9" s="11"/>
      <c r="L9" s="11"/>
      <c r="M9" s="4"/>
      <c r="N9" s="11"/>
      <c r="O9" s="11"/>
      <c r="P9" s="11"/>
      <c r="Q9" s="11"/>
    </row>
    <row r="10" outlineLevel="1">
      <c r="A10" s="12" t="s">
        <v>8</v>
      </c>
      <c r="B10" s="13"/>
      <c r="C10" s="14">
        <f>$C$9^0.5</f>
        <v>17.46774928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outlineLevel="1">
      <c r="A11" s="12" t="s">
        <v>9</v>
      </c>
      <c r="B11" s="13"/>
      <c r="C11" s="16">
        <f>SUM(H18:H1001)</f>
        <v>409.6666667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4"/>
      <c r="P11" s="17"/>
      <c r="Q11" s="17"/>
    </row>
    <row r="12" outlineLevel="1">
      <c r="A12" s="9" t="s">
        <v>10</v>
      </c>
      <c r="B12" s="18"/>
      <c r="C12" s="10">
        <v>0.75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4"/>
      <c r="P12" s="17"/>
      <c r="Q12" s="17"/>
    </row>
    <row r="13" outlineLevel="1">
      <c r="A13" s="13" t="str">
        <f>MID(A11,1,23) &amp; C12*100 &amp; "%)"</f>
        <v>Total Expected Effort (75%)</v>
      </c>
      <c r="B13" s="13"/>
      <c r="C13" s="17">
        <f>$C$11+NORMSINV($C$12)*$C$10</f>
        <v>421.4484845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4"/>
      <c r="P13" s="17"/>
      <c r="Q13" s="17"/>
    </row>
    <row r="14" outlineLevel="1">
      <c r="A14" s="19" t="s">
        <v>10</v>
      </c>
      <c r="B14" s="13"/>
      <c r="C14" s="10">
        <v>0.02</v>
      </c>
      <c r="D14" s="10">
        <v>0.1</v>
      </c>
      <c r="E14" s="10">
        <v>0.16</v>
      </c>
      <c r="F14" s="10">
        <v>0.2</v>
      </c>
      <c r="G14" s="10">
        <v>0.25</v>
      </c>
      <c r="H14" s="10">
        <v>0.3</v>
      </c>
      <c r="I14" s="10">
        <v>0.4</v>
      </c>
      <c r="J14" s="10">
        <v>0.5</v>
      </c>
      <c r="K14" s="10">
        <v>0.6</v>
      </c>
      <c r="L14" s="10">
        <v>0.7</v>
      </c>
      <c r="M14" s="10">
        <v>0.75</v>
      </c>
      <c r="N14" s="10">
        <v>0.8</v>
      </c>
      <c r="O14" s="10">
        <v>0.84</v>
      </c>
      <c r="P14" s="10">
        <v>0.9</v>
      </c>
      <c r="Q14" s="10">
        <v>0.98</v>
      </c>
    </row>
    <row r="15" outlineLevel="1">
      <c r="A15" s="12" t="s">
        <v>11</v>
      </c>
      <c r="B15" s="13"/>
      <c r="C15" s="17">
        <f t="shared" ref="C15:Q15" si="1">$C$11+NORMSINV(C$14)*$C$10</f>
        <v>373.7922957</v>
      </c>
      <c r="D15" s="17">
        <f t="shared" si="1"/>
        <v>387.2808453</v>
      </c>
      <c r="E15" s="17">
        <f t="shared" si="1"/>
        <v>392.2957257</v>
      </c>
      <c r="F15" s="17">
        <f t="shared" si="1"/>
        <v>394.965438</v>
      </c>
      <c r="G15" s="17">
        <f t="shared" si="1"/>
        <v>397.8848488</v>
      </c>
      <c r="H15" s="17">
        <f t="shared" si="1"/>
        <v>400.50657</v>
      </c>
      <c r="I15" s="17">
        <f t="shared" si="1"/>
        <v>405.241263</v>
      </c>
      <c r="J15" s="17">
        <f t="shared" si="1"/>
        <v>409.6666667</v>
      </c>
      <c r="K15" s="17">
        <f t="shared" si="1"/>
        <v>414.0920703</v>
      </c>
      <c r="L15" s="17">
        <f t="shared" si="1"/>
        <v>418.8267634</v>
      </c>
      <c r="M15" s="17">
        <f t="shared" si="1"/>
        <v>421.4484845</v>
      </c>
      <c r="N15" s="17">
        <f t="shared" si="1"/>
        <v>424.3678953</v>
      </c>
      <c r="O15" s="17">
        <f t="shared" si="1"/>
        <v>427.0376077</v>
      </c>
      <c r="P15" s="17">
        <f t="shared" si="1"/>
        <v>432.0524881</v>
      </c>
      <c r="Q15" s="17">
        <f t="shared" si="1"/>
        <v>445.5410377</v>
      </c>
    </row>
    <row r="16">
      <c r="A16" s="20"/>
      <c r="B16" s="2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0"/>
    </row>
    <row r="17">
      <c r="A17" s="1" t="s">
        <v>12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 outlineLevel="1">
      <c r="A18" s="9" t="s">
        <v>13</v>
      </c>
      <c r="B18" s="9" t="s">
        <v>14</v>
      </c>
      <c r="C18" s="9" t="s">
        <v>15</v>
      </c>
      <c r="D18" s="9" t="s">
        <v>16</v>
      </c>
      <c r="E18" s="9" t="s">
        <v>17</v>
      </c>
      <c r="F18" s="9" t="s">
        <v>18</v>
      </c>
      <c r="G18" s="9" t="s">
        <v>19</v>
      </c>
      <c r="H18" s="12" t="s">
        <v>20</v>
      </c>
      <c r="I18" s="12" t="s">
        <v>21</v>
      </c>
      <c r="J18" s="12" t="s">
        <v>22</v>
      </c>
      <c r="K18" s="9" t="s">
        <v>23</v>
      </c>
      <c r="L18" s="9" t="s">
        <v>24</v>
      </c>
      <c r="M18" s="9" t="s">
        <v>25</v>
      </c>
      <c r="N18" s="9" t="s">
        <v>26</v>
      </c>
      <c r="O18" s="18"/>
      <c r="P18" s="21"/>
      <c r="Q18" s="22"/>
    </row>
    <row r="19" outlineLevel="1">
      <c r="A19" s="23" t="s">
        <v>27</v>
      </c>
      <c r="E19" s="24">
        <f t="shared" ref="E19:G19" si="2">sum(E20:E27,E29:E33,E37,E41,E45,E48,E52:E54,E60,E64:E73,E75:E86,E88:E89,E93:E94)</f>
        <v>181.5</v>
      </c>
      <c r="F19" s="24">
        <f t="shared" si="2"/>
        <v>306.5</v>
      </c>
      <c r="G19" s="24">
        <f t="shared" si="2"/>
        <v>429.5</v>
      </c>
      <c r="H19" s="24"/>
      <c r="I19" s="14"/>
      <c r="J19" s="14"/>
      <c r="K19" s="11"/>
      <c r="L19" s="11"/>
      <c r="M19" s="11"/>
      <c r="N19" s="11"/>
      <c r="O19" s="11"/>
      <c r="P19" s="10"/>
      <c r="Q19" s="17"/>
    </row>
    <row r="20" outlineLevel="1">
      <c r="A20" s="4"/>
      <c r="B20" s="4" t="s">
        <v>28</v>
      </c>
      <c r="C20" s="4" t="s">
        <v>29</v>
      </c>
      <c r="D20" s="25" t="s">
        <v>30</v>
      </c>
      <c r="E20" s="24">
        <v>2.0</v>
      </c>
      <c r="F20" s="24">
        <v>5.0</v>
      </c>
      <c r="G20" s="24">
        <v>5.0</v>
      </c>
      <c r="H20" s="26">
        <f t="shared" ref="H20:H27" si="3">(E20+G20+F20*4)/6</f>
        <v>4.5</v>
      </c>
      <c r="I20" s="14">
        <f t="shared" ref="I20:I27" si="4">($G20-$E20)/$C$8</f>
        <v>1.17045622</v>
      </c>
      <c r="J20" s="14">
        <f t="shared" ref="J20:J27" si="5">I20^2</f>
        <v>1.369967764</v>
      </c>
      <c r="K20" s="11"/>
      <c r="L20" s="11"/>
      <c r="M20" s="11"/>
      <c r="N20" s="11"/>
      <c r="O20" s="11"/>
      <c r="P20" s="10"/>
      <c r="Q20" s="17"/>
    </row>
    <row r="21" outlineLevel="2">
      <c r="A21" s="11"/>
      <c r="B21" s="11"/>
      <c r="C21" s="27"/>
      <c r="D21" s="25" t="s">
        <v>31</v>
      </c>
      <c r="E21" s="24">
        <v>1.5</v>
      </c>
      <c r="F21" s="24">
        <v>3.0</v>
      </c>
      <c r="G21" s="24">
        <v>4.0</v>
      </c>
      <c r="H21" s="26">
        <f t="shared" si="3"/>
        <v>2.916666667</v>
      </c>
      <c r="I21" s="14">
        <f t="shared" si="4"/>
        <v>0.9753801837</v>
      </c>
      <c r="J21" s="14">
        <f t="shared" si="5"/>
        <v>0.9513665027</v>
      </c>
      <c r="K21" s="11"/>
      <c r="L21" s="11"/>
      <c r="M21" s="11"/>
      <c r="N21" s="11"/>
      <c r="O21" s="11"/>
      <c r="P21" s="10"/>
      <c r="Q21" s="17"/>
    </row>
    <row r="22" outlineLevel="2">
      <c r="A22" s="11"/>
      <c r="B22" s="11"/>
      <c r="C22" s="4" t="s">
        <v>32</v>
      </c>
      <c r="D22" s="25" t="s">
        <v>33</v>
      </c>
      <c r="E22" s="24">
        <v>2.0</v>
      </c>
      <c r="F22" s="24">
        <v>4.0</v>
      </c>
      <c r="G22" s="24">
        <v>5.5</v>
      </c>
      <c r="H22" s="26">
        <f t="shared" si="3"/>
        <v>3.916666667</v>
      </c>
      <c r="I22" s="14">
        <f t="shared" si="4"/>
        <v>1.365532257</v>
      </c>
      <c r="J22" s="14">
        <f t="shared" si="5"/>
        <v>1.864678345</v>
      </c>
      <c r="K22" s="11"/>
      <c r="L22" s="11"/>
      <c r="M22" s="11"/>
      <c r="N22" s="11"/>
      <c r="O22" s="11"/>
      <c r="P22" s="10"/>
      <c r="Q22" s="17"/>
    </row>
    <row r="23" outlineLevel="2">
      <c r="A23" s="11"/>
      <c r="B23" s="11"/>
      <c r="C23" s="11"/>
      <c r="D23" s="25" t="s">
        <v>34</v>
      </c>
      <c r="E23" s="24">
        <v>1.5</v>
      </c>
      <c r="F23" s="24">
        <v>2.5</v>
      </c>
      <c r="G23" s="24">
        <v>4.0</v>
      </c>
      <c r="H23" s="26">
        <f t="shared" si="3"/>
        <v>2.583333333</v>
      </c>
      <c r="I23" s="14">
        <f t="shared" si="4"/>
        <v>0.9753801837</v>
      </c>
      <c r="J23" s="14">
        <f t="shared" si="5"/>
        <v>0.9513665027</v>
      </c>
      <c r="K23" s="11"/>
      <c r="L23" s="11"/>
      <c r="M23" s="11"/>
      <c r="N23" s="11"/>
      <c r="O23" s="11"/>
      <c r="P23" s="10"/>
      <c r="Q23" s="17"/>
    </row>
    <row r="24" outlineLevel="2">
      <c r="A24" s="11"/>
      <c r="B24" s="11"/>
      <c r="C24" s="11"/>
      <c r="D24" s="25" t="s">
        <v>35</v>
      </c>
      <c r="E24" s="24">
        <v>2.0</v>
      </c>
      <c r="F24" s="24">
        <v>3.0</v>
      </c>
      <c r="G24" s="24">
        <v>4.5</v>
      </c>
      <c r="H24" s="26">
        <f t="shared" si="3"/>
        <v>3.083333333</v>
      </c>
      <c r="I24" s="14">
        <f t="shared" si="4"/>
        <v>0.9753801837</v>
      </c>
      <c r="J24" s="14">
        <f t="shared" si="5"/>
        <v>0.9513665027</v>
      </c>
      <c r="K24" s="11"/>
      <c r="L24" s="11"/>
      <c r="M24" s="11"/>
      <c r="N24" s="11"/>
      <c r="O24" s="11"/>
      <c r="P24" s="11"/>
      <c r="Q24" s="11"/>
    </row>
    <row r="25" outlineLevel="2">
      <c r="A25" s="11"/>
      <c r="B25" s="11"/>
      <c r="C25" s="11"/>
      <c r="D25" s="25" t="s">
        <v>36</v>
      </c>
      <c r="E25" s="24">
        <v>4.5</v>
      </c>
      <c r="F25" s="24">
        <v>7.0</v>
      </c>
      <c r="G25" s="24">
        <v>8.5</v>
      </c>
      <c r="H25" s="26">
        <f t="shared" si="3"/>
        <v>6.833333333</v>
      </c>
      <c r="I25" s="14">
        <f t="shared" si="4"/>
        <v>1.560608294</v>
      </c>
      <c r="J25" s="14">
        <f t="shared" si="5"/>
        <v>2.435498247</v>
      </c>
      <c r="K25" s="11"/>
      <c r="L25" s="11"/>
      <c r="M25" s="11"/>
      <c r="N25" s="11"/>
      <c r="O25" s="11"/>
      <c r="P25" s="11"/>
      <c r="Q25" s="11"/>
    </row>
    <row r="26" outlineLevel="2">
      <c r="A26" s="11"/>
      <c r="B26" s="11"/>
      <c r="C26" s="11"/>
      <c r="D26" s="25" t="s">
        <v>37</v>
      </c>
      <c r="E26" s="24">
        <v>3.0</v>
      </c>
      <c r="F26" s="24">
        <v>4.5</v>
      </c>
      <c r="G26" s="24">
        <v>7.0</v>
      </c>
      <c r="H26" s="26">
        <f t="shared" si="3"/>
        <v>4.666666667</v>
      </c>
      <c r="I26" s="14">
        <f t="shared" si="4"/>
        <v>1.560608294</v>
      </c>
      <c r="J26" s="14">
        <f t="shared" si="5"/>
        <v>2.435498247</v>
      </c>
      <c r="K26" s="11"/>
      <c r="L26" s="11"/>
      <c r="M26" s="11"/>
      <c r="N26" s="11"/>
      <c r="O26" s="11"/>
      <c r="P26" s="11"/>
      <c r="Q26" s="11"/>
    </row>
    <row r="27" outlineLevel="2">
      <c r="A27" s="11"/>
      <c r="B27" s="11"/>
      <c r="C27" s="11"/>
      <c r="D27" s="25" t="s">
        <v>38</v>
      </c>
      <c r="E27" s="24">
        <v>3.0</v>
      </c>
      <c r="F27" s="24">
        <v>5.5</v>
      </c>
      <c r="G27" s="24">
        <v>7.5</v>
      </c>
      <c r="H27" s="26">
        <f t="shared" si="3"/>
        <v>5.416666667</v>
      </c>
      <c r="I27" s="14">
        <f t="shared" si="4"/>
        <v>1.755684331</v>
      </c>
      <c r="J27" s="14">
        <f t="shared" si="5"/>
        <v>3.082427469</v>
      </c>
      <c r="K27" s="11"/>
      <c r="L27" s="11"/>
      <c r="M27" s="11"/>
      <c r="N27" s="11"/>
      <c r="O27" s="11"/>
      <c r="P27" s="11"/>
      <c r="Q27" s="11"/>
    </row>
    <row r="28" outlineLevel="2">
      <c r="A28" s="27">
        <v>44859.0</v>
      </c>
      <c r="B28" s="11"/>
      <c r="C28" s="11"/>
      <c r="D28" s="28" t="s">
        <v>39</v>
      </c>
      <c r="E28" s="24"/>
      <c r="F28" s="24"/>
      <c r="G28" s="24"/>
      <c r="H28" s="26"/>
      <c r="I28" s="26"/>
      <c r="J28" s="26"/>
      <c r="K28" s="11"/>
      <c r="L28" s="11"/>
      <c r="M28" s="11"/>
      <c r="N28" s="11"/>
      <c r="O28" s="11"/>
      <c r="P28" s="11"/>
      <c r="Q28" s="11"/>
    </row>
    <row r="29" outlineLevel="2">
      <c r="A29" s="11"/>
      <c r="B29" s="11"/>
      <c r="C29" s="4" t="s">
        <v>40</v>
      </c>
      <c r="D29" s="25" t="s">
        <v>41</v>
      </c>
      <c r="E29" s="24">
        <v>1.0</v>
      </c>
      <c r="F29" s="24">
        <v>2.5</v>
      </c>
      <c r="G29" s="24">
        <v>8.0</v>
      </c>
      <c r="H29" s="26">
        <f t="shared" ref="H29:H35" si="6">(E29+G29+F29*4)/6</f>
        <v>3.166666667</v>
      </c>
      <c r="I29" s="14">
        <f t="shared" ref="I29:I35" si="7">($G29-$E29)/$C$8</f>
        <v>2.731064514</v>
      </c>
      <c r="J29" s="14">
        <f t="shared" ref="J29:J35" si="8">I29^2</f>
        <v>7.458713381</v>
      </c>
      <c r="K29" s="11"/>
      <c r="L29" s="11"/>
      <c r="M29" s="11"/>
      <c r="N29" s="11"/>
      <c r="O29" s="11"/>
      <c r="P29" s="10"/>
      <c r="Q29" s="11"/>
    </row>
    <row r="30" outlineLevel="2">
      <c r="A30" s="11"/>
      <c r="B30" s="11"/>
      <c r="C30" s="11"/>
      <c r="D30" s="25" t="s">
        <v>42</v>
      </c>
      <c r="E30" s="24">
        <v>2.5</v>
      </c>
      <c r="F30" s="24">
        <v>3.5</v>
      </c>
      <c r="G30" s="24">
        <v>4.5</v>
      </c>
      <c r="H30" s="26">
        <f t="shared" si="6"/>
        <v>3.5</v>
      </c>
      <c r="I30" s="14">
        <f t="shared" si="7"/>
        <v>0.7803041469</v>
      </c>
      <c r="J30" s="14">
        <f t="shared" si="8"/>
        <v>0.6088745617</v>
      </c>
      <c r="K30" s="11"/>
      <c r="L30" s="11"/>
      <c r="M30" s="11"/>
      <c r="N30" s="11"/>
      <c r="O30" s="11"/>
      <c r="P30" s="10"/>
      <c r="Q30" s="11"/>
    </row>
    <row r="31" outlineLevel="2">
      <c r="A31" s="11"/>
      <c r="B31" s="11"/>
      <c r="C31" s="11"/>
      <c r="D31" s="25" t="s">
        <v>43</v>
      </c>
      <c r="E31" s="24">
        <v>3.0</v>
      </c>
      <c r="F31" s="24">
        <v>4.5</v>
      </c>
      <c r="G31" s="24">
        <v>6.5</v>
      </c>
      <c r="H31" s="26">
        <f t="shared" si="6"/>
        <v>4.583333333</v>
      </c>
      <c r="I31" s="14">
        <f t="shared" si="7"/>
        <v>1.365532257</v>
      </c>
      <c r="J31" s="14">
        <f t="shared" si="8"/>
        <v>1.864678345</v>
      </c>
      <c r="K31" s="11"/>
      <c r="L31" s="11"/>
      <c r="M31" s="11"/>
      <c r="N31" s="11"/>
      <c r="O31" s="11"/>
      <c r="P31" s="10"/>
      <c r="Q31" s="11"/>
    </row>
    <row r="32" outlineLevel="2">
      <c r="A32" s="27">
        <v>44838.0</v>
      </c>
      <c r="B32" s="11"/>
      <c r="C32" s="4"/>
      <c r="D32" s="25" t="s">
        <v>44</v>
      </c>
      <c r="E32" s="24">
        <v>1.5</v>
      </c>
      <c r="F32" s="24">
        <v>2.5</v>
      </c>
      <c r="G32" s="24">
        <v>3.5</v>
      </c>
      <c r="H32" s="26">
        <f t="shared" si="6"/>
        <v>2.5</v>
      </c>
      <c r="I32" s="14">
        <f t="shared" si="7"/>
        <v>0.7803041469</v>
      </c>
      <c r="J32" s="14">
        <f t="shared" si="8"/>
        <v>0.6088745617</v>
      </c>
      <c r="K32" s="11"/>
      <c r="L32" s="11"/>
      <c r="M32" s="11"/>
      <c r="N32" s="11"/>
      <c r="O32" s="11"/>
      <c r="P32" s="10"/>
      <c r="Q32" s="11"/>
    </row>
    <row r="33" outlineLevel="2">
      <c r="A33" s="11"/>
      <c r="B33" s="11"/>
      <c r="C33" s="11"/>
      <c r="D33" s="25" t="s">
        <v>45</v>
      </c>
      <c r="E33" s="24">
        <f t="shared" ref="E33:G33" si="9">E34+E35</f>
        <v>6</v>
      </c>
      <c r="F33" s="24">
        <f t="shared" si="9"/>
        <v>10.5</v>
      </c>
      <c r="G33" s="24">
        <f t="shared" si="9"/>
        <v>14</v>
      </c>
      <c r="H33" s="26">
        <f t="shared" si="6"/>
        <v>10.33333333</v>
      </c>
      <c r="I33" s="14">
        <f t="shared" si="7"/>
        <v>3.121216588</v>
      </c>
      <c r="J33" s="14">
        <f t="shared" si="8"/>
        <v>9.741992987</v>
      </c>
      <c r="K33" s="11"/>
      <c r="L33" s="11"/>
      <c r="M33" s="11"/>
      <c r="N33" s="11"/>
      <c r="O33" s="11"/>
      <c r="P33" s="11"/>
      <c r="Q33" s="11"/>
    </row>
    <row r="34" outlineLevel="2">
      <c r="A34" s="11"/>
      <c r="B34" s="11"/>
      <c r="C34" s="11"/>
      <c r="D34" s="29" t="s">
        <v>46</v>
      </c>
      <c r="E34" s="24">
        <v>4.0</v>
      </c>
      <c r="F34" s="24">
        <v>6.0</v>
      </c>
      <c r="G34" s="24">
        <v>8.0</v>
      </c>
      <c r="H34" s="26">
        <f t="shared" si="6"/>
        <v>6</v>
      </c>
      <c r="I34" s="14">
        <f t="shared" si="7"/>
        <v>1.560608294</v>
      </c>
      <c r="J34" s="14">
        <f t="shared" si="8"/>
        <v>2.435498247</v>
      </c>
      <c r="K34" s="11"/>
      <c r="L34" s="11"/>
      <c r="M34" s="11"/>
      <c r="N34" s="11"/>
      <c r="O34" s="11"/>
      <c r="P34" s="11"/>
      <c r="Q34" s="11"/>
    </row>
    <row r="35" outlineLevel="2">
      <c r="A35" s="11"/>
      <c r="B35" s="11"/>
      <c r="C35" s="11"/>
      <c r="D35" s="29" t="s">
        <v>47</v>
      </c>
      <c r="E35" s="24">
        <v>2.0</v>
      </c>
      <c r="F35" s="24">
        <v>4.5</v>
      </c>
      <c r="G35" s="24">
        <v>6.0</v>
      </c>
      <c r="H35" s="26">
        <f t="shared" si="6"/>
        <v>4.333333333</v>
      </c>
      <c r="I35" s="14">
        <f t="shared" si="7"/>
        <v>1.560608294</v>
      </c>
      <c r="J35" s="14">
        <f t="shared" si="8"/>
        <v>2.435498247</v>
      </c>
      <c r="K35" s="11"/>
      <c r="L35" s="11"/>
      <c r="M35" s="11"/>
      <c r="N35" s="11"/>
      <c r="O35" s="11"/>
      <c r="P35" s="11"/>
      <c r="Q35" s="11"/>
    </row>
    <row r="36" outlineLevel="2">
      <c r="A36" s="27">
        <v>44845.0</v>
      </c>
      <c r="B36" s="11"/>
      <c r="C36" s="11"/>
      <c r="D36" s="28" t="s">
        <v>39</v>
      </c>
      <c r="E36" s="24"/>
      <c r="F36" s="24"/>
      <c r="G36" s="24"/>
      <c r="H36" s="26"/>
      <c r="I36" s="26"/>
      <c r="J36" s="26"/>
      <c r="K36" s="30"/>
      <c r="L36" s="11"/>
      <c r="M36" s="11"/>
      <c r="N36" s="11"/>
      <c r="O36" s="11"/>
      <c r="P36" s="11"/>
      <c r="Q36" s="11"/>
    </row>
    <row r="37" outlineLevel="1">
      <c r="A37" s="4"/>
      <c r="B37" s="4" t="s">
        <v>48</v>
      </c>
      <c r="C37" s="4" t="s">
        <v>49</v>
      </c>
      <c r="D37" s="25" t="s">
        <v>50</v>
      </c>
      <c r="E37" s="24">
        <f t="shared" ref="E37:G37" si="10">SUM(E38:E40)</f>
        <v>6.5</v>
      </c>
      <c r="F37" s="24">
        <f t="shared" si="10"/>
        <v>12.5</v>
      </c>
      <c r="G37" s="24">
        <f t="shared" si="10"/>
        <v>16</v>
      </c>
      <c r="H37" s="26">
        <f t="shared" ref="H37:H50" si="11">(E37+G37+F37*4)/6</f>
        <v>12.08333333</v>
      </c>
      <c r="I37" s="14">
        <f t="shared" ref="I37:I50" si="12">($G37-$E37)/$C$8</f>
        <v>3.706444698</v>
      </c>
      <c r="J37" s="14">
        <f t="shared" ref="J37:J50" si="13">I37^2</f>
        <v>13.7377323</v>
      </c>
      <c r="K37" s="30"/>
      <c r="L37" s="11"/>
      <c r="M37" s="11"/>
      <c r="N37" s="11"/>
      <c r="O37" s="11"/>
      <c r="P37" s="11"/>
      <c r="Q37" s="11"/>
    </row>
    <row r="38" outlineLevel="2">
      <c r="A38" s="11"/>
      <c r="B38" s="11"/>
      <c r="C38" s="11"/>
      <c r="D38" s="29" t="s">
        <v>51</v>
      </c>
      <c r="E38" s="24">
        <v>2.0</v>
      </c>
      <c r="F38" s="24">
        <v>4.0</v>
      </c>
      <c r="G38" s="24">
        <v>5.0</v>
      </c>
      <c r="H38" s="26">
        <f t="shared" si="11"/>
        <v>3.833333333</v>
      </c>
      <c r="I38" s="14">
        <f t="shared" si="12"/>
        <v>1.17045622</v>
      </c>
      <c r="J38" s="14">
        <f t="shared" si="13"/>
        <v>1.369967764</v>
      </c>
      <c r="K38" s="30"/>
      <c r="L38" s="11"/>
      <c r="M38" s="11"/>
      <c r="N38" s="11"/>
      <c r="O38" s="11"/>
      <c r="P38" s="11"/>
      <c r="Q38" s="11"/>
    </row>
    <row r="39" outlineLevel="2">
      <c r="A39" s="11"/>
      <c r="B39" s="11"/>
      <c r="C39" s="11"/>
      <c r="D39" s="31" t="s">
        <v>52</v>
      </c>
      <c r="E39" s="24">
        <v>3.0</v>
      </c>
      <c r="F39" s="24">
        <v>5.0</v>
      </c>
      <c r="G39" s="24">
        <v>7.0</v>
      </c>
      <c r="H39" s="26">
        <f t="shared" si="11"/>
        <v>5</v>
      </c>
      <c r="I39" s="14">
        <f t="shared" si="12"/>
        <v>1.560608294</v>
      </c>
      <c r="J39" s="14">
        <f t="shared" si="13"/>
        <v>2.435498247</v>
      </c>
      <c r="K39" s="30"/>
      <c r="L39" s="11"/>
      <c r="M39" s="11"/>
      <c r="N39" s="11"/>
      <c r="O39" s="11"/>
      <c r="P39" s="11"/>
      <c r="Q39" s="11"/>
    </row>
    <row r="40" outlineLevel="2">
      <c r="A40" s="11"/>
      <c r="B40" s="11"/>
      <c r="C40" s="11"/>
      <c r="D40" s="29" t="s">
        <v>53</v>
      </c>
      <c r="E40" s="24">
        <v>1.5</v>
      </c>
      <c r="F40" s="24">
        <v>3.5</v>
      </c>
      <c r="G40" s="24">
        <v>4.0</v>
      </c>
      <c r="H40" s="26">
        <f t="shared" si="11"/>
        <v>3.25</v>
      </c>
      <c r="I40" s="14">
        <f t="shared" si="12"/>
        <v>0.9753801837</v>
      </c>
      <c r="J40" s="14">
        <f t="shared" si="13"/>
        <v>0.9513665027</v>
      </c>
      <c r="K40" s="30"/>
      <c r="L40" s="11"/>
      <c r="M40" s="11"/>
      <c r="N40" s="11"/>
      <c r="O40" s="11"/>
      <c r="P40" s="11"/>
      <c r="Q40" s="11"/>
    </row>
    <row r="41" outlineLevel="2">
      <c r="A41" s="11"/>
      <c r="B41" s="11"/>
      <c r="C41" s="11"/>
      <c r="D41" s="32" t="s">
        <v>54</v>
      </c>
      <c r="E41" s="24">
        <f t="shared" ref="E41:G41" si="14">sum(E42:E44)</f>
        <v>9</v>
      </c>
      <c r="F41" s="24">
        <f t="shared" si="14"/>
        <v>14.5</v>
      </c>
      <c r="G41" s="24">
        <f t="shared" si="14"/>
        <v>18</v>
      </c>
      <c r="H41" s="26">
        <f t="shared" si="11"/>
        <v>14.16666667</v>
      </c>
      <c r="I41" s="14">
        <f t="shared" si="12"/>
        <v>3.511368661</v>
      </c>
      <c r="J41" s="14">
        <f t="shared" si="13"/>
        <v>12.32970987</v>
      </c>
      <c r="K41" s="30"/>
      <c r="L41" s="11"/>
      <c r="M41" s="11"/>
      <c r="N41" s="11"/>
      <c r="O41" s="11"/>
      <c r="P41" s="11"/>
      <c r="Q41" s="11"/>
    </row>
    <row r="42" outlineLevel="2">
      <c r="A42" s="11"/>
      <c r="B42" s="11"/>
      <c r="C42" s="11"/>
      <c r="D42" s="29" t="s">
        <v>55</v>
      </c>
      <c r="E42" s="24">
        <v>2.5</v>
      </c>
      <c r="F42" s="24">
        <v>4.5</v>
      </c>
      <c r="G42" s="24">
        <v>6.0</v>
      </c>
      <c r="H42" s="26">
        <f t="shared" si="11"/>
        <v>4.416666667</v>
      </c>
      <c r="I42" s="14">
        <f t="shared" si="12"/>
        <v>1.365532257</v>
      </c>
      <c r="J42" s="14">
        <f t="shared" si="13"/>
        <v>1.864678345</v>
      </c>
      <c r="K42" s="30"/>
      <c r="L42" s="11"/>
      <c r="M42" s="11"/>
      <c r="N42" s="11"/>
      <c r="O42" s="11"/>
      <c r="P42" s="11"/>
      <c r="Q42" s="11"/>
    </row>
    <row r="43" outlineLevel="2">
      <c r="A43" s="11"/>
      <c r="B43" s="11"/>
      <c r="C43" s="11"/>
      <c r="D43" s="33" t="s">
        <v>56</v>
      </c>
      <c r="E43" s="24">
        <v>4.5</v>
      </c>
      <c r="F43" s="24">
        <v>5.5</v>
      </c>
      <c r="G43" s="24">
        <v>7.0</v>
      </c>
      <c r="H43" s="26">
        <f t="shared" si="11"/>
        <v>5.583333333</v>
      </c>
      <c r="I43" s="14">
        <f t="shared" si="12"/>
        <v>0.9753801837</v>
      </c>
      <c r="J43" s="14">
        <f t="shared" si="13"/>
        <v>0.9513665027</v>
      </c>
      <c r="K43" s="30"/>
      <c r="L43" s="11"/>
      <c r="M43" s="11"/>
      <c r="N43" s="11"/>
      <c r="O43" s="11"/>
      <c r="P43" s="11"/>
      <c r="Q43" s="11"/>
    </row>
    <row r="44" outlineLevel="2">
      <c r="A44" s="11"/>
      <c r="B44" s="11"/>
      <c r="C44" s="11"/>
      <c r="D44" s="33" t="s">
        <v>57</v>
      </c>
      <c r="E44" s="24">
        <v>2.0</v>
      </c>
      <c r="F44" s="24">
        <v>4.5</v>
      </c>
      <c r="G44" s="24">
        <v>5.0</v>
      </c>
      <c r="H44" s="26">
        <f t="shared" si="11"/>
        <v>4.166666667</v>
      </c>
      <c r="I44" s="14">
        <f t="shared" si="12"/>
        <v>1.17045622</v>
      </c>
      <c r="J44" s="14">
        <f t="shared" si="13"/>
        <v>1.369967764</v>
      </c>
      <c r="K44" s="30"/>
      <c r="L44" s="11"/>
      <c r="M44" s="11"/>
      <c r="N44" s="11"/>
      <c r="O44" s="11"/>
      <c r="P44" s="11"/>
      <c r="Q44" s="11"/>
    </row>
    <row r="45" outlineLevel="2">
      <c r="A45" s="11"/>
      <c r="B45" s="11"/>
      <c r="C45" s="4" t="s">
        <v>58</v>
      </c>
      <c r="D45" s="25" t="s">
        <v>59</v>
      </c>
      <c r="E45" s="24">
        <f t="shared" ref="E45:G45" si="15">sum(E46:E47)</f>
        <v>5.5</v>
      </c>
      <c r="F45" s="24">
        <f t="shared" si="15"/>
        <v>8.5</v>
      </c>
      <c r="G45" s="24">
        <f t="shared" si="15"/>
        <v>11</v>
      </c>
      <c r="H45" s="26">
        <f t="shared" si="11"/>
        <v>8.416666667</v>
      </c>
      <c r="I45" s="14">
        <f t="shared" si="12"/>
        <v>2.145836404</v>
      </c>
      <c r="J45" s="14">
        <f t="shared" si="13"/>
        <v>4.604613873</v>
      </c>
      <c r="K45" s="11"/>
      <c r="L45" s="11"/>
      <c r="M45" s="11"/>
      <c r="N45" s="11"/>
      <c r="O45" s="11"/>
      <c r="P45" s="11"/>
      <c r="Q45" s="11"/>
    </row>
    <row r="46" outlineLevel="2">
      <c r="A46" s="11"/>
      <c r="B46" s="11"/>
      <c r="C46" s="11"/>
      <c r="D46" s="29" t="s">
        <v>60</v>
      </c>
      <c r="E46" s="24">
        <v>4.0</v>
      </c>
      <c r="F46" s="24">
        <v>6.0</v>
      </c>
      <c r="G46" s="24">
        <v>7.0</v>
      </c>
      <c r="H46" s="26">
        <f t="shared" si="11"/>
        <v>5.833333333</v>
      </c>
      <c r="I46" s="14">
        <f t="shared" si="12"/>
        <v>1.17045622</v>
      </c>
      <c r="J46" s="14">
        <f t="shared" si="13"/>
        <v>1.369967764</v>
      </c>
      <c r="K46" s="11"/>
      <c r="L46" s="11"/>
      <c r="M46" s="11"/>
      <c r="N46" s="11"/>
      <c r="O46" s="11"/>
      <c r="P46" s="11"/>
      <c r="Q46" s="11"/>
    </row>
    <row r="47" outlineLevel="2">
      <c r="A47" s="11"/>
      <c r="B47" s="11"/>
      <c r="C47" s="11"/>
      <c r="D47" s="29" t="s">
        <v>61</v>
      </c>
      <c r="E47" s="24">
        <v>1.5</v>
      </c>
      <c r="F47" s="24">
        <v>2.5</v>
      </c>
      <c r="G47" s="24">
        <v>4.0</v>
      </c>
      <c r="H47" s="26">
        <f t="shared" si="11"/>
        <v>2.583333333</v>
      </c>
      <c r="I47" s="14">
        <f t="shared" si="12"/>
        <v>0.9753801837</v>
      </c>
      <c r="J47" s="14">
        <f t="shared" si="13"/>
        <v>0.9513665027</v>
      </c>
      <c r="K47" s="11"/>
      <c r="L47" s="11"/>
      <c r="M47" s="11"/>
      <c r="N47" s="11"/>
      <c r="O47" s="11"/>
      <c r="P47" s="11"/>
      <c r="Q47" s="11"/>
    </row>
    <row r="48" outlineLevel="2">
      <c r="A48" s="11"/>
      <c r="B48" s="11"/>
      <c r="C48" s="11"/>
      <c r="D48" s="25" t="s">
        <v>62</v>
      </c>
      <c r="E48" s="24">
        <f t="shared" ref="E48:G48" si="16">sum(E49:E50)</f>
        <v>3</v>
      </c>
      <c r="F48" s="24">
        <f t="shared" si="16"/>
        <v>7</v>
      </c>
      <c r="G48" s="24">
        <f t="shared" si="16"/>
        <v>9</v>
      </c>
      <c r="H48" s="26">
        <f t="shared" si="11"/>
        <v>6.666666667</v>
      </c>
      <c r="I48" s="14">
        <f t="shared" si="12"/>
        <v>2.340912441</v>
      </c>
      <c r="J48" s="14">
        <f t="shared" si="13"/>
        <v>5.479871055</v>
      </c>
      <c r="K48" s="11"/>
      <c r="L48" s="11"/>
      <c r="M48" s="11"/>
      <c r="N48" s="11"/>
      <c r="O48" s="11"/>
      <c r="P48" s="11"/>
      <c r="Q48" s="11"/>
    </row>
    <row r="49" outlineLevel="2">
      <c r="A49" s="11"/>
      <c r="B49" s="11"/>
      <c r="C49" s="11"/>
      <c r="D49" s="29" t="s">
        <v>63</v>
      </c>
      <c r="E49" s="24">
        <v>1.5</v>
      </c>
      <c r="F49" s="24">
        <v>3.5</v>
      </c>
      <c r="G49" s="24">
        <v>4.5</v>
      </c>
      <c r="H49" s="26">
        <f t="shared" si="11"/>
        <v>3.333333333</v>
      </c>
      <c r="I49" s="14">
        <f t="shared" si="12"/>
        <v>1.17045622</v>
      </c>
      <c r="J49" s="14">
        <f t="shared" si="13"/>
        <v>1.369967764</v>
      </c>
      <c r="K49" s="11"/>
      <c r="L49" s="11"/>
      <c r="M49" s="11"/>
      <c r="N49" s="11"/>
      <c r="O49" s="11"/>
      <c r="P49" s="11"/>
      <c r="Q49" s="11"/>
    </row>
    <row r="50" outlineLevel="2">
      <c r="A50" s="11"/>
      <c r="B50" s="11"/>
      <c r="C50" s="11"/>
      <c r="D50" s="29" t="s">
        <v>64</v>
      </c>
      <c r="E50" s="24">
        <v>1.5</v>
      </c>
      <c r="F50" s="24">
        <v>3.5</v>
      </c>
      <c r="G50" s="24">
        <v>4.5</v>
      </c>
      <c r="H50" s="26">
        <f t="shared" si="11"/>
        <v>3.333333333</v>
      </c>
      <c r="I50" s="14">
        <f t="shared" si="12"/>
        <v>1.17045622</v>
      </c>
      <c r="J50" s="14">
        <f t="shared" si="13"/>
        <v>1.369967764</v>
      </c>
      <c r="K50" s="11"/>
      <c r="L50" s="11"/>
      <c r="M50" s="11"/>
      <c r="N50" s="11"/>
      <c r="O50" s="11"/>
      <c r="P50" s="11"/>
      <c r="Q50" s="11"/>
    </row>
    <row r="51" outlineLevel="2">
      <c r="A51" s="27">
        <v>44845.0</v>
      </c>
      <c r="B51" s="11"/>
      <c r="C51" s="11"/>
      <c r="D51" s="28" t="s">
        <v>39</v>
      </c>
      <c r="E51" s="24"/>
      <c r="F51" s="24"/>
      <c r="G51" s="24"/>
      <c r="H51" s="26"/>
      <c r="I51" s="26"/>
      <c r="J51" s="26"/>
      <c r="K51" s="30"/>
      <c r="L51" s="11"/>
      <c r="M51" s="11"/>
      <c r="N51" s="11"/>
      <c r="O51" s="11"/>
      <c r="P51" s="11"/>
      <c r="Q51" s="11"/>
    </row>
    <row r="52" outlineLevel="1">
      <c r="A52" s="4"/>
      <c r="B52" s="4" t="s">
        <v>65</v>
      </c>
      <c r="C52" s="4" t="s">
        <v>66</v>
      </c>
      <c r="D52" s="25" t="s">
        <v>67</v>
      </c>
      <c r="E52" s="24">
        <v>2.5</v>
      </c>
      <c r="F52" s="24">
        <v>4.0</v>
      </c>
      <c r="G52" s="24">
        <v>5.5</v>
      </c>
      <c r="H52" s="26">
        <f t="shared" ref="H52:H73" si="17">(E52+G52+F52*4)/6</f>
        <v>4</v>
      </c>
      <c r="I52" s="14">
        <f t="shared" ref="I52:I73" si="18">($G52-$E52)/$C$8</f>
        <v>1.17045622</v>
      </c>
      <c r="J52" s="14">
        <f t="shared" ref="J52:J73" si="19">I52^2</f>
        <v>1.369967764</v>
      </c>
      <c r="K52" s="11"/>
      <c r="L52" s="11"/>
      <c r="M52" s="11"/>
      <c r="N52" s="11"/>
      <c r="O52" s="11"/>
      <c r="P52" s="11"/>
      <c r="Q52" s="11"/>
    </row>
    <row r="53" outlineLevel="2">
      <c r="A53" s="11"/>
      <c r="B53" s="11"/>
      <c r="C53" s="11"/>
      <c r="D53" s="25" t="s">
        <v>68</v>
      </c>
      <c r="E53" s="24">
        <v>3.0</v>
      </c>
      <c r="F53" s="24">
        <v>4.5</v>
      </c>
      <c r="G53" s="24">
        <v>5.5</v>
      </c>
      <c r="H53" s="26">
        <f t="shared" si="17"/>
        <v>4.416666667</v>
      </c>
      <c r="I53" s="14">
        <f t="shared" si="18"/>
        <v>0.9753801837</v>
      </c>
      <c r="J53" s="14">
        <f t="shared" si="19"/>
        <v>0.9513665027</v>
      </c>
      <c r="K53" s="11"/>
      <c r="L53" s="11"/>
      <c r="M53" s="11"/>
      <c r="N53" s="11"/>
      <c r="O53" s="11"/>
      <c r="P53" s="11"/>
      <c r="Q53" s="11"/>
    </row>
    <row r="54" outlineLevel="2">
      <c r="A54" s="11"/>
      <c r="B54" s="11"/>
      <c r="C54" s="11"/>
      <c r="D54" s="25" t="s">
        <v>69</v>
      </c>
      <c r="E54" s="24">
        <f t="shared" ref="E54:G54" si="20">sum(E55:E59)</f>
        <v>16</v>
      </c>
      <c r="F54" s="24">
        <f t="shared" si="20"/>
        <v>24</v>
      </c>
      <c r="G54" s="24">
        <f t="shared" si="20"/>
        <v>32</v>
      </c>
      <c r="H54" s="26">
        <f t="shared" si="17"/>
        <v>24</v>
      </c>
      <c r="I54" s="14">
        <f t="shared" si="18"/>
        <v>6.242433175</v>
      </c>
      <c r="J54" s="14">
        <f t="shared" si="19"/>
        <v>38.96797195</v>
      </c>
      <c r="K54" s="11"/>
      <c r="L54" s="11"/>
      <c r="M54" s="11"/>
      <c r="N54" s="11"/>
      <c r="O54" s="11"/>
      <c r="P54" s="11"/>
      <c r="Q54" s="11"/>
    </row>
    <row r="55" outlineLevel="2">
      <c r="A55" s="11"/>
      <c r="B55" s="11"/>
      <c r="C55" s="11"/>
      <c r="D55" s="29" t="s">
        <v>70</v>
      </c>
      <c r="E55" s="24">
        <v>4.0</v>
      </c>
      <c r="F55" s="24">
        <v>6.0</v>
      </c>
      <c r="G55" s="24">
        <v>8.0</v>
      </c>
      <c r="H55" s="26">
        <f t="shared" si="17"/>
        <v>6</v>
      </c>
      <c r="I55" s="14">
        <f t="shared" si="18"/>
        <v>1.560608294</v>
      </c>
      <c r="J55" s="14">
        <f t="shared" si="19"/>
        <v>2.435498247</v>
      </c>
      <c r="K55" s="11"/>
      <c r="L55" s="11"/>
      <c r="M55" s="11"/>
      <c r="N55" s="11"/>
      <c r="O55" s="11"/>
      <c r="P55" s="11"/>
      <c r="Q55" s="11"/>
    </row>
    <row r="56" outlineLevel="2">
      <c r="A56" s="11"/>
      <c r="B56" s="11"/>
      <c r="C56" s="11"/>
      <c r="D56" s="29" t="s">
        <v>71</v>
      </c>
      <c r="E56" s="24">
        <v>3.5</v>
      </c>
      <c r="F56" s="24">
        <v>5.0</v>
      </c>
      <c r="G56" s="24">
        <v>6.5</v>
      </c>
      <c r="H56" s="26">
        <f t="shared" si="17"/>
        <v>5</v>
      </c>
      <c r="I56" s="14">
        <f t="shared" si="18"/>
        <v>1.17045622</v>
      </c>
      <c r="J56" s="14">
        <f t="shared" si="19"/>
        <v>1.369967764</v>
      </c>
      <c r="K56" s="11"/>
      <c r="L56" s="11"/>
      <c r="M56" s="11"/>
      <c r="N56" s="11"/>
      <c r="O56" s="11"/>
      <c r="P56" s="11"/>
      <c r="Q56" s="11"/>
    </row>
    <row r="57" outlineLevel="2">
      <c r="A57" s="11"/>
      <c r="B57" s="11"/>
      <c r="C57" s="11"/>
      <c r="D57" s="29" t="s">
        <v>72</v>
      </c>
      <c r="E57" s="24">
        <v>3.5</v>
      </c>
      <c r="F57" s="24">
        <v>5.0</v>
      </c>
      <c r="G57" s="24">
        <v>6.5</v>
      </c>
      <c r="H57" s="26">
        <f t="shared" si="17"/>
        <v>5</v>
      </c>
      <c r="I57" s="14">
        <f t="shared" si="18"/>
        <v>1.17045622</v>
      </c>
      <c r="J57" s="14">
        <f t="shared" si="19"/>
        <v>1.369967764</v>
      </c>
      <c r="K57" s="11"/>
      <c r="L57" s="11"/>
      <c r="M57" s="11"/>
      <c r="N57" s="11"/>
      <c r="O57" s="11"/>
      <c r="P57" s="11"/>
      <c r="Q57" s="11"/>
    </row>
    <row r="58" outlineLevel="2">
      <c r="A58" s="11"/>
      <c r="B58" s="11"/>
      <c r="C58" s="11"/>
      <c r="D58" s="29" t="s">
        <v>73</v>
      </c>
      <c r="E58" s="24">
        <v>3.0</v>
      </c>
      <c r="F58" s="24">
        <v>4.5</v>
      </c>
      <c r="G58" s="24">
        <v>6.0</v>
      </c>
      <c r="H58" s="26">
        <f t="shared" si="17"/>
        <v>4.5</v>
      </c>
      <c r="I58" s="14">
        <f t="shared" si="18"/>
        <v>1.17045622</v>
      </c>
      <c r="J58" s="14">
        <f t="shared" si="19"/>
        <v>1.369967764</v>
      </c>
      <c r="K58" s="11"/>
      <c r="L58" s="11"/>
      <c r="M58" s="11"/>
      <c r="N58" s="11"/>
      <c r="O58" s="11"/>
      <c r="P58" s="11"/>
      <c r="Q58" s="11"/>
    </row>
    <row r="59" outlineLevel="2">
      <c r="A59" s="11"/>
      <c r="B59" s="11"/>
      <c r="C59" s="11"/>
      <c r="D59" s="29" t="s">
        <v>74</v>
      </c>
      <c r="E59" s="24">
        <v>2.0</v>
      </c>
      <c r="F59" s="24">
        <v>3.5</v>
      </c>
      <c r="G59" s="24">
        <v>5.0</v>
      </c>
      <c r="H59" s="26">
        <f t="shared" si="17"/>
        <v>3.5</v>
      </c>
      <c r="I59" s="14">
        <f t="shared" si="18"/>
        <v>1.17045622</v>
      </c>
      <c r="J59" s="14">
        <f t="shared" si="19"/>
        <v>1.369967764</v>
      </c>
      <c r="K59" s="11"/>
      <c r="L59" s="11"/>
      <c r="M59" s="11"/>
      <c r="N59" s="11"/>
      <c r="O59" s="11"/>
      <c r="P59" s="11"/>
      <c r="Q59" s="11"/>
    </row>
    <row r="60" outlineLevel="2">
      <c r="A60" s="11"/>
      <c r="B60" s="11"/>
      <c r="C60" s="11"/>
      <c r="D60" s="25" t="s">
        <v>75</v>
      </c>
      <c r="E60" s="24">
        <f t="shared" ref="E60:G60" si="21">sum(E61:E63)</f>
        <v>6</v>
      </c>
      <c r="F60" s="24">
        <f t="shared" si="21"/>
        <v>10</v>
      </c>
      <c r="G60" s="24">
        <f t="shared" si="21"/>
        <v>13</v>
      </c>
      <c r="H60" s="26">
        <f t="shared" si="17"/>
        <v>9.833333333</v>
      </c>
      <c r="I60" s="14">
        <f t="shared" si="18"/>
        <v>2.731064514</v>
      </c>
      <c r="J60" s="14">
        <f t="shared" si="19"/>
        <v>7.458713381</v>
      </c>
      <c r="K60" s="11"/>
      <c r="L60" s="11"/>
      <c r="M60" s="11"/>
      <c r="N60" s="11"/>
      <c r="O60" s="11"/>
      <c r="P60" s="11"/>
      <c r="Q60" s="11"/>
    </row>
    <row r="61" outlineLevel="2">
      <c r="A61" s="11"/>
      <c r="B61" s="11"/>
      <c r="C61" s="11"/>
      <c r="D61" s="29" t="s">
        <v>76</v>
      </c>
      <c r="E61" s="24">
        <v>2.0</v>
      </c>
      <c r="F61" s="24">
        <v>3.5</v>
      </c>
      <c r="G61" s="24">
        <v>4.5</v>
      </c>
      <c r="H61" s="26">
        <f t="shared" si="17"/>
        <v>3.416666667</v>
      </c>
      <c r="I61" s="14">
        <f t="shared" si="18"/>
        <v>0.9753801837</v>
      </c>
      <c r="J61" s="14">
        <f t="shared" si="19"/>
        <v>0.9513665027</v>
      </c>
      <c r="K61" s="11"/>
      <c r="L61" s="11"/>
      <c r="M61" s="11"/>
      <c r="N61" s="11"/>
      <c r="O61" s="11"/>
      <c r="P61" s="11"/>
      <c r="Q61" s="11"/>
    </row>
    <row r="62" outlineLevel="2">
      <c r="A62" s="11"/>
      <c r="B62" s="11"/>
      <c r="C62" s="11"/>
      <c r="D62" s="29" t="s">
        <v>77</v>
      </c>
      <c r="E62" s="24">
        <v>2.0</v>
      </c>
      <c r="F62" s="24">
        <v>3.5</v>
      </c>
      <c r="G62" s="24">
        <v>4.5</v>
      </c>
      <c r="H62" s="26">
        <f t="shared" si="17"/>
        <v>3.416666667</v>
      </c>
      <c r="I62" s="14">
        <f t="shared" si="18"/>
        <v>0.9753801837</v>
      </c>
      <c r="J62" s="14">
        <f t="shared" si="19"/>
        <v>0.9513665027</v>
      </c>
      <c r="K62" s="11"/>
      <c r="L62" s="11"/>
      <c r="M62" s="11"/>
      <c r="N62" s="11"/>
      <c r="O62" s="11"/>
      <c r="P62" s="11"/>
      <c r="Q62" s="11"/>
    </row>
    <row r="63" outlineLevel="2">
      <c r="A63" s="11"/>
      <c r="B63" s="11"/>
      <c r="C63" s="11"/>
      <c r="D63" s="29" t="s">
        <v>78</v>
      </c>
      <c r="E63" s="24">
        <v>2.0</v>
      </c>
      <c r="F63" s="24">
        <v>3.0</v>
      </c>
      <c r="G63" s="24">
        <v>4.0</v>
      </c>
      <c r="H63" s="26">
        <f t="shared" si="17"/>
        <v>3</v>
      </c>
      <c r="I63" s="14">
        <f t="shared" si="18"/>
        <v>0.7803041469</v>
      </c>
      <c r="J63" s="14">
        <f t="shared" si="19"/>
        <v>0.6088745617</v>
      </c>
      <c r="K63" s="11"/>
      <c r="L63" s="11"/>
      <c r="M63" s="11"/>
      <c r="N63" s="11"/>
      <c r="O63" s="11"/>
      <c r="P63" s="11"/>
      <c r="Q63" s="11"/>
    </row>
    <row r="64" outlineLevel="2">
      <c r="A64" s="11"/>
      <c r="B64" s="11"/>
      <c r="C64" s="11"/>
      <c r="D64" s="25" t="s">
        <v>79</v>
      </c>
      <c r="E64" s="24">
        <v>4.0</v>
      </c>
      <c r="F64" s="24">
        <v>6.0</v>
      </c>
      <c r="G64" s="24">
        <v>8.0</v>
      </c>
      <c r="H64" s="26">
        <f t="shared" si="17"/>
        <v>6</v>
      </c>
      <c r="I64" s="14">
        <f t="shared" si="18"/>
        <v>1.560608294</v>
      </c>
      <c r="J64" s="14">
        <f t="shared" si="19"/>
        <v>2.435498247</v>
      </c>
      <c r="K64" s="11"/>
      <c r="L64" s="11"/>
      <c r="M64" s="11"/>
      <c r="N64" s="11"/>
      <c r="O64" s="11"/>
      <c r="P64" s="11"/>
      <c r="Q64" s="11"/>
    </row>
    <row r="65" outlineLevel="2">
      <c r="A65" s="11"/>
      <c r="B65" s="11"/>
      <c r="C65" s="4" t="s">
        <v>80</v>
      </c>
      <c r="D65" s="34" t="s">
        <v>81</v>
      </c>
      <c r="E65" s="24">
        <v>4.0</v>
      </c>
      <c r="F65" s="24">
        <v>6.0</v>
      </c>
      <c r="G65" s="24">
        <v>9.0</v>
      </c>
      <c r="H65" s="26">
        <f t="shared" si="17"/>
        <v>6.166666667</v>
      </c>
      <c r="I65" s="14">
        <f t="shared" si="18"/>
        <v>1.950760367</v>
      </c>
      <c r="J65" s="14">
        <f t="shared" si="19"/>
        <v>3.805466011</v>
      </c>
      <c r="K65" s="11"/>
      <c r="L65" s="11"/>
      <c r="M65" s="11"/>
      <c r="N65" s="11"/>
      <c r="O65" s="11"/>
      <c r="P65" s="11"/>
      <c r="Q65" s="11"/>
    </row>
    <row r="66" outlineLevel="2">
      <c r="A66" s="11"/>
      <c r="B66" s="11"/>
      <c r="C66" s="11"/>
      <c r="D66" s="34" t="s">
        <v>82</v>
      </c>
      <c r="E66" s="24">
        <v>3.5</v>
      </c>
      <c r="F66" s="24">
        <v>5.5</v>
      </c>
      <c r="G66" s="24">
        <v>7.5</v>
      </c>
      <c r="H66" s="26">
        <f t="shared" si="17"/>
        <v>5.5</v>
      </c>
      <c r="I66" s="14">
        <f t="shared" si="18"/>
        <v>1.560608294</v>
      </c>
      <c r="J66" s="14">
        <f t="shared" si="19"/>
        <v>2.435498247</v>
      </c>
      <c r="K66" s="11"/>
      <c r="L66" s="11"/>
      <c r="M66" s="11"/>
      <c r="N66" s="11"/>
      <c r="O66" s="11"/>
      <c r="P66" s="11"/>
      <c r="Q66" s="11"/>
    </row>
    <row r="67" outlineLevel="2">
      <c r="A67" s="11"/>
      <c r="B67" s="11"/>
      <c r="C67" s="11"/>
      <c r="D67" s="34" t="s">
        <v>83</v>
      </c>
      <c r="E67" s="24">
        <v>4.0</v>
      </c>
      <c r="F67" s="24">
        <v>6.5</v>
      </c>
      <c r="G67" s="24">
        <v>9.5</v>
      </c>
      <c r="H67" s="26">
        <f t="shared" si="17"/>
        <v>6.583333333</v>
      </c>
      <c r="I67" s="14">
        <f t="shared" si="18"/>
        <v>2.145836404</v>
      </c>
      <c r="J67" s="14">
        <f t="shared" si="19"/>
        <v>4.604613873</v>
      </c>
      <c r="K67" s="11"/>
      <c r="L67" s="11"/>
      <c r="M67" s="11"/>
      <c r="N67" s="11"/>
      <c r="O67" s="11"/>
      <c r="P67" s="11"/>
      <c r="Q67" s="11"/>
    </row>
    <row r="68" outlineLevel="2">
      <c r="A68" s="11"/>
      <c r="B68" s="11"/>
      <c r="C68" s="4" t="s">
        <v>84</v>
      </c>
      <c r="D68" s="25" t="s">
        <v>85</v>
      </c>
      <c r="E68" s="24">
        <v>2.0</v>
      </c>
      <c r="F68" s="24">
        <v>4.5</v>
      </c>
      <c r="G68" s="24">
        <v>7.0</v>
      </c>
      <c r="H68" s="26">
        <f t="shared" si="17"/>
        <v>4.5</v>
      </c>
      <c r="I68" s="14">
        <f t="shared" si="18"/>
        <v>1.950760367</v>
      </c>
      <c r="J68" s="14">
        <f t="shared" si="19"/>
        <v>3.805466011</v>
      </c>
      <c r="K68" s="11"/>
      <c r="L68" s="11"/>
      <c r="M68" s="11"/>
      <c r="N68" s="11"/>
      <c r="O68" s="11"/>
      <c r="P68" s="11"/>
      <c r="Q68" s="11"/>
    </row>
    <row r="69" outlineLevel="2">
      <c r="A69" s="11"/>
      <c r="B69" s="11"/>
      <c r="C69" s="11"/>
      <c r="D69" s="25" t="s">
        <v>86</v>
      </c>
      <c r="E69" s="24">
        <v>4.5</v>
      </c>
      <c r="F69" s="24">
        <v>7.0</v>
      </c>
      <c r="G69" s="24">
        <v>9.5</v>
      </c>
      <c r="H69" s="26">
        <f t="shared" si="17"/>
        <v>7</v>
      </c>
      <c r="I69" s="14">
        <f t="shared" si="18"/>
        <v>1.950760367</v>
      </c>
      <c r="J69" s="14">
        <f t="shared" si="19"/>
        <v>3.805466011</v>
      </c>
      <c r="K69" s="11"/>
      <c r="L69" s="11"/>
      <c r="M69" s="11"/>
      <c r="N69" s="11"/>
      <c r="O69" s="11"/>
      <c r="P69" s="11"/>
      <c r="Q69" s="11"/>
    </row>
    <row r="70" outlineLevel="2">
      <c r="A70" s="11"/>
      <c r="B70" s="11"/>
      <c r="C70" s="11"/>
      <c r="D70" s="25" t="s">
        <v>87</v>
      </c>
      <c r="E70" s="24">
        <v>3.0</v>
      </c>
      <c r="F70" s="24">
        <v>5.5</v>
      </c>
      <c r="G70" s="24">
        <v>7.5</v>
      </c>
      <c r="H70" s="26">
        <f t="shared" si="17"/>
        <v>5.416666667</v>
      </c>
      <c r="I70" s="14">
        <f t="shared" si="18"/>
        <v>1.755684331</v>
      </c>
      <c r="J70" s="14">
        <f t="shared" si="19"/>
        <v>3.082427469</v>
      </c>
      <c r="K70" s="11"/>
      <c r="L70" s="11"/>
      <c r="M70" s="11"/>
      <c r="N70" s="11"/>
      <c r="O70" s="11"/>
      <c r="P70" s="11"/>
      <c r="Q70" s="11"/>
    </row>
    <row r="71" outlineLevel="2">
      <c r="A71" s="11"/>
      <c r="B71" s="11"/>
      <c r="C71" s="4"/>
      <c r="D71" s="25" t="s">
        <v>88</v>
      </c>
      <c r="E71" s="24">
        <v>2.5</v>
      </c>
      <c r="F71" s="24">
        <v>4.5</v>
      </c>
      <c r="G71" s="24">
        <v>6.5</v>
      </c>
      <c r="H71" s="26">
        <f t="shared" si="17"/>
        <v>4.5</v>
      </c>
      <c r="I71" s="14">
        <f t="shared" si="18"/>
        <v>1.560608294</v>
      </c>
      <c r="J71" s="14">
        <f t="shared" si="19"/>
        <v>2.435498247</v>
      </c>
      <c r="K71" s="11"/>
      <c r="L71" s="11"/>
      <c r="M71" s="11"/>
      <c r="N71" s="11"/>
      <c r="O71" s="11"/>
      <c r="P71" s="11"/>
      <c r="Q71" s="11"/>
    </row>
    <row r="72" outlineLevel="2">
      <c r="A72" s="11"/>
      <c r="B72" s="11"/>
      <c r="C72" s="35" t="s">
        <v>89</v>
      </c>
      <c r="D72" s="25" t="s">
        <v>82</v>
      </c>
      <c r="E72" s="24">
        <v>2.0</v>
      </c>
      <c r="F72" s="24">
        <v>4.0</v>
      </c>
      <c r="G72" s="24">
        <v>5.5</v>
      </c>
      <c r="H72" s="26">
        <f t="shared" si="17"/>
        <v>3.916666667</v>
      </c>
      <c r="I72" s="14">
        <f t="shared" si="18"/>
        <v>1.365532257</v>
      </c>
      <c r="J72" s="14">
        <f t="shared" si="19"/>
        <v>1.864678345</v>
      </c>
      <c r="K72" s="11"/>
      <c r="L72" s="11"/>
      <c r="M72" s="11"/>
      <c r="N72" s="11"/>
      <c r="O72" s="11"/>
      <c r="P72" s="11"/>
      <c r="Q72" s="11"/>
    </row>
    <row r="73" outlineLevel="2">
      <c r="A73" s="11"/>
      <c r="B73" s="11"/>
      <c r="C73" s="11"/>
      <c r="D73" s="25" t="s">
        <v>90</v>
      </c>
      <c r="E73" s="24">
        <v>1.5</v>
      </c>
      <c r="F73" s="24">
        <v>3.5</v>
      </c>
      <c r="G73" s="24">
        <v>5.0</v>
      </c>
      <c r="H73" s="26">
        <f t="shared" si="17"/>
        <v>3.416666667</v>
      </c>
      <c r="I73" s="14">
        <f t="shared" si="18"/>
        <v>1.365532257</v>
      </c>
      <c r="J73" s="14">
        <f t="shared" si="19"/>
        <v>1.864678345</v>
      </c>
      <c r="K73" s="11"/>
      <c r="L73" s="11"/>
      <c r="M73" s="11"/>
      <c r="N73" s="11"/>
      <c r="O73" s="11"/>
      <c r="P73" s="11"/>
      <c r="Q73" s="11"/>
    </row>
    <row r="74" outlineLevel="2">
      <c r="A74" s="27">
        <v>44873.0</v>
      </c>
      <c r="B74" s="11"/>
      <c r="C74" s="11"/>
      <c r="D74" s="28" t="s">
        <v>39</v>
      </c>
      <c r="E74" s="24"/>
      <c r="F74" s="24"/>
      <c r="G74" s="24"/>
      <c r="H74" s="26"/>
      <c r="I74" s="26"/>
      <c r="J74" s="26"/>
      <c r="K74" s="30"/>
      <c r="L74" s="11"/>
      <c r="M74" s="11"/>
      <c r="N74" s="11"/>
      <c r="O74" s="11"/>
      <c r="P74" s="11"/>
      <c r="Q74" s="11"/>
    </row>
    <row r="75" outlineLevel="1">
      <c r="A75" s="4"/>
      <c r="B75" s="4" t="s">
        <v>91</v>
      </c>
      <c r="C75" s="4" t="s">
        <v>92</v>
      </c>
      <c r="D75" s="34" t="s">
        <v>93</v>
      </c>
      <c r="E75" s="24">
        <v>3.5</v>
      </c>
      <c r="F75" s="24">
        <v>5.5</v>
      </c>
      <c r="G75" s="24">
        <v>8.0</v>
      </c>
      <c r="H75" s="26">
        <f t="shared" ref="H75:H86" si="22">(E75+G75+F75*4)/6</f>
        <v>5.583333333</v>
      </c>
      <c r="I75" s="14">
        <f t="shared" ref="I75:I86" si="23">($G75-$E75)/$C$8</f>
        <v>1.755684331</v>
      </c>
      <c r="J75" s="14">
        <f t="shared" ref="J75:J86" si="24">I75^2</f>
        <v>3.082427469</v>
      </c>
      <c r="K75" s="11"/>
      <c r="L75" s="11"/>
      <c r="M75" s="11"/>
      <c r="N75" s="11"/>
      <c r="O75" s="11"/>
      <c r="P75" s="11"/>
      <c r="Q75" s="11"/>
    </row>
    <row r="76" outlineLevel="2">
      <c r="A76" s="11"/>
      <c r="B76" s="11"/>
      <c r="C76" s="11"/>
      <c r="D76" s="34" t="s">
        <v>94</v>
      </c>
      <c r="E76" s="24">
        <v>3.5</v>
      </c>
      <c r="F76" s="24">
        <v>5.5</v>
      </c>
      <c r="G76" s="24">
        <v>8.0</v>
      </c>
      <c r="H76" s="26">
        <f t="shared" si="22"/>
        <v>5.583333333</v>
      </c>
      <c r="I76" s="14">
        <f t="shared" si="23"/>
        <v>1.755684331</v>
      </c>
      <c r="J76" s="14">
        <f t="shared" si="24"/>
        <v>3.082427469</v>
      </c>
      <c r="K76" s="11"/>
      <c r="L76" s="11"/>
      <c r="M76" s="11"/>
      <c r="N76" s="11"/>
      <c r="O76" s="11"/>
      <c r="P76" s="11"/>
      <c r="Q76" s="11"/>
    </row>
    <row r="77" outlineLevel="2">
      <c r="A77" s="11"/>
      <c r="B77" s="11"/>
      <c r="C77" s="4" t="s">
        <v>95</v>
      </c>
      <c r="D77" s="25" t="s">
        <v>96</v>
      </c>
      <c r="E77" s="24">
        <v>7.0</v>
      </c>
      <c r="F77" s="24">
        <v>10.0</v>
      </c>
      <c r="G77" s="24">
        <v>15.0</v>
      </c>
      <c r="H77" s="26">
        <f t="shared" si="22"/>
        <v>10.33333333</v>
      </c>
      <c r="I77" s="14">
        <f t="shared" si="23"/>
        <v>3.121216588</v>
      </c>
      <c r="J77" s="14">
        <f t="shared" si="24"/>
        <v>9.741992987</v>
      </c>
      <c r="K77" s="11"/>
      <c r="L77" s="11"/>
      <c r="M77" s="11"/>
      <c r="N77" s="11"/>
      <c r="O77" s="11"/>
      <c r="P77" s="11"/>
      <c r="Q77" s="11"/>
    </row>
    <row r="78" outlineLevel="2">
      <c r="A78" s="11"/>
      <c r="B78" s="11"/>
      <c r="C78" s="11"/>
      <c r="D78" s="25" t="s">
        <v>97</v>
      </c>
      <c r="E78" s="24">
        <v>6.0</v>
      </c>
      <c r="F78" s="24">
        <v>9.0</v>
      </c>
      <c r="G78" s="24">
        <v>14.0</v>
      </c>
      <c r="H78" s="26">
        <f t="shared" si="22"/>
        <v>9.333333333</v>
      </c>
      <c r="I78" s="14">
        <f t="shared" si="23"/>
        <v>3.121216588</v>
      </c>
      <c r="J78" s="14">
        <f t="shared" si="24"/>
        <v>9.741992987</v>
      </c>
      <c r="K78" s="11"/>
      <c r="L78" s="11"/>
      <c r="M78" s="11"/>
      <c r="N78" s="11"/>
      <c r="O78" s="11"/>
      <c r="P78" s="11"/>
      <c r="Q78" s="11"/>
    </row>
    <row r="79" outlineLevel="2">
      <c r="A79" s="11"/>
      <c r="B79" s="11"/>
      <c r="C79" s="11"/>
      <c r="D79" s="25" t="s">
        <v>98</v>
      </c>
      <c r="E79" s="24">
        <v>5.5</v>
      </c>
      <c r="F79" s="24">
        <v>9.0</v>
      </c>
      <c r="G79" s="24">
        <v>13.5</v>
      </c>
      <c r="H79" s="26">
        <f t="shared" si="22"/>
        <v>9.166666667</v>
      </c>
      <c r="I79" s="14">
        <f t="shared" si="23"/>
        <v>3.121216588</v>
      </c>
      <c r="J79" s="14">
        <f t="shared" si="24"/>
        <v>9.741992987</v>
      </c>
      <c r="K79" s="11"/>
      <c r="L79" s="11"/>
      <c r="M79" s="11"/>
      <c r="N79" s="11"/>
      <c r="O79" s="11"/>
      <c r="P79" s="11"/>
      <c r="Q79" s="11"/>
    </row>
    <row r="80" outlineLevel="2">
      <c r="A80" s="11"/>
      <c r="B80" s="11"/>
      <c r="C80" s="11"/>
      <c r="D80" s="25" t="s">
        <v>99</v>
      </c>
      <c r="E80" s="24">
        <v>4.0</v>
      </c>
      <c r="F80" s="24">
        <v>8.5</v>
      </c>
      <c r="G80" s="24">
        <v>13.0</v>
      </c>
      <c r="H80" s="26">
        <f t="shared" si="22"/>
        <v>8.5</v>
      </c>
      <c r="I80" s="14">
        <f t="shared" si="23"/>
        <v>3.511368661</v>
      </c>
      <c r="J80" s="14">
        <f t="shared" si="24"/>
        <v>12.32970987</v>
      </c>
      <c r="K80" s="11"/>
      <c r="L80" s="11"/>
      <c r="M80" s="11"/>
      <c r="N80" s="11"/>
      <c r="O80" s="11"/>
      <c r="P80" s="11"/>
      <c r="Q80" s="11"/>
    </row>
    <row r="81" outlineLevel="2">
      <c r="A81" s="11"/>
      <c r="B81" s="11"/>
      <c r="C81" s="11"/>
      <c r="D81" s="25" t="s">
        <v>100</v>
      </c>
      <c r="E81" s="24">
        <v>3.0</v>
      </c>
      <c r="F81" s="24">
        <v>5.0</v>
      </c>
      <c r="G81" s="24">
        <v>7.5</v>
      </c>
      <c r="H81" s="26">
        <f t="shared" si="22"/>
        <v>5.083333333</v>
      </c>
      <c r="I81" s="14">
        <f t="shared" si="23"/>
        <v>1.755684331</v>
      </c>
      <c r="J81" s="14">
        <f t="shared" si="24"/>
        <v>3.082427469</v>
      </c>
      <c r="K81" s="11"/>
      <c r="L81" s="11"/>
      <c r="M81" s="11"/>
      <c r="N81" s="11"/>
      <c r="O81" s="11"/>
      <c r="P81" s="11"/>
      <c r="Q81" s="11"/>
    </row>
    <row r="82" outlineLevel="2">
      <c r="A82" s="11"/>
      <c r="B82" s="11"/>
      <c r="C82" s="4" t="s">
        <v>101</v>
      </c>
      <c r="D82" s="25" t="s">
        <v>102</v>
      </c>
      <c r="E82" s="24">
        <v>3.0</v>
      </c>
      <c r="F82" s="24">
        <v>5.0</v>
      </c>
      <c r="G82" s="24">
        <v>7.5</v>
      </c>
      <c r="H82" s="26">
        <f t="shared" si="22"/>
        <v>5.083333333</v>
      </c>
      <c r="I82" s="14">
        <f t="shared" si="23"/>
        <v>1.755684331</v>
      </c>
      <c r="J82" s="14">
        <f t="shared" si="24"/>
        <v>3.082427469</v>
      </c>
      <c r="K82" s="11"/>
      <c r="L82" s="11"/>
      <c r="M82" s="11"/>
      <c r="N82" s="11"/>
      <c r="O82" s="11"/>
      <c r="P82" s="11"/>
      <c r="Q82" s="11"/>
    </row>
    <row r="83" outlineLevel="2">
      <c r="A83" s="11"/>
      <c r="B83" s="11"/>
      <c r="C83" s="11"/>
      <c r="D83" s="25" t="s">
        <v>103</v>
      </c>
      <c r="E83" s="24">
        <v>2.0</v>
      </c>
      <c r="F83" s="24">
        <v>4.5</v>
      </c>
      <c r="G83" s="24">
        <v>6.5</v>
      </c>
      <c r="H83" s="26">
        <f t="shared" si="22"/>
        <v>4.416666667</v>
      </c>
      <c r="I83" s="14">
        <f t="shared" si="23"/>
        <v>1.755684331</v>
      </c>
      <c r="J83" s="14">
        <f t="shared" si="24"/>
        <v>3.082427469</v>
      </c>
      <c r="K83" s="11"/>
      <c r="L83" s="11"/>
      <c r="M83" s="11"/>
      <c r="N83" s="11"/>
      <c r="O83" s="11"/>
      <c r="P83" s="11"/>
      <c r="Q83" s="11"/>
    </row>
    <row r="84" outlineLevel="2">
      <c r="A84" s="11"/>
      <c r="B84" s="11"/>
      <c r="C84" s="11"/>
      <c r="D84" s="25" t="s">
        <v>104</v>
      </c>
      <c r="E84" s="24">
        <v>2.5</v>
      </c>
      <c r="F84" s="24">
        <v>3.5</v>
      </c>
      <c r="G84" s="24">
        <v>4.5</v>
      </c>
      <c r="H84" s="26">
        <f t="shared" si="22"/>
        <v>3.5</v>
      </c>
      <c r="I84" s="14">
        <f t="shared" si="23"/>
        <v>0.7803041469</v>
      </c>
      <c r="J84" s="14">
        <f t="shared" si="24"/>
        <v>0.6088745617</v>
      </c>
      <c r="K84" s="11"/>
      <c r="L84" s="11"/>
      <c r="M84" s="11"/>
      <c r="N84" s="11"/>
      <c r="O84" s="11"/>
      <c r="P84" s="11"/>
      <c r="Q84" s="11"/>
    </row>
    <row r="85" outlineLevel="2">
      <c r="A85" s="11"/>
      <c r="B85" s="11"/>
      <c r="C85" s="11"/>
      <c r="D85" s="25" t="s">
        <v>105</v>
      </c>
      <c r="E85" s="24">
        <v>2.5</v>
      </c>
      <c r="F85" s="24">
        <v>4.0</v>
      </c>
      <c r="G85" s="24">
        <v>6.0</v>
      </c>
      <c r="H85" s="26">
        <f t="shared" si="22"/>
        <v>4.083333333</v>
      </c>
      <c r="I85" s="14">
        <f t="shared" si="23"/>
        <v>1.365532257</v>
      </c>
      <c r="J85" s="14">
        <f t="shared" si="24"/>
        <v>1.864678345</v>
      </c>
      <c r="K85" s="11"/>
      <c r="L85" s="11"/>
      <c r="M85" s="11"/>
      <c r="N85" s="11"/>
      <c r="O85" s="11"/>
      <c r="P85" s="11"/>
      <c r="Q85" s="11"/>
    </row>
    <row r="86" outlineLevel="2">
      <c r="A86" s="11"/>
      <c r="B86" s="11"/>
      <c r="C86" s="11"/>
      <c r="D86" s="25" t="s">
        <v>106</v>
      </c>
      <c r="E86" s="24">
        <v>2.0</v>
      </c>
      <c r="F86" s="24">
        <v>3.5</v>
      </c>
      <c r="G86" s="24">
        <v>5.5</v>
      </c>
      <c r="H86" s="26">
        <f t="shared" si="22"/>
        <v>3.583333333</v>
      </c>
      <c r="I86" s="14">
        <f t="shared" si="23"/>
        <v>1.365532257</v>
      </c>
      <c r="J86" s="14">
        <f t="shared" si="24"/>
        <v>1.864678345</v>
      </c>
      <c r="K86" s="11"/>
      <c r="L86" s="11"/>
      <c r="M86" s="11"/>
      <c r="N86" s="11"/>
      <c r="O86" s="11"/>
      <c r="P86" s="11"/>
      <c r="Q86" s="11"/>
    </row>
    <row r="87" outlineLevel="2">
      <c r="A87" s="27">
        <v>44901.0</v>
      </c>
      <c r="B87" s="11"/>
      <c r="C87" s="11"/>
      <c r="D87" s="28" t="s">
        <v>39</v>
      </c>
      <c r="E87" s="24"/>
      <c r="F87" s="24"/>
      <c r="G87" s="24"/>
      <c r="H87" s="26"/>
      <c r="I87" s="26"/>
      <c r="J87" s="26"/>
      <c r="K87" s="26"/>
      <c r="L87" s="11"/>
      <c r="M87" s="11"/>
      <c r="N87" s="11"/>
      <c r="O87" s="11"/>
      <c r="P87" s="11"/>
      <c r="Q87" s="11"/>
    </row>
    <row r="88" outlineLevel="1">
      <c r="A88" s="4"/>
      <c r="B88" s="4" t="s">
        <v>107</v>
      </c>
      <c r="C88" s="36" t="s">
        <v>108</v>
      </c>
      <c r="D88" s="25" t="s">
        <v>109</v>
      </c>
      <c r="E88" s="24">
        <v>5.0</v>
      </c>
      <c r="F88" s="24">
        <v>8.0</v>
      </c>
      <c r="G88" s="24">
        <v>11.0</v>
      </c>
      <c r="H88" s="26">
        <f t="shared" ref="H88:H94" si="26">(E88+G88+F88*4)/6</f>
        <v>8</v>
      </c>
      <c r="I88" s="14">
        <f t="shared" ref="I88:I94" si="27">($G88-$E88)/$C$8</f>
        <v>2.340912441</v>
      </c>
      <c r="J88" s="14">
        <f t="shared" ref="J88:J94" si="28">I88^2</f>
        <v>5.479871055</v>
      </c>
      <c r="K88" s="11"/>
      <c r="L88" s="11"/>
      <c r="M88" s="11"/>
      <c r="N88" s="11"/>
      <c r="O88" s="11"/>
      <c r="P88" s="11"/>
      <c r="Q88" s="11"/>
    </row>
    <row r="89" outlineLevel="2">
      <c r="A89" s="11"/>
      <c r="B89" s="11"/>
      <c r="C89" s="11"/>
      <c r="D89" s="25" t="s">
        <v>110</v>
      </c>
      <c r="E89" s="24">
        <f t="shared" ref="E89:G89" si="25">sum(E90:E92)</f>
        <v>10</v>
      </c>
      <c r="F89" s="24">
        <f t="shared" si="25"/>
        <v>18</v>
      </c>
      <c r="G89" s="24">
        <f t="shared" si="25"/>
        <v>26</v>
      </c>
      <c r="H89" s="26">
        <f t="shared" si="26"/>
        <v>18</v>
      </c>
      <c r="I89" s="14">
        <f t="shared" si="27"/>
        <v>6.242433175</v>
      </c>
      <c r="J89" s="14">
        <f t="shared" si="28"/>
        <v>38.96797195</v>
      </c>
      <c r="K89" s="11"/>
      <c r="L89" s="11"/>
      <c r="M89" s="11"/>
      <c r="N89" s="11"/>
      <c r="O89" s="11"/>
      <c r="P89" s="11"/>
      <c r="Q89" s="11"/>
    </row>
    <row r="90" outlineLevel="2">
      <c r="A90" s="11"/>
      <c r="B90" s="11"/>
      <c r="C90" s="11"/>
      <c r="D90" s="33" t="s">
        <v>111</v>
      </c>
      <c r="E90" s="24">
        <v>5.0</v>
      </c>
      <c r="F90" s="24">
        <v>8.0</v>
      </c>
      <c r="G90" s="24">
        <v>11.0</v>
      </c>
      <c r="H90" s="26">
        <f t="shared" si="26"/>
        <v>8</v>
      </c>
      <c r="I90" s="14">
        <f t="shared" si="27"/>
        <v>2.340912441</v>
      </c>
      <c r="J90" s="14">
        <f t="shared" si="28"/>
        <v>5.479871055</v>
      </c>
      <c r="K90" s="11"/>
      <c r="L90" s="11"/>
      <c r="M90" s="11"/>
      <c r="N90" s="11"/>
      <c r="O90" s="11"/>
      <c r="P90" s="11"/>
      <c r="Q90" s="11"/>
    </row>
    <row r="91" outlineLevel="2">
      <c r="A91" s="11"/>
      <c r="B91" s="11"/>
      <c r="C91" s="11"/>
      <c r="D91" s="33" t="s">
        <v>112</v>
      </c>
      <c r="E91" s="24">
        <v>2.0</v>
      </c>
      <c r="F91" s="24">
        <v>4.5</v>
      </c>
      <c r="G91" s="24">
        <v>7.0</v>
      </c>
      <c r="H91" s="26">
        <f t="shared" si="26"/>
        <v>4.5</v>
      </c>
      <c r="I91" s="14">
        <f t="shared" si="27"/>
        <v>1.950760367</v>
      </c>
      <c r="J91" s="14">
        <f t="shared" si="28"/>
        <v>3.805466011</v>
      </c>
      <c r="K91" s="11"/>
      <c r="L91" s="11"/>
      <c r="M91" s="11"/>
      <c r="N91" s="11"/>
      <c r="O91" s="11"/>
      <c r="P91" s="11"/>
      <c r="Q91" s="11"/>
    </row>
    <row r="92" outlineLevel="2">
      <c r="B92" s="11"/>
      <c r="C92" s="11"/>
      <c r="D92" s="33" t="s">
        <v>113</v>
      </c>
      <c r="E92" s="24">
        <v>3.0</v>
      </c>
      <c r="F92" s="24">
        <v>5.5</v>
      </c>
      <c r="G92" s="24">
        <v>8.0</v>
      </c>
      <c r="H92" s="26">
        <f t="shared" si="26"/>
        <v>5.5</v>
      </c>
      <c r="I92" s="14">
        <f t="shared" si="27"/>
        <v>1.950760367</v>
      </c>
      <c r="J92" s="14">
        <f t="shared" si="28"/>
        <v>3.805466011</v>
      </c>
      <c r="K92" s="11"/>
      <c r="L92" s="11"/>
      <c r="M92" s="11"/>
      <c r="N92" s="11"/>
      <c r="O92" s="11"/>
      <c r="P92" s="11"/>
      <c r="Q92" s="11"/>
    </row>
    <row r="93" outlineLevel="2">
      <c r="A93" s="11"/>
      <c r="B93" s="11"/>
      <c r="C93" s="36" t="s">
        <v>114</v>
      </c>
      <c r="D93" s="25" t="s">
        <v>115</v>
      </c>
      <c r="E93" s="24">
        <v>4.0</v>
      </c>
      <c r="F93" s="24">
        <v>7.0</v>
      </c>
      <c r="G93" s="24">
        <v>9.0</v>
      </c>
      <c r="H93" s="26">
        <f t="shared" si="26"/>
        <v>6.833333333</v>
      </c>
      <c r="I93" s="14">
        <f t="shared" si="27"/>
        <v>1.950760367</v>
      </c>
      <c r="J93" s="14">
        <f t="shared" si="28"/>
        <v>3.805466011</v>
      </c>
      <c r="K93" s="11"/>
      <c r="L93" s="11"/>
      <c r="M93" s="11"/>
      <c r="N93" s="11"/>
      <c r="O93" s="11"/>
      <c r="P93" s="11"/>
      <c r="Q93" s="11"/>
    </row>
    <row r="94" outlineLevel="2">
      <c r="A94" s="11"/>
      <c r="B94" s="11"/>
      <c r="C94" s="11"/>
      <c r="D94" s="34" t="s">
        <v>116</v>
      </c>
      <c r="E94" s="24">
        <v>2.0</v>
      </c>
      <c r="F94" s="24">
        <v>4.5</v>
      </c>
      <c r="G94" s="24">
        <v>7.0</v>
      </c>
      <c r="H94" s="26">
        <f t="shared" si="26"/>
        <v>4.5</v>
      </c>
      <c r="I94" s="14">
        <f t="shared" si="27"/>
        <v>1.950760367</v>
      </c>
      <c r="J94" s="14">
        <f t="shared" si="28"/>
        <v>3.805466011</v>
      </c>
      <c r="K94" s="11"/>
      <c r="L94" s="11"/>
      <c r="M94" s="11"/>
      <c r="N94" s="11"/>
      <c r="O94" s="11"/>
      <c r="P94" s="11"/>
      <c r="Q94" s="11"/>
    </row>
    <row r="95" outlineLevel="2">
      <c r="A95" s="27">
        <v>44887.0</v>
      </c>
      <c r="B95" s="11"/>
      <c r="C95" s="11"/>
      <c r="D95" s="28" t="s">
        <v>39</v>
      </c>
      <c r="E95" s="11"/>
      <c r="F95" s="11"/>
      <c r="G95" s="11"/>
      <c r="H95" s="26"/>
      <c r="I95" s="14"/>
      <c r="J95" s="14"/>
      <c r="K95" s="11"/>
      <c r="L95" s="11"/>
      <c r="M95" s="11"/>
      <c r="N95" s="11"/>
      <c r="O95" s="11"/>
      <c r="P95" s="11"/>
      <c r="Q95" s="11"/>
    </row>
    <row r="96" outlineLevel="1">
      <c r="A96" s="11"/>
      <c r="B96" s="11"/>
      <c r="C96" s="11"/>
      <c r="D96" s="11"/>
      <c r="E96" s="11"/>
      <c r="F96" s="11"/>
      <c r="G96" s="11"/>
      <c r="H96" s="26"/>
      <c r="I96" s="14"/>
      <c r="J96" s="14"/>
      <c r="K96" s="11"/>
      <c r="L96" s="11"/>
      <c r="M96" s="11"/>
      <c r="N96" s="11"/>
      <c r="O96" s="11"/>
      <c r="P96" s="11"/>
      <c r="Q96" s="11"/>
    </row>
    <row r="97" outlineLevel="1">
      <c r="A97" s="11"/>
      <c r="B97" s="11"/>
      <c r="C97" s="11"/>
      <c r="D97" s="11"/>
      <c r="E97" s="11"/>
      <c r="F97" s="11"/>
      <c r="G97" s="11"/>
      <c r="H97" s="26"/>
      <c r="I97" s="14"/>
      <c r="J97" s="14"/>
      <c r="K97" s="11"/>
      <c r="L97" s="11"/>
      <c r="M97" s="11"/>
      <c r="N97" s="11"/>
      <c r="O97" s="11"/>
      <c r="P97" s="11"/>
      <c r="Q97" s="11"/>
    </row>
    <row r="98" outlineLevel="1">
      <c r="A98" s="11"/>
      <c r="B98" s="11"/>
      <c r="C98" s="11"/>
      <c r="D98" s="11"/>
      <c r="E98" s="11"/>
      <c r="F98" s="11"/>
      <c r="G98" s="11"/>
      <c r="H98" s="26"/>
      <c r="I98" s="14"/>
      <c r="J98" s="14"/>
      <c r="K98" s="11"/>
      <c r="L98" s="11"/>
      <c r="M98" s="11"/>
      <c r="N98" s="11"/>
      <c r="O98" s="11"/>
      <c r="P98" s="11"/>
      <c r="Q98" s="11"/>
    </row>
    <row r="99" outlineLevel="1">
      <c r="A99" s="11"/>
      <c r="B99" s="11"/>
      <c r="C99" s="11"/>
      <c r="D99" s="11"/>
      <c r="E99" s="11"/>
      <c r="F99" s="11"/>
      <c r="G99" s="11"/>
      <c r="H99" s="26"/>
      <c r="I99" s="14"/>
      <c r="J99" s="14"/>
      <c r="K99" s="11"/>
      <c r="L99" s="11"/>
      <c r="M99" s="11"/>
      <c r="N99" s="11"/>
      <c r="O99" s="11"/>
      <c r="P99" s="11"/>
      <c r="Q99" s="11"/>
    </row>
    <row r="100" outlineLevel="1">
      <c r="A100" s="11"/>
      <c r="B100" s="11"/>
      <c r="C100" s="11"/>
      <c r="D100" s="11"/>
      <c r="E100" s="11"/>
      <c r="F100" s="11"/>
      <c r="G100" s="11"/>
      <c r="H100" s="26"/>
      <c r="I100" s="14"/>
      <c r="J100" s="14"/>
      <c r="K100" s="11"/>
      <c r="L100" s="11"/>
      <c r="M100" s="11"/>
      <c r="N100" s="11"/>
      <c r="O100" s="11"/>
      <c r="P100" s="11"/>
      <c r="Q100" s="11"/>
    </row>
    <row r="101" outlineLevel="1">
      <c r="A101" s="11"/>
      <c r="B101" s="11"/>
      <c r="C101" s="11"/>
      <c r="D101" s="11"/>
      <c r="E101" s="11"/>
      <c r="F101" s="11"/>
      <c r="G101" s="11"/>
      <c r="H101" s="26"/>
      <c r="I101" s="14"/>
      <c r="J101" s="14"/>
      <c r="K101" s="11"/>
      <c r="L101" s="11"/>
      <c r="M101" s="11"/>
      <c r="N101" s="11"/>
      <c r="O101" s="11"/>
      <c r="P101" s="11"/>
      <c r="Q101" s="11"/>
    </row>
    <row r="102" outlineLevel="1">
      <c r="A102" s="11"/>
      <c r="B102" s="11"/>
      <c r="C102" s="11"/>
      <c r="D102" s="11"/>
      <c r="E102" s="11"/>
      <c r="F102" s="11"/>
      <c r="G102" s="11"/>
      <c r="H102" s="26"/>
      <c r="I102" s="14"/>
      <c r="J102" s="14"/>
      <c r="K102" s="11"/>
      <c r="L102" s="11"/>
      <c r="M102" s="11"/>
      <c r="N102" s="11"/>
      <c r="O102" s="11"/>
      <c r="P102" s="11"/>
      <c r="Q102" s="11"/>
    </row>
    <row r="103" outlineLevel="1">
      <c r="A103" s="11"/>
      <c r="B103" s="11"/>
      <c r="C103" s="11"/>
      <c r="D103" s="11"/>
      <c r="E103" s="11"/>
      <c r="F103" s="11"/>
      <c r="G103" s="11"/>
      <c r="H103" s="26"/>
      <c r="I103" s="14"/>
      <c r="J103" s="14"/>
      <c r="K103" s="11"/>
      <c r="L103" s="11"/>
      <c r="M103" s="11"/>
      <c r="N103" s="11"/>
      <c r="O103" s="11"/>
      <c r="P103" s="11"/>
      <c r="Q103" s="11"/>
    </row>
    <row r="104" outlineLevel="1">
      <c r="A104" s="11"/>
      <c r="B104" s="11"/>
      <c r="C104" s="11"/>
      <c r="D104" s="11"/>
      <c r="E104" s="11"/>
      <c r="F104" s="11"/>
      <c r="G104" s="11"/>
      <c r="H104" s="26"/>
      <c r="I104" s="14"/>
      <c r="J104" s="14"/>
      <c r="K104" s="11"/>
      <c r="L104" s="11"/>
      <c r="M104" s="11"/>
      <c r="N104" s="11"/>
      <c r="O104" s="11"/>
      <c r="P104" s="11"/>
      <c r="Q104" s="11"/>
    </row>
    <row r="105" outlineLevel="1">
      <c r="A105" s="11"/>
      <c r="B105" s="11"/>
      <c r="C105" s="11"/>
      <c r="D105" s="11"/>
      <c r="E105" s="11"/>
      <c r="F105" s="11"/>
      <c r="G105" s="11"/>
      <c r="H105" s="26"/>
      <c r="I105" s="14"/>
      <c r="J105" s="14"/>
      <c r="K105" s="11"/>
      <c r="L105" s="11"/>
      <c r="M105" s="11"/>
      <c r="N105" s="11"/>
      <c r="O105" s="11"/>
      <c r="P105" s="11"/>
      <c r="Q105" s="11"/>
    </row>
    <row r="106" outlineLevel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</row>
    <row r="107" outlineLevel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</row>
    <row r="108" outlineLevel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</row>
    <row r="109" outlineLevel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</row>
    <row r="110" outlineLevel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</row>
    <row r="111" outlineLevel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</row>
    <row r="112" outlineLevel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</row>
    <row r="113" outlineLevel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</row>
    <row r="114" outlineLevel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</row>
    <row r="115" outlineLevel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</row>
    <row r="116" outlineLevel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</row>
    <row r="117" outlineLevel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</row>
    <row r="118" outlineLevel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</row>
    <row r="119" outlineLevel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</row>
    <row r="120" outlineLevel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</row>
    <row r="121" outlineLevel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</row>
    <row r="122" outlineLevel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</row>
    <row r="123" outlineLevel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</row>
    <row r="124" outlineLevel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</row>
    <row r="125" outlineLevel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</row>
    <row r="126" outlineLevel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</row>
    <row r="127" outlineLevel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</row>
    <row r="128" outlineLevel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</row>
    <row r="129" outlineLevel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</row>
    <row r="130" outlineLevel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</row>
    <row r="131" outlineLevel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</row>
    <row r="132" outlineLevel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</row>
    <row r="133" outlineLevel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</row>
    <row r="134" outlineLevel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</row>
    <row r="135" outlineLevel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</row>
    <row r="136" outlineLevel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</row>
    <row r="137" outlineLevel="1">
      <c r="A137" s="20"/>
      <c r="B137" s="20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</row>
    <row r="138" outlineLevel="1">
      <c r="A138" s="20"/>
      <c r="B138" s="20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</row>
    <row r="139" outlineLevel="1">
      <c r="A139" s="20"/>
      <c r="B139" s="20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</row>
    <row r="140" outlineLevel="1">
      <c r="A140" s="20"/>
      <c r="B140" s="20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</row>
    <row r="141" outlineLevel="1">
      <c r="A141" s="20"/>
      <c r="B141" s="20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</row>
    <row r="142" outlineLevel="1">
      <c r="A142" s="20"/>
      <c r="B142" s="20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</row>
    <row r="143" outlineLevel="1">
      <c r="A143" s="20"/>
      <c r="B143" s="20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</row>
    <row r="144" outlineLevel="1">
      <c r="A144" s="20"/>
      <c r="B144" s="2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</row>
    <row r="145" outlineLevel="1">
      <c r="A145" s="20"/>
      <c r="B145" s="20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</row>
    <row r="146" outlineLevel="1">
      <c r="A146" s="20"/>
      <c r="B146" s="20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</row>
    <row r="147" outlineLevel="1">
      <c r="A147" s="20"/>
      <c r="B147" s="20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</row>
    <row r="148" outlineLevel="1">
      <c r="A148" s="20"/>
      <c r="B148" s="20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</row>
    <row r="149" outlineLevel="1">
      <c r="A149" s="20"/>
      <c r="B149" s="20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</row>
    <row r="150" outlineLevel="1">
      <c r="A150" s="20"/>
      <c r="B150" s="2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</row>
    <row r="151" outlineLevel="1">
      <c r="A151" s="20"/>
      <c r="B151" s="20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</row>
    <row r="152" outlineLevel="1">
      <c r="A152" s="20"/>
      <c r="B152" s="20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</row>
    <row r="153" outlineLevel="1">
      <c r="A153" s="20"/>
      <c r="B153" s="20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</row>
    <row r="154" outlineLevel="1">
      <c r="A154" s="20"/>
      <c r="B154" s="20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</row>
    <row r="155" outlineLevel="1">
      <c r="A155" s="20"/>
      <c r="B155" s="20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</row>
    <row r="156" outlineLevel="1">
      <c r="A156" s="20"/>
      <c r="B156" s="20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</row>
    <row r="157" outlineLevel="1">
      <c r="A157" s="20"/>
      <c r="B157" s="20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</row>
    <row r="158" outlineLevel="1">
      <c r="A158" s="20"/>
      <c r="B158" s="20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</row>
    <row r="159" outlineLevel="1">
      <c r="A159" s="20"/>
      <c r="B159" s="20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</row>
    <row r="160" outlineLevel="1">
      <c r="A160" s="20"/>
      <c r="B160" s="20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</row>
    <row r="161" outlineLevel="1">
      <c r="A161" s="20"/>
      <c r="B161" s="20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</row>
    <row r="162" outlineLevel="1">
      <c r="A162" s="20"/>
      <c r="B162" s="20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</row>
    <row r="163" outlineLevel="1">
      <c r="A163" s="20"/>
      <c r="B163" s="20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</row>
    <row r="164" outlineLevel="1">
      <c r="A164" s="20"/>
      <c r="B164" s="20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</row>
    <row r="165" outlineLevel="1">
      <c r="A165" s="20"/>
      <c r="B165" s="20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</row>
    <row r="166" outlineLevel="1">
      <c r="A166" s="20"/>
      <c r="B166" s="20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</row>
    <row r="167" outlineLevel="1">
      <c r="A167" s="20"/>
      <c r="B167" s="20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</row>
    <row r="168" outlineLevel="1">
      <c r="A168" s="20"/>
      <c r="B168" s="20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</row>
    <row r="169" outlineLevel="1">
      <c r="A169" s="20"/>
      <c r="B169" s="20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</row>
    <row r="170" outlineLevel="1">
      <c r="A170" s="20"/>
      <c r="B170" s="20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</row>
    <row r="171" outlineLevel="1">
      <c r="A171" s="20"/>
      <c r="B171" s="20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</row>
    <row r="172" outlineLevel="1">
      <c r="A172" s="20"/>
      <c r="B172" s="20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</row>
    <row r="173" outlineLevel="1">
      <c r="A173" s="20"/>
      <c r="B173" s="20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</row>
    <row r="174" outlineLevel="1">
      <c r="A174" s="20"/>
      <c r="B174" s="20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</row>
    <row r="175" outlineLevel="1">
      <c r="A175" s="20"/>
      <c r="B175" s="20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</row>
    <row r="176" outlineLevel="1">
      <c r="A176" s="20"/>
      <c r="B176" s="20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</row>
    <row r="177" outlineLevel="1">
      <c r="A177" s="20"/>
      <c r="B177" s="20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</row>
    <row r="178" outlineLevel="1">
      <c r="A178" s="20"/>
      <c r="B178" s="20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</row>
    <row r="179" outlineLevel="1">
      <c r="A179" s="20"/>
      <c r="B179" s="20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</row>
    <row r="180" outlineLevel="1">
      <c r="A180" s="20"/>
      <c r="B180" s="20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</row>
    <row r="181" outlineLevel="1">
      <c r="A181" s="20"/>
      <c r="B181" s="20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</row>
    <row r="182" outlineLevel="1">
      <c r="A182" s="20"/>
      <c r="B182" s="20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</row>
    <row r="183" outlineLevel="1">
      <c r="A183" s="20"/>
      <c r="B183" s="20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</row>
    <row r="184" outlineLevel="1">
      <c r="A184" s="20"/>
      <c r="B184" s="20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</row>
    <row r="185" outlineLevel="1">
      <c r="A185" s="20"/>
      <c r="B185" s="20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</row>
    <row r="186" outlineLevel="1">
      <c r="A186" s="20"/>
      <c r="B186" s="20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</row>
    <row r="187" outlineLevel="1">
      <c r="A187" s="20"/>
      <c r="B187" s="20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</row>
    <row r="188" outlineLevel="1">
      <c r="A188" s="20"/>
      <c r="B188" s="20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</row>
    <row r="189" outlineLevel="1">
      <c r="A189" s="20"/>
      <c r="B189" s="20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</row>
    <row r="190" outlineLevel="1">
      <c r="A190" s="20"/>
      <c r="B190" s="20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</row>
    <row r="191" outlineLevel="1">
      <c r="A191" s="20"/>
      <c r="B191" s="20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</row>
    <row r="192" outlineLevel="1">
      <c r="A192" s="20"/>
      <c r="B192" s="20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</row>
    <row r="193" outlineLevel="1">
      <c r="A193" s="20"/>
      <c r="B193" s="20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</row>
    <row r="194" outlineLevel="1">
      <c r="A194" s="20"/>
      <c r="B194" s="20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</row>
    <row r="195" outlineLevel="1">
      <c r="A195" s="20"/>
      <c r="B195" s="20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</row>
    <row r="196" outlineLevel="1">
      <c r="A196" s="20"/>
      <c r="B196" s="20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</row>
    <row r="197" outlineLevel="1">
      <c r="A197" s="20"/>
      <c r="B197" s="20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</row>
    <row r="198" outlineLevel="1">
      <c r="A198" s="20"/>
      <c r="B198" s="20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</row>
    <row r="199" outlineLevel="1">
      <c r="A199" s="20"/>
      <c r="B199" s="20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</row>
    <row r="200" outlineLevel="1">
      <c r="A200" s="20"/>
      <c r="B200" s="20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</row>
    <row r="201" outlineLevel="1">
      <c r="A201" s="20"/>
      <c r="B201" s="20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</row>
    <row r="202" outlineLevel="1">
      <c r="A202" s="20"/>
      <c r="B202" s="20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</row>
    <row r="203" outlineLevel="1">
      <c r="A203" s="20"/>
      <c r="B203" s="20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</row>
    <row r="204" outlineLevel="1">
      <c r="A204" s="20"/>
      <c r="B204" s="20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</row>
    <row r="205" outlineLevel="1">
      <c r="A205" s="20"/>
      <c r="B205" s="20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</row>
    <row r="206" outlineLevel="1">
      <c r="A206" s="20"/>
      <c r="B206" s="20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</row>
    <row r="207" outlineLevel="1">
      <c r="A207" s="20"/>
      <c r="B207" s="20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</row>
    <row r="208" outlineLevel="1">
      <c r="A208" s="20"/>
      <c r="B208" s="20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</row>
    <row r="209" outlineLevel="1">
      <c r="A209" s="20"/>
      <c r="B209" s="20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</row>
    <row r="210" outlineLevel="1">
      <c r="A210" s="20"/>
      <c r="B210" s="20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</row>
    <row r="211" outlineLevel="1">
      <c r="A211" s="20"/>
      <c r="B211" s="20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</row>
    <row r="212" outlineLevel="1">
      <c r="A212" s="20"/>
      <c r="B212" s="20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</row>
    <row r="213" outlineLevel="1">
      <c r="A213" s="20"/>
      <c r="B213" s="20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</row>
    <row r="214" outlineLevel="1">
      <c r="A214" s="20"/>
      <c r="B214" s="20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</row>
    <row r="215" outlineLevel="1">
      <c r="A215" s="20"/>
      <c r="B215" s="20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</row>
    <row r="216" outlineLevel="1">
      <c r="A216" s="20"/>
      <c r="B216" s="20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</row>
    <row r="217" outlineLevel="1">
      <c r="A217" s="20"/>
      <c r="B217" s="20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</row>
    <row r="218" outlineLevel="1">
      <c r="A218" s="20"/>
      <c r="B218" s="20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</row>
    <row r="219" outlineLevel="1">
      <c r="A219" s="20"/>
      <c r="B219" s="20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</row>
    <row r="220" outlineLevel="1">
      <c r="A220" s="20"/>
      <c r="B220" s="20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</row>
    <row r="221" outlineLevel="1">
      <c r="A221" s="20"/>
      <c r="B221" s="20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</row>
    <row r="222" outlineLevel="1">
      <c r="A222" s="20"/>
      <c r="B222" s="20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</row>
    <row r="223" outlineLevel="1">
      <c r="A223" s="20"/>
      <c r="B223" s="20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</row>
    <row r="224" outlineLevel="1">
      <c r="A224" s="20"/>
      <c r="B224" s="20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</row>
    <row r="225" outlineLevel="1">
      <c r="A225" s="20"/>
      <c r="B225" s="20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</row>
    <row r="226" outlineLevel="1">
      <c r="A226" s="20"/>
      <c r="B226" s="20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</row>
    <row r="227" outlineLevel="1">
      <c r="A227" s="20"/>
      <c r="B227" s="20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</row>
    <row r="228" outlineLevel="1">
      <c r="A228" s="20"/>
      <c r="B228" s="20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</row>
    <row r="229" outlineLevel="1">
      <c r="A229" s="20"/>
      <c r="B229" s="20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</row>
    <row r="230" outlineLevel="1">
      <c r="A230" s="20"/>
      <c r="B230" s="20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</row>
    <row r="231" outlineLevel="1">
      <c r="A231" s="20"/>
      <c r="B231" s="20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</row>
    <row r="232" outlineLevel="1">
      <c r="A232" s="20"/>
      <c r="B232" s="20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</row>
    <row r="233" outlineLevel="1">
      <c r="A233" s="20"/>
      <c r="B233" s="20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</row>
    <row r="234" outlineLevel="1">
      <c r="A234" s="20"/>
      <c r="B234" s="20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</row>
    <row r="235" outlineLevel="1">
      <c r="A235" s="20"/>
      <c r="B235" s="20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</row>
    <row r="236" outlineLevel="1">
      <c r="A236" s="20"/>
      <c r="B236" s="20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</row>
    <row r="237" outlineLevel="1">
      <c r="A237" s="20"/>
      <c r="B237" s="20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</row>
    <row r="238" outlineLevel="1">
      <c r="A238" s="20"/>
      <c r="B238" s="20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</row>
    <row r="239" outlineLevel="1">
      <c r="A239" s="20"/>
      <c r="B239" s="20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</row>
    <row r="240" outlineLevel="1">
      <c r="A240" s="20"/>
      <c r="B240" s="20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</row>
    <row r="241" outlineLevel="1">
      <c r="A241" s="20"/>
      <c r="B241" s="20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</row>
    <row r="242" outlineLevel="1">
      <c r="A242" s="20"/>
      <c r="B242" s="20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</row>
    <row r="243" outlineLevel="1">
      <c r="A243" s="20"/>
      <c r="B243" s="20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</row>
    <row r="244" outlineLevel="1">
      <c r="A244" s="20"/>
      <c r="B244" s="20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</row>
    <row r="245" outlineLevel="1">
      <c r="A245" s="20"/>
      <c r="B245" s="20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</row>
    <row r="246" outlineLevel="1">
      <c r="A246" s="20"/>
      <c r="B246" s="20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</row>
    <row r="247" outlineLevel="1">
      <c r="A247" s="20"/>
      <c r="B247" s="20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</row>
    <row r="248" outlineLevel="1">
      <c r="A248" s="20"/>
      <c r="B248" s="20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</row>
    <row r="249" outlineLevel="1">
      <c r="A249" s="20"/>
      <c r="B249" s="20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</row>
    <row r="250" outlineLevel="1">
      <c r="A250" s="20"/>
      <c r="B250" s="20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</row>
    <row r="251" outlineLevel="1">
      <c r="A251" s="20"/>
      <c r="B251" s="20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</row>
    <row r="252" outlineLevel="1">
      <c r="A252" s="20"/>
      <c r="B252" s="20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</row>
    <row r="253" outlineLevel="1">
      <c r="A253" s="20"/>
      <c r="B253" s="20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</row>
    <row r="254" outlineLevel="1">
      <c r="A254" s="20"/>
      <c r="B254" s="20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</row>
    <row r="255" outlineLevel="1">
      <c r="A255" s="20"/>
      <c r="B255" s="20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</row>
    <row r="256" outlineLevel="1">
      <c r="A256" s="20"/>
      <c r="B256" s="20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</row>
    <row r="257" outlineLevel="1">
      <c r="A257" s="20"/>
      <c r="B257" s="20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</row>
    <row r="258" outlineLevel="1">
      <c r="A258" s="20"/>
      <c r="B258" s="20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</row>
    <row r="259" outlineLevel="1">
      <c r="A259" s="20"/>
      <c r="B259" s="20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</row>
    <row r="260" outlineLevel="1">
      <c r="A260" s="20"/>
      <c r="B260" s="20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</row>
    <row r="261" outlineLevel="1">
      <c r="A261" s="20"/>
      <c r="B261" s="20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</row>
    <row r="262" outlineLevel="1">
      <c r="A262" s="20"/>
      <c r="B262" s="20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</row>
    <row r="263" outlineLevel="1">
      <c r="A263" s="20"/>
      <c r="B263" s="20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</row>
    <row r="264" outlineLevel="1">
      <c r="A264" s="20"/>
      <c r="B264" s="20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</row>
    <row r="265" outlineLevel="1">
      <c r="A265" s="20"/>
      <c r="B265" s="20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</row>
    <row r="266" outlineLevel="1">
      <c r="A266" s="20"/>
      <c r="B266" s="20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</row>
    <row r="267" outlineLevel="1">
      <c r="A267" s="20"/>
      <c r="B267" s="20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</row>
    <row r="268" outlineLevel="1">
      <c r="A268" s="20"/>
      <c r="B268" s="20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</row>
    <row r="269" outlineLevel="1">
      <c r="A269" s="20"/>
      <c r="B269" s="20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</row>
    <row r="270" outlineLevel="1">
      <c r="A270" s="20"/>
      <c r="B270" s="20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</row>
    <row r="271" outlineLevel="1">
      <c r="A271" s="20"/>
      <c r="B271" s="20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</row>
    <row r="272" outlineLevel="1">
      <c r="A272" s="20"/>
      <c r="B272" s="20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</row>
    <row r="273" outlineLevel="1">
      <c r="A273" s="20"/>
      <c r="B273" s="20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</row>
    <row r="274" outlineLevel="1">
      <c r="A274" s="20"/>
      <c r="B274" s="20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</row>
    <row r="275" outlineLevel="1">
      <c r="A275" s="20"/>
      <c r="B275" s="20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</row>
    <row r="276" outlineLevel="1">
      <c r="A276" s="20"/>
      <c r="B276" s="20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</row>
    <row r="277" outlineLevel="1">
      <c r="A277" s="20"/>
      <c r="B277" s="20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</row>
    <row r="278" outlineLevel="1">
      <c r="A278" s="20"/>
      <c r="B278" s="20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</row>
    <row r="279" outlineLevel="1">
      <c r="A279" s="20"/>
      <c r="B279" s="20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</row>
    <row r="280" outlineLevel="1">
      <c r="A280" s="20"/>
      <c r="B280" s="20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</row>
    <row r="281" outlineLevel="1">
      <c r="A281" s="20"/>
      <c r="B281" s="20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</row>
    <row r="282" outlineLevel="1">
      <c r="A282" s="20"/>
      <c r="B282" s="20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</row>
    <row r="283" outlineLevel="1">
      <c r="A283" s="20"/>
      <c r="B283" s="20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</row>
    <row r="284" outlineLevel="1">
      <c r="A284" s="20"/>
      <c r="B284" s="20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</row>
    <row r="285" outlineLevel="1">
      <c r="A285" s="20"/>
      <c r="B285" s="20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</row>
    <row r="286" outlineLevel="1">
      <c r="A286" s="20"/>
      <c r="B286" s="20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</row>
    <row r="287" outlineLevel="1">
      <c r="A287" s="20"/>
      <c r="B287" s="20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</row>
    <row r="288" outlineLevel="1">
      <c r="A288" s="20"/>
      <c r="B288" s="20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</row>
    <row r="289" outlineLevel="1">
      <c r="A289" s="20"/>
      <c r="B289" s="20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</row>
    <row r="290" outlineLevel="1">
      <c r="A290" s="20"/>
      <c r="B290" s="20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</row>
    <row r="291" outlineLevel="1">
      <c r="A291" s="20"/>
      <c r="B291" s="20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</row>
    <row r="292" outlineLevel="1">
      <c r="A292" s="20"/>
      <c r="B292" s="20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</row>
    <row r="293" outlineLevel="1">
      <c r="A293" s="20"/>
      <c r="B293" s="20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</row>
    <row r="294" outlineLevel="1">
      <c r="A294" s="20"/>
      <c r="B294" s="20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</row>
    <row r="295" outlineLevel="1">
      <c r="A295" s="20"/>
      <c r="B295" s="20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</row>
    <row r="296" outlineLevel="1">
      <c r="A296" s="20"/>
      <c r="B296" s="20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</row>
    <row r="297" outlineLevel="1">
      <c r="A297" s="20"/>
      <c r="B297" s="20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</row>
    <row r="298" outlineLevel="1">
      <c r="A298" s="20"/>
      <c r="B298" s="20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</row>
    <row r="299" outlineLevel="1">
      <c r="A299" s="20"/>
      <c r="B299" s="20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</row>
    <row r="300" outlineLevel="1">
      <c r="A300" s="20"/>
      <c r="B300" s="20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</row>
    <row r="301" outlineLevel="1">
      <c r="A301" s="20"/>
      <c r="B301" s="20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</row>
    <row r="302" outlineLevel="1">
      <c r="A302" s="20"/>
      <c r="B302" s="20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</row>
    <row r="303" outlineLevel="1">
      <c r="A303" s="20"/>
      <c r="B303" s="20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</row>
    <row r="304" outlineLevel="1">
      <c r="A304" s="20"/>
      <c r="B304" s="20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</row>
    <row r="305" outlineLevel="1">
      <c r="A305" s="20"/>
      <c r="B305" s="20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</row>
    <row r="306" outlineLevel="1">
      <c r="A306" s="20"/>
      <c r="B306" s="20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</row>
    <row r="307" outlineLevel="1">
      <c r="A307" s="20"/>
      <c r="B307" s="20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</row>
    <row r="308" outlineLevel="1">
      <c r="A308" s="20"/>
      <c r="B308" s="20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</row>
    <row r="309" outlineLevel="1">
      <c r="A309" s="20"/>
      <c r="B309" s="20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</row>
    <row r="310" outlineLevel="1">
      <c r="A310" s="20"/>
      <c r="B310" s="20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</row>
    <row r="311" outlineLevel="1">
      <c r="A311" s="20"/>
      <c r="B311" s="20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</row>
    <row r="312" outlineLevel="1">
      <c r="A312" s="20"/>
      <c r="B312" s="20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</row>
    <row r="313" outlineLevel="1">
      <c r="A313" s="20"/>
      <c r="B313" s="20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</row>
    <row r="314" outlineLevel="1">
      <c r="A314" s="20"/>
      <c r="B314" s="20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</row>
    <row r="315" outlineLevel="1">
      <c r="A315" s="20"/>
      <c r="B315" s="20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</row>
    <row r="316" outlineLevel="1">
      <c r="A316" s="20"/>
      <c r="B316" s="20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</row>
    <row r="317" outlineLevel="1">
      <c r="A317" s="20"/>
      <c r="B317" s="20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</row>
    <row r="318" outlineLevel="1">
      <c r="A318" s="20"/>
      <c r="B318" s="20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</row>
    <row r="319" outlineLevel="1">
      <c r="A319" s="20"/>
      <c r="B319" s="20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</row>
    <row r="320" outlineLevel="1">
      <c r="A320" s="20"/>
      <c r="B320" s="20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</row>
    <row r="321" outlineLevel="1">
      <c r="A321" s="20"/>
      <c r="B321" s="20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</row>
    <row r="322" outlineLevel="1">
      <c r="A322" s="20"/>
      <c r="B322" s="20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</row>
    <row r="323" outlineLevel="1">
      <c r="A323" s="20"/>
      <c r="B323" s="20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</row>
    <row r="324" outlineLevel="1">
      <c r="A324" s="20"/>
      <c r="B324" s="20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</row>
    <row r="325" outlineLevel="1">
      <c r="A325" s="20"/>
      <c r="B325" s="20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</row>
    <row r="326" outlineLevel="1">
      <c r="A326" s="20"/>
      <c r="B326" s="20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</row>
    <row r="327" outlineLevel="1">
      <c r="A327" s="20"/>
      <c r="B327" s="20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</row>
    <row r="328" outlineLevel="1">
      <c r="A328" s="20"/>
      <c r="B328" s="20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</row>
    <row r="329" outlineLevel="1">
      <c r="A329" s="20"/>
      <c r="B329" s="20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</row>
    <row r="330" outlineLevel="1">
      <c r="A330" s="20"/>
      <c r="B330" s="20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</row>
    <row r="331" outlineLevel="1">
      <c r="A331" s="20"/>
      <c r="B331" s="20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</row>
    <row r="332" outlineLevel="1">
      <c r="A332" s="20"/>
      <c r="B332" s="20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</row>
    <row r="333" outlineLevel="1">
      <c r="A333" s="20"/>
      <c r="B333" s="20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</row>
    <row r="334" outlineLevel="1">
      <c r="A334" s="20"/>
      <c r="B334" s="20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</row>
    <row r="335" outlineLevel="1">
      <c r="A335" s="20"/>
      <c r="B335" s="20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</row>
    <row r="336" outlineLevel="1">
      <c r="A336" s="20"/>
      <c r="B336" s="20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</row>
    <row r="337" outlineLevel="1">
      <c r="A337" s="20"/>
      <c r="B337" s="20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</row>
    <row r="338" outlineLevel="1">
      <c r="A338" s="20"/>
      <c r="B338" s="20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</row>
    <row r="339" outlineLevel="1">
      <c r="A339" s="20"/>
      <c r="B339" s="20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</row>
    <row r="340" outlineLevel="1">
      <c r="A340" s="20"/>
      <c r="B340" s="20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</row>
    <row r="341" outlineLevel="1">
      <c r="A341" s="20"/>
      <c r="B341" s="20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</row>
    <row r="342" outlineLevel="1">
      <c r="A342" s="20"/>
      <c r="B342" s="20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</row>
    <row r="343" outlineLevel="1">
      <c r="A343" s="20"/>
      <c r="B343" s="20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</row>
    <row r="344" outlineLevel="1">
      <c r="A344" s="20"/>
      <c r="B344" s="20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</row>
    <row r="345" outlineLevel="1">
      <c r="A345" s="20"/>
      <c r="B345" s="20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</row>
    <row r="346" outlineLevel="1">
      <c r="A346" s="20"/>
      <c r="B346" s="20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</row>
    <row r="347" outlineLevel="1">
      <c r="A347" s="20"/>
      <c r="B347" s="20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</row>
    <row r="348" outlineLevel="1">
      <c r="A348" s="20"/>
      <c r="B348" s="20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</row>
    <row r="349" outlineLevel="1">
      <c r="A349" s="20"/>
      <c r="B349" s="20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</row>
    <row r="350" outlineLevel="1">
      <c r="A350" s="20"/>
      <c r="B350" s="20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</row>
    <row r="351" outlineLevel="1">
      <c r="A351" s="20"/>
      <c r="B351" s="20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</row>
    <row r="352" outlineLevel="1">
      <c r="A352" s="20"/>
      <c r="B352" s="20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</row>
    <row r="353" outlineLevel="1">
      <c r="A353" s="20"/>
      <c r="B353" s="20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</row>
    <row r="354" outlineLevel="1">
      <c r="A354" s="20"/>
      <c r="B354" s="20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</row>
    <row r="355" outlineLevel="1">
      <c r="A355" s="20"/>
      <c r="B355" s="20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</row>
    <row r="356" outlineLevel="1">
      <c r="A356" s="20"/>
      <c r="B356" s="20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</row>
    <row r="357" outlineLevel="1">
      <c r="A357" s="20"/>
      <c r="B357" s="20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</row>
    <row r="358" outlineLevel="1">
      <c r="A358" s="20"/>
      <c r="B358" s="20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</row>
    <row r="359" outlineLevel="1">
      <c r="A359" s="20"/>
      <c r="B359" s="20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</row>
    <row r="360" outlineLevel="1">
      <c r="A360" s="20"/>
      <c r="B360" s="20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</row>
    <row r="361" outlineLevel="1">
      <c r="A361" s="20"/>
      <c r="B361" s="20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</row>
    <row r="362" outlineLevel="1">
      <c r="A362" s="20"/>
      <c r="B362" s="20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</row>
    <row r="363" outlineLevel="1">
      <c r="A363" s="20"/>
      <c r="B363" s="20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</row>
    <row r="364" outlineLevel="1">
      <c r="A364" s="20"/>
      <c r="B364" s="20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</row>
    <row r="365" outlineLevel="1">
      <c r="A365" s="20"/>
      <c r="B365" s="20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</row>
    <row r="366" outlineLevel="1">
      <c r="A366" s="20"/>
      <c r="B366" s="20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</row>
    <row r="367" outlineLevel="1">
      <c r="A367" s="20"/>
      <c r="B367" s="20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</row>
    <row r="368" outlineLevel="1">
      <c r="A368" s="20"/>
      <c r="B368" s="20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</row>
    <row r="369" outlineLevel="1">
      <c r="A369" s="20"/>
      <c r="B369" s="20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</row>
    <row r="370" outlineLevel="1">
      <c r="A370" s="20"/>
      <c r="B370" s="20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</row>
    <row r="371" outlineLevel="1">
      <c r="A371" s="20"/>
      <c r="B371" s="20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</row>
    <row r="372" outlineLevel="1">
      <c r="A372" s="20"/>
      <c r="B372" s="20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</row>
    <row r="373" outlineLevel="1">
      <c r="A373" s="20"/>
      <c r="B373" s="20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</row>
    <row r="374" outlineLevel="1">
      <c r="A374" s="20"/>
      <c r="B374" s="20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</row>
    <row r="375" outlineLevel="1">
      <c r="A375" s="20"/>
      <c r="B375" s="20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</row>
    <row r="376" outlineLevel="1">
      <c r="A376" s="20"/>
      <c r="B376" s="20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</row>
    <row r="377" outlineLevel="1">
      <c r="A377" s="20"/>
      <c r="B377" s="20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</row>
    <row r="378" outlineLevel="1">
      <c r="A378" s="20"/>
      <c r="B378" s="20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</row>
    <row r="379" outlineLevel="1">
      <c r="A379" s="20"/>
      <c r="B379" s="20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</row>
    <row r="380" outlineLevel="1">
      <c r="A380" s="20"/>
      <c r="B380" s="20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</row>
    <row r="381" outlineLevel="1">
      <c r="A381" s="20"/>
      <c r="B381" s="20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</row>
    <row r="382" outlineLevel="1">
      <c r="A382" s="20"/>
      <c r="B382" s="20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</row>
    <row r="383" outlineLevel="1">
      <c r="A383" s="20"/>
      <c r="B383" s="20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</row>
    <row r="384" outlineLevel="1">
      <c r="A384" s="20"/>
      <c r="B384" s="20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</row>
    <row r="385" outlineLevel="1">
      <c r="A385" s="20"/>
      <c r="B385" s="20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</row>
    <row r="386" outlineLevel="1">
      <c r="A386" s="20"/>
      <c r="B386" s="20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</row>
    <row r="387" outlineLevel="1">
      <c r="A387" s="20"/>
      <c r="B387" s="20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</row>
    <row r="388" outlineLevel="1">
      <c r="A388" s="20"/>
      <c r="B388" s="20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</row>
    <row r="389" outlineLevel="1">
      <c r="A389" s="20"/>
      <c r="B389" s="20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</row>
    <row r="390" outlineLevel="1">
      <c r="A390" s="20"/>
      <c r="B390" s="20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</row>
    <row r="391" outlineLevel="1">
      <c r="A391" s="20"/>
      <c r="B391" s="20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</row>
    <row r="392" outlineLevel="1">
      <c r="A392" s="20"/>
      <c r="B392" s="20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</row>
    <row r="393" outlineLevel="1">
      <c r="A393" s="20"/>
      <c r="B393" s="20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</row>
    <row r="394" outlineLevel="1">
      <c r="A394" s="20"/>
      <c r="B394" s="20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</row>
    <row r="395" outlineLevel="1">
      <c r="A395" s="20"/>
      <c r="B395" s="20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</row>
    <row r="396" outlineLevel="1">
      <c r="A396" s="20"/>
      <c r="B396" s="20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</row>
    <row r="397" outlineLevel="1">
      <c r="A397" s="20"/>
      <c r="B397" s="20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</row>
    <row r="398" outlineLevel="1">
      <c r="A398" s="20"/>
      <c r="B398" s="20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</row>
    <row r="399" outlineLevel="1">
      <c r="A399" s="20"/>
      <c r="B399" s="20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</row>
    <row r="400" outlineLevel="1">
      <c r="A400" s="20"/>
      <c r="B400" s="20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</row>
    <row r="401" outlineLevel="1">
      <c r="A401" s="20"/>
      <c r="B401" s="20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</row>
    <row r="402" outlineLevel="1">
      <c r="A402" s="20"/>
      <c r="B402" s="20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</row>
    <row r="403" outlineLevel="1">
      <c r="A403" s="20"/>
      <c r="B403" s="20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</row>
    <row r="404" outlineLevel="1">
      <c r="A404" s="20"/>
      <c r="B404" s="20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</row>
    <row r="405" outlineLevel="1">
      <c r="A405" s="20"/>
      <c r="B405" s="20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</row>
    <row r="406" outlineLevel="1">
      <c r="A406" s="20"/>
      <c r="B406" s="20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</row>
    <row r="407" outlineLevel="1">
      <c r="A407" s="20"/>
      <c r="B407" s="20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</row>
    <row r="408" outlineLevel="1">
      <c r="A408" s="20"/>
      <c r="B408" s="20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</row>
    <row r="409" outlineLevel="1">
      <c r="A409" s="20"/>
      <c r="B409" s="20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</row>
    <row r="410" outlineLevel="1">
      <c r="A410" s="20"/>
      <c r="B410" s="20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</row>
    <row r="411" outlineLevel="1">
      <c r="A411" s="20"/>
      <c r="B411" s="20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</row>
    <row r="412" outlineLevel="1">
      <c r="A412" s="20"/>
      <c r="B412" s="20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</row>
    <row r="413" outlineLevel="1">
      <c r="A413" s="20"/>
      <c r="B413" s="20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</row>
    <row r="414" outlineLevel="1">
      <c r="A414" s="20"/>
      <c r="B414" s="20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</row>
    <row r="415" outlineLevel="1">
      <c r="A415" s="20"/>
      <c r="B415" s="20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</row>
    <row r="416" outlineLevel="1">
      <c r="A416" s="20"/>
      <c r="B416" s="20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</row>
    <row r="417" outlineLevel="1">
      <c r="A417" s="20"/>
      <c r="B417" s="20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</row>
    <row r="418" outlineLevel="1">
      <c r="A418" s="20"/>
      <c r="B418" s="20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</row>
    <row r="419" outlineLevel="1">
      <c r="A419" s="20"/>
      <c r="B419" s="20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</row>
    <row r="420" outlineLevel="1">
      <c r="A420" s="20"/>
      <c r="B420" s="20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</row>
    <row r="421" outlineLevel="1">
      <c r="A421" s="20"/>
      <c r="B421" s="20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</row>
    <row r="422" outlineLevel="1">
      <c r="A422" s="20"/>
      <c r="B422" s="20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</row>
    <row r="423" outlineLevel="1">
      <c r="A423" s="20"/>
      <c r="B423" s="20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</row>
    <row r="424" outlineLevel="1">
      <c r="A424" s="20"/>
      <c r="B424" s="20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</row>
    <row r="425" outlineLevel="1">
      <c r="A425" s="20"/>
      <c r="B425" s="20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</row>
    <row r="426" outlineLevel="1">
      <c r="A426" s="20"/>
      <c r="B426" s="20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</row>
    <row r="427" outlineLevel="1">
      <c r="A427" s="20"/>
      <c r="B427" s="20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</row>
    <row r="428" outlineLevel="1">
      <c r="A428" s="20"/>
      <c r="B428" s="20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</row>
    <row r="429" outlineLevel="1">
      <c r="A429" s="20"/>
      <c r="B429" s="20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</row>
    <row r="430" outlineLevel="1">
      <c r="A430" s="20"/>
      <c r="B430" s="20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</row>
    <row r="431" outlineLevel="1">
      <c r="A431" s="20"/>
      <c r="B431" s="20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</row>
    <row r="432" outlineLevel="1">
      <c r="A432" s="20"/>
      <c r="B432" s="20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</row>
    <row r="433" outlineLevel="1">
      <c r="A433" s="20"/>
      <c r="B433" s="20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</row>
    <row r="434" outlineLevel="1">
      <c r="A434" s="20"/>
      <c r="B434" s="20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</row>
    <row r="435" outlineLevel="1">
      <c r="A435" s="20"/>
      <c r="B435" s="20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</row>
    <row r="436" outlineLevel="1">
      <c r="A436" s="20"/>
      <c r="B436" s="20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</row>
    <row r="437" outlineLevel="1">
      <c r="A437" s="20"/>
      <c r="B437" s="20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</row>
    <row r="438" outlineLevel="1">
      <c r="A438" s="20"/>
      <c r="B438" s="20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</row>
    <row r="439" outlineLevel="1">
      <c r="A439" s="20"/>
      <c r="B439" s="20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</row>
    <row r="440" outlineLevel="1">
      <c r="A440" s="20"/>
      <c r="B440" s="20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</row>
    <row r="441" outlineLevel="1">
      <c r="A441" s="20"/>
      <c r="B441" s="20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</row>
    <row r="442" outlineLevel="1">
      <c r="A442" s="20"/>
      <c r="B442" s="20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</row>
    <row r="443" outlineLevel="1">
      <c r="A443" s="20"/>
      <c r="B443" s="20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</row>
    <row r="444" outlineLevel="1">
      <c r="A444" s="20"/>
      <c r="B444" s="20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</row>
    <row r="445" outlineLevel="1">
      <c r="A445" s="20"/>
      <c r="B445" s="20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</row>
    <row r="446" outlineLevel="1">
      <c r="A446" s="20"/>
      <c r="B446" s="20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</row>
    <row r="447" outlineLevel="1">
      <c r="A447" s="20"/>
      <c r="B447" s="20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</row>
    <row r="448" outlineLevel="1">
      <c r="A448" s="20"/>
      <c r="B448" s="20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</row>
    <row r="449" outlineLevel="1">
      <c r="A449" s="20"/>
      <c r="B449" s="20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</row>
    <row r="450" outlineLevel="1">
      <c r="A450" s="20"/>
      <c r="B450" s="20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</row>
    <row r="451" outlineLevel="1">
      <c r="A451" s="20"/>
      <c r="B451" s="20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</row>
    <row r="452" outlineLevel="1">
      <c r="A452" s="20"/>
      <c r="B452" s="20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</row>
    <row r="453" outlineLevel="1">
      <c r="A453" s="20"/>
      <c r="B453" s="20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</row>
    <row r="454" outlineLevel="1">
      <c r="A454" s="20"/>
      <c r="B454" s="20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</row>
    <row r="455" outlineLevel="1">
      <c r="A455" s="20"/>
      <c r="B455" s="20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</row>
    <row r="456" outlineLevel="1">
      <c r="A456" s="20"/>
      <c r="B456" s="20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</row>
    <row r="457" outlineLevel="1">
      <c r="A457" s="20"/>
      <c r="B457" s="20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</row>
    <row r="458" outlineLevel="1">
      <c r="A458" s="20"/>
      <c r="B458" s="20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</row>
    <row r="459" outlineLevel="1">
      <c r="A459" s="20"/>
      <c r="B459" s="20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</row>
    <row r="460" outlineLevel="1">
      <c r="A460" s="20"/>
      <c r="B460" s="20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</row>
    <row r="461" outlineLevel="1">
      <c r="A461" s="20"/>
      <c r="B461" s="20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</row>
    <row r="462" outlineLevel="1">
      <c r="A462" s="20"/>
      <c r="B462" s="20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</row>
    <row r="463" outlineLevel="1">
      <c r="A463" s="20"/>
      <c r="B463" s="20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</row>
    <row r="464" outlineLevel="1">
      <c r="A464" s="20"/>
      <c r="B464" s="20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</row>
    <row r="465" outlineLevel="1">
      <c r="A465" s="20"/>
      <c r="B465" s="20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</row>
    <row r="466" outlineLevel="1">
      <c r="A466" s="20"/>
      <c r="B466" s="20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</row>
    <row r="467" outlineLevel="1">
      <c r="A467" s="20"/>
      <c r="B467" s="20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</row>
    <row r="468" outlineLevel="1">
      <c r="A468" s="20"/>
      <c r="B468" s="20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</row>
    <row r="469" outlineLevel="1">
      <c r="A469" s="20"/>
      <c r="B469" s="20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</row>
    <row r="470" outlineLevel="1">
      <c r="A470" s="20"/>
      <c r="B470" s="20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</row>
    <row r="471" outlineLevel="1">
      <c r="A471" s="20"/>
      <c r="B471" s="20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</row>
    <row r="472" outlineLevel="1">
      <c r="A472" s="20"/>
      <c r="B472" s="20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</row>
    <row r="473" outlineLevel="1">
      <c r="A473" s="20"/>
      <c r="B473" s="20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</row>
    <row r="474" outlineLevel="1">
      <c r="A474" s="20"/>
      <c r="B474" s="20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</row>
    <row r="475" outlineLevel="1">
      <c r="A475" s="20"/>
      <c r="B475" s="20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</row>
    <row r="476" outlineLevel="1">
      <c r="A476" s="20"/>
      <c r="B476" s="20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</row>
    <row r="477" outlineLevel="1">
      <c r="A477" s="20"/>
      <c r="B477" s="20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</row>
    <row r="478" outlineLevel="1">
      <c r="A478" s="20"/>
      <c r="B478" s="20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</row>
    <row r="479" outlineLevel="1">
      <c r="A479" s="20"/>
      <c r="B479" s="20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</row>
    <row r="480" outlineLevel="1">
      <c r="A480" s="20"/>
      <c r="B480" s="20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</row>
    <row r="481" outlineLevel="1">
      <c r="A481" s="20"/>
      <c r="B481" s="20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</row>
    <row r="482" outlineLevel="1">
      <c r="A482" s="20"/>
      <c r="B482" s="20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</row>
    <row r="483" outlineLevel="1">
      <c r="A483" s="20"/>
      <c r="B483" s="20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</row>
    <row r="484" outlineLevel="1">
      <c r="A484" s="20"/>
      <c r="B484" s="20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</row>
    <row r="485" outlineLevel="1">
      <c r="A485" s="20"/>
      <c r="B485" s="20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</row>
    <row r="486" outlineLevel="1">
      <c r="A486" s="20"/>
      <c r="B486" s="20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</row>
    <row r="487" outlineLevel="1">
      <c r="A487" s="20"/>
      <c r="B487" s="20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</row>
    <row r="488" outlineLevel="1">
      <c r="A488" s="20"/>
      <c r="B488" s="20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</row>
    <row r="489" outlineLevel="1">
      <c r="A489" s="20"/>
      <c r="B489" s="20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</row>
    <row r="490" outlineLevel="1">
      <c r="A490" s="20"/>
      <c r="B490" s="20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</row>
    <row r="491" outlineLevel="1">
      <c r="A491" s="20"/>
      <c r="B491" s="20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</row>
    <row r="492" outlineLevel="1">
      <c r="A492" s="20"/>
      <c r="B492" s="20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</row>
    <row r="493" outlineLevel="1">
      <c r="A493" s="20"/>
      <c r="B493" s="20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</row>
    <row r="494" outlineLevel="1">
      <c r="A494" s="20"/>
      <c r="B494" s="20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</row>
    <row r="495" outlineLevel="1">
      <c r="A495" s="20"/>
      <c r="B495" s="20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</row>
    <row r="496" outlineLevel="1">
      <c r="A496" s="20"/>
      <c r="B496" s="20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</row>
    <row r="497" outlineLevel="1">
      <c r="A497" s="20"/>
      <c r="B497" s="20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</row>
    <row r="498" outlineLevel="1">
      <c r="A498" s="20"/>
      <c r="B498" s="20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</row>
    <row r="499" outlineLevel="1">
      <c r="A499" s="20"/>
      <c r="B499" s="20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</row>
    <row r="500" outlineLevel="1">
      <c r="A500" s="20"/>
      <c r="B500" s="20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</row>
    <row r="501" outlineLevel="1">
      <c r="A501" s="20"/>
      <c r="B501" s="20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</row>
    <row r="502" outlineLevel="1">
      <c r="A502" s="20"/>
      <c r="B502" s="20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</row>
    <row r="503" outlineLevel="1">
      <c r="A503" s="20"/>
      <c r="B503" s="20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</row>
    <row r="504" outlineLevel="1">
      <c r="A504" s="20"/>
      <c r="B504" s="20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</row>
    <row r="505" outlineLevel="1">
      <c r="A505" s="20"/>
      <c r="B505" s="20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</row>
    <row r="506" outlineLevel="1">
      <c r="A506" s="20"/>
      <c r="B506" s="20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</row>
    <row r="507" outlineLevel="1">
      <c r="A507" s="20"/>
      <c r="B507" s="20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</row>
    <row r="508" outlineLevel="1">
      <c r="A508" s="20"/>
      <c r="B508" s="20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</row>
    <row r="509" outlineLevel="1">
      <c r="A509" s="20"/>
      <c r="B509" s="20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</row>
    <row r="510" outlineLevel="1">
      <c r="A510" s="20"/>
      <c r="B510" s="20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</row>
    <row r="511" outlineLevel="1">
      <c r="A511" s="20"/>
      <c r="B511" s="20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</row>
    <row r="512" outlineLevel="1">
      <c r="A512" s="20"/>
      <c r="B512" s="20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</row>
    <row r="513" outlineLevel="1">
      <c r="A513" s="20"/>
      <c r="B513" s="20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</row>
    <row r="514" outlineLevel="1">
      <c r="A514" s="20"/>
      <c r="B514" s="20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</row>
    <row r="515" outlineLevel="1">
      <c r="A515" s="20"/>
      <c r="B515" s="20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</row>
    <row r="516" outlineLevel="1">
      <c r="A516" s="20"/>
      <c r="B516" s="20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</row>
    <row r="517" outlineLevel="1">
      <c r="A517" s="20"/>
      <c r="B517" s="20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</row>
    <row r="518" outlineLevel="1">
      <c r="A518" s="20"/>
      <c r="B518" s="20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</row>
    <row r="519" outlineLevel="1">
      <c r="A519" s="20"/>
      <c r="B519" s="20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</row>
    <row r="520" outlineLevel="1">
      <c r="A520" s="20"/>
      <c r="B520" s="20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</row>
    <row r="521" outlineLevel="1">
      <c r="A521" s="20"/>
      <c r="B521" s="20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</row>
    <row r="522" outlineLevel="1">
      <c r="A522" s="20"/>
      <c r="B522" s="20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</row>
    <row r="523" outlineLevel="1">
      <c r="A523" s="20"/>
      <c r="B523" s="20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</row>
    <row r="524" outlineLevel="1">
      <c r="A524" s="20"/>
      <c r="B524" s="20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</row>
    <row r="525" outlineLevel="1">
      <c r="A525" s="20"/>
      <c r="B525" s="20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</row>
    <row r="526" outlineLevel="1">
      <c r="A526" s="20"/>
      <c r="B526" s="20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</row>
    <row r="527" outlineLevel="1">
      <c r="A527" s="20"/>
      <c r="B527" s="20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</row>
    <row r="528" outlineLevel="1">
      <c r="A528" s="20"/>
      <c r="B528" s="20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</row>
    <row r="529" outlineLevel="1">
      <c r="A529" s="20"/>
      <c r="B529" s="20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</row>
    <row r="530" outlineLevel="1">
      <c r="A530" s="20"/>
      <c r="B530" s="20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</row>
    <row r="531" outlineLevel="1">
      <c r="A531" s="20"/>
      <c r="B531" s="20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</row>
    <row r="532" outlineLevel="1">
      <c r="A532" s="20"/>
      <c r="B532" s="20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</row>
    <row r="533" outlineLevel="1">
      <c r="A533" s="20"/>
      <c r="B533" s="20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</row>
    <row r="534" outlineLevel="1">
      <c r="A534" s="20"/>
      <c r="B534" s="20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</row>
    <row r="535" outlineLevel="1">
      <c r="A535" s="20"/>
      <c r="B535" s="20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</row>
    <row r="536" outlineLevel="1">
      <c r="A536" s="20"/>
      <c r="B536" s="20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</row>
    <row r="537" outlineLevel="1">
      <c r="A537" s="20"/>
      <c r="B537" s="20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</row>
    <row r="538" outlineLevel="1">
      <c r="A538" s="20"/>
      <c r="B538" s="20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</row>
    <row r="539" outlineLevel="1">
      <c r="A539" s="20"/>
      <c r="B539" s="20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</row>
    <row r="540" outlineLevel="1">
      <c r="A540" s="20"/>
      <c r="B540" s="20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</row>
    <row r="541" outlineLevel="1">
      <c r="A541" s="20"/>
      <c r="B541" s="20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</row>
    <row r="542" outlineLevel="1">
      <c r="A542" s="20"/>
      <c r="B542" s="20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</row>
    <row r="543" outlineLevel="1">
      <c r="A543" s="20"/>
      <c r="B543" s="20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</row>
    <row r="544" outlineLevel="1">
      <c r="A544" s="20"/>
      <c r="B544" s="20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</row>
    <row r="545" outlineLevel="1">
      <c r="A545" s="20"/>
      <c r="B545" s="20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</row>
    <row r="546" outlineLevel="1">
      <c r="A546" s="20"/>
      <c r="B546" s="20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</row>
    <row r="547" outlineLevel="1">
      <c r="A547" s="20"/>
      <c r="B547" s="20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</row>
    <row r="548" outlineLevel="1">
      <c r="A548" s="20"/>
      <c r="B548" s="20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</row>
    <row r="549" outlineLevel="1">
      <c r="A549" s="20"/>
      <c r="B549" s="20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</row>
    <row r="550" outlineLevel="1">
      <c r="A550" s="20"/>
      <c r="B550" s="20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</row>
    <row r="551" outlineLevel="1">
      <c r="A551" s="20"/>
      <c r="B551" s="20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</row>
    <row r="552" outlineLevel="1">
      <c r="A552" s="20"/>
      <c r="B552" s="20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</row>
    <row r="553" outlineLevel="1">
      <c r="A553" s="20"/>
      <c r="B553" s="20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</row>
    <row r="554" outlineLevel="1">
      <c r="A554" s="20"/>
      <c r="B554" s="20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</row>
    <row r="555" outlineLevel="1">
      <c r="A555" s="20"/>
      <c r="B555" s="20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</row>
    <row r="556" outlineLevel="1">
      <c r="A556" s="20"/>
      <c r="B556" s="20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</row>
    <row r="557" outlineLevel="1">
      <c r="A557" s="20"/>
      <c r="B557" s="20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</row>
    <row r="558" outlineLevel="1">
      <c r="A558" s="20"/>
      <c r="B558" s="20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</row>
    <row r="559" outlineLevel="1">
      <c r="A559" s="20"/>
      <c r="B559" s="20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</row>
    <row r="560" outlineLevel="1">
      <c r="A560" s="20"/>
      <c r="B560" s="20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</row>
    <row r="561" outlineLevel="1">
      <c r="A561" s="20"/>
      <c r="B561" s="20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</row>
    <row r="562" outlineLevel="1">
      <c r="A562" s="20"/>
      <c r="B562" s="20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</row>
    <row r="563" outlineLevel="1">
      <c r="A563" s="20"/>
      <c r="B563" s="20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</row>
    <row r="564" outlineLevel="1">
      <c r="A564" s="20"/>
      <c r="B564" s="20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</row>
    <row r="565" outlineLevel="1">
      <c r="A565" s="20"/>
      <c r="B565" s="20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</row>
    <row r="566" outlineLevel="1">
      <c r="A566" s="20"/>
      <c r="B566" s="20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</row>
    <row r="567" outlineLevel="1">
      <c r="A567" s="20"/>
      <c r="B567" s="20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</row>
    <row r="568" outlineLevel="1">
      <c r="A568" s="20"/>
      <c r="B568" s="20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</row>
    <row r="569" outlineLevel="1">
      <c r="A569" s="20"/>
      <c r="B569" s="20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</row>
    <row r="570" outlineLevel="1">
      <c r="A570" s="20"/>
      <c r="B570" s="20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</row>
    <row r="571" outlineLevel="1">
      <c r="A571" s="20"/>
      <c r="B571" s="20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</row>
    <row r="572" outlineLevel="1">
      <c r="A572" s="20"/>
      <c r="B572" s="20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</row>
    <row r="573" outlineLevel="1">
      <c r="A573" s="20"/>
      <c r="B573" s="20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</row>
    <row r="574" outlineLevel="1">
      <c r="A574" s="20"/>
      <c r="B574" s="20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</row>
    <row r="575" outlineLevel="1">
      <c r="A575" s="20"/>
      <c r="B575" s="20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</row>
    <row r="576" outlineLevel="1">
      <c r="A576" s="20"/>
      <c r="B576" s="20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</row>
    <row r="577" outlineLevel="1">
      <c r="A577" s="20"/>
      <c r="B577" s="20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</row>
    <row r="578" outlineLevel="1">
      <c r="A578" s="20"/>
      <c r="B578" s="20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</row>
    <row r="579" outlineLevel="1">
      <c r="A579" s="20"/>
      <c r="B579" s="20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</row>
    <row r="580" outlineLevel="1">
      <c r="A580" s="20"/>
      <c r="B580" s="20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</row>
    <row r="581" outlineLevel="1">
      <c r="A581" s="20"/>
      <c r="B581" s="20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</row>
    <row r="582" outlineLevel="1">
      <c r="A582" s="20"/>
      <c r="B582" s="20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</row>
    <row r="583" outlineLevel="1">
      <c r="A583" s="20"/>
      <c r="B583" s="20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</row>
    <row r="584" outlineLevel="1">
      <c r="A584" s="20"/>
      <c r="B584" s="20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</row>
    <row r="585" outlineLevel="1">
      <c r="A585" s="20"/>
      <c r="B585" s="20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</row>
    <row r="586" outlineLevel="1">
      <c r="A586" s="20"/>
      <c r="B586" s="20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</row>
    <row r="587" outlineLevel="1">
      <c r="A587" s="20"/>
      <c r="B587" s="20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</row>
    <row r="588" outlineLevel="1">
      <c r="A588" s="20"/>
      <c r="B588" s="20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</row>
    <row r="589" outlineLevel="1">
      <c r="A589" s="20"/>
      <c r="B589" s="20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</row>
    <row r="590" outlineLevel="1">
      <c r="A590" s="20"/>
      <c r="B590" s="20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</row>
    <row r="591" outlineLevel="1">
      <c r="A591" s="20"/>
      <c r="B591" s="20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</row>
    <row r="592" outlineLevel="1">
      <c r="A592" s="20"/>
      <c r="B592" s="20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</row>
    <row r="593" outlineLevel="1">
      <c r="A593" s="20"/>
      <c r="B593" s="20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</row>
    <row r="594" outlineLevel="1">
      <c r="A594" s="20"/>
      <c r="B594" s="20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</row>
    <row r="595" outlineLevel="1">
      <c r="A595" s="20"/>
      <c r="B595" s="20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</row>
    <row r="596" outlineLevel="1">
      <c r="A596" s="20"/>
      <c r="B596" s="20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</row>
    <row r="597" outlineLevel="1">
      <c r="A597" s="20"/>
      <c r="B597" s="20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</row>
    <row r="598" outlineLevel="1">
      <c r="A598" s="20"/>
      <c r="B598" s="20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</row>
    <row r="599" outlineLevel="1">
      <c r="A599" s="20"/>
      <c r="B599" s="20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</row>
    <row r="600" outlineLevel="1">
      <c r="A600" s="20"/>
      <c r="B600" s="20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</row>
    <row r="601" outlineLevel="1">
      <c r="A601" s="20"/>
      <c r="B601" s="20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</row>
    <row r="602" outlineLevel="1">
      <c r="A602" s="20"/>
      <c r="B602" s="20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</row>
    <row r="603" outlineLevel="1">
      <c r="A603" s="20"/>
      <c r="B603" s="20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</row>
    <row r="604" outlineLevel="1">
      <c r="A604" s="20"/>
      <c r="B604" s="20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</row>
    <row r="605" outlineLevel="1">
      <c r="A605" s="20"/>
      <c r="B605" s="20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</row>
    <row r="606" outlineLevel="1">
      <c r="A606" s="20"/>
      <c r="B606" s="20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</row>
    <row r="607" outlineLevel="1">
      <c r="A607" s="20"/>
      <c r="B607" s="20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</row>
    <row r="608" outlineLevel="1">
      <c r="A608" s="20"/>
      <c r="B608" s="20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</row>
    <row r="609" outlineLevel="1">
      <c r="A609" s="20"/>
      <c r="B609" s="20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</row>
    <row r="610" outlineLevel="1">
      <c r="A610" s="20"/>
      <c r="B610" s="20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</row>
    <row r="611" outlineLevel="1">
      <c r="A611" s="20"/>
      <c r="B611" s="20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</row>
    <row r="612" outlineLevel="1">
      <c r="A612" s="20"/>
      <c r="B612" s="20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</row>
    <row r="613" outlineLevel="1">
      <c r="A613" s="20"/>
      <c r="B613" s="20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</row>
    <row r="614" outlineLevel="1">
      <c r="A614" s="20"/>
      <c r="B614" s="20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</row>
    <row r="615" outlineLevel="1">
      <c r="A615" s="20"/>
      <c r="B615" s="20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</row>
    <row r="616" outlineLevel="1">
      <c r="A616" s="20"/>
      <c r="B616" s="20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</row>
    <row r="617" outlineLevel="1">
      <c r="A617" s="20"/>
      <c r="B617" s="20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</row>
    <row r="618" outlineLevel="1">
      <c r="A618" s="20"/>
      <c r="B618" s="20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</row>
    <row r="619" outlineLevel="1">
      <c r="A619" s="20"/>
      <c r="B619" s="20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</row>
    <row r="620" outlineLevel="1">
      <c r="A620" s="20"/>
      <c r="B620" s="20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</row>
    <row r="621" outlineLevel="1">
      <c r="A621" s="20"/>
      <c r="B621" s="20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</row>
    <row r="622" outlineLevel="1">
      <c r="A622" s="20"/>
      <c r="B622" s="20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</row>
    <row r="623" outlineLevel="1">
      <c r="A623" s="20"/>
      <c r="B623" s="20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</row>
    <row r="624" outlineLevel="1">
      <c r="A624" s="20"/>
      <c r="B624" s="20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</row>
    <row r="625" outlineLevel="1">
      <c r="A625" s="20"/>
      <c r="B625" s="20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</row>
    <row r="626" outlineLevel="1">
      <c r="A626" s="20"/>
      <c r="B626" s="20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</row>
    <row r="627" outlineLevel="1">
      <c r="A627" s="20"/>
      <c r="B627" s="20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</row>
    <row r="628" outlineLevel="1">
      <c r="A628" s="20"/>
      <c r="B628" s="20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</row>
    <row r="629" outlineLevel="1">
      <c r="A629" s="20"/>
      <c r="B629" s="20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</row>
    <row r="630" outlineLevel="1">
      <c r="A630" s="20"/>
      <c r="B630" s="20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</row>
    <row r="631" outlineLevel="1">
      <c r="A631" s="20"/>
      <c r="B631" s="20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</row>
    <row r="632" outlineLevel="1">
      <c r="A632" s="20"/>
      <c r="B632" s="20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</row>
    <row r="633" outlineLevel="1">
      <c r="A633" s="20"/>
      <c r="B633" s="20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</row>
    <row r="634" outlineLevel="1">
      <c r="A634" s="20"/>
      <c r="B634" s="20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</row>
    <row r="635" outlineLevel="1">
      <c r="A635" s="20"/>
      <c r="B635" s="20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</row>
    <row r="636" outlineLevel="1">
      <c r="A636" s="20"/>
      <c r="B636" s="20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</row>
    <row r="637" outlineLevel="1">
      <c r="A637" s="20"/>
      <c r="B637" s="20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</row>
    <row r="638" outlineLevel="1">
      <c r="A638" s="20"/>
      <c r="B638" s="20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</row>
    <row r="639" outlineLevel="1">
      <c r="A639" s="20"/>
      <c r="B639" s="20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</row>
    <row r="640" outlineLevel="1">
      <c r="A640" s="20"/>
      <c r="B640" s="20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</row>
    <row r="641" outlineLevel="1">
      <c r="A641" s="20"/>
      <c r="B641" s="20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</row>
    <row r="642" outlineLevel="1">
      <c r="A642" s="20"/>
      <c r="B642" s="20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</row>
    <row r="643" outlineLevel="1">
      <c r="A643" s="20"/>
      <c r="B643" s="20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</row>
    <row r="644" outlineLevel="1">
      <c r="A644" s="20"/>
      <c r="B644" s="20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</row>
    <row r="645" outlineLevel="1">
      <c r="A645" s="20"/>
      <c r="B645" s="20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</row>
    <row r="646" outlineLevel="1">
      <c r="A646" s="20"/>
      <c r="B646" s="20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</row>
    <row r="647" outlineLevel="1">
      <c r="A647" s="20"/>
      <c r="B647" s="20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</row>
    <row r="648" outlineLevel="1">
      <c r="A648" s="20"/>
      <c r="B648" s="20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</row>
    <row r="649" outlineLevel="1">
      <c r="A649" s="20"/>
      <c r="B649" s="20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</row>
    <row r="650" outlineLevel="1">
      <c r="A650" s="20"/>
      <c r="B650" s="20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</row>
    <row r="651" outlineLevel="1">
      <c r="A651" s="20"/>
      <c r="B651" s="20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</row>
    <row r="652" outlineLevel="1">
      <c r="A652" s="20"/>
      <c r="B652" s="20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</row>
    <row r="653" outlineLevel="1">
      <c r="A653" s="20"/>
      <c r="B653" s="20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</row>
    <row r="654" outlineLevel="1">
      <c r="A654" s="20"/>
      <c r="B654" s="20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</row>
    <row r="655" outlineLevel="1">
      <c r="A655" s="20"/>
      <c r="B655" s="20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</row>
    <row r="656" outlineLevel="1">
      <c r="A656" s="20"/>
      <c r="B656" s="20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</row>
    <row r="657" outlineLevel="1">
      <c r="A657" s="20"/>
      <c r="B657" s="20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</row>
    <row r="658" outlineLevel="1">
      <c r="A658" s="20"/>
      <c r="B658" s="20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</row>
    <row r="659" outlineLevel="1">
      <c r="A659" s="20"/>
      <c r="B659" s="20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</row>
    <row r="660" outlineLevel="1">
      <c r="A660" s="20"/>
      <c r="B660" s="20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</row>
    <row r="661" outlineLevel="1">
      <c r="A661" s="20"/>
      <c r="B661" s="20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</row>
    <row r="662" outlineLevel="1">
      <c r="A662" s="20"/>
      <c r="B662" s="20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</row>
    <row r="663" outlineLevel="1">
      <c r="A663" s="20"/>
      <c r="B663" s="20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</row>
    <row r="664" outlineLevel="1">
      <c r="A664" s="20"/>
      <c r="B664" s="20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</row>
    <row r="665" outlineLevel="1">
      <c r="A665" s="20"/>
      <c r="B665" s="20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</row>
    <row r="666" outlineLevel="1">
      <c r="A666" s="20"/>
      <c r="B666" s="20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</row>
    <row r="667" outlineLevel="1">
      <c r="A667" s="20"/>
      <c r="B667" s="20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</row>
    <row r="668" outlineLevel="1">
      <c r="A668" s="20"/>
      <c r="B668" s="20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</row>
    <row r="669" outlineLevel="1">
      <c r="A669" s="20"/>
      <c r="B669" s="20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</row>
    <row r="670" outlineLevel="1">
      <c r="A670" s="20"/>
      <c r="B670" s="20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</row>
    <row r="671" outlineLevel="1">
      <c r="A671" s="20"/>
      <c r="B671" s="20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</row>
    <row r="672" outlineLevel="1">
      <c r="A672" s="20"/>
      <c r="B672" s="20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</row>
    <row r="673" outlineLevel="1">
      <c r="A673" s="20"/>
      <c r="B673" s="20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</row>
    <row r="674" outlineLevel="1">
      <c r="A674" s="20"/>
      <c r="B674" s="20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</row>
    <row r="675" outlineLevel="1">
      <c r="A675" s="20"/>
      <c r="B675" s="20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</row>
    <row r="676" outlineLevel="1">
      <c r="A676" s="20"/>
      <c r="B676" s="20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</row>
    <row r="677" outlineLevel="1">
      <c r="A677" s="20"/>
      <c r="B677" s="20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</row>
    <row r="678" outlineLevel="1">
      <c r="A678" s="20"/>
      <c r="B678" s="20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</row>
    <row r="679" outlineLevel="1">
      <c r="A679" s="20"/>
      <c r="B679" s="20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</row>
    <row r="680" outlineLevel="1">
      <c r="A680" s="20"/>
      <c r="B680" s="20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</row>
    <row r="681" outlineLevel="1">
      <c r="A681" s="20"/>
      <c r="B681" s="20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</row>
    <row r="682" outlineLevel="1">
      <c r="A682" s="20"/>
      <c r="B682" s="20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</row>
    <row r="683" outlineLevel="1">
      <c r="A683" s="20"/>
      <c r="B683" s="20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</row>
    <row r="684" outlineLevel="1">
      <c r="A684" s="20"/>
      <c r="B684" s="20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</row>
    <row r="685" outlineLevel="1">
      <c r="A685" s="20"/>
      <c r="B685" s="20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</row>
    <row r="686" outlineLevel="1">
      <c r="A686" s="20"/>
      <c r="B686" s="20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</row>
    <row r="687" outlineLevel="1">
      <c r="A687" s="20"/>
      <c r="B687" s="20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</row>
    <row r="688" outlineLevel="1">
      <c r="A688" s="20"/>
      <c r="B688" s="20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</row>
    <row r="689" outlineLevel="1">
      <c r="A689" s="20"/>
      <c r="B689" s="20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</row>
    <row r="690" outlineLevel="1">
      <c r="A690" s="20"/>
      <c r="B690" s="20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</row>
    <row r="691" outlineLevel="1">
      <c r="A691" s="20"/>
      <c r="B691" s="20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</row>
    <row r="692" outlineLevel="1">
      <c r="A692" s="20"/>
      <c r="B692" s="20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</row>
    <row r="693" outlineLevel="1">
      <c r="A693" s="20"/>
      <c r="B693" s="20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</row>
    <row r="694" outlineLevel="1">
      <c r="A694" s="20"/>
      <c r="B694" s="20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</row>
    <row r="695" outlineLevel="1">
      <c r="A695" s="20"/>
      <c r="B695" s="20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</row>
    <row r="696" outlineLevel="1">
      <c r="A696" s="20"/>
      <c r="B696" s="20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</row>
    <row r="697" outlineLevel="1">
      <c r="A697" s="20"/>
      <c r="B697" s="20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</row>
    <row r="698" outlineLevel="1">
      <c r="A698" s="20"/>
      <c r="B698" s="20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</row>
    <row r="699" outlineLevel="1">
      <c r="A699" s="20"/>
      <c r="B699" s="20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</row>
    <row r="700" outlineLevel="1">
      <c r="A700" s="20"/>
      <c r="B700" s="20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</row>
    <row r="701" outlineLevel="1">
      <c r="A701" s="20"/>
      <c r="B701" s="20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</row>
    <row r="702" outlineLevel="1">
      <c r="A702" s="20"/>
      <c r="B702" s="20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</row>
    <row r="703" outlineLevel="1">
      <c r="A703" s="20"/>
      <c r="B703" s="20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</row>
    <row r="704" outlineLevel="1">
      <c r="A704" s="20"/>
      <c r="B704" s="20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</row>
    <row r="705" outlineLevel="1">
      <c r="A705" s="20"/>
      <c r="B705" s="20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</row>
    <row r="706" outlineLevel="1">
      <c r="A706" s="20"/>
      <c r="B706" s="20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</row>
    <row r="707" outlineLevel="1">
      <c r="A707" s="20"/>
      <c r="B707" s="20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</row>
    <row r="708" outlineLevel="1">
      <c r="A708" s="20"/>
      <c r="B708" s="20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</row>
    <row r="709" outlineLevel="1">
      <c r="A709" s="20"/>
      <c r="B709" s="20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</row>
    <row r="710" outlineLevel="1">
      <c r="A710" s="20"/>
      <c r="B710" s="20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</row>
    <row r="711" outlineLevel="1">
      <c r="A711" s="20"/>
      <c r="B711" s="20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</row>
    <row r="712" outlineLevel="1">
      <c r="A712" s="20"/>
      <c r="B712" s="20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</row>
    <row r="713" outlineLevel="1">
      <c r="A713" s="20"/>
      <c r="B713" s="20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</row>
    <row r="714" outlineLevel="1">
      <c r="A714" s="20"/>
      <c r="B714" s="20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</row>
    <row r="715" outlineLevel="1">
      <c r="A715" s="20"/>
      <c r="B715" s="20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</row>
    <row r="716" outlineLevel="1">
      <c r="A716" s="20"/>
      <c r="B716" s="20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</row>
    <row r="717" outlineLevel="1">
      <c r="A717" s="20"/>
      <c r="B717" s="20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</row>
    <row r="718" outlineLevel="1">
      <c r="A718" s="20"/>
      <c r="B718" s="20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</row>
    <row r="719" outlineLevel="1">
      <c r="A719" s="20"/>
      <c r="B719" s="20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</row>
    <row r="720" outlineLevel="1">
      <c r="A720" s="20"/>
      <c r="B720" s="20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</row>
    <row r="721" outlineLevel="1">
      <c r="A721" s="20"/>
      <c r="B721" s="20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</row>
    <row r="722" outlineLevel="1">
      <c r="A722" s="20"/>
      <c r="B722" s="20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</row>
    <row r="723" outlineLevel="1">
      <c r="A723" s="20"/>
      <c r="B723" s="20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</row>
    <row r="724" outlineLevel="1">
      <c r="A724" s="20"/>
      <c r="B724" s="20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</row>
    <row r="725" outlineLevel="1">
      <c r="A725" s="20"/>
      <c r="B725" s="20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</row>
    <row r="726" outlineLevel="1">
      <c r="A726" s="20"/>
      <c r="B726" s="20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</row>
    <row r="727" outlineLevel="1">
      <c r="A727" s="20"/>
      <c r="B727" s="20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</row>
    <row r="728" outlineLevel="1">
      <c r="A728" s="20"/>
      <c r="B728" s="20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</row>
    <row r="729" outlineLevel="1">
      <c r="A729" s="20"/>
      <c r="B729" s="20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</row>
    <row r="730" outlineLevel="1">
      <c r="A730" s="20"/>
      <c r="B730" s="20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</row>
    <row r="731" outlineLevel="1">
      <c r="A731" s="20"/>
      <c r="B731" s="20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</row>
    <row r="732" outlineLevel="1">
      <c r="A732" s="20"/>
      <c r="B732" s="20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</row>
    <row r="733" outlineLevel="1">
      <c r="A733" s="20"/>
      <c r="B733" s="20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</row>
    <row r="734" outlineLevel="1">
      <c r="A734" s="20"/>
      <c r="B734" s="20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</row>
    <row r="735" outlineLevel="1">
      <c r="A735" s="20"/>
      <c r="B735" s="20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</row>
    <row r="736" outlineLevel="1">
      <c r="A736" s="20"/>
      <c r="B736" s="20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</row>
    <row r="737" outlineLevel="1">
      <c r="A737" s="20"/>
      <c r="B737" s="20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</row>
    <row r="738" outlineLevel="1">
      <c r="A738" s="20"/>
      <c r="B738" s="20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</row>
    <row r="739" outlineLevel="1">
      <c r="A739" s="20"/>
      <c r="B739" s="20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</row>
    <row r="740" outlineLevel="1">
      <c r="A740" s="20"/>
      <c r="B740" s="20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</row>
    <row r="741" outlineLevel="1">
      <c r="A741" s="20"/>
      <c r="B741" s="20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</row>
    <row r="742" outlineLevel="1">
      <c r="A742" s="20"/>
      <c r="B742" s="20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</row>
    <row r="743" outlineLevel="1">
      <c r="A743" s="20"/>
      <c r="B743" s="20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</row>
    <row r="744" outlineLevel="1">
      <c r="A744" s="20"/>
      <c r="B744" s="20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</row>
    <row r="745" outlineLevel="1">
      <c r="A745" s="20"/>
      <c r="B745" s="20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</row>
    <row r="746" outlineLevel="1">
      <c r="A746" s="20"/>
      <c r="B746" s="20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</row>
    <row r="747" outlineLevel="1">
      <c r="A747" s="20"/>
      <c r="B747" s="20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</row>
    <row r="748" outlineLevel="1">
      <c r="A748" s="20"/>
      <c r="B748" s="20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</row>
    <row r="749" outlineLevel="1">
      <c r="A749" s="20"/>
      <c r="B749" s="20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</row>
    <row r="750" outlineLevel="1">
      <c r="A750" s="20"/>
      <c r="B750" s="20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</row>
    <row r="751" outlineLevel="1">
      <c r="A751" s="20"/>
      <c r="B751" s="20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</row>
    <row r="752" outlineLevel="1">
      <c r="A752" s="20"/>
      <c r="B752" s="20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</row>
    <row r="753" outlineLevel="1">
      <c r="A753" s="20"/>
      <c r="B753" s="20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</row>
    <row r="754" outlineLevel="1">
      <c r="A754" s="20"/>
      <c r="B754" s="20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</row>
    <row r="755" outlineLevel="1">
      <c r="A755" s="20"/>
      <c r="B755" s="20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</row>
    <row r="756" outlineLevel="1">
      <c r="A756" s="20"/>
      <c r="B756" s="20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</row>
    <row r="757" outlineLevel="1">
      <c r="A757" s="20"/>
      <c r="B757" s="20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</row>
    <row r="758" outlineLevel="1">
      <c r="A758" s="20"/>
      <c r="B758" s="20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</row>
    <row r="759" outlineLevel="1">
      <c r="A759" s="20"/>
      <c r="B759" s="20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</row>
    <row r="760" outlineLevel="1">
      <c r="A760" s="20"/>
      <c r="B760" s="20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</row>
    <row r="761" outlineLevel="1">
      <c r="A761" s="20"/>
      <c r="B761" s="20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</row>
    <row r="762" outlineLevel="1">
      <c r="A762" s="20"/>
      <c r="B762" s="20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</row>
    <row r="763" outlineLevel="1">
      <c r="A763" s="20"/>
      <c r="B763" s="20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</row>
    <row r="764" outlineLevel="1">
      <c r="A764" s="20"/>
      <c r="B764" s="20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</row>
    <row r="765" outlineLevel="1">
      <c r="A765" s="20"/>
      <c r="B765" s="20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</row>
    <row r="766" outlineLevel="1">
      <c r="A766" s="20"/>
      <c r="B766" s="20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</row>
    <row r="767" outlineLevel="1">
      <c r="A767" s="20"/>
      <c r="B767" s="20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</row>
    <row r="768" outlineLevel="1">
      <c r="A768" s="20"/>
      <c r="B768" s="20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</row>
    <row r="769" outlineLevel="1">
      <c r="A769" s="20"/>
      <c r="B769" s="20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</row>
    <row r="770" outlineLevel="1">
      <c r="A770" s="20"/>
      <c r="B770" s="20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</row>
    <row r="771" outlineLevel="1">
      <c r="A771" s="20"/>
      <c r="B771" s="20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</row>
    <row r="772" outlineLevel="1">
      <c r="A772" s="20"/>
      <c r="B772" s="20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</row>
    <row r="773" outlineLevel="1">
      <c r="A773" s="20"/>
      <c r="B773" s="20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</row>
    <row r="774" outlineLevel="1">
      <c r="A774" s="20"/>
      <c r="B774" s="20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</row>
    <row r="775" outlineLevel="1">
      <c r="A775" s="20"/>
      <c r="B775" s="20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</row>
    <row r="776" outlineLevel="1">
      <c r="A776" s="20"/>
      <c r="B776" s="20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</row>
    <row r="777" outlineLevel="1">
      <c r="A777" s="20"/>
      <c r="B777" s="20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</row>
    <row r="778" outlineLevel="1">
      <c r="A778" s="20"/>
      <c r="B778" s="20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</row>
    <row r="779" outlineLevel="1">
      <c r="A779" s="20"/>
      <c r="B779" s="20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</row>
    <row r="780" outlineLevel="1">
      <c r="A780" s="20"/>
      <c r="B780" s="20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</row>
    <row r="781" outlineLevel="1">
      <c r="A781" s="20"/>
      <c r="B781" s="20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</row>
    <row r="782" outlineLevel="1">
      <c r="A782" s="20"/>
      <c r="B782" s="20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</row>
    <row r="783" outlineLevel="1">
      <c r="A783" s="20"/>
      <c r="B783" s="20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</row>
    <row r="784" outlineLevel="1">
      <c r="A784" s="20"/>
      <c r="B784" s="20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</row>
    <row r="785" outlineLevel="1">
      <c r="A785" s="20"/>
      <c r="B785" s="20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</row>
    <row r="786" outlineLevel="1">
      <c r="A786" s="20"/>
      <c r="B786" s="20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</row>
    <row r="787" outlineLevel="1">
      <c r="A787" s="20"/>
      <c r="B787" s="20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</row>
    <row r="788" outlineLevel="1">
      <c r="A788" s="20"/>
      <c r="B788" s="20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</row>
    <row r="789" outlineLevel="1">
      <c r="A789" s="20"/>
      <c r="B789" s="20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</row>
    <row r="790" outlineLevel="1">
      <c r="A790" s="20"/>
      <c r="B790" s="20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</row>
    <row r="791" outlineLevel="1">
      <c r="A791" s="20"/>
      <c r="B791" s="20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</row>
    <row r="792" outlineLevel="1">
      <c r="A792" s="20"/>
      <c r="B792" s="20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</row>
    <row r="793" outlineLevel="1">
      <c r="A793" s="20"/>
      <c r="B793" s="20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</row>
    <row r="794" outlineLevel="1">
      <c r="A794" s="20"/>
      <c r="B794" s="20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</row>
    <row r="795" outlineLevel="1">
      <c r="A795" s="20"/>
      <c r="B795" s="20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</row>
    <row r="796" outlineLevel="1">
      <c r="A796" s="20"/>
      <c r="B796" s="20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</row>
    <row r="797" outlineLevel="1">
      <c r="A797" s="20"/>
      <c r="B797" s="20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</row>
    <row r="798" outlineLevel="1">
      <c r="A798" s="20"/>
      <c r="B798" s="20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</row>
    <row r="799" outlineLevel="1">
      <c r="A799" s="20"/>
      <c r="B799" s="20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</row>
    <row r="800" outlineLevel="1">
      <c r="A800" s="20"/>
      <c r="B800" s="20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</row>
    <row r="801" outlineLevel="1">
      <c r="A801" s="20"/>
      <c r="B801" s="20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</row>
    <row r="802" outlineLevel="1">
      <c r="A802" s="20"/>
      <c r="B802" s="20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</row>
    <row r="803" outlineLevel="1">
      <c r="A803" s="20"/>
      <c r="B803" s="20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</row>
    <row r="804" outlineLevel="1">
      <c r="A804" s="20"/>
      <c r="B804" s="20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</row>
    <row r="805" outlineLevel="1">
      <c r="A805" s="20"/>
      <c r="B805" s="20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</row>
    <row r="806" outlineLevel="1">
      <c r="A806" s="20"/>
      <c r="B806" s="20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</row>
    <row r="807" outlineLevel="1">
      <c r="A807" s="20"/>
      <c r="B807" s="20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</row>
    <row r="808" outlineLevel="1">
      <c r="A808" s="20"/>
      <c r="B808" s="20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</row>
    <row r="809" outlineLevel="1">
      <c r="A809" s="20"/>
      <c r="B809" s="20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</row>
    <row r="810" outlineLevel="1">
      <c r="A810" s="20"/>
      <c r="B810" s="20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</row>
    <row r="811" outlineLevel="1">
      <c r="A811" s="20"/>
      <c r="B811" s="20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</row>
    <row r="812" outlineLevel="1">
      <c r="A812" s="20"/>
      <c r="B812" s="20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</row>
    <row r="813" outlineLevel="1">
      <c r="A813" s="20"/>
      <c r="B813" s="20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</row>
    <row r="814" outlineLevel="1">
      <c r="A814" s="20"/>
      <c r="B814" s="20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</row>
    <row r="815" outlineLevel="1">
      <c r="A815" s="20"/>
      <c r="B815" s="20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</row>
    <row r="816" outlineLevel="1">
      <c r="A816" s="20"/>
      <c r="B816" s="20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</row>
    <row r="817" outlineLevel="1">
      <c r="A817" s="20"/>
      <c r="B817" s="20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</row>
    <row r="818" outlineLevel="1">
      <c r="A818" s="20"/>
      <c r="B818" s="20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</row>
    <row r="819" outlineLevel="1">
      <c r="A819" s="20"/>
      <c r="B819" s="20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</row>
    <row r="820" outlineLevel="1">
      <c r="A820" s="20"/>
      <c r="B820" s="20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</row>
    <row r="821" outlineLevel="1">
      <c r="A821" s="20"/>
      <c r="B821" s="20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</row>
    <row r="822" outlineLevel="1">
      <c r="A822" s="20"/>
      <c r="B822" s="20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</row>
    <row r="823" outlineLevel="1">
      <c r="A823" s="20"/>
      <c r="B823" s="20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</row>
    <row r="824" outlineLevel="1">
      <c r="A824" s="20"/>
      <c r="B824" s="20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</row>
    <row r="825" outlineLevel="1">
      <c r="A825" s="20"/>
      <c r="B825" s="20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</row>
    <row r="826" outlineLevel="1">
      <c r="A826" s="20"/>
      <c r="B826" s="20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</row>
    <row r="827" outlineLevel="1">
      <c r="A827" s="20"/>
      <c r="B827" s="20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</row>
    <row r="828" outlineLevel="1">
      <c r="A828" s="20"/>
      <c r="B828" s="20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</row>
    <row r="829" outlineLevel="1">
      <c r="A829" s="20"/>
      <c r="B829" s="20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</row>
    <row r="830" outlineLevel="1">
      <c r="A830" s="20"/>
      <c r="B830" s="20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</row>
    <row r="831" outlineLevel="1">
      <c r="A831" s="20"/>
      <c r="B831" s="20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</row>
    <row r="832" outlineLevel="1">
      <c r="A832" s="20"/>
      <c r="B832" s="20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</row>
    <row r="833" outlineLevel="1">
      <c r="A833" s="20"/>
      <c r="B833" s="20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</row>
    <row r="834" outlineLevel="1">
      <c r="A834" s="20"/>
      <c r="B834" s="20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</row>
    <row r="835" outlineLevel="1">
      <c r="A835" s="20"/>
      <c r="B835" s="20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</row>
    <row r="836" outlineLevel="1">
      <c r="A836" s="20"/>
      <c r="B836" s="20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</row>
    <row r="837" outlineLevel="1">
      <c r="A837" s="20"/>
      <c r="B837" s="20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</row>
    <row r="838" outlineLevel="1">
      <c r="A838" s="20"/>
      <c r="B838" s="20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</row>
    <row r="839" outlineLevel="1">
      <c r="A839" s="20"/>
      <c r="B839" s="20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</row>
    <row r="840" outlineLevel="1">
      <c r="A840" s="20"/>
      <c r="B840" s="20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</row>
    <row r="841" outlineLevel="1">
      <c r="A841" s="20"/>
      <c r="B841" s="20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</row>
    <row r="842" outlineLevel="1">
      <c r="A842" s="20"/>
      <c r="B842" s="20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</row>
    <row r="843" outlineLevel="1">
      <c r="A843" s="20"/>
      <c r="B843" s="20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</row>
    <row r="844" outlineLevel="1">
      <c r="A844" s="20"/>
      <c r="B844" s="20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</row>
    <row r="845" outlineLevel="1">
      <c r="A845" s="20"/>
      <c r="B845" s="20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</row>
    <row r="846" outlineLevel="1">
      <c r="A846" s="20"/>
      <c r="B846" s="20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</row>
    <row r="847" outlineLevel="1">
      <c r="A847" s="20"/>
      <c r="B847" s="20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</row>
    <row r="848" outlineLevel="1">
      <c r="A848" s="20"/>
      <c r="B848" s="20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</row>
    <row r="849" outlineLevel="1">
      <c r="A849" s="20"/>
      <c r="B849" s="20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</row>
    <row r="850" outlineLevel="1">
      <c r="A850" s="20"/>
      <c r="B850" s="20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</row>
    <row r="851" outlineLevel="1">
      <c r="A851" s="20"/>
      <c r="B851" s="20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</row>
    <row r="852" outlineLevel="1">
      <c r="A852" s="20"/>
      <c r="B852" s="20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</row>
    <row r="853" outlineLevel="1">
      <c r="A853" s="20"/>
      <c r="B853" s="20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</row>
    <row r="854" outlineLevel="1">
      <c r="A854" s="20"/>
      <c r="B854" s="20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</row>
    <row r="855" outlineLevel="1">
      <c r="A855" s="20"/>
      <c r="B855" s="20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</row>
    <row r="856" outlineLevel="1">
      <c r="A856" s="20"/>
      <c r="B856" s="20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</row>
    <row r="857" outlineLevel="1">
      <c r="A857" s="20"/>
      <c r="B857" s="20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</row>
    <row r="858" outlineLevel="1">
      <c r="A858" s="20"/>
      <c r="B858" s="20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</row>
    <row r="859" outlineLevel="1">
      <c r="A859" s="20"/>
      <c r="B859" s="20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</row>
    <row r="860" outlineLevel="1">
      <c r="A860" s="20"/>
      <c r="B860" s="20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</row>
    <row r="861" outlineLevel="1">
      <c r="A861" s="20"/>
      <c r="B861" s="20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</row>
    <row r="862" outlineLevel="1">
      <c r="A862" s="20"/>
      <c r="B862" s="20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</row>
    <row r="863" outlineLevel="1">
      <c r="A863" s="20"/>
      <c r="B863" s="20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</row>
    <row r="864" outlineLevel="1">
      <c r="A864" s="20"/>
      <c r="B864" s="20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</row>
    <row r="865" outlineLevel="1">
      <c r="A865" s="20"/>
      <c r="B865" s="20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</row>
    <row r="866" outlineLevel="1">
      <c r="A866" s="20"/>
      <c r="B866" s="20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</row>
    <row r="867" outlineLevel="1">
      <c r="A867" s="20"/>
      <c r="B867" s="20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</row>
    <row r="868" outlineLevel="1">
      <c r="A868" s="20"/>
      <c r="B868" s="20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</row>
    <row r="869" outlineLevel="1">
      <c r="A869" s="20"/>
      <c r="B869" s="20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</row>
    <row r="870" outlineLevel="1">
      <c r="A870" s="20"/>
      <c r="B870" s="20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</row>
    <row r="871" outlineLevel="1">
      <c r="A871" s="20"/>
      <c r="B871" s="20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</row>
    <row r="872" outlineLevel="1">
      <c r="A872" s="20"/>
      <c r="B872" s="20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</row>
    <row r="873" outlineLevel="1">
      <c r="A873" s="20"/>
      <c r="B873" s="20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</row>
    <row r="874" outlineLevel="1">
      <c r="A874" s="20"/>
      <c r="B874" s="20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</row>
    <row r="875" outlineLevel="1">
      <c r="A875" s="20"/>
      <c r="B875" s="20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</row>
    <row r="876" outlineLevel="1">
      <c r="A876" s="20"/>
      <c r="B876" s="20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</row>
    <row r="877" outlineLevel="1">
      <c r="A877" s="20"/>
      <c r="B877" s="20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</row>
    <row r="878" outlineLevel="1">
      <c r="A878" s="20"/>
      <c r="B878" s="20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</row>
    <row r="879" outlineLevel="1">
      <c r="A879" s="20"/>
      <c r="B879" s="20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</row>
    <row r="880" outlineLevel="1">
      <c r="A880" s="20"/>
      <c r="B880" s="20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</row>
    <row r="881" outlineLevel="1">
      <c r="A881" s="20"/>
      <c r="B881" s="20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</row>
    <row r="882" outlineLevel="1">
      <c r="A882" s="20"/>
      <c r="B882" s="20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</row>
    <row r="883" outlineLevel="1">
      <c r="A883" s="20"/>
      <c r="B883" s="20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</row>
    <row r="884" outlineLevel="1">
      <c r="A884" s="20"/>
      <c r="B884" s="20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</row>
    <row r="885" outlineLevel="1">
      <c r="A885" s="20"/>
      <c r="B885" s="20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</row>
    <row r="886" outlineLevel="1">
      <c r="A886" s="20"/>
      <c r="B886" s="20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</row>
    <row r="887" outlineLevel="1">
      <c r="A887" s="20"/>
      <c r="B887" s="20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</row>
    <row r="888" outlineLevel="1">
      <c r="A888" s="20"/>
      <c r="B888" s="20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</row>
    <row r="889" outlineLevel="1">
      <c r="A889" s="20"/>
      <c r="B889" s="20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</row>
    <row r="890" outlineLevel="1">
      <c r="A890" s="20"/>
      <c r="B890" s="20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</row>
    <row r="891" outlineLevel="1">
      <c r="A891" s="20"/>
      <c r="B891" s="20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</row>
    <row r="892" outlineLevel="1">
      <c r="A892" s="20"/>
      <c r="B892" s="20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</row>
    <row r="893" outlineLevel="1">
      <c r="A893" s="20"/>
      <c r="B893" s="20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</row>
    <row r="894" outlineLevel="1">
      <c r="A894" s="20"/>
      <c r="B894" s="20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</row>
    <row r="895" outlineLevel="1">
      <c r="A895" s="20"/>
      <c r="B895" s="20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</row>
    <row r="896" outlineLevel="1">
      <c r="A896" s="20"/>
      <c r="B896" s="20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</row>
    <row r="897" outlineLevel="1">
      <c r="A897" s="20"/>
      <c r="B897" s="20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</row>
    <row r="898" outlineLevel="1">
      <c r="A898" s="20"/>
      <c r="B898" s="20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</row>
    <row r="899" outlineLevel="1">
      <c r="A899" s="20"/>
      <c r="B899" s="20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</row>
    <row r="900" outlineLevel="1">
      <c r="A900" s="20"/>
      <c r="B900" s="20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</row>
    <row r="901" outlineLevel="1">
      <c r="A901" s="20"/>
      <c r="B901" s="20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</row>
    <row r="902" outlineLevel="1">
      <c r="A902" s="20"/>
      <c r="B902" s="20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</row>
    <row r="903" outlineLevel="1">
      <c r="A903" s="20"/>
      <c r="B903" s="20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</row>
    <row r="904" outlineLevel="1">
      <c r="A904" s="20"/>
      <c r="B904" s="20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</row>
    <row r="905" outlineLevel="1">
      <c r="A905" s="20"/>
      <c r="B905" s="20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</row>
    <row r="906" outlineLevel="1">
      <c r="A906" s="20"/>
      <c r="B906" s="20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</row>
    <row r="907" outlineLevel="1">
      <c r="A907" s="20"/>
      <c r="B907" s="20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</row>
    <row r="908" outlineLevel="1">
      <c r="A908" s="20"/>
      <c r="B908" s="20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</row>
    <row r="909" outlineLevel="1">
      <c r="A909" s="20"/>
      <c r="B909" s="20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</row>
    <row r="910" outlineLevel="1">
      <c r="A910" s="20"/>
      <c r="B910" s="20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</row>
    <row r="911" outlineLevel="1">
      <c r="A911" s="20"/>
      <c r="B911" s="20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</row>
    <row r="912" outlineLevel="1">
      <c r="A912" s="20"/>
      <c r="B912" s="20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</row>
    <row r="913" outlineLevel="1">
      <c r="A913" s="20"/>
      <c r="B913" s="20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</row>
    <row r="914" outlineLevel="1">
      <c r="A914" s="20"/>
      <c r="B914" s="20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</row>
    <row r="915" outlineLevel="1">
      <c r="A915" s="20"/>
      <c r="B915" s="20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</row>
    <row r="916" outlineLevel="1">
      <c r="A916" s="20"/>
      <c r="B916" s="20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</row>
    <row r="917" outlineLevel="1">
      <c r="A917" s="20"/>
      <c r="B917" s="20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</row>
    <row r="918" outlineLevel="1">
      <c r="A918" s="20"/>
      <c r="B918" s="20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</row>
    <row r="919" outlineLevel="1">
      <c r="A919" s="20"/>
      <c r="B919" s="20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</row>
    <row r="920" outlineLevel="1">
      <c r="A920" s="20"/>
      <c r="B920" s="20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</row>
    <row r="921" outlineLevel="1">
      <c r="A921" s="20"/>
      <c r="B921" s="20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</row>
    <row r="922" outlineLevel="1">
      <c r="A922" s="20"/>
      <c r="B922" s="20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</row>
    <row r="923" outlineLevel="1">
      <c r="A923" s="20"/>
      <c r="B923" s="20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</row>
    <row r="924" outlineLevel="1">
      <c r="A924" s="20"/>
      <c r="B924" s="20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</row>
    <row r="925" outlineLevel="1">
      <c r="A925" s="20"/>
      <c r="B925" s="20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</row>
    <row r="926" outlineLevel="1">
      <c r="A926" s="20"/>
      <c r="B926" s="20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</row>
    <row r="927" outlineLevel="1">
      <c r="A927" s="20"/>
      <c r="B927" s="20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</row>
    <row r="928" outlineLevel="1">
      <c r="A928" s="20"/>
      <c r="B928" s="20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</row>
    <row r="929" outlineLevel="1">
      <c r="A929" s="20"/>
      <c r="B929" s="20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</row>
    <row r="930" outlineLevel="1">
      <c r="A930" s="20"/>
      <c r="B930" s="20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</row>
    <row r="931" outlineLevel="1">
      <c r="A931" s="20"/>
      <c r="B931" s="20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</row>
    <row r="932" outlineLevel="1">
      <c r="A932" s="20"/>
      <c r="B932" s="20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</row>
    <row r="933" outlineLevel="1">
      <c r="A933" s="20"/>
      <c r="B933" s="20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</row>
    <row r="934" outlineLevel="1">
      <c r="A934" s="20"/>
      <c r="B934" s="20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</row>
    <row r="935" outlineLevel="1">
      <c r="A935" s="20"/>
      <c r="B935" s="20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</row>
    <row r="936" outlineLevel="1">
      <c r="A936" s="20"/>
      <c r="B936" s="20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</row>
    <row r="937" outlineLevel="1">
      <c r="A937" s="20"/>
      <c r="B937" s="20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</row>
    <row r="938" outlineLevel="1">
      <c r="A938" s="20"/>
      <c r="B938" s="20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</row>
    <row r="939" outlineLevel="1">
      <c r="A939" s="20"/>
      <c r="B939" s="20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</row>
    <row r="940" outlineLevel="1">
      <c r="A940" s="20"/>
      <c r="B940" s="20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</row>
    <row r="941" outlineLevel="1">
      <c r="A941" s="20"/>
      <c r="B941" s="20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</row>
    <row r="942" outlineLevel="1">
      <c r="A942" s="20"/>
      <c r="B942" s="20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</row>
    <row r="943" outlineLevel="1">
      <c r="A943" s="20"/>
      <c r="B943" s="20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</row>
    <row r="944" outlineLevel="1">
      <c r="A944" s="20"/>
      <c r="B944" s="20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</row>
    <row r="945" outlineLevel="1">
      <c r="A945" s="20"/>
      <c r="B945" s="20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</row>
    <row r="946" outlineLevel="1">
      <c r="A946" s="20"/>
      <c r="B946" s="20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</row>
    <row r="947" outlineLevel="1">
      <c r="A947" s="20"/>
      <c r="B947" s="20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</row>
    <row r="948" outlineLevel="1">
      <c r="A948" s="20"/>
      <c r="B948" s="20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</row>
    <row r="949" outlineLevel="1">
      <c r="A949" s="20"/>
      <c r="B949" s="20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</row>
    <row r="950" outlineLevel="1">
      <c r="A950" s="20"/>
      <c r="B950" s="20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</row>
    <row r="951" outlineLevel="1">
      <c r="A951" s="20"/>
      <c r="B951" s="20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</row>
    <row r="952" outlineLevel="1">
      <c r="A952" s="20"/>
      <c r="B952" s="20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</row>
    <row r="953" outlineLevel="1">
      <c r="A953" s="20"/>
      <c r="B953" s="20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</row>
    <row r="954" outlineLevel="1">
      <c r="A954" s="20"/>
      <c r="B954" s="20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</row>
    <row r="955" outlineLevel="1">
      <c r="A955" s="20"/>
      <c r="B955" s="20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</row>
    <row r="956" outlineLevel="1">
      <c r="A956" s="20"/>
      <c r="B956" s="20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</row>
    <row r="957" outlineLevel="1">
      <c r="A957" s="20"/>
      <c r="B957" s="20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</row>
    <row r="958" outlineLevel="1">
      <c r="A958" s="20"/>
      <c r="B958" s="20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</row>
    <row r="959" outlineLevel="1">
      <c r="A959" s="20"/>
      <c r="B959" s="20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</row>
    <row r="960" outlineLevel="1">
      <c r="A960" s="20"/>
      <c r="B960" s="20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</row>
    <row r="961" outlineLevel="1">
      <c r="A961" s="20"/>
      <c r="B961" s="20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</row>
    <row r="962" outlineLevel="1">
      <c r="A962" s="20"/>
      <c r="B962" s="20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</row>
    <row r="963" outlineLevel="1">
      <c r="A963" s="20"/>
      <c r="B963" s="20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</row>
    <row r="964" outlineLevel="1">
      <c r="A964" s="20"/>
      <c r="B964" s="20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</row>
    <row r="965" outlineLevel="1">
      <c r="A965" s="20"/>
      <c r="B965" s="20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</row>
    <row r="966" outlineLevel="1">
      <c r="A966" s="20"/>
      <c r="B966" s="20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</row>
    <row r="967" outlineLevel="1">
      <c r="A967" s="20"/>
      <c r="B967" s="20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</row>
    <row r="968" outlineLevel="1">
      <c r="A968" s="20"/>
      <c r="B968" s="20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</row>
    <row r="969" outlineLevel="1">
      <c r="A969" s="20"/>
      <c r="B969" s="20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</row>
    <row r="970" outlineLevel="1">
      <c r="A970" s="20"/>
      <c r="B970" s="20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</row>
    <row r="971" outlineLevel="1">
      <c r="A971" s="20"/>
      <c r="B971" s="20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</row>
    <row r="972" outlineLevel="1">
      <c r="A972" s="20"/>
      <c r="B972" s="20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</row>
    <row r="973" outlineLevel="1">
      <c r="A973" s="20"/>
      <c r="B973" s="20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</row>
    <row r="974" outlineLevel="1">
      <c r="A974" s="20"/>
      <c r="B974" s="20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</row>
    <row r="975" outlineLevel="1">
      <c r="A975" s="20"/>
      <c r="B975" s="20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</row>
    <row r="976" outlineLevel="1">
      <c r="A976" s="20"/>
      <c r="B976" s="20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</row>
    <row r="977" outlineLevel="1">
      <c r="A977" s="20"/>
      <c r="B977" s="20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</row>
    <row r="978" outlineLevel="1">
      <c r="A978" s="20"/>
      <c r="B978" s="20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</row>
    <row r="979" outlineLevel="1">
      <c r="A979" s="20"/>
      <c r="B979" s="20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</row>
    <row r="980" outlineLevel="1">
      <c r="A980" s="20"/>
      <c r="B980" s="20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</row>
    <row r="981" outlineLevel="1">
      <c r="A981" s="20"/>
      <c r="B981" s="20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</row>
    <row r="982" outlineLevel="1">
      <c r="A982" s="20"/>
      <c r="B982" s="20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</row>
    <row r="983" outlineLevel="1">
      <c r="A983" s="20"/>
      <c r="B983" s="20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</row>
    <row r="984" outlineLevel="1">
      <c r="A984" s="20"/>
      <c r="B984" s="20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</row>
    <row r="985" outlineLevel="1">
      <c r="A985" s="20"/>
      <c r="B985" s="20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</row>
    <row r="986" outlineLevel="1">
      <c r="A986" s="20"/>
      <c r="B986" s="20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</row>
    <row r="987" outlineLevel="1">
      <c r="A987" s="20"/>
      <c r="B987" s="20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</row>
    <row r="988" outlineLevel="1">
      <c r="A988" s="20"/>
      <c r="B988" s="20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</row>
    <row r="989" outlineLevel="1">
      <c r="A989" s="20"/>
      <c r="B989" s="20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</row>
    <row r="990" outlineLevel="1">
      <c r="A990" s="20"/>
      <c r="B990" s="20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</row>
    <row r="991" outlineLevel="1">
      <c r="A991" s="20"/>
      <c r="B991" s="20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</row>
    <row r="992" outlineLevel="1">
      <c r="A992" s="20"/>
      <c r="B992" s="20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</row>
    <row r="993" outlineLevel="1">
      <c r="A993" s="20"/>
      <c r="B993" s="20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</row>
    <row r="994" outlineLevel="1">
      <c r="A994" s="20"/>
      <c r="B994" s="20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</row>
    <row r="995" outlineLevel="1">
      <c r="A995" s="20"/>
      <c r="B995" s="20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</row>
    <row r="996" outlineLevel="1">
      <c r="A996" s="20"/>
      <c r="B996" s="20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</row>
    <row r="997" outlineLevel="1">
      <c r="A997" s="20"/>
      <c r="B997" s="20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</row>
    <row r="998" outlineLevel="1">
      <c r="A998" s="20"/>
      <c r="B998" s="20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</row>
    <row r="999" outlineLevel="1">
      <c r="A999" s="20"/>
      <c r="B999" s="20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</row>
    <row r="1000" outlineLevel="1">
      <c r="A1000" s="20"/>
      <c r="B1000" s="20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</row>
    <row r="1001" outlineLevel="1">
      <c r="A1001" s="20"/>
      <c r="B1001" s="20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</row>
    <row r="1002" outlineLevel="1">
      <c r="A1002" s="20"/>
      <c r="B1002" s="20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</row>
    <row r="1003" outlineLevel="1">
      <c r="A1003" s="20"/>
      <c r="B1003" s="20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</row>
    <row r="1004" outlineLevel="1">
      <c r="A1004" s="20"/>
      <c r="B1004" s="20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</row>
    <row r="1005" outlineLevel="1">
      <c r="A1005" s="20"/>
      <c r="B1005" s="20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</row>
    <row r="1006" outlineLevel="1">
      <c r="A1006" s="20"/>
      <c r="B1006" s="20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</row>
    <row r="1007" outlineLevel="1">
      <c r="A1007" s="20"/>
      <c r="B1007" s="20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</row>
    <row r="1008" outlineLevel="1">
      <c r="A1008" s="20"/>
      <c r="B1008" s="20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</row>
    <row r="1009" outlineLevel="1">
      <c r="A1009" s="20"/>
      <c r="B1009" s="20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</row>
    <row r="1010" outlineLevel="1">
      <c r="A1010" s="20"/>
      <c r="B1010" s="20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</row>
    <row r="1011" outlineLevel="1">
      <c r="A1011" s="20"/>
      <c r="B1011" s="20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</row>
    <row r="1012" outlineLevel="1">
      <c r="A1012" s="20"/>
      <c r="B1012" s="20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</row>
    <row r="1013" outlineLevel="1">
      <c r="A1013" s="20"/>
      <c r="B1013" s="20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</row>
    <row r="1014" outlineLevel="1">
      <c r="A1014" s="20"/>
      <c r="B1014" s="20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</row>
    <row r="1015" outlineLevel="1">
      <c r="A1015" s="20"/>
      <c r="B1015" s="20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</row>
    <row r="1016" outlineLevel="1">
      <c r="A1016" s="20"/>
      <c r="B1016" s="20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</row>
    <row r="1017" outlineLevel="1">
      <c r="A1017" s="20"/>
      <c r="B1017" s="20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</row>
    <row r="1018" outlineLevel="1">
      <c r="A1018" s="20"/>
      <c r="B1018" s="20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</row>
    <row r="1019" outlineLevel="1">
      <c r="A1019" s="20"/>
      <c r="B1019" s="20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</row>
    <row r="1020" outlineLevel="1">
      <c r="A1020" s="20"/>
      <c r="B1020" s="20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</row>
    <row r="1021" outlineLevel="1">
      <c r="A1021" s="20"/>
      <c r="B1021" s="20"/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</row>
  </sheetData>
  <mergeCells count="1">
    <mergeCell ref="A19:D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D3" s="37" t="s">
        <v>117</v>
      </c>
      <c r="F3" s="37" t="s">
        <v>118</v>
      </c>
      <c r="G3" s="37" t="s">
        <v>119</v>
      </c>
      <c r="H3" s="37" t="s">
        <v>120</v>
      </c>
      <c r="I3" s="37" t="s">
        <v>21</v>
      </c>
      <c r="J3" s="37" t="s">
        <v>121</v>
      </c>
    </row>
    <row r="4">
      <c r="B4" s="37" t="s">
        <v>122</v>
      </c>
      <c r="E4" s="38" t="str">
        <f t="shared" ref="E4:E12" si="1">MID(B4,1,6)</f>
        <v>Task 1</v>
      </c>
      <c r="F4" s="38" t="str">
        <f t="shared" ref="F4:F12" si="2">MID(B4,8,3)</f>
        <v>1.6</v>
      </c>
      <c r="G4" s="37">
        <v>2.0</v>
      </c>
      <c r="H4" s="38" t="str">
        <f t="shared" ref="H4:H12" si="3">MID(B4,12,3)</f>
        <v>3.0</v>
      </c>
      <c r="I4" s="39"/>
      <c r="J4" s="39">
        <f t="shared" ref="J4:J13" si="4">(H4+G4*4+F4)/6</f>
        <v>2.1</v>
      </c>
      <c r="L4" s="40" t="s">
        <v>123</v>
      </c>
    </row>
    <row r="5">
      <c r="B5" s="37" t="s">
        <v>124</v>
      </c>
      <c r="E5" s="38" t="str">
        <f t="shared" si="1"/>
        <v>Task 2</v>
      </c>
      <c r="F5" s="38" t="str">
        <f t="shared" si="2"/>
        <v>1.8</v>
      </c>
      <c r="G5" s="37">
        <v>2.5</v>
      </c>
      <c r="H5" s="38" t="str">
        <f t="shared" si="3"/>
        <v>4.0</v>
      </c>
      <c r="I5" s="39"/>
      <c r="J5" s="39">
        <f t="shared" si="4"/>
        <v>2.633333333</v>
      </c>
      <c r="L5" s="37" t="s">
        <v>125</v>
      </c>
    </row>
    <row r="6">
      <c r="B6" s="37" t="s">
        <v>126</v>
      </c>
      <c r="E6" s="38" t="str">
        <f t="shared" si="1"/>
        <v>Task 3</v>
      </c>
      <c r="F6" s="38" t="str">
        <f t="shared" si="2"/>
        <v>2.0</v>
      </c>
      <c r="G6" s="37">
        <v>3.0</v>
      </c>
      <c r="H6" s="38" t="str">
        <f t="shared" si="3"/>
        <v>4.2</v>
      </c>
      <c r="I6" s="39"/>
      <c r="J6" s="39">
        <f t="shared" si="4"/>
        <v>3.033333333</v>
      </c>
    </row>
    <row r="7">
      <c r="B7" s="37" t="s">
        <v>127</v>
      </c>
      <c r="E7" s="38" t="str">
        <f t="shared" si="1"/>
        <v>Task 4</v>
      </c>
      <c r="F7" s="38" t="str">
        <f t="shared" si="2"/>
        <v>0.8</v>
      </c>
      <c r="G7" s="37">
        <v>1.2</v>
      </c>
      <c r="H7" s="38" t="str">
        <f t="shared" si="3"/>
        <v>1.6</v>
      </c>
      <c r="I7" s="39"/>
      <c r="J7" s="39">
        <f t="shared" si="4"/>
        <v>1.2</v>
      </c>
    </row>
    <row r="8">
      <c r="B8" s="37" t="s">
        <v>128</v>
      </c>
      <c r="E8" s="38" t="str">
        <f t="shared" si="1"/>
        <v>Task 5</v>
      </c>
      <c r="F8" s="38" t="str">
        <f t="shared" si="2"/>
        <v>3.8</v>
      </c>
      <c r="G8" s="37">
        <v>4.5</v>
      </c>
      <c r="H8" s="38" t="str">
        <f t="shared" si="3"/>
        <v>5.2</v>
      </c>
      <c r="I8" s="39"/>
      <c r="J8" s="39">
        <f t="shared" si="4"/>
        <v>4.5</v>
      </c>
    </row>
    <row r="9">
      <c r="B9" s="37" t="s">
        <v>129</v>
      </c>
      <c r="E9" s="38" t="str">
        <f t="shared" si="1"/>
        <v>Task 6</v>
      </c>
      <c r="F9" s="38" t="str">
        <f t="shared" si="2"/>
        <v>3.8</v>
      </c>
      <c r="G9" s="37">
        <v>5.0</v>
      </c>
      <c r="H9" s="38" t="str">
        <f t="shared" si="3"/>
        <v>6.0</v>
      </c>
      <c r="I9" s="39"/>
      <c r="J9" s="39">
        <f t="shared" si="4"/>
        <v>4.966666667</v>
      </c>
    </row>
    <row r="10">
      <c r="B10" s="37" t="s">
        <v>130</v>
      </c>
      <c r="E10" s="38" t="str">
        <f t="shared" si="1"/>
        <v>Task 7</v>
      </c>
      <c r="F10" s="38" t="str">
        <f t="shared" si="2"/>
        <v>2.2</v>
      </c>
      <c r="G10" s="37">
        <v>2.4</v>
      </c>
      <c r="H10" s="38" t="str">
        <f t="shared" si="3"/>
        <v>3.4</v>
      </c>
      <c r="I10" s="39"/>
      <c r="J10" s="39">
        <f t="shared" si="4"/>
        <v>2.533333333</v>
      </c>
    </row>
    <row r="11">
      <c r="B11" s="37" t="s">
        <v>131</v>
      </c>
      <c r="E11" s="38" t="str">
        <f t="shared" si="1"/>
        <v>Task 8</v>
      </c>
      <c r="F11" s="38" t="str">
        <f t="shared" si="2"/>
        <v>0.8</v>
      </c>
      <c r="G11" s="37">
        <v>1.2</v>
      </c>
      <c r="H11" s="38" t="str">
        <f t="shared" si="3"/>
        <v>2.2</v>
      </c>
      <c r="I11" s="39"/>
      <c r="J11" s="39">
        <f t="shared" si="4"/>
        <v>1.3</v>
      </c>
    </row>
    <row r="12">
      <c r="B12" s="37" t="s">
        <v>132</v>
      </c>
      <c r="E12" s="38" t="str">
        <f t="shared" si="1"/>
        <v>Task 9</v>
      </c>
      <c r="F12" s="38" t="str">
        <f t="shared" si="2"/>
        <v>1.6</v>
      </c>
      <c r="G12" s="37">
        <v>2.5</v>
      </c>
      <c r="H12" s="38" t="str">
        <f t="shared" si="3"/>
        <v>3.0</v>
      </c>
      <c r="I12" s="39"/>
      <c r="J12" s="39">
        <f t="shared" si="4"/>
        <v>2.433333333</v>
      </c>
    </row>
    <row r="13">
      <c r="B13" s="37" t="s">
        <v>133</v>
      </c>
      <c r="E13" s="38" t="str">
        <f>MID(B13,1,7)</f>
        <v>Task 10</v>
      </c>
      <c r="F13" s="38" t="str">
        <f>MID(B13,9,3)</f>
        <v>1.6</v>
      </c>
      <c r="G13" s="37">
        <v>4.0</v>
      </c>
      <c r="H13" s="38" t="str">
        <f>MID(B13,13,3)</f>
        <v>6.0</v>
      </c>
      <c r="I13" s="39"/>
      <c r="J13" s="39">
        <f t="shared" si="4"/>
        <v>3.933333333</v>
      </c>
    </row>
    <row r="14">
      <c r="B14" s="37" t="s">
        <v>134</v>
      </c>
      <c r="E14" s="38" t="str">
        <f>MID(B14,1,6)</f>
        <v>TOTAL </v>
      </c>
      <c r="F14" s="38" t="str">
        <f>MID(B14,7,4)</f>
        <v>20.0</v>
      </c>
      <c r="G14" s="38">
        <f>SUM(G4:G13)</f>
        <v>28.3</v>
      </c>
      <c r="H14" s="38" t="str">
        <f>MID(B14,12,4)</f>
        <v>38.6</v>
      </c>
      <c r="I14" s="38">
        <f>(H14-F14)/6</f>
        <v>3.1</v>
      </c>
      <c r="J14" s="39">
        <f>SUM(J4:J13)</f>
        <v>28.63333333</v>
      </c>
    </row>
    <row r="16">
      <c r="E16" s="37" t="s">
        <v>135</v>
      </c>
      <c r="F16" s="39">
        <f>J14+NORMSINV(0.75)*I14</f>
        <v>30.72425156</v>
      </c>
    </row>
    <row r="17">
      <c r="C17" s="41"/>
      <c r="D17" s="41"/>
    </row>
    <row r="18">
      <c r="C18" s="41"/>
      <c r="D18" s="41"/>
    </row>
    <row r="19">
      <c r="C19" s="41"/>
      <c r="D19" s="41"/>
    </row>
    <row r="20">
      <c r="C20" s="41"/>
      <c r="D20" s="41"/>
    </row>
    <row r="21">
      <c r="C21" s="41"/>
      <c r="D21" s="42" t="s">
        <v>136</v>
      </c>
      <c r="F21" s="37" t="s">
        <v>118</v>
      </c>
      <c r="G21" s="37" t="s">
        <v>119</v>
      </c>
      <c r="H21" s="37" t="s">
        <v>120</v>
      </c>
      <c r="I21" s="37" t="s">
        <v>21</v>
      </c>
      <c r="J21" s="37" t="s">
        <v>121</v>
      </c>
      <c r="K21" s="37" t="s">
        <v>22</v>
      </c>
    </row>
    <row r="22">
      <c r="C22" s="41"/>
      <c r="D22" s="41"/>
      <c r="E22" s="38" t="s">
        <v>137</v>
      </c>
      <c r="F22" s="38" t="s">
        <v>138</v>
      </c>
      <c r="G22" s="37">
        <v>2.0</v>
      </c>
      <c r="H22" s="38" t="s">
        <v>139</v>
      </c>
      <c r="I22" s="39">
        <f t="shared" ref="I22:I31" si="5">(H22-F22)/6</f>
        <v>0.2333333333</v>
      </c>
      <c r="J22" s="39">
        <v>2.1</v>
      </c>
      <c r="K22" s="38">
        <f t="shared" ref="K22:K31" si="6">I22^2</f>
        <v>0.05444444444</v>
      </c>
    </row>
    <row r="23">
      <c r="C23" s="41"/>
      <c r="D23" s="41"/>
      <c r="E23" s="38" t="s">
        <v>140</v>
      </c>
      <c r="F23" s="38" t="s">
        <v>141</v>
      </c>
      <c r="G23" s="37">
        <v>2.5</v>
      </c>
      <c r="H23" s="38" t="s">
        <v>142</v>
      </c>
      <c r="I23" s="39">
        <f t="shared" si="5"/>
        <v>0.3666666667</v>
      </c>
      <c r="J23" s="39">
        <v>2.6333333333333333</v>
      </c>
      <c r="K23" s="38">
        <f t="shared" si="6"/>
        <v>0.1344444444</v>
      </c>
    </row>
    <row r="24">
      <c r="C24" s="41"/>
      <c r="D24" s="41"/>
      <c r="E24" s="38" t="s">
        <v>143</v>
      </c>
      <c r="F24" s="38" t="s">
        <v>144</v>
      </c>
      <c r="G24" s="37">
        <v>3.0</v>
      </c>
      <c r="H24" s="38" t="s">
        <v>145</v>
      </c>
      <c r="I24" s="39">
        <f t="shared" si="5"/>
        <v>0.3666666667</v>
      </c>
      <c r="J24" s="39">
        <v>3.033333333333333</v>
      </c>
      <c r="K24" s="38">
        <f t="shared" si="6"/>
        <v>0.1344444444</v>
      </c>
    </row>
    <row r="25">
      <c r="E25" s="38" t="s">
        <v>146</v>
      </c>
      <c r="F25" s="38" t="s">
        <v>147</v>
      </c>
      <c r="G25" s="37">
        <v>1.2</v>
      </c>
      <c r="H25" s="38" t="s">
        <v>138</v>
      </c>
      <c r="I25" s="39">
        <f t="shared" si="5"/>
        <v>0.1333333333</v>
      </c>
      <c r="J25" s="39">
        <v>1.2</v>
      </c>
      <c r="K25" s="38">
        <f t="shared" si="6"/>
        <v>0.01777777778</v>
      </c>
    </row>
    <row r="26">
      <c r="E26" s="38" t="s">
        <v>148</v>
      </c>
      <c r="F26" s="38" t="s">
        <v>149</v>
      </c>
      <c r="G26" s="37">
        <v>4.5</v>
      </c>
      <c r="H26" s="38" t="s">
        <v>150</v>
      </c>
      <c r="I26" s="39">
        <f t="shared" si="5"/>
        <v>0.2333333333</v>
      </c>
      <c r="J26" s="39">
        <v>4.5</v>
      </c>
      <c r="K26" s="38">
        <f t="shared" si="6"/>
        <v>0.05444444444</v>
      </c>
    </row>
    <row r="27">
      <c r="E27" s="38" t="s">
        <v>151</v>
      </c>
      <c r="F27" s="38" t="s">
        <v>149</v>
      </c>
      <c r="G27" s="37">
        <v>5.0</v>
      </c>
      <c r="H27" s="38" t="s">
        <v>152</v>
      </c>
      <c r="I27" s="39">
        <f t="shared" si="5"/>
        <v>0.3666666667</v>
      </c>
      <c r="J27" s="39">
        <v>4.966666666666667</v>
      </c>
      <c r="K27" s="38">
        <f t="shared" si="6"/>
        <v>0.1344444444</v>
      </c>
    </row>
    <row r="28">
      <c r="E28" s="38" t="s">
        <v>153</v>
      </c>
      <c r="F28" s="38" t="s">
        <v>154</v>
      </c>
      <c r="G28" s="37">
        <v>2.4</v>
      </c>
      <c r="H28" s="38" t="s">
        <v>155</v>
      </c>
      <c r="I28" s="39">
        <f t="shared" si="5"/>
        <v>0.2</v>
      </c>
      <c r="J28" s="39">
        <v>2.533333333333333</v>
      </c>
      <c r="K28" s="38">
        <f t="shared" si="6"/>
        <v>0.04</v>
      </c>
    </row>
    <row r="29">
      <c r="E29" s="38" t="s">
        <v>156</v>
      </c>
      <c r="F29" s="38" t="s">
        <v>147</v>
      </c>
      <c r="G29" s="37">
        <v>1.2</v>
      </c>
      <c r="H29" s="38" t="s">
        <v>154</v>
      </c>
      <c r="I29" s="39">
        <f t="shared" si="5"/>
        <v>0.2333333333</v>
      </c>
      <c r="J29" s="39">
        <v>1.3</v>
      </c>
      <c r="K29" s="38">
        <f t="shared" si="6"/>
        <v>0.05444444444</v>
      </c>
    </row>
    <row r="30">
      <c r="E30" s="38" t="s">
        <v>157</v>
      </c>
      <c r="F30" s="38" t="s">
        <v>138</v>
      </c>
      <c r="G30" s="37">
        <v>2.5</v>
      </c>
      <c r="H30" s="38" t="s">
        <v>139</v>
      </c>
      <c r="I30" s="39">
        <f t="shared" si="5"/>
        <v>0.2333333333</v>
      </c>
      <c r="J30" s="39">
        <v>2.433333333333333</v>
      </c>
      <c r="K30" s="38">
        <f t="shared" si="6"/>
        <v>0.05444444444</v>
      </c>
    </row>
    <row r="31">
      <c r="E31" s="38" t="s">
        <v>158</v>
      </c>
      <c r="F31" s="38" t="s">
        <v>138</v>
      </c>
      <c r="G31" s="37">
        <v>4.0</v>
      </c>
      <c r="H31" s="38" t="s">
        <v>152</v>
      </c>
      <c r="I31" s="39">
        <f t="shared" si="5"/>
        <v>0.7333333333</v>
      </c>
      <c r="J31" s="39">
        <v>3.9333333333333336</v>
      </c>
      <c r="K31" s="38">
        <f t="shared" si="6"/>
        <v>0.5377777778</v>
      </c>
    </row>
    <row r="32">
      <c r="E32" s="38" t="s">
        <v>159</v>
      </c>
      <c r="F32" s="38" t="s">
        <v>160</v>
      </c>
      <c r="G32" s="38">
        <v>28.299999999999997</v>
      </c>
      <c r="H32" s="38" t="s">
        <v>161</v>
      </c>
      <c r="J32" s="38">
        <v>28.633333333333336</v>
      </c>
      <c r="K32" s="38">
        <f>SUM(K22:K31)</f>
        <v>1.216666667</v>
      </c>
    </row>
    <row r="34">
      <c r="G34" s="37" t="s">
        <v>21</v>
      </c>
      <c r="H34" s="38">
        <f>K32^0.5</f>
        <v>1.103026141</v>
      </c>
      <c r="I34" s="37" t="s">
        <v>135</v>
      </c>
      <c r="J34" s="38">
        <f>J32+NORMSINV(0.75)*H34</f>
        <v>29.37731316</v>
      </c>
    </row>
    <row r="38">
      <c r="D38" s="42" t="s">
        <v>162</v>
      </c>
      <c r="F38" s="37" t="s">
        <v>118</v>
      </c>
      <c r="G38" s="37" t="s">
        <v>119</v>
      </c>
      <c r="H38" s="37" t="s">
        <v>120</v>
      </c>
      <c r="I38" s="37" t="s">
        <v>21</v>
      </c>
      <c r="J38" s="37" t="s">
        <v>121</v>
      </c>
      <c r="K38" s="37" t="s">
        <v>22</v>
      </c>
    </row>
    <row r="39">
      <c r="D39" s="41"/>
      <c r="E39" s="38" t="s">
        <v>137</v>
      </c>
      <c r="F39" s="38" t="s">
        <v>138</v>
      </c>
      <c r="G39" s="37">
        <v>2.0</v>
      </c>
      <c r="H39" s="38" t="s">
        <v>139</v>
      </c>
      <c r="I39" s="39">
        <f t="shared" ref="I39:I48" si="7">(H39-F39)/B$43</f>
        <v>0.5462129028</v>
      </c>
      <c r="J39" s="39">
        <v>2.1</v>
      </c>
      <c r="K39" s="38">
        <f t="shared" ref="K39:K48" si="8">I39^2</f>
        <v>0.2983485352</v>
      </c>
    </row>
    <row r="40">
      <c r="B40" s="37" t="s">
        <v>163</v>
      </c>
      <c r="D40" s="41"/>
      <c r="E40" s="38" t="s">
        <v>140</v>
      </c>
      <c r="F40" s="38" t="s">
        <v>141</v>
      </c>
      <c r="G40" s="37">
        <v>2.5</v>
      </c>
      <c r="H40" s="38" t="s">
        <v>142</v>
      </c>
      <c r="I40" s="39">
        <f t="shared" si="7"/>
        <v>0.8583345616</v>
      </c>
      <c r="J40" s="39">
        <v>2.6333333333333333</v>
      </c>
      <c r="K40" s="38">
        <f t="shared" si="8"/>
        <v>0.7367382197</v>
      </c>
    </row>
    <row r="41">
      <c r="B41" s="43">
        <v>0.8</v>
      </c>
      <c r="D41" s="41"/>
      <c r="E41" s="38" t="s">
        <v>143</v>
      </c>
      <c r="F41" s="38" t="s">
        <v>144</v>
      </c>
      <c r="G41" s="37">
        <v>3.0</v>
      </c>
      <c r="H41" s="38" t="s">
        <v>145</v>
      </c>
      <c r="I41" s="39">
        <f t="shared" si="7"/>
        <v>0.8583345616</v>
      </c>
      <c r="J41" s="39">
        <v>3.033333333333333</v>
      </c>
      <c r="K41" s="38">
        <f t="shared" si="8"/>
        <v>0.7367382197</v>
      </c>
    </row>
    <row r="42">
      <c r="B42" s="37" t="s">
        <v>6</v>
      </c>
      <c r="E42" s="38" t="s">
        <v>146</v>
      </c>
      <c r="F42" s="38" t="s">
        <v>147</v>
      </c>
      <c r="G42" s="37">
        <v>1.2</v>
      </c>
      <c r="H42" s="38" t="s">
        <v>138</v>
      </c>
      <c r="I42" s="39">
        <f t="shared" si="7"/>
        <v>0.3121216588</v>
      </c>
      <c r="J42" s="39">
        <v>1.2</v>
      </c>
      <c r="K42" s="38">
        <f t="shared" si="8"/>
        <v>0.09741992987</v>
      </c>
    </row>
    <row r="43">
      <c r="B43" s="38">
        <f>NORMSINV(0.5+B41/2)*2</f>
        <v>2.563103128</v>
      </c>
      <c r="E43" s="38" t="s">
        <v>148</v>
      </c>
      <c r="F43" s="38" t="s">
        <v>149</v>
      </c>
      <c r="G43" s="37">
        <v>4.5</v>
      </c>
      <c r="H43" s="38" t="s">
        <v>150</v>
      </c>
      <c r="I43" s="39">
        <f t="shared" si="7"/>
        <v>0.5462129028</v>
      </c>
      <c r="J43" s="39">
        <v>4.5</v>
      </c>
      <c r="K43" s="38">
        <f t="shared" si="8"/>
        <v>0.2983485352</v>
      </c>
    </row>
    <row r="44">
      <c r="E44" s="38" t="s">
        <v>151</v>
      </c>
      <c r="F44" s="38" t="s">
        <v>149</v>
      </c>
      <c r="G44" s="37">
        <v>5.0</v>
      </c>
      <c r="H44" s="38" t="s">
        <v>152</v>
      </c>
      <c r="I44" s="39">
        <f t="shared" si="7"/>
        <v>0.8583345616</v>
      </c>
      <c r="J44" s="39">
        <v>4.966666666666667</v>
      </c>
      <c r="K44" s="38">
        <f t="shared" si="8"/>
        <v>0.7367382197</v>
      </c>
    </row>
    <row r="45">
      <c r="E45" s="38" t="s">
        <v>153</v>
      </c>
      <c r="F45" s="38" t="s">
        <v>154</v>
      </c>
      <c r="G45" s="37">
        <v>2.4</v>
      </c>
      <c r="H45" s="38" t="s">
        <v>155</v>
      </c>
      <c r="I45" s="39">
        <f t="shared" si="7"/>
        <v>0.4681824882</v>
      </c>
      <c r="J45" s="39">
        <v>2.533333333333333</v>
      </c>
      <c r="K45" s="38">
        <f t="shared" si="8"/>
        <v>0.2191948422</v>
      </c>
    </row>
    <row r="46">
      <c r="E46" s="38" t="s">
        <v>156</v>
      </c>
      <c r="F46" s="38" t="s">
        <v>147</v>
      </c>
      <c r="G46" s="37">
        <v>1.2</v>
      </c>
      <c r="H46" s="38" t="s">
        <v>154</v>
      </c>
      <c r="I46" s="39">
        <f t="shared" si="7"/>
        <v>0.5462129028</v>
      </c>
      <c r="J46" s="39">
        <v>1.3</v>
      </c>
      <c r="K46" s="38">
        <f t="shared" si="8"/>
        <v>0.2983485352</v>
      </c>
    </row>
    <row r="47">
      <c r="E47" s="38" t="s">
        <v>157</v>
      </c>
      <c r="F47" s="38" t="s">
        <v>138</v>
      </c>
      <c r="G47" s="37">
        <v>2.5</v>
      </c>
      <c r="H47" s="38" t="s">
        <v>139</v>
      </c>
      <c r="I47" s="39">
        <f t="shared" si="7"/>
        <v>0.5462129028</v>
      </c>
      <c r="J47" s="39">
        <v>2.433333333333333</v>
      </c>
      <c r="K47" s="38">
        <f t="shared" si="8"/>
        <v>0.2983485352</v>
      </c>
    </row>
    <row r="48">
      <c r="E48" s="38" t="s">
        <v>158</v>
      </c>
      <c r="F48" s="38" t="s">
        <v>138</v>
      </c>
      <c r="G48" s="37">
        <v>4.0</v>
      </c>
      <c r="H48" s="38" t="s">
        <v>152</v>
      </c>
      <c r="I48" s="39">
        <f t="shared" si="7"/>
        <v>1.716669123</v>
      </c>
      <c r="J48" s="39">
        <v>3.9333333333333336</v>
      </c>
      <c r="K48" s="38">
        <f t="shared" si="8"/>
        <v>2.946952879</v>
      </c>
    </row>
    <row r="49">
      <c r="E49" s="38" t="s">
        <v>159</v>
      </c>
      <c r="F49" s="38" t="s">
        <v>160</v>
      </c>
      <c r="G49" s="38">
        <v>28.299999999999997</v>
      </c>
      <c r="H49" s="38" t="s">
        <v>161</v>
      </c>
      <c r="J49" s="38">
        <v>28.633333333333336</v>
      </c>
      <c r="K49" s="38">
        <f>SUM(K39:K48)</f>
        <v>6.667176451</v>
      </c>
    </row>
    <row r="51">
      <c r="G51" s="37" t="s">
        <v>21</v>
      </c>
      <c r="H51" s="38">
        <f>K49^0.5</f>
        <v>2.582087615</v>
      </c>
      <c r="I51" s="37" t="s">
        <v>135</v>
      </c>
      <c r="J51" s="38">
        <f>J49+NORMSINV(0.75)*H51</f>
        <v>30.37492496</v>
      </c>
    </row>
    <row r="52">
      <c r="I52" s="37" t="s">
        <v>164</v>
      </c>
      <c r="J52" s="38">
        <f>J$49+NORMSINV(0.8)*H$51</f>
        <v>30.80647309</v>
      </c>
    </row>
    <row r="53">
      <c r="I53" s="37" t="s">
        <v>165</v>
      </c>
      <c r="J53" s="38">
        <f>J$49+NORMSINV(0.9)*H$51</f>
        <v>31.94241175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4.13"/>
    <col customWidth="1" min="10" max="10" width="21.63"/>
    <col customWidth="1" min="11" max="11" width="15.75"/>
  </cols>
  <sheetData>
    <row r="1"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>
      <c r="B2" s="37" t="s">
        <v>5</v>
      </c>
      <c r="C2" s="37"/>
      <c r="D2" s="37"/>
      <c r="E2" s="44">
        <v>0.8</v>
      </c>
      <c r="F2" s="37"/>
      <c r="G2" s="37" t="s">
        <v>7</v>
      </c>
      <c r="H2" s="42">
        <f>SUM(I9:I51)</f>
        <v>6.667176451</v>
      </c>
      <c r="I2" s="37"/>
      <c r="J2" s="37" t="s">
        <v>9</v>
      </c>
      <c r="L2" s="45">
        <f>SUM(G9:G51)</f>
        <v>28.63333333</v>
      </c>
      <c r="M2" s="37"/>
    </row>
    <row r="3">
      <c r="B3" s="37" t="s">
        <v>6</v>
      </c>
      <c r="E3" s="41">
        <f>NORMSINV(0.5+$E$2/2)*2</f>
        <v>2.563103128</v>
      </c>
      <c r="G3" s="37" t="s">
        <v>8</v>
      </c>
      <c r="H3" s="41">
        <f>$H$2^0.5</f>
        <v>2.582087615</v>
      </c>
      <c r="J3" s="37" t="s">
        <v>10</v>
      </c>
      <c r="L3" s="44">
        <v>0.75</v>
      </c>
    </row>
    <row r="4">
      <c r="J4" s="38" t="str">
        <f>MID(J2,1,23) &amp; L3*100 &amp; "%)"</f>
        <v>Total Expected Effort (75%)</v>
      </c>
      <c r="L4" s="46">
        <f>$L$2+NORMSINV($L$3)*$H$3</f>
        <v>30.37492496</v>
      </c>
    </row>
    <row r="5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</row>
    <row r="6"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</row>
    <row r="7">
      <c r="B7" s="48" t="s">
        <v>166</v>
      </c>
      <c r="C7" s="48" t="s">
        <v>16</v>
      </c>
      <c r="D7" s="48" t="s">
        <v>17</v>
      </c>
      <c r="E7" s="48" t="s">
        <v>18</v>
      </c>
      <c r="F7" s="48" t="s">
        <v>19</v>
      </c>
      <c r="G7" s="37" t="s">
        <v>20</v>
      </c>
      <c r="H7" s="37" t="s">
        <v>21</v>
      </c>
      <c r="I7" s="37" t="s">
        <v>22</v>
      </c>
      <c r="J7" s="48" t="s">
        <v>23</v>
      </c>
      <c r="K7" s="48" t="s">
        <v>24</v>
      </c>
      <c r="L7" s="48" t="s">
        <v>25</v>
      </c>
      <c r="M7" s="48" t="s">
        <v>26</v>
      </c>
    </row>
    <row r="8">
      <c r="B8" s="37" t="s">
        <v>167</v>
      </c>
      <c r="D8" s="49"/>
      <c r="E8" s="50"/>
      <c r="F8" s="49"/>
      <c r="G8" s="49"/>
      <c r="H8" s="51"/>
      <c r="I8" s="51"/>
    </row>
    <row r="9">
      <c r="C9" s="38" t="s">
        <v>137</v>
      </c>
      <c r="D9" s="49">
        <v>1.6</v>
      </c>
      <c r="E9" s="50">
        <v>2.0</v>
      </c>
      <c r="F9" s="49">
        <v>3.0</v>
      </c>
      <c r="G9" s="49">
        <f t="shared" ref="G9:G18" si="1">(D9+F9+E9*4)/6</f>
        <v>2.1</v>
      </c>
      <c r="H9" s="51">
        <f t="shared" ref="H9:H18" si="2">($F9-$D9)/$E$3</f>
        <v>0.5462129028</v>
      </c>
      <c r="I9" s="51">
        <f t="shared" ref="I9:I18" si="3">H9^2</f>
        <v>0.2983485352</v>
      </c>
    </row>
    <row r="10">
      <c r="C10" s="38" t="s">
        <v>140</v>
      </c>
      <c r="D10" s="49">
        <v>1.8</v>
      </c>
      <c r="E10" s="50">
        <v>2.5</v>
      </c>
      <c r="F10" s="49">
        <v>4.0</v>
      </c>
      <c r="G10" s="49">
        <f t="shared" si="1"/>
        <v>2.633333333</v>
      </c>
      <c r="H10" s="51">
        <f t="shared" si="2"/>
        <v>0.8583345616</v>
      </c>
      <c r="I10" s="51">
        <f t="shared" si="3"/>
        <v>0.7367382197</v>
      </c>
    </row>
    <row r="11">
      <c r="C11" s="38" t="s">
        <v>143</v>
      </c>
      <c r="D11" s="49">
        <v>2.0</v>
      </c>
      <c r="E11" s="50">
        <v>3.0</v>
      </c>
      <c r="F11" s="49">
        <v>4.2</v>
      </c>
      <c r="G11" s="49">
        <f t="shared" si="1"/>
        <v>3.033333333</v>
      </c>
      <c r="H11" s="51">
        <f t="shared" si="2"/>
        <v>0.8583345616</v>
      </c>
      <c r="I11" s="51">
        <f t="shared" si="3"/>
        <v>0.7367382197</v>
      </c>
    </row>
    <row r="12">
      <c r="C12" s="38" t="s">
        <v>146</v>
      </c>
      <c r="D12" s="49">
        <v>0.8</v>
      </c>
      <c r="E12" s="50">
        <v>1.2</v>
      </c>
      <c r="F12" s="49">
        <v>1.6</v>
      </c>
      <c r="G12" s="49">
        <f t="shared" si="1"/>
        <v>1.2</v>
      </c>
      <c r="H12" s="51">
        <f t="shared" si="2"/>
        <v>0.3121216588</v>
      </c>
      <c r="I12" s="51">
        <f t="shared" si="3"/>
        <v>0.09741992987</v>
      </c>
    </row>
    <row r="13">
      <c r="C13" s="38" t="s">
        <v>148</v>
      </c>
      <c r="D13" s="49">
        <v>3.8</v>
      </c>
      <c r="E13" s="50">
        <v>4.5</v>
      </c>
      <c r="F13" s="49">
        <v>5.2</v>
      </c>
      <c r="G13" s="49">
        <f t="shared" si="1"/>
        <v>4.5</v>
      </c>
      <c r="H13" s="51">
        <f t="shared" si="2"/>
        <v>0.5462129028</v>
      </c>
      <c r="I13" s="51">
        <f t="shared" si="3"/>
        <v>0.2983485352</v>
      </c>
    </row>
    <row r="14">
      <c r="C14" s="38" t="s">
        <v>151</v>
      </c>
      <c r="D14" s="49">
        <v>3.8</v>
      </c>
      <c r="E14" s="50">
        <v>5.0</v>
      </c>
      <c r="F14" s="49">
        <v>6.0</v>
      </c>
      <c r="G14" s="49">
        <f t="shared" si="1"/>
        <v>4.966666667</v>
      </c>
      <c r="H14" s="51">
        <f t="shared" si="2"/>
        <v>0.8583345616</v>
      </c>
      <c r="I14" s="51">
        <f t="shared" si="3"/>
        <v>0.7367382197</v>
      </c>
    </row>
    <row r="15">
      <c r="C15" s="38" t="s">
        <v>153</v>
      </c>
      <c r="D15" s="49">
        <v>2.2</v>
      </c>
      <c r="E15" s="50">
        <v>2.4</v>
      </c>
      <c r="F15" s="49">
        <v>3.4</v>
      </c>
      <c r="G15" s="49">
        <f t="shared" si="1"/>
        <v>2.533333333</v>
      </c>
      <c r="H15" s="51">
        <f t="shared" si="2"/>
        <v>0.4681824882</v>
      </c>
      <c r="I15" s="51">
        <f t="shared" si="3"/>
        <v>0.2191948422</v>
      </c>
    </row>
    <row r="16">
      <c r="C16" s="38" t="s">
        <v>156</v>
      </c>
      <c r="D16" s="49">
        <v>0.8</v>
      </c>
      <c r="E16" s="50">
        <v>1.2</v>
      </c>
      <c r="F16" s="49">
        <v>2.2</v>
      </c>
      <c r="G16" s="49">
        <f t="shared" si="1"/>
        <v>1.3</v>
      </c>
      <c r="H16" s="51">
        <f t="shared" si="2"/>
        <v>0.5462129028</v>
      </c>
      <c r="I16" s="51">
        <f t="shared" si="3"/>
        <v>0.2983485352</v>
      </c>
    </row>
    <row r="17">
      <c r="C17" s="38" t="s">
        <v>157</v>
      </c>
      <c r="D17" s="49">
        <v>1.6</v>
      </c>
      <c r="E17" s="50">
        <v>2.5</v>
      </c>
      <c r="F17" s="49">
        <v>3.0</v>
      </c>
      <c r="G17" s="49">
        <f t="shared" si="1"/>
        <v>2.433333333</v>
      </c>
      <c r="H17" s="51">
        <f t="shared" si="2"/>
        <v>0.5462129028</v>
      </c>
      <c r="I17" s="51">
        <f t="shared" si="3"/>
        <v>0.2983485352</v>
      </c>
    </row>
    <row r="18">
      <c r="C18" s="38" t="s">
        <v>158</v>
      </c>
      <c r="D18" s="49">
        <v>1.6</v>
      </c>
      <c r="E18" s="50">
        <v>4.0</v>
      </c>
      <c r="F18" s="49">
        <v>6.0</v>
      </c>
      <c r="G18" s="49">
        <f t="shared" si="1"/>
        <v>3.933333333</v>
      </c>
      <c r="H18" s="51">
        <f t="shared" si="2"/>
        <v>1.716669123</v>
      </c>
      <c r="I18" s="51">
        <f t="shared" si="3"/>
        <v>2.946952879</v>
      </c>
    </row>
    <row r="19">
      <c r="D19" s="52"/>
      <c r="E19" s="52"/>
      <c r="F19" s="52"/>
      <c r="G19" s="52"/>
      <c r="H19" s="41"/>
      <c r="I19" s="41"/>
      <c r="J19" s="39"/>
    </row>
    <row r="20">
      <c r="D20" s="52"/>
      <c r="E20" s="52"/>
      <c r="F20" s="52"/>
      <c r="G20" s="52"/>
      <c r="H20" s="41"/>
      <c r="I20" s="41"/>
      <c r="J20" s="39"/>
    </row>
    <row r="21">
      <c r="D21" s="52"/>
      <c r="E21" s="52"/>
      <c r="F21" s="52"/>
      <c r="G21" s="52"/>
      <c r="H21" s="41"/>
      <c r="I21" s="41"/>
      <c r="J21" s="39"/>
    </row>
    <row r="22">
      <c r="D22" s="52"/>
      <c r="E22" s="52"/>
      <c r="F22" s="52"/>
      <c r="G22" s="52"/>
      <c r="H22" s="41"/>
      <c r="I22" s="41"/>
      <c r="J22" s="39"/>
    </row>
    <row r="23">
      <c r="D23" s="52"/>
      <c r="E23" s="52"/>
      <c r="F23" s="52"/>
      <c r="G23" s="52"/>
      <c r="H23" s="41"/>
      <c r="I23" s="41"/>
      <c r="J23" s="39"/>
    </row>
    <row r="24">
      <c r="D24" s="52"/>
      <c r="E24" s="52"/>
      <c r="F24" s="52"/>
      <c r="G24" s="52"/>
      <c r="H24" s="41"/>
      <c r="I24" s="41"/>
      <c r="J24" s="39"/>
    </row>
    <row r="25">
      <c r="D25" s="52"/>
      <c r="E25" s="52"/>
      <c r="F25" s="52"/>
      <c r="G25" s="52"/>
      <c r="H25" s="41"/>
      <c r="I25" s="41"/>
      <c r="J25" s="39"/>
    </row>
    <row r="26">
      <c r="D26" s="52"/>
      <c r="E26" s="52"/>
      <c r="F26" s="52"/>
      <c r="G26" s="52"/>
      <c r="H26" s="41"/>
      <c r="I26" s="41"/>
      <c r="J26" s="39"/>
    </row>
    <row r="27">
      <c r="D27" s="52"/>
      <c r="E27" s="52"/>
      <c r="F27" s="52"/>
      <c r="G27" s="52"/>
      <c r="H27" s="41"/>
      <c r="I27" s="41"/>
      <c r="J27" s="39"/>
    </row>
    <row r="28">
      <c r="D28" s="52"/>
      <c r="E28" s="52"/>
      <c r="F28" s="52"/>
      <c r="G28" s="52"/>
      <c r="H28" s="41"/>
      <c r="I28" s="41"/>
      <c r="J28" s="39"/>
    </row>
    <row r="29">
      <c r="D29" s="52"/>
      <c r="E29" s="52"/>
      <c r="F29" s="52"/>
      <c r="G29" s="52"/>
      <c r="H29" s="41"/>
      <c r="I29" s="41"/>
    </row>
    <row r="30">
      <c r="D30" s="52"/>
      <c r="E30" s="52"/>
      <c r="F30" s="52"/>
      <c r="G30" s="52"/>
      <c r="H30" s="41"/>
      <c r="I30" s="41"/>
    </row>
    <row r="31">
      <c r="D31" s="52"/>
      <c r="E31" s="52"/>
      <c r="F31" s="52"/>
      <c r="G31" s="52"/>
      <c r="H31" s="41"/>
      <c r="I31" s="41"/>
    </row>
    <row r="32">
      <c r="D32" s="52"/>
      <c r="E32" s="52"/>
      <c r="F32" s="52"/>
      <c r="G32" s="52"/>
      <c r="H32" s="41"/>
      <c r="I32" s="41"/>
    </row>
    <row r="33">
      <c r="D33" s="52"/>
      <c r="E33" s="52"/>
      <c r="F33" s="52"/>
      <c r="G33" s="52"/>
      <c r="H33" s="41"/>
      <c r="I33" s="41"/>
    </row>
    <row r="34">
      <c r="D34" s="52"/>
      <c r="E34" s="52"/>
      <c r="F34" s="52"/>
      <c r="G34" s="52"/>
      <c r="H34" s="41"/>
      <c r="I34" s="41"/>
    </row>
    <row r="35">
      <c r="D35" s="52"/>
      <c r="E35" s="52"/>
      <c r="F35" s="52"/>
      <c r="G35" s="52"/>
      <c r="H35" s="41"/>
      <c r="I35" s="41"/>
    </row>
    <row r="36">
      <c r="D36" s="52"/>
      <c r="E36" s="52"/>
      <c r="F36" s="52"/>
      <c r="G36" s="52"/>
      <c r="H36" s="41"/>
      <c r="I36" s="41"/>
    </row>
    <row r="37">
      <c r="D37" s="52"/>
      <c r="E37" s="52"/>
      <c r="F37" s="52"/>
      <c r="G37" s="52"/>
      <c r="H37" s="41"/>
      <c r="I37" s="41"/>
    </row>
    <row r="38">
      <c r="D38" s="52"/>
      <c r="E38" s="52"/>
      <c r="F38" s="52"/>
      <c r="G38" s="52"/>
      <c r="H38" s="41"/>
      <c r="I38" s="41"/>
    </row>
    <row r="39">
      <c r="D39" s="52"/>
      <c r="E39" s="52"/>
      <c r="F39" s="52"/>
      <c r="G39" s="52"/>
      <c r="H39" s="41"/>
      <c r="I39" s="41"/>
    </row>
    <row r="40">
      <c r="D40" s="52"/>
      <c r="E40" s="52"/>
      <c r="F40" s="52"/>
      <c r="G40" s="52"/>
      <c r="H40" s="41"/>
      <c r="I40" s="41"/>
    </row>
    <row r="41">
      <c r="D41" s="52"/>
      <c r="E41" s="52"/>
      <c r="F41" s="52"/>
      <c r="G41" s="52"/>
      <c r="H41" s="41"/>
      <c r="I41" s="41"/>
    </row>
    <row r="42">
      <c r="D42" s="52"/>
      <c r="E42" s="52"/>
      <c r="F42" s="52"/>
      <c r="G42" s="52"/>
      <c r="H42" s="41"/>
      <c r="I42" s="41"/>
    </row>
    <row r="43">
      <c r="D43" s="52"/>
      <c r="E43" s="52"/>
      <c r="F43" s="52"/>
      <c r="G43" s="52"/>
      <c r="H43" s="41"/>
      <c r="I43" s="41"/>
    </row>
    <row r="44">
      <c r="D44" s="52"/>
      <c r="E44" s="52"/>
      <c r="F44" s="52"/>
      <c r="G44" s="52"/>
      <c r="H44" s="41"/>
      <c r="I44" s="41"/>
    </row>
    <row r="45">
      <c r="D45" s="52"/>
      <c r="E45" s="52"/>
      <c r="F45" s="52"/>
      <c r="G45" s="52"/>
      <c r="H45" s="41"/>
      <c r="I45" s="41"/>
    </row>
    <row r="46">
      <c r="D46" s="52"/>
      <c r="E46" s="52"/>
      <c r="F46" s="52"/>
      <c r="G46" s="52"/>
      <c r="H46" s="41"/>
      <c r="I46" s="41"/>
    </row>
    <row r="47">
      <c r="D47" s="52"/>
      <c r="E47" s="52"/>
      <c r="F47" s="52"/>
      <c r="G47" s="52"/>
      <c r="H47" s="41"/>
      <c r="I47" s="41"/>
    </row>
    <row r="48">
      <c r="D48" s="52"/>
      <c r="E48" s="52"/>
      <c r="F48" s="52"/>
      <c r="G48" s="52"/>
      <c r="H48" s="41"/>
      <c r="I48" s="41"/>
    </row>
    <row r="49">
      <c r="D49" s="52"/>
      <c r="E49" s="52"/>
      <c r="F49" s="52"/>
      <c r="G49" s="52"/>
      <c r="H49" s="41"/>
      <c r="I49" s="41"/>
    </row>
    <row r="50">
      <c r="D50" s="52"/>
      <c r="E50" s="52"/>
      <c r="F50" s="52"/>
      <c r="G50" s="52"/>
      <c r="H50" s="41"/>
      <c r="I50" s="41"/>
    </row>
    <row r="51">
      <c r="D51" s="52"/>
      <c r="E51" s="52"/>
      <c r="F51" s="52"/>
      <c r="G51" s="52"/>
      <c r="H51" s="41"/>
      <c r="I51" s="41"/>
    </row>
  </sheetData>
  <drawing r:id="rId1"/>
</worksheet>
</file>