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/>
  <xr:revisionPtr revIDLastSave="0" documentId="8_{E2C8F6C7-A4D6-42B3-A365-837B169DC176}" xr6:coauthVersionLast="47" xr6:coauthVersionMax="47" xr10:uidLastSave="{00000000-0000-0000-0000-000000000000}"/>
  <bookViews>
    <workbookView xWindow="240" yWindow="105" windowWidth="14805" windowHeight="8010" firstSheet="3" activeTab="5" xr2:uid="{00000000-000D-0000-FFFF-FFFF00000000}"/>
  </bookViews>
  <sheets>
    <sheet name="raw data" sheetId="3" r:id="rId1"/>
    <sheet name="formula" sheetId="1" r:id="rId2"/>
    <sheet name="pivot tables and charts" sheetId="5" r:id="rId3"/>
    <sheet name="Dashboard" sheetId="4" r:id="rId4"/>
    <sheet name="Sheet2" sheetId="2" state="hidden" r:id="rId5"/>
    <sheet name="Conditional  Formatting" sheetId="6" r:id="rId6"/>
  </sheets>
  <definedNames>
    <definedName name="Slicer_Club">#N/A</definedName>
    <definedName name="Slicer_Goals_Scored">#N/A</definedName>
    <definedName name="Slicer_Player_Name">#N/A</definedName>
    <definedName name="Slicer_Position">#N/A</definedName>
    <definedName name="Slicer_Position1">#N/A</definedName>
    <definedName name="Slicer_Tackles_per_90_Min">#N/A</definedName>
  </definedNames>
  <calcPr calcId="191028"/>
  <pivotCaches>
    <pivotCache cacheId="2570" r:id="rId7"/>
    <pivotCache cacheId="257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31" i="1"/>
  <c r="N27" i="1"/>
  <c r="N24" i="1"/>
  <c r="N21" i="1"/>
  <c r="N18" i="1"/>
  <c r="N14" i="1"/>
  <c r="N10" i="1"/>
</calcChain>
</file>

<file path=xl/sharedStrings.xml><?xml version="1.0" encoding="utf-8"?>
<sst xmlns="http://schemas.openxmlformats.org/spreadsheetml/2006/main" count="468" uniqueCount="96">
  <si>
    <t>Excel Sample Data</t>
  </si>
  <si>
    <t>2022 FIFA World Cup Performance Data - Argentina</t>
  </si>
  <si>
    <t xml:space="preserve">Player Name </t>
  </si>
  <si>
    <t>Position</t>
  </si>
  <si>
    <t>Jersey Number</t>
  </si>
  <si>
    <t>Player DOB</t>
  </si>
  <si>
    <t xml:space="preserve">Club </t>
  </si>
  <si>
    <t xml:space="preserve"> Appearances</t>
  </si>
  <si>
    <t xml:space="preserve">Goals Scored </t>
  </si>
  <si>
    <t xml:space="preserve">Assists Provided </t>
  </si>
  <si>
    <t>Dribbles per 90 Min</t>
  </si>
  <si>
    <t>Interceptions per 90 Min</t>
  </si>
  <si>
    <t>Tackles per 90 Min</t>
  </si>
  <si>
    <t>Total Duels Won per 90 Min</t>
  </si>
  <si>
    <t>Nicolas Otamendi</t>
  </si>
  <si>
    <t>DF</t>
  </si>
  <si>
    <t xml:space="preserve">13-07-1989  </t>
  </si>
  <si>
    <t>Benfica</t>
  </si>
  <si>
    <t>Marcos Acuna</t>
  </si>
  <si>
    <t xml:space="preserve">16-03-1991  </t>
  </si>
  <si>
    <t>Sevilla</t>
  </si>
  <si>
    <t>Nicolas Tagliafico</t>
  </si>
  <si>
    <t>Lyon</t>
  </si>
  <si>
    <t>German Pezzella</t>
  </si>
  <si>
    <t xml:space="preserve">25-02-1991  </t>
  </si>
  <si>
    <t>Real Betis</t>
  </si>
  <si>
    <t>Nahuel Molina</t>
  </si>
  <si>
    <t>Atletico Madrid</t>
  </si>
  <si>
    <t>Gonzalo Montiel</t>
  </si>
  <si>
    <t>Juan Foyth</t>
  </si>
  <si>
    <t xml:space="preserve">30-09-1997  </t>
  </si>
  <si>
    <t>Villarreal</t>
  </si>
  <si>
    <t>Cristian Romero</t>
  </si>
  <si>
    <t xml:space="preserve">23-02-1998  </t>
  </si>
  <si>
    <t>Tottenham</t>
  </si>
  <si>
    <t>Lisandro Martinez</t>
  </si>
  <si>
    <t>Manchester United</t>
  </si>
  <si>
    <t>Leandro Paredes</t>
  </si>
  <si>
    <t>MF</t>
  </si>
  <si>
    <t xml:space="preserve">25-09-1992  </t>
  </si>
  <si>
    <t>Juventus</t>
  </si>
  <si>
    <t>Rodrigo De Paul</t>
  </si>
  <si>
    <t xml:space="preserve">17-06-1992  </t>
  </si>
  <si>
    <t>Guido Rodriguez</t>
  </si>
  <si>
    <t xml:space="preserve">18-05-1992  </t>
  </si>
  <si>
    <t>Exequiel Palacios</t>
  </si>
  <si>
    <t>Bayer Leverkusen</t>
  </si>
  <si>
    <t>Alexis Mac Allister</t>
  </si>
  <si>
    <t xml:space="preserve">23-07-1998  </t>
  </si>
  <si>
    <t>Brighton</t>
  </si>
  <si>
    <t>Enzo Fernandez</t>
  </si>
  <si>
    <t>Alejandro Gomez</t>
  </si>
  <si>
    <t xml:space="preserve">26-03-2001  </t>
  </si>
  <si>
    <t>Atlanta United</t>
  </si>
  <si>
    <t>Lionel Messi</t>
  </si>
  <si>
    <t>FW</t>
  </si>
  <si>
    <t xml:space="preserve">13-01-1987  </t>
  </si>
  <si>
    <t>PSG</t>
  </si>
  <si>
    <t>Lautaro Martinez</t>
  </si>
  <si>
    <t>Inter</t>
  </si>
  <si>
    <t>Paulo Dybala</t>
  </si>
  <si>
    <t>Roma</t>
  </si>
  <si>
    <t>Thiago Almada</t>
  </si>
  <si>
    <t>Julian Alvarez</t>
  </si>
  <si>
    <t>Manchester City</t>
  </si>
  <si>
    <t>Angel Di Maria</t>
  </si>
  <si>
    <t xml:space="preserve">16-07-1989  </t>
  </si>
  <si>
    <t>Angel Correa</t>
  </si>
  <si>
    <t xml:space="preserve">28-07-1995  </t>
  </si>
  <si>
    <t>Emiliano Martinez</t>
  </si>
  <si>
    <t>GK</t>
  </si>
  <si>
    <t>Aston Villa</t>
  </si>
  <si>
    <t>Franco Armani</t>
  </si>
  <si>
    <t xml:space="preserve">29-05-1987  </t>
  </si>
  <si>
    <t>River</t>
  </si>
  <si>
    <t>Geronimo Rulli</t>
  </si>
  <si>
    <t>15-07-2001</t>
  </si>
  <si>
    <t>SUM OF GOALS SCORED:</t>
  </si>
  <si>
    <t>Average tackles per 90 mins:</t>
  </si>
  <si>
    <t>MEDIAN APPEARANCES</t>
  </si>
  <si>
    <t>COUNT</t>
  </si>
  <si>
    <t>Count players by DF</t>
  </si>
  <si>
    <t>Top Assist Provider</t>
  </si>
  <si>
    <t>Average Duels Won per 90 min (only FW)</t>
  </si>
  <si>
    <t>Age Check (Older or Younger than 30)</t>
  </si>
  <si>
    <t>goals by player</t>
  </si>
  <si>
    <t>goals by position</t>
  </si>
  <si>
    <t>Count of SUM OF GOALS SCORED:</t>
  </si>
  <si>
    <t>Grand Total</t>
  </si>
  <si>
    <r>
      <rPr>
        <b/>
        <sz val="11"/>
        <color rgb="FF000000"/>
        <rFont val="Aptos Narrow"/>
        <scheme val="minor"/>
      </rPr>
      <t>interceptions by positio</t>
    </r>
    <r>
      <rPr>
        <sz val="11"/>
        <color rgb="FF000000"/>
        <rFont val="Aptos Narrow"/>
        <scheme val="minor"/>
      </rPr>
      <t>n</t>
    </r>
  </si>
  <si>
    <t>Sum of Interceptions per 90 Min</t>
  </si>
  <si>
    <t>Appearences by club</t>
  </si>
  <si>
    <t>Sum of  Appearances</t>
  </si>
  <si>
    <t xml:space="preserve">Sum of Goals Scored </t>
  </si>
  <si>
    <t xml:space="preserve">Sum of Assists Provided </t>
  </si>
  <si>
    <t>Sum of Tackles per 90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</si>
</sst>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272760"/>
      <name val="Calibri"/>
      <family val="2"/>
    </font>
    <font>
      <b/>
      <sz val="12"/>
      <color rgb="FFFFFFFF"/>
      <name val="Calibri"/>
      <family val="2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272760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/>
    <xf numFmtId="0" fontId="2" fillId="2" borderId="0" xfId="0" applyFont="1" applyFill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wrapText="1"/>
    </xf>
    <xf numFmtId="0" fontId="1" fillId="0" borderId="5" xfId="0" applyFont="1" applyFill="1" applyBorder="1" applyAlignment="1"/>
    <xf numFmtId="0" fontId="1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14" fontId="0" fillId="0" borderId="0" xfId="0" applyNumberFormat="1"/>
    <xf numFmtId="14" fontId="3" fillId="3" borderId="3" xfId="0" applyNumberFormat="1" applyFont="1" applyFill="1" applyBorder="1" applyAlignment="1"/>
    <xf numFmtId="164" fontId="1" fillId="0" borderId="5" xfId="0" applyNumberFormat="1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7">
    <dxf>
      <font>
        <color rgb="FF9C0006"/>
      </font>
      <fill>
        <patternFill patternType="solid">
          <bgColor rgb="FF9A92F0"/>
        </patternFill>
      </fill>
    </dxf>
    <dxf>
      <font>
        <color rgb="FF9C0006"/>
      </font>
      <fill>
        <patternFill patternType="solid">
          <bgColor rgb="FF00B0F0"/>
        </patternFill>
      </fill>
    </dxf>
    <dxf>
      <font>
        <color theme="8" tint="-0.499984740745262"/>
      </font>
      <fill>
        <patternFill patternType="solid">
          <bgColor theme="8" tint="0.399975585192419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A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07/relationships/slicerCache" Target="slicerCaches/slicerCache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microsoft.com/office/2007/relationships/slicerCache" Target="slicerCaches/slicerCache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5.xlsx]pivot tables and charts!PivotTable3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 BY PLAYERS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</c:pivotFmt>
      <c:pivotFmt>
        <c:idx val="2"/>
        <c:spPr>
          <a:solidFill>
            <a:srgbClr val="637CEF"/>
          </a:solidFill>
          <a:ln>
            <a:noFill/>
          </a:ln>
          <a:effectLst/>
        </c:spPr>
      </c:pivotFmt>
      <c:pivotFmt>
        <c:idx val="3"/>
        <c:spPr>
          <a:solidFill>
            <a:srgbClr val="637CEF"/>
          </a:solidFill>
          <a:ln>
            <a:noFill/>
          </a:ln>
          <a:effectLst/>
        </c:spPr>
      </c:pivotFmt>
      <c:pivotFmt>
        <c:idx val="4"/>
        <c:spPr>
          <a:solidFill>
            <a:srgbClr val="637CEF"/>
          </a:solidFill>
          <a:ln>
            <a:noFill/>
          </a:ln>
          <a:effectLst/>
        </c:spPr>
      </c:pivotFmt>
      <c:pivotFmt>
        <c:idx val="5"/>
        <c:spPr>
          <a:solidFill>
            <a:srgbClr val="637CEF"/>
          </a:solidFill>
          <a:ln>
            <a:noFill/>
          </a:ln>
          <a:effectLst/>
        </c:spPr>
      </c:pivotFmt>
      <c:pivotFmt>
        <c:idx val="6"/>
        <c:spPr>
          <a:solidFill>
            <a:srgbClr val="637CEF"/>
          </a:solidFill>
          <a:ln>
            <a:noFill/>
          </a:ln>
          <a:effectLst/>
        </c:spPr>
      </c:pivotFmt>
      <c:pivotFmt>
        <c:idx val="7"/>
        <c:spPr>
          <a:solidFill>
            <a:srgbClr val="637CEF"/>
          </a:solidFill>
          <a:ln>
            <a:noFill/>
          </a:ln>
          <a:effectLst/>
        </c:spPr>
      </c:pivotFmt>
      <c:pivotFmt>
        <c:idx val="8"/>
        <c:spPr>
          <a:solidFill>
            <a:srgbClr val="637CEF"/>
          </a:solidFill>
          <a:ln>
            <a:noFill/>
          </a:ln>
          <a:effectLst/>
        </c:spPr>
      </c:pivotFmt>
      <c:pivotFmt>
        <c:idx val="9"/>
        <c:spPr>
          <a:solidFill>
            <a:srgbClr val="637CEF"/>
          </a:solidFill>
          <a:ln>
            <a:noFill/>
          </a:ln>
          <a:effectLst/>
        </c:spPr>
      </c:pivotFmt>
      <c:pivotFmt>
        <c:idx val="10"/>
        <c:spPr>
          <a:solidFill>
            <a:srgbClr val="637CEF"/>
          </a:solidFill>
          <a:ln>
            <a:noFill/>
          </a:ln>
          <a:effectLst/>
        </c:spPr>
      </c:pivotFmt>
      <c:pivotFmt>
        <c:idx val="11"/>
        <c:spPr>
          <a:solidFill>
            <a:srgbClr val="637CEF"/>
          </a:solidFill>
          <a:ln>
            <a:noFill/>
          </a:ln>
          <a:effectLst/>
        </c:spPr>
      </c:pivotFmt>
      <c:pivotFmt>
        <c:idx val="12"/>
        <c:spPr>
          <a:solidFill>
            <a:srgbClr val="637CEF"/>
          </a:solidFill>
          <a:ln>
            <a:noFill/>
          </a:ln>
          <a:effectLst/>
        </c:spPr>
      </c:pivotFmt>
      <c:pivotFmt>
        <c:idx val="13"/>
        <c:spPr>
          <a:solidFill>
            <a:srgbClr val="637CEF"/>
          </a:solidFill>
          <a:ln>
            <a:noFill/>
          </a:ln>
          <a:effectLst/>
        </c:spPr>
      </c:pivotFmt>
      <c:pivotFmt>
        <c:idx val="14"/>
        <c:spPr>
          <a:solidFill>
            <a:srgbClr val="637CEF"/>
          </a:solidFill>
          <a:ln>
            <a:noFill/>
          </a:ln>
          <a:effectLst/>
        </c:spPr>
      </c:pivotFmt>
      <c:pivotFmt>
        <c:idx val="15"/>
        <c:spPr>
          <a:solidFill>
            <a:srgbClr val="637CEF"/>
          </a:solidFill>
          <a:ln>
            <a:noFill/>
          </a:ln>
          <a:effectLst/>
        </c:spPr>
      </c:pivotFmt>
      <c:pivotFmt>
        <c:idx val="16"/>
        <c:spPr>
          <a:solidFill>
            <a:srgbClr val="637CEF"/>
          </a:solidFill>
          <a:ln>
            <a:noFill/>
          </a:ln>
          <a:effectLst/>
        </c:spPr>
      </c:pivotFmt>
      <c:pivotFmt>
        <c:idx val="17"/>
        <c:spPr>
          <a:solidFill>
            <a:srgbClr val="637CEF"/>
          </a:solidFill>
          <a:ln>
            <a:noFill/>
          </a:ln>
          <a:effectLst/>
        </c:spPr>
      </c:pivotFmt>
      <c:pivotFmt>
        <c:idx val="18"/>
        <c:spPr>
          <a:solidFill>
            <a:srgbClr val="637CEF"/>
          </a:solidFill>
          <a:ln>
            <a:noFill/>
          </a:ln>
          <a:effectLst/>
        </c:spPr>
      </c:pivotFmt>
      <c:pivotFmt>
        <c:idx val="19"/>
        <c:spPr>
          <a:solidFill>
            <a:srgbClr val="637CEF"/>
          </a:solidFill>
          <a:ln>
            <a:noFill/>
          </a:ln>
          <a:effectLst/>
        </c:spPr>
      </c:pivotFmt>
      <c:pivotFmt>
        <c:idx val="20"/>
        <c:spPr>
          <a:solidFill>
            <a:srgbClr val="637CEF"/>
          </a:solidFill>
          <a:ln>
            <a:noFill/>
          </a:ln>
          <a:effectLst/>
        </c:spPr>
      </c:pivotFmt>
      <c:pivotFmt>
        <c:idx val="21"/>
        <c:spPr>
          <a:solidFill>
            <a:srgbClr val="637CEF"/>
          </a:solidFill>
          <a:ln>
            <a:noFill/>
          </a:ln>
          <a:effectLst/>
        </c:spPr>
      </c:pivotFmt>
      <c:pivotFmt>
        <c:idx val="22"/>
        <c:spPr>
          <a:solidFill>
            <a:srgbClr val="637CEF"/>
          </a:solidFill>
          <a:ln>
            <a:noFill/>
          </a:ln>
          <a:effectLst/>
        </c:spPr>
      </c:pivotFmt>
      <c:pivotFmt>
        <c:idx val="23"/>
        <c:spPr>
          <a:solidFill>
            <a:srgbClr val="637CEF"/>
          </a:solidFill>
          <a:ln>
            <a:noFill/>
          </a:ln>
          <a:effectLst/>
        </c:spPr>
      </c:pivotFmt>
      <c:pivotFmt>
        <c:idx val="24"/>
        <c:spPr>
          <a:solidFill>
            <a:srgbClr val="637CEF"/>
          </a:solidFill>
          <a:ln>
            <a:noFill/>
          </a:ln>
          <a:effectLst/>
        </c:spPr>
      </c:pivotFmt>
      <c:pivotFmt>
        <c:idx val="25"/>
        <c:spPr>
          <a:solidFill>
            <a:srgbClr val="637CEF"/>
          </a:solidFill>
          <a:ln>
            <a:noFill/>
          </a:ln>
          <a:effectLst/>
        </c:spPr>
      </c:pivotFmt>
      <c:pivotFmt>
        <c:idx val="26"/>
        <c:spPr>
          <a:solidFill>
            <a:srgbClr val="637CEF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03A-48E2-B758-7A4BB489477F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03A-48E2-B758-7A4BB489477F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03A-48E2-B758-7A4BB489477F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03A-48E2-B758-7A4BB489477F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03A-48E2-B758-7A4BB489477F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3A-48E2-B758-7A4BB489477F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03A-48E2-B758-7A4BB489477F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03A-48E2-B758-7A4BB489477F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03A-48E2-B758-7A4BB489477F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03A-48E2-B758-7A4BB489477F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03A-48E2-B758-7A4BB489477F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03A-48E2-B758-7A4BB489477F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03A-48E2-B758-7A4BB489477F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03A-48E2-B758-7A4BB489477F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03A-48E2-B758-7A4BB489477F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03A-48E2-B758-7A4BB489477F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3A-48E2-B758-7A4BB489477F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03A-48E2-B758-7A4BB489477F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03A-48E2-B758-7A4BB489477F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03A-48E2-B758-7A4BB489477F}"/>
              </c:ext>
            </c:extLst>
          </c:dPt>
          <c:dPt>
            <c:idx val="20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03A-48E2-B758-7A4BB489477F}"/>
              </c:ext>
            </c:extLst>
          </c:dPt>
          <c:dPt>
            <c:idx val="21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03A-48E2-B758-7A4BB489477F}"/>
              </c:ext>
            </c:extLst>
          </c:dPt>
          <c:dPt>
            <c:idx val="22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03A-48E2-B758-7A4BB489477F}"/>
              </c:ext>
            </c:extLst>
          </c:dPt>
          <c:dPt>
            <c:idx val="23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03A-48E2-B758-7A4BB489477F}"/>
              </c:ext>
            </c:extLst>
          </c:dPt>
          <c:dPt>
            <c:idx val="24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03A-48E2-B758-7A4BB489477F}"/>
              </c:ext>
            </c:extLst>
          </c:dPt>
          <c:dPt>
            <c:idx val="25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03A-48E2-B758-7A4BB489477F}"/>
              </c:ext>
            </c:extLst>
          </c:dPt>
          <c:cat>
            <c:strRef>
              <c:f>'pivot tables and charts'!$A$3:$A$29</c:f>
              <c:strCache>
                <c:ptCount val="26"/>
                <c:pt idx="0">
                  <c:v>Alejandro Gomez</c:v>
                </c:pt>
                <c:pt idx="1">
                  <c:v>Alexis Mac Allister</c:v>
                </c:pt>
                <c:pt idx="2">
                  <c:v>Angel Correa</c:v>
                </c:pt>
                <c:pt idx="3">
                  <c:v>Angel Di Maria</c:v>
                </c:pt>
                <c:pt idx="4">
                  <c:v>Cristian Romero</c:v>
                </c:pt>
                <c:pt idx="5">
                  <c:v>Emiliano Martinez</c:v>
                </c:pt>
                <c:pt idx="6">
                  <c:v>Enzo Fernandez</c:v>
                </c:pt>
                <c:pt idx="7">
                  <c:v>Exequiel Palacios</c:v>
                </c:pt>
                <c:pt idx="8">
                  <c:v>Franco Armani</c:v>
                </c:pt>
                <c:pt idx="9">
                  <c:v>German Pezzella</c:v>
                </c:pt>
                <c:pt idx="10">
                  <c:v>Geronimo Rulli</c:v>
                </c:pt>
                <c:pt idx="11">
                  <c:v>Gonzalo Montiel</c:v>
                </c:pt>
                <c:pt idx="12">
                  <c:v>Guido Rodriguez</c:v>
                </c:pt>
                <c:pt idx="13">
                  <c:v>Juan Foyth</c:v>
                </c:pt>
                <c:pt idx="14">
                  <c:v>Julian Alvarez</c:v>
                </c:pt>
                <c:pt idx="15">
                  <c:v>Lautaro Martinez</c:v>
                </c:pt>
                <c:pt idx="16">
                  <c:v>Leandro Paredes</c:v>
                </c:pt>
                <c:pt idx="17">
                  <c:v>Lionel Messi</c:v>
                </c:pt>
                <c:pt idx="18">
                  <c:v>Lisandro Martinez</c:v>
                </c:pt>
                <c:pt idx="19">
                  <c:v>Marcos Acuna</c:v>
                </c:pt>
                <c:pt idx="20">
                  <c:v>Nahuel Molina</c:v>
                </c:pt>
                <c:pt idx="21">
                  <c:v>Nicolas Otamendi</c:v>
                </c:pt>
                <c:pt idx="22">
                  <c:v>Nicolas Tagliafico</c:v>
                </c:pt>
                <c:pt idx="23">
                  <c:v>Paulo Dybala</c:v>
                </c:pt>
                <c:pt idx="24">
                  <c:v>Rodrigo De Paul</c:v>
                </c:pt>
                <c:pt idx="25">
                  <c:v>Thiago Almada</c:v>
                </c:pt>
              </c:strCache>
            </c:strRef>
          </c:cat>
          <c:val>
            <c:numRef>
              <c:f>'pivot tables and charts'!$B$3:$B$29</c:f>
              <c:numCache>
                <c:formatCode>General</c:formatCode>
                <c:ptCount val="26"/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6-4F03-A698-0B847867C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5.xlsx]pivot tables and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goals by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tables and charts'!$E$3:$E$7</c:f>
              <c:strCache>
                <c:ptCount val="4"/>
                <c:pt idx="0">
                  <c:v>DF</c:v>
                </c:pt>
                <c:pt idx="1">
                  <c:v>FW</c:v>
                </c:pt>
                <c:pt idx="2">
                  <c:v>GK</c:v>
                </c:pt>
                <c:pt idx="3">
                  <c:v>MF</c:v>
                </c:pt>
              </c:strCache>
            </c:strRef>
          </c:cat>
          <c:val>
            <c:numRef>
              <c:f>'pivot tables and charts'!$F$3:$F$7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C-46A4-8C61-1C5FFC52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0824839"/>
        <c:axId val="1074119176"/>
      </c:barChart>
      <c:catAx>
        <c:axId val="720824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19176"/>
        <c:crosses val="autoZero"/>
        <c:auto val="1"/>
        <c:lblAlgn val="ctr"/>
        <c:lblOffset val="100"/>
        <c:noMultiLvlLbl val="0"/>
      </c:catAx>
      <c:valAx>
        <c:axId val="10741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24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5.xlsx]pivot tables and charts!PivotTable5</c:name>
    <c:fmtId val="1"/>
  </c:pivotSource>
  <c:chart>
    <c:autoTitleDeleted val="1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 and charts'!$F$10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5-4EB4-8FCF-B908769F2710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05-4EB4-8FCF-B908769F2710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05-4EB4-8FCF-B908769F2710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05-4EB4-8FCF-B908769F2710}"/>
              </c:ext>
            </c:extLst>
          </c:dPt>
          <c:cat>
            <c:strRef>
              <c:f>'pivot tables and charts'!$E$11:$E$15</c:f>
              <c:strCache>
                <c:ptCount val="4"/>
                <c:pt idx="0">
                  <c:v>DF</c:v>
                </c:pt>
                <c:pt idx="1">
                  <c:v>FW</c:v>
                </c:pt>
                <c:pt idx="2">
                  <c:v>GK</c:v>
                </c:pt>
                <c:pt idx="3">
                  <c:v>MF</c:v>
                </c:pt>
              </c:strCache>
            </c:strRef>
          </c:cat>
          <c:val>
            <c:numRef>
              <c:f>'pivot tables and charts'!$F$11:$F$15</c:f>
              <c:numCache>
                <c:formatCode>General</c:formatCode>
                <c:ptCount val="4"/>
                <c:pt idx="0">
                  <c:v>6.4500000000000011</c:v>
                </c:pt>
                <c:pt idx="1">
                  <c:v>0.69</c:v>
                </c:pt>
                <c:pt idx="2">
                  <c:v>0</c:v>
                </c:pt>
                <c:pt idx="3">
                  <c:v>7.8900000000000006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0-441A-8818-B035B604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5.xlsx]pivot tables and charts!PivotTable6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Appearences by club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charts'!$F$18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tables and charts'!$E$19:$E$37</c:f>
              <c:strCache>
                <c:ptCount val="18"/>
                <c:pt idx="0">
                  <c:v>Aston Villa</c:v>
                </c:pt>
                <c:pt idx="1">
                  <c:v>Atlanta United</c:v>
                </c:pt>
                <c:pt idx="2">
                  <c:v>Atletico Madrid</c:v>
                </c:pt>
                <c:pt idx="3">
                  <c:v>Bayer Leverkusen</c:v>
                </c:pt>
                <c:pt idx="4">
                  <c:v>Benfica</c:v>
                </c:pt>
                <c:pt idx="5">
                  <c:v>Brighton</c:v>
                </c:pt>
                <c:pt idx="6">
                  <c:v>Inter</c:v>
                </c:pt>
                <c:pt idx="7">
                  <c:v>Juventus</c:v>
                </c:pt>
                <c:pt idx="8">
                  <c:v>Lyon</c:v>
                </c:pt>
                <c:pt idx="9">
                  <c:v>Manchester City</c:v>
                </c:pt>
                <c:pt idx="10">
                  <c:v>Manchester United</c:v>
                </c:pt>
                <c:pt idx="11">
                  <c:v>PSG</c:v>
                </c:pt>
                <c:pt idx="12">
                  <c:v>Real Betis</c:v>
                </c:pt>
                <c:pt idx="13">
                  <c:v>River</c:v>
                </c:pt>
                <c:pt idx="14">
                  <c:v>Roma</c:v>
                </c:pt>
                <c:pt idx="15">
                  <c:v>Sevilla</c:v>
                </c:pt>
                <c:pt idx="16">
                  <c:v>Tottenham</c:v>
                </c:pt>
                <c:pt idx="17">
                  <c:v>Villarreal</c:v>
                </c:pt>
              </c:strCache>
            </c:strRef>
          </c:cat>
          <c:val>
            <c:numRef>
              <c:f>'pivot tables and charts'!$F$19:$F$37</c:f>
              <c:numCache>
                <c:formatCode>General</c:formatCode>
                <c:ptCount val="18"/>
                <c:pt idx="0">
                  <c:v>7</c:v>
                </c:pt>
                <c:pt idx="1">
                  <c:v>2</c:v>
                </c:pt>
                <c:pt idx="2">
                  <c:v>15</c:v>
                </c:pt>
                <c:pt idx="3">
                  <c:v>3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4</c:v>
                </c:pt>
                <c:pt idx="13">
                  <c:v>0</c:v>
                </c:pt>
                <c:pt idx="14">
                  <c:v>2</c:v>
                </c:pt>
                <c:pt idx="15">
                  <c:v>10</c:v>
                </c:pt>
                <c:pt idx="16">
                  <c:v>7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8-42C3-8575-C356DA60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094215"/>
        <c:axId val="776096263"/>
      </c:lineChart>
      <c:catAx>
        <c:axId val="776094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96263"/>
        <c:crosses val="autoZero"/>
        <c:auto val="1"/>
        <c:lblAlgn val="ctr"/>
        <c:lblOffset val="100"/>
        <c:noMultiLvlLbl val="0"/>
      </c:catAx>
      <c:valAx>
        <c:axId val="776096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94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5.xlsx]Dashboard!PivotTable7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Dashboard!$B$13</c:f>
              <c:strCache>
                <c:ptCount val="1"/>
                <c:pt idx="0">
                  <c:v>Sum of Goals Scored 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04-4E39-AC53-E46ECDB0812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04-4E39-AC53-E46ECDB0812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04-4E39-AC53-E46ECDB0812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04-4E39-AC53-E46ECDB0812D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04-4E39-AC53-E46ECDB0812D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04-4E39-AC53-E46ECDB0812D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B04-4E39-AC53-E46ECDB0812D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04-4E39-AC53-E46ECDB0812D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B04-4E39-AC53-E46ECDB0812D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B04-4E39-AC53-E46ECDB0812D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B04-4E39-AC53-E46ECDB0812D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B04-4E39-AC53-E46ECDB0812D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B04-4E39-AC53-E46ECDB0812D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B04-4E39-AC53-E46ECDB0812D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B04-4E39-AC53-E46ECDB0812D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B04-4E39-AC53-E46ECDB0812D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B04-4E39-AC53-E46ECDB0812D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B04-4E39-AC53-E46ECDB0812D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B04-4E39-AC53-E46ECDB0812D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B04-4E39-AC53-E46ECDB0812D}"/>
              </c:ext>
            </c:extLst>
          </c:dPt>
          <c:dPt>
            <c:idx val="20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B04-4E39-AC53-E46ECDB0812D}"/>
              </c:ext>
            </c:extLst>
          </c:dPt>
          <c:dPt>
            <c:idx val="2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B04-4E39-AC53-E46ECDB0812D}"/>
              </c:ext>
            </c:extLst>
          </c:dPt>
          <c:dPt>
            <c:idx val="22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B04-4E39-AC53-E46ECDB0812D}"/>
              </c:ext>
            </c:extLst>
          </c:dPt>
          <c:dPt>
            <c:idx val="23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B04-4E39-AC53-E46ECDB0812D}"/>
              </c:ext>
            </c:extLst>
          </c:dPt>
          <c:dPt>
            <c:idx val="24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B04-4E39-AC53-E46ECDB0812D}"/>
              </c:ext>
            </c:extLst>
          </c:dPt>
          <c:dPt>
            <c:idx val="25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B04-4E39-AC53-E46ECDB0812D}"/>
              </c:ext>
            </c:extLst>
          </c:dPt>
          <c:cat>
            <c:strRef>
              <c:f>Dashboard!$A$14:$A$40</c:f>
              <c:strCache>
                <c:ptCount val="26"/>
                <c:pt idx="0">
                  <c:v>Alejandro Gomez</c:v>
                </c:pt>
                <c:pt idx="1">
                  <c:v>Alexis Mac Allister</c:v>
                </c:pt>
                <c:pt idx="2">
                  <c:v>Angel Correa</c:v>
                </c:pt>
                <c:pt idx="3">
                  <c:v>Angel Di Maria</c:v>
                </c:pt>
                <c:pt idx="4">
                  <c:v>Cristian Romero</c:v>
                </c:pt>
                <c:pt idx="5">
                  <c:v>Emiliano Martinez</c:v>
                </c:pt>
                <c:pt idx="6">
                  <c:v>Enzo Fernandez</c:v>
                </c:pt>
                <c:pt idx="7">
                  <c:v>Exequiel Palacios</c:v>
                </c:pt>
                <c:pt idx="8">
                  <c:v>Franco Armani</c:v>
                </c:pt>
                <c:pt idx="9">
                  <c:v>German Pezzella</c:v>
                </c:pt>
                <c:pt idx="10">
                  <c:v>Geronimo Rulli</c:v>
                </c:pt>
                <c:pt idx="11">
                  <c:v>Gonzalo Montiel</c:v>
                </c:pt>
                <c:pt idx="12">
                  <c:v>Guido Rodriguez</c:v>
                </c:pt>
                <c:pt idx="13">
                  <c:v>Juan Foyth</c:v>
                </c:pt>
                <c:pt idx="14">
                  <c:v>Julian Alvarez</c:v>
                </c:pt>
                <c:pt idx="15">
                  <c:v>Lautaro Martinez</c:v>
                </c:pt>
                <c:pt idx="16">
                  <c:v>Leandro Paredes</c:v>
                </c:pt>
                <c:pt idx="17">
                  <c:v>Lionel Messi</c:v>
                </c:pt>
                <c:pt idx="18">
                  <c:v>Lisandro Martinez</c:v>
                </c:pt>
                <c:pt idx="19">
                  <c:v>Marcos Acuna</c:v>
                </c:pt>
                <c:pt idx="20">
                  <c:v>Nahuel Molina</c:v>
                </c:pt>
                <c:pt idx="21">
                  <c:v>Nicolas Otamendi</c:v>
                </c:pt>
                <c:pt idx="22">
                  <c:v>Nicolas Tagliafico</c:v>
                </c:pt>
                <c:pt idx="23">
                  <c:v>Paulo Dybala</c:v>
                </c:pt>
                <c:pt idx="24">
                  <c:v>Rodrigo De Paul</c:v>
                </c:pt>
                <c:pt idx="25">
                  <c:v>Thiago Almada</c:v>
                </c:pt>
              </c:strCache>
            </c:strRef>
          </c:cat>
          <c:val>
            <c:numRef>
              <c:f>Dashboard!$B$14:$B$40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4005-9FDA-C6A7FE0CD3E3}"/>
            </c:ext>
          </c:extLst>
        </c:ser>
        <c:ser>
          <c:idx val="1"/>
          <c:order val="1"/>
          <c:tx>
            <c:strRef>
              <c:f>Dashboard!$C$13</c:f>
              <c:strCache>
                <c:ptCount val="1"/>
                <c:pt idx="0">
                  <c:v>Sum of Assists Provided 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B04-4E39-AC53-E46ECDB0812D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B04-4E39-AC53-E46ECDB0812D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B04-4E39-AC53-E46ECDB0812D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B04-4E39-AC53-E46ECDB0812D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B04-4E39-AC53-E46ECDB0812D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B04-4E39-AC53-E46ECDB0812D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B04-4E39-AC53-E46ECDB0812D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B04-4E39-AC53-E46ECDB0812D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B04-4E39-AC53-E46ECDB0812D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B04-4E39-AC53-E46ECDB0812D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B04-4E39-AC53-E46ECDB0812D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B04-4E39-AC53-E46ECDB0812D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B04-4E39-AC53-E46ECDB0812D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B04-4E39-AC53-E46ECDB0812D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B04-4E39-AC53-E46ECDB0812D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B04-4E39-AC53-E46ECDB0812D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B04-4E39-AC53-E46ECDB0812D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B04-4E39-AC53-E46ECDB0812D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B04-4E39-AC53-E46ECDB0812D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B04-4E39-AC53-E46ECDB0812D}"/>
              </c:ext>
            </c:extLst>
          </c:dPt>
          <c:dPt>
            <c:idx val="20"/>
            <c:bubble3D val="0"/>
            <c:spPr>
              <a:solidFill>
                <a:srgbClr val="57811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B04-4E39-AC53-E46ECDB0812D}"/>
              </c:ext>
            </c:extLst>
          </c:dPt>
          <c:dPt>
            <c:idx val="21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B04-4E39-AC53-E46ECDB0812D}"/>
              </c:ext>
            </c:extLst>
          </c:dPt>
          <c:dPt>
            <c:idx val="22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B04-4E39-AC53-E46ECDB0812D}"/>
              </c:ext>
            </c:extLst>
          </c:dPt>
          <c:dPt>
            <c:idx val="23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B04-4E39-AC53-E46ECDB0812D}"/>
              </c:ext>
            </c:extLst>
          </c:dPt>
          <c:dPt>
            <c:idx val="24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B04-4E39-AC53-E46ECDB0812D}"/>
              </c:ext>
            </c:extLst>
          </c:dPt>
          <c:dPt>
            <c:idx val="25"/>
            <c:bubble3D val="0"/>
            <c:spPr>
              <a:solidFill>
                <a:srgbClr val="13A10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B04-4E39-AC53-E46ECDB0812D}"/>
              </c:ext>
            </c:extLst>
          </c:dPt>
          <c:cat>
            <c:strRef>
              <c:f>Dashboard!$A$14:$A$40</c:f>
              <c:strCache>
                <c:ptCount val="26"/>
                <c:pt idx="0">
                  <c:v>Alejandro Gomez</c:v>
                </c:pt>
                <c:pt idx="1">
                  <c:v>Alexis Mac Allister</c:v>
                </c:pt>
                <c:pt idx="2">
                  <c:v>Angel Correa</c:v>
                </c:pt>
                <c:pt idx="3">
                  <c:v>Angel Di Maria</c:v>
                </c:pt>
                <c:pt idx="4">
                  <c:v>Cristian Romero</c:v>
                </c:pt>
                <c:pt idx="5">
                  <c:v>Emiliano Martinez</c:v>
                </c:pt>
                <c:pt idx="6">
                  <c:v>Enzo Fernandez</c:v>
                </c:pt>
                <c:pt idx="7">
                  <c:v>Exequiel Palacios</c:v>
                </c:pt>
                <c:pt idx="8">
                  <c:v>Franco Armani</c:v>
                </c:pt>
                <c:pt idx="9">
                  <c:v>German Pezzella</c:v>
                </c:pt>
                <c:pt idx="10">
                  <c:v>Geronimo Rulli</c:v>
                </c:pt>
                <c:pt idx="11">
                  <c:v>Gonzalo Montiel</c:v>
                </c:pt>
                <c:pt idx="12">
                  <c:v>Guido Rodriguez</c:v>
                </c:pt>
                <c:pt idx="13">
                  <c:v>Juan Foyth</c:v>
                </c:pt>
                <c:pt idx="14">
                  <c:v>Julian Alvarez</c:v>
                </c:pt>
                <c:pt idx="15">
                  <c:v>Lautaro Martinez</c:v>
                </c:pt>
                <c:pt idx="16">
                  <c:v>Leandro Paredes</c:v>
                </c:pt>
                <c:pt idx="17">
                  <c:v>Lionel Messi</c:v>
                </c:pt>
                <c:pt idx="18">
                  <c:v>Lisandro Martinez</c:v>
                </c:pt>
                <c:pt idx="19">
                  <c:v>Marcos Acuna</c:v>
                </c:pt>
                <c:pt idx="20">
                  <c:v>Nahuel Molina</c:v>
                </c:pt>
                <c:pt idx="21">
                  <c:v>Nicolas Otamendi</c:v>
                </c:pt>
                <c:pt idx="22">
                  <c:v>Nicolas Tagliafico</c:v>
                </c:pt>
                <c:pt idx="23">
                  <c:v>Paulo Dybala</c:v>
                </c:pt>
                <c:pt idx="24">
                  <c:v>Rodrigo De Paul</c:v>
                </c:pt>
                <c:pt idx="25">
                  <c:v>Thiago Almada</c:v>
                </c:pt>
              </c:strCache>
            </c:strRef>
          </c:cat>
          <c:val>
            <c:numRef>
              <c:f>Dashboard!$C$14:$C$40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E9-4005-9FDA-C6A7FE0C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5.xlsx]Dashboard!PivotTable8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Dashboard!$M$14</c:f>
              <c:strCache>
                <c:ptCount val="1"/>
                <c:pt idx="0">
                  <c:v>Sum of Goals Scored 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Dashboard!$L$15:$L$19</c:f>
              <c:strCache>
                <c:ptCount val="4"/>
                <c:pt idx="0">
                  <c:v>DF</c:v>
                </c:pt>
                <c:pt idx="1">
                  <c:v>FW</c:v>
                </c:pt>
                <c:pt idx="2">
                  <c:v>GK</c:v>
                </c:pt>
                <c:pt idx="3">
                  <c:v>MF</c:v>
                </c:pt>
              </c:strCache>
            </c:strRef>
          </c:cat>
          <c:val>
            <c:numRef>
              <c:f>Dashboard!$M$15:$M$19</c:f>
              <c:numCache>
                <c:formatCode>General</c:formatCode>
                <c:ptCount val="4"/>
                <c:pt idx="0">
                  <c:v>1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D-498B-A9ED-BBDE45259B9F}"/>
            </c:ext>
          </c:extLst>
        </c:ser>
        <c:ser>
          <c:idx val="1"/>
          <c:order val="1"/>
          <c:tx>
            <c:strRef>
              <c:f>Dashboard!$N$14</c:f>
              <c:strCache>
                <c:ptCount val="1"/>
                <c:pt idx="0">
                  <c:v>Sum of Tackles per 90 Min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Dashboard!$L$15:$L$19</c:f>
              <c:strCache>
                <c:ptCount val="4"/>
                <c:pt idx="0">
                  <c:v>DF</c:v>
                </c:pt>
                <c:pt idx="1">
                  <c:v>FW</c:v>
                </c:pt>
                <c:pt idx="2">
                  <c:v>GK</c:v>
                </c:pt>
                <c:pt idx="3">
                  <c:v>MF</c:v>
                </c:pt>
              </c:strCache>
            </c:strRef>
          </c:cat>
          <c:val>
            <c:numRef>
              <c:f>Dashboard!$N$15:$N$19</c:f>
              <c:numCache>
                <c:formatCode>General</c:formatCode>
                <c:ptCount val="4"/>
                <c:pt idx="0">
                  <c:v>11.940000000000001</c:v>
                </c:pt>
                <c:pt idx="1">
                  <c:v>2.35</c:v>
                </c:pt>
                <c:pt idx="2">
                  <c:v>0</c:v>
                </c:pt>
                <c:pt idx="3">
                  <c:v>17.509999999999998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D-498B-A9ED-BBDE45259B9F}"/>
            </c:ext>
          </c:extLst>
        </c:ser>
        <c:ser>
          <c:idx val="2"/>
          <c:order val="2"/>
          <c:tx>
            <c:strRef>
              <c:f>Dashboard!$O$14</c:f>
              <c:strCache>
                <c:ptCount val="1"/>
                <c:pt idx="0">
                  <c:v>Sum of Interceptions per 90 Min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Dashboard!$L$15:$L$19</c:f>
              <c:strCache>
                <c:ptCount val="4"/>
                <c:pt idx="0">
                  <c:v>DF</c:v>
                </c:pt>
                <c:pt idx="1">
                  <c:v>FW</c:v>
                </c:pt>
                <c:pt idx="2">
                  <c:v>GK</c:v>
                </c:pt>
                <c:pt idx="3">
                  <c:v>MF</c:v>
                </c:pt>
              </c:strCache>
            </c:strRef>
          </c:cat>
          <c:val>
            <c:numRef>
              <c:f>Dashboard!$O$15:$O$19</c:f>
              <c:numCache>
                <c:formatCode>General</c:formatCode>
                <c:ptCount val="4"/>
                <c:pt idx="0">
                  <c:v>6.4500000000000011</c:v>
                </c:pt>
                <c:pt idx="1">
                  <c:v>0.69</c:v>
                </c:pt>
                <c:pt idx="2">
                  <c:v>0</c:v>
                </c:pt>
                <c:pt idx="3">
                  <c:v>7.8900000000000006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AD-498B-A9ED-BBDE452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375560"/>
        <c:axId val="1623593992"/>
      </c:barChart>
      <c:catAx>
        <c:axId val="6763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593992"/>
        <c:crosses val="autoZero"/>
        <c:auto val="1"/>
        <c:lblAlgn val="ctr"/>
        <c:lblOffset val="100"/>
        <c:noMultiLvlLbl val="0"/>
      </c:catAx>
      <c:valAx>
        <c:axId val="16235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3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5.xlsx]Dashboard!PivotTable9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appearences and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Dashboard!$F$31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Dashboard!$E$32:$E$58</c:f>
              <c:strCache>
                <c:ptCount val="26"/>
                <c:pt idx="0">
                  <c:v>Alejandro Gomez</c:v>
                </c:pt>
                <c:pt idx="1">
                  <c:v>Alexis Mac Allister</c:v>
                </c:pt>
                <c:pt idx="2">
                  <c:v>Angel Correa</c:v>
                </c:pt>
                <c:pt idx="3">
                  <c:v>Angel Di Maria</c:v>
                </c:pt>
                <c:pt idx="4">
                  <c:v>Cristian Romero</c:v>
                </c:pt>
                <c:pt idx="5">
                  <c:v>Emiliano Martinez</c:v>
                </c:pt>
                <c:pt idx="6">
                  <c:v>Enzo Fernandez</c:v>
                </c:pt>
                <c:pt idx="7">
                  <c:v>Exequiel Palacios</c:v>
                </c:pt>
                <c:pt idx="8">
                  <c:v>Franco Armani</c:v>
                </c:pt>
                <c:pt idx="9">
                  <c:v>German Pezzella</c:v>
                </c:pt>
                <c:pt idx="10">
                  <c:v>Geronimo Rulli</c:v>
                </c:pt>
                <c:pt idx="11">
                  <c:v>Gonzalo Montiel</c:v>
                </c:pt>
                <c:pt idx="12">
                  <c:v>Guido Rodriguez</c:v>
                </c:pt>
                <c:pt idx="13">
                  <c:v>Juan Foyth</c:v>
                </c:pt>
                <c:pt idx="14">
                  <c:v>Julian Alvarez</c:v>
                </c:pt>
                <c:pt idx="15">
                  <c:v>Lautaro Martinez</c:v>
                </c:pt>
                <c:pt idx="16">
                  <c:v>Leandro Paredes</c:v>
                </c:pt>
                <c:pt idx="17">
                  <c:v>Lionel Messi</c:v>
                </c:pt>
                <c:pt idx="18">
                  <c:v>Lisandro Martinez</c:v>
                </c:pt>
                <c:pt idx="19">
                  <c:v>Marcos Acuna</c:v>
                </c:pt>
                <c:pt idx="20">
                  <c:v>Nahuel Molina</c:v>
                </c:pt>
                <c:pt idx="21">
                  <c:v>Nicolas Otamendi</c:v>
                </c:pt>
                <c:pt idx="22">
                  <c:v>Nicolas Tagliafico</c:v>
                </c:pt>
                <c:pt idx="23">
                  <c:v>Paulo Dybala</c:v>
                </c:pt>
                <c:pt idx="24">
                  <c:v>Rodrigo De Paul</c:v>
                </c:pt>
                <c:pt idx="25">
                  <c:v>Thiago Almada</c:v>
                </c:pt>
              </c:strCache>
            </c:strRef>
          </c:cat>
          <c:val>
            <c:numRef>
              <c:f>Dashboard!$F$32:$F$58</c:f>
              <c:numCache>
                <c:formatCode>General</c:formatCode>
                <c:ptCount val="26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6</c:v>
                </c:pt>
                <c:pt idx="23">
                  <c:v>2</c:v>
                </c:pt>
                <c:pt idx="24">
                  <c:v>7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1-4854-9F35-C04595E8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07752"/>
        <c:axId val="29417992"/>
      </c:lineChart>
      <c:catAx>
        <c:axId val="294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17992"/>
        <c:crosses val="autoZero"/>
        <c:auto val="1"/>
        <c:lblAlgn val="ctr"/>
        <c:lblOffset val="100"/>
        <c:noMultiLvlLbl val="0"/>
      </c:catAx>
      <c:valAx>
        <c:axId val="2941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7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0</xdr:row>
      <xdr:rowOff>19050</xdr:rowOff>
    </xdr:from>
    <xdr:to>
      <xdr:col>21</xdr:col>
      <xdr:colOff>47625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5EF39-D180-88F8-105C-2838FBDF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0</xdr:row>
      <xdr:rowOff>85725</xdr:rowOff>
    </xdr:from>
    <xdr:to>
      <xdr:col>13</xdr:col>
      <xdr:colOff>76200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EB451B-047E-F4F4-8831-9AE4D44C310B}"/>
            </a:ext>
            <a:ext uri="{147F2762-F138-4A5C-976F-8EAC2B608ADB}">
              <a16:predDERef xmlns:a16="http://schemas.microsoft.com/office/drawing/2014/main" pred="{BB25EF39-D180-88F8-105C-2838FBDFB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16</xdr:row>
      <xdr:rowOff>9525</xdr:rowOff>
    </xdr:from>
    <xdr:to>
      <xdr:col>12</xdr:col>
      <xdr:colOff>371475</xdr:colOff>
      <xdr:row>27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32494C-9781-A1FE-9624-158C1FF69767}"/>
            </a:ext>
            <a:ext uri="{147F2762-F138-4A5C-976F-8EAC2B608ADB}">
              <a16:predDERef xmlns:a16="http://schemas.microsoft.com/office/drawing/2014/main" pred="{3AEB451B-047E-F4F4-8831-9AE4D44C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266700</xdr:colOff>
      <xdr:row>16</xdr:row>
      <xdr:rowOff>66675</xdr:rowOff>
    </xdr:from>
    <xdr:to>
      <xdr:col>20</xdr:col>
      <xdr:colOff>571500</xdr:colOff>
      <xdr:row>30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E8E6EA-CF43-32BB-AF37-5DDEF793A584}"/>
            </a:ext>
            <a:ext uri="{147F2762-F138-4A5C-976F-8EAC2B608ADB}">
              <a16:predDERef xmlns:a16="http://schemas.microsoft.com/office/drawing/2014/main" pred="{7B32494C-9781-A1FE-9624-158C1FF69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12</xdr:row>
      <xdr:rowOff>9525</xdr:rowOff>
    </xdr:from>
    <xdr:to>
      <xdr:col>10</xdr:col>
      <xdr:colOff>381000</xdr:colOff>
      <xdr:row>26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5FEC08-9E65-1078-4378-3821FE08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19</xdr:row>
      <xdr:rowOff>66675</xdr:rowOff>
    </xdr:from>
    <xdr:to>
      <xdr:col>14</xdr:col>
      <xdr:colOff>990600</xdr:colOff>
      <xdr:row>33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D0A4E-4724-7E1D-21EB-F7C2A6D1CB6F}"/>
            </a:ext>
            <a:ext uri="{147F2762-F138-4A5C-976F-8EAC2B608ADB}">
              <a16:predDERef xmlns:a16="http://schemas.microsoft.com/office/drawing/2014/main" pred="{AF5FEC08-9E65-1078-4378-3821FE08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85725</xdr:colOff>
      <xdr:row>33</xdr:row>
      <xdr:rowOff>104775</xdr:rowOff>
    </xdr:from>
    <xdr:to>
      <xdr:col>12</xdr:col>
      <xdr:colOff>857250</xdr:colOff>
      <xdr:row>47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5E541-B74E-7DCA-9690-943F84557520}"/>
            </a:ext>
            <a:ext uri="{147F2762-F138-4A5C-976F-8EAC2B608ADB}">
              <a16:predDERef xmlns:a16="http://schemas.microsoft.com/office/drawing/2014/main" pred="{E5DD0A4E-4724-7E1D-21EB-F7C2A6D1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0</xdr:row>
      <xdr:rowOff>133350</xdr:rowOff>
    </xdr:from>
    <xdr:to>
      <xdr:col>18</xdr:col>
      <xdr:colOff>190500</xdr:colOff>
      <xdr:row>9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C0615B-E044-C08D-C483-0199F05A27E8}"/>
            </a:ext>
            <a:ext uri="{147F2762-F138-4A5C-976F-8EAC2B608ADB}">
              <a16:predDERef xmlns:a16="http://schemas.microsoft.com/office/drawing/2014/main" pred="{2FE5A37D-B9CD-D015-4FD3-38D3402A2097}"/>
            </a:ext>
          </a:extLst>
        </xdr:cNvPr>
        <xdr:cNvSpPr txBox="1"/>
      </xdr:nvSpPr>
      <xdr:spPr>
        <a:xfrm>
          <a:off x="161925" y="133350"/>
          <a:ext cx="17335500" cy="17145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3600" b="1">
              <a:latin typeface="Aptos Display" panose="020B0004020202020204" pitchFamily="34" charset="0"/>
            </a:rPr>
            <a:t>				</a:t>
          </a:r>
        </a:p>
        <a:p>
          <a:pPr marL="0" indent="0" algn="l"/>
          <a:r>
            <a:rPr lang="en-US" sz="3600" b="1">
              <a:latin typeface="Aptos Display" panose="020B0004020202020204" pitchFamily="34" charset="0"/>
            </a:rPr>
            <a:t>				</a:t>
          </a:r>
          <a:r>
            <a:rPr lang="en-US" sz="3600" b="1" i="0" u="none" strike="noStrike">
              <a:solidFill>
                <a:srgbClr val="000000"/>
              </a:solidFill>
              <a:latin typeface="Aptos Display" panose="020B0004020202020204" pitchFamily="34" charset="0"/>
            </a:rPr>
            <a:t>     </a:t>
          </a:r>
          <a:r>
            <a:rPr lang="en-US" sz="3600" b="1" u="none" strike="noStrike">
              <a:solidFill>
                <a:srgbClr val="000000"/>
              </a:solidFill>
              <a:latin typeface="Aptos Display" panose="020B0004020202020204" pitchFamily="34" charset="0"/>
            </a:rPr>
            <a:t>2022 FIFA WORLD CUP PERFORMANCE DATA-ARGENTINA</a:t>
          </a:r>
        </a:p>
      </xdr:txBody>
    </xdr:sp>
    <xdr:clientData/>
  </xdr:twoCellAnchor>
  <xdr:twoCellAnchor editAs="oneCell">
    <xdr:from>
      <xdr:col>15</xdr:col>
      <xdr:colOff>19050</xdr:colOff>
      <xdr:row>35</xdr:row>
      <xdr:rowOff>152400</xdr:rowOff>
    </xdr:from>
    <xdr:to>
      <xdr:col>18</xdr:col>
      <xdr:colOff>19050</xdr:colOff>
      <xdr:row>49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Player Name ">
              <a:extLst>
                <a:ext uri="{FF2B5EF4-FFF2-40B4-BE49-F238E27FC236}">
                  <a16:creationId xmlns:a16="http://schemas.microsoft.com/office/drawing/2014/main" id="{C4072196-BA09-7DE3-6321-2DD911D81D0E}"/>
                </a:ext>
                <a:ext uri="{147F2762-F138-4A5C-976F-8EAC2B608ADB}">
                  <a16:predDERef xmlns:a16="http://schemas.microsoft.com/office/drawing/2014/main" pred="{A7C0615B-E044-C08D-C483-0199F05A27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yer Nam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78025" y="37147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1000125</xdr:colOff>
      <xdr:row>35</xdr:row>
      <xdr:rowOff>133350</xdr:rowOff>
    </xdr:from>
    <xdr:to>
      <xdr:col>13</xdr:col>
      <xdr:colOff>1524000</xdr:colOff>
      <xdr:row>49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Position">
              <a:extLst>
                <a:ext uri="{FF2B5EF4-FFF2-40B4-BE49-F238E27FC236}">
                  <a16:creationId xmlns:a16="http://schemas.microsoft.com/office/drawing/2014/main" id="{B1EF8396-FD74-1C78-8F71-CEB537289937}"/>
                </a:ext>
                <a:ext uri="{147F2762-F138-4A5C-976F-8EAC2B608ADB}">
                  <a16:predDERef xmlns:a16="http://schemas.microsoft.com/office/drawing/2014/main" pred="{C4072196-BA09-7DE3-6321-2DD911D81D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68075" y="68008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13</xdr:col>
      <xdr:colOff>1571625</xdr:colOff>
      <xdr:row>35</xdr:row>
      <xdr:rowOff>123825</xdr:rowOff>
    </xdr:from>
    <xdr:to>
      <xdr:col>14</xdr:col>
      <xdr:colOff>1819275</xdr:colOff>
      <xdr:row>49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lub ">
              <a:extLst>
                <a:ext uri="{FF2B5EF4-FFF2-40B4-BE49-F238E27FC236}">
                  <a16:creationId xmlns:a16="http://schemas.microsoft.com/office/drawing/2014/main" id="{3C36B696-0D3E-F633-069D-FB0B70C683BC}"/>
                </a:ext>
                <a:ext uri="{147F2762-F138-4A5C-976F-8EAC2B608ADB}">
                  <a16:predDERef xmlns:a16="http://schemas.microsoft.com/office/drawing/2014/main" pred="{B1EF8396-FD74-1C78-8F71-CEB537289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ub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58825" y="6791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22</xdr:col>
      <xdr:colOff>552450</xdr:colOff>
      <xdr:row>11</xdr:row>
      <xdr:rowOff>123825</xdr:rowOff>
    </xdr:from>
    <xdr:to>
      <xdr:col>25</xdr:col>
      <xdr:colOff>552450</xdr:colOff>
      <xdr:row>25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Position 1">
              <a:extLst>
                <a:ext uri="{FF2B5EF4-FFF2-40B4-BE49-F238E27FC236}">
                  <a16:creationId xmlns:a16="http://schemas.microsoft.com/office/drawing/2014/main" id="{6C94F56F-C2EB-141F-64D7-FF5A3D57AFF3}"/>
                </a:ext>
                <a:ext uri="{147F2762-F138-4A5C-976F-8EAC2B608ADB}">
                  <a16:predDERef xmlns:a16="http://schemas.microsoft.com/office/drawing/2014/main" pred="{3C36B696-0D3E-F633-069D-FB0B70C683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si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12050" y="22193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533400</xdr:colOff>
      <xdr:row>11</xdr:row>
      <xdr:rowOff>85725</xdr:rowOff>
    </xdr:from>
    <xdr:to>
      <xdr:col>22</xdr:col>
      <xdr:colOff>533400</xdr:colOff>
      <xdr:row>25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Goals Scored ">
              <a:extLst>
                <a:ext uri="{FF2B5EF4-FFF2-40B4-BE49-F238E27FC236}">
                  <a16:creationId xmlns:a16="http://schemas.microsoft.com/office/drawing/2014/main" id="{828A96E8-7292-1084-6F00-5C9E5F8EC372}"/>
                </a:ext>
                <a:ext uri="{147F2762-F138-4A5C-976F-8EAC2B608ADB}">
                  <a16:predDERef xmlns:a16="http://schemas.microsoft.com/office/drawing/2014/main" pred="{6C94F56F-C2EB-141F-64D7-FF5A3D57AF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oals Scored 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64200" y="2181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16</xdr:col>
      <xdr:colOff>552450</xdr:colOff>
      <xdr:row>11</xdr:row>
      <xdr:rowOff>104775</xdr:rowOff>
    </xdr:from>
    <xdr:to>
      <xdr:col>19</xdr:col>
      <xdr:colOff>552450</xdr:colOff>
      <xdr:row>25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ackles per 90 Min">
              <a:extLst>
                <a:ext uri="{FF2B5EF4-FFF2-40B4-BE49-F238E27FC236}">
                  <a16:creationId xmlns:a16="http://schemas.microsoft.com/office/drawing/2014/main" id="{FAC4ACBB-1C92-5A83-2D65-F123C06AEEB7}"/>
                </a:ext>
                <a:ext uri="{147F2762-F138-4A5C-976F-8EAC2B608ADB}">
                  <a16:predDERef xmlns:a16="http://schemas.microsoft.com/office/drawing/2014/main" pred="{828A96E8-7292-1084-6F00-5C9E5F8EC3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ckles per 90 Mi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54450" y="22002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2.420258101854" createdVersion="8" refreshedVersion="8" minRefreshableVersion="3" recordCount="26" xr:uid="{3704648E-A1EB-41FD-8EC3-882A1791CA06}">
  <cacheSource type="worksheet">
    <worksheetSource ref="B6:N32" sheet="formula"/>
  </cacheSource>
  <cacheFields count="13">
    <cacheField name="Player Name " numFmtId="0">
      <sharedItems count="26">
        <s v="Nicolas Otamendi"/>
        <s v="Marcos Acuna"/>
        <s v="Nicolas Tagliafico"/>
        <s v="German Pezzella"/>
        <s v="Nahuel Molina"/>
        <s v="Gonzalo Montiel"/>
        <s v="Juan Foyth"/>
        <s v="Cristian Romero"/>
        <s v="Lisandro Martinez"/>
        <s v="Leandro Paredes"/>
        <s v="Rodrigo De Paul"/>
        <s v="Guido Rodriguez"/>
        <s v="Exequiel Palacios"/>
        <s v="Alexis Mac Allister"/>
        <s v="Enzo Fernandez"/>
        <s v="Alejandro Gomez"/>
        <s v="Lionel Messi"/>
        <s v="Lautaro Martinez"/>
        <s v="Paulo Dybala"/>
        <s v="Thiago Almada"/>
        <s v="Julian Alvarez"/>
        <s v="Angel Di Maria"/>
        <s v="Angel Correa"/>
        <s v="Emiliano Martinez"/>
        <s v="Franco Armani"/>
        <s v="Geronimo Rulli"/>
      </sharedItems>
    </cacheField>
    <cacheField name="Position" numFmtId="0">
      <sharedItems count="4">
        <s v="DF"/>
        <s v="MF"/>
        <s v="FW"/>
        <s v="GK"/>
      </sharedItems>
    </cacheField>
    <cacheField name="Jersey Number" numFmtId="0">
      <sharedItems containsSemiMixedTypes="0" containsString="0" containsNumber="1" containsInteger="1" minValue="1" maxValue="26"/>
    </cacheField>
    <cacheField name="Player DOB" numFmtId="164">
      <sharedItems containsDate="1" containsMixedTypes="1" minDate="1987-09-10T00:00:00" maxDate="2001-07-04T00:00:00"/>
    </cacheField>
    <cacheField name="Club " numFmtId="0">
      <sharedItems count="18">
        <s v="Benfica"/>
        <s v="Sevilla"/>
        <s v="Lyon"/>
        <s v="Real Betis"/>
        <s v="Atletico Madrid"/>
        <s v="Villarreal"/>
        <s v="Tottenham"/>
        <s v="Manchester United"/>
        <s v="Juventus"/>
        <s v="Bayer Leverkusen"/>
        <s v="Brighton"/>
        <s v="Atlanta United"/>
        <s v="PSG"/>
        <s v="Inter"/>
        <s v="Roma"/>
        <s v="Manchester City"/>
        <s v="Aston Villa"/>
        <s v="River"/>
      </sharedItems>
    </cacheField>
    <cacheField name=" Appearances" numFmtId="0">
      <sharedItems containsSemiMixedTypes="0" containsString="0" containsNumber="1" containsInteger="1" minValue="0" maxValue="7"/>
    </cacheField>
    <cacheField name="Goals Scored " numFmtId="0">
      <sharedItems containsSemiMixedTypes="0" containsString="0" containsNumber="1" containsInteger="1" minValue="0" maxValue="7"/>
    </cacheField>
    <cacheField name="Assists Provided " numFmtId="0">
      <sharedItems containsSemiMixedTypes="0" containsString="0" containsNumber="1" containsInteger="1" minValue="0" maxValue="3"/>
    </cacheField>
    <cacheField name="Dribbles per 90 Min" numFmtId="0">
      <sharedItems containsSemiMixedTypes="0" containsString="0" containsNumber="1" minValue="0" maxValue="6.83"/>
    </cacheField>
    <cacheField name="Interceptions per 90 Min" numFmtId="0">
      <sharedItems containsSemiMixedTypes="0" containsString="0" containsNumber="1" minValue="0" maxValue="3.83"/>
    </cacheField>
    <cacheField name="Tackles per 90 Min" numFmtId="0">
      <sharedItems containsSemiMixedTypes="0" containsString="0" containsNumber="1" minValue="0" maxValue="4.0199999999999996"/>
    </cacheField>
    <cacheField name="Total Duels Won per 90 Min" numFmtId="0">
      <sharedItems containsSemiMixedTypes="0" containsString="0" containsNumber="1" minValue="0" maxValue="9.24"/>
    </cacheField>
    <cacheField name="SUM OF GOALS SCORED:" numFmtId="0">
      <sharedItems containsBlank="1" containsMixedTypes="1" containsNumber="1" minValue="0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22.435721643516" createdVersion="8" refreshedVersion="8" minRefreshableVersion="3" recordCount="26" xr:uid="{D8C0128B-D7CC-4850-A8A3-79EC2D55B215}">
  <cacheSource type="worksheet">
    <worksheetSource ref="B6:M32" sheet="raw data"/>
  </cacheSource>
  <cacheFields count="12">
    <cacheField name="Player Name " numFmtId="0">
      <sharedItems count="26">
        <s v="Nicolas Otamendi"/>
        <s v="Marcos Acuna"/>
        <s v="Nicolas Tagliafico"/>
        <s v="German Pezzella"/>
        <s v="Nahuel Molina"/>
        <s v="Gonzalo Montiel"/>
        <s v="Juan Foyth"/>
        <s v="Cristian Romero"/>
        <s v="Lisandro Martinez"/>
        <s v="Leandro Paredes"/>
        <s v="Rodrigo De Paul"/>
        <s v="Guido Rodriguez"/>
        <s v="Exequiel Palacios"/>
        <s v="Alexis Mac Allister"/>
        <s v="Enzo Fernandez"/>
        <s v="Alejandro Gomez"/>
        <s v="Lionel Messi"/>
        <s v="Lautaro Martinez"/>
        <s v="Paulo Dybala"/>
        <s v="Thiago Almada"/>
        <s v="Julian Alvarez"/>
        <s v="Angel Di Maria"/>
        <s v="Angel Correa"/>
        <s v="Emiliano Martinez"/>
        <s v="Franco Armani"/>
        <s v="Geronimo Rulli"/>
      </sharedItems>
    </cacheField>
    <cacheField name="Position" numFmtId="0">
      <sharedItems count="4">
        <s v="DF"/>
        <s v="MF"/>
        <s v="FW"/>
        <s v="GK"/>
      </sharedItems>
    </cacheField>
    <cacheField name="Jersey Number" numFmtId="0">
      <sharedItems containsSemiMixedTypes="0" containsString="0" containsNumber="1" containsInteger="1" minValue="1" maxValue="26"/>
    </cacheField>
    <cacheField name="Player DOB" numFmtId="164">
      <sharedItems containsDate="1" containsMixedTypes="1" minDate="1987-09-10T00:00:00" maxDate="2001-07-04T00:00:00"/>
    </cacheField>
    <cacheField name="Club " numFmtId="0">
      <sharedItems count="18">
        <s v="Benfica"/>
        <s v="Sevilla"/>
        <s v="Lyon"/>
        <s v="Real Betis"/>
        <s v="Atletico Madrid"/>
        <s v="Villarreal"/>
        <s v="Tottenham"/>
        <s v="Manchester United"/>
        <s v="Juventus"/>
        <s v="Bayer Leverkusen"/>
        <s v="Brighton"/>
        <s v="Atlanta United"/>
        <s v="PSG"/>
        <s v="Inter"/>
        <s v="Roma"/>
        <s v="Manchester City"/>
        <s v="Aston Villa"/>
        <s v="River"/>
      </sharedItems>
    </cacheField>
    <cacheField name=" Appearances" numFmtId="0">
      <sharedItems containsSemiMixedTypes="0" containsString="0" containsNumber="1" containsInteger="1" minValue="0" maxValue="7"/>
    </cacheField>
    <cacheField name="Goals Scored " numFmtId="0">
      <sharedItems containsSemiMixedTypes="0" containsString="0" containsNumber="1" containsInteger="1" minValue="0" maxValue="7" count="4">
        <n v="0"/>
        <n v="1"/>
        <n v="7"/>
        <n v="4"/>
      </sharedItems>
    </cacheField>
    <cacheField name="Assists Provided " numFmtId="0">
      <sharedItems containsSemiMixedTypes="0" containsString="0" containsNumber="1" containsInteger="1" minValue="0" maxValue="3"/>
    </cacheField>
    <cacheField name="Dribbles per 90 Min" numFmtId="0">
      <sharedItems containsSemiMixedTypes="0" containsString="0" containsNumber="1" minValue="0" maxValue="6.83"/>
    </cacheField>
    <cacheField name="Interceptions per 90 Min" numFmtId="0">
      <sharedItems containsSemiMixedTypes="0" containsString="0" containsNumber="1" minValue="0" maxValue="3.83"/>
    </cacheField>
    <cacheField name="Tackles per 90 Min" numFmtId="0">
      <sharedItems containsSemiMixedTypes="0" containsString="0" containsNumber="1" minValue="0" maxValue="4.0199999999999996" count="18">
        <n v="1.3"/>
        <n v="2.9"/>
        <n v="1.69"/>
        <n v="0"/>
        <n v="1.42"/>
        <n v="2.31"/>
        <n v="0.82"/>
        <n v="1.5"/>
        <n v="4.0199999999999996"/>
        <n v="1.79"/>
        <n v="3.16"/>
        <n v="1.91"/>
        <n v="1.46"/>
        <n v="3.52"/>
        <n v="1.65"/>
        <n v="0.65"/>
        <n v="0.77"/>
        <n v="0.93"/>
      </sharedItems>
    </cacheField>
    <cacheField name="Total Duels Won per 90 Min" numFmtId="0">
      <sharedItems containsSemiMixedTypes="0" containsString="0" containsNumber="1" minValue="0" maxValue="9.24"/>
    </cacheField>
  </cacheFields>
  <extLst>
    <ext xmlns:x14="http://schemas.microsoft.com/office/spreadsheetml/2009/9/main" uri="{725AE2AE-9491-48be-B2B4-4EB974FC3084}">
      <x14:pivotCacheDefinition pivotCacheId="21028139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9"/>
    <s v="13-07-1989  "/>
    <x v="0"/>
    <n v="7"/>
    <n v="0"/>
    <n v="1"/>
    <n v="0.33"/>
    <n v="1.17"/>
    <n v="1.3"/>
    <n v="7.17"/>
    <n v="15"/>
  </r>
  <r>
    <x v="1"/>
    <x v="0"/>
    <n v="8"/>
    <s v="16-03-1991  "/>
    <x v="1"/>
    <n v="6"/>
    <n v="0"/>
    <n v="0"/>
    <n v="1.45"/>
    <n v="0.48"/>
    <n v="2.9"/>
    <n v="7.97"/>
    <m/>
  </r>
  <r>
    <x v="2"/>
    <x v="0"/>
    <n v="3"/>
    <d v="1991-06-05T00:00:00"/>
    <x v="2"/>
    <n v="6"/>
    <n v="0"/>
    <n v="0"/>
    <n v="0.48"/>
    <n v="2.17"/>
    <n v="1.69"/>
    <n v="5.07"/>
    <s v="Average tackles per 90 mins:"/>
  </r>
  <r>
    <x v="3"/>
    <x v="0"/>
    <n v="6"/>
    <s v="25-02-1991  "/>
    <x v="3"/>
    <n v="3"/>
    <n v="0"/>
    <n v="0"/>
    <n v="0"/>
    <n v="0"/>
    <n v="0"/>
    <n v="3.16"/>
    <n v="1.223076923076923"/>
  </r>
  <r>
    <x v="4"/>
    <x v="0"/>
    <n v="26"/>
    <d v="1998-11-02T00:00:00"/>
    <x v="4"/>
    <n v="7"/>
    <n v="1"/>
    <n v="1"/>
    <n v="0.32"/>
    <n v="0.47"/>
    <n v="1.42"/>
    <n v="1.58"/>
    <m/>
  </r>
  <r>
    <x v="5"/>
    <x v="0"/>
    <n v="4"/>
    <d v="1987-11-07T00:00:00"/>
    <x v="1"/>
    <n v="4"/>
    <n v="0"/>
    <n v="0"/>
    <n v="0.77"/>
    <n v="0.77"/>
    <n v="2.31"/>
    <n v="5.39"/>
    <m/>
  </r>
  <r>
    <x v="6"/>
    <x v="0"/>
    <n v="2"/>
    <s v="30-09-1997  "/>
    <x v="5"/>
    <n v="1"/>
    <n v="0"/>
    <n v="0"/>
    <n v="0"/>
    <n v="0"/>
    <n v="0"/>
    <n v="0"/>
    <s v="MEDIAN APPEARANCES"/>
  </r>
  <r>
    <x v="7"/>
    <x v="0"/>
    <n v="13"/>
    <s v="23-02-1998  "/>
    <x v="6"/>
    <n v="7"/>
    <n v="0"/>
    <n v="0"/>
    <n v="0.16"/>
    <n v="0.49"/>
    <n v="0.82"/>
    <n v="5.09"/>
    <n v="5"/>
  </r>
  <r>
    <x v="8"/>
    <x v="0"/>
    <n v="25"/>
    <d v="1987-09-10T00:00:00"/>
    <x v="7"/>
    <n v="5"/>
    <n v="0"/>
    <n v="0"/>
    <n v="0.3"/>
    <n v="0.9"/>
    <n v="1.5"/>
    <n v="4.1900000000000004"/>
    <m/>
  </r>
  <r>
    <x v="9"/>
    <x v="1"/>
    <n v="5"/>
    <s v="25-09-1992  "/>
    <x v="8"/>
    <n v="5"/>
    <n v="0"/>
    <n v="0"/>
    <n v="0.4"/>
    <n v="1.21"/>
    <n v="4.0199999999999996"/>
    <n v="9.24"/>
    <m/>
  </r>
  <r>
    <x v="10"/>
    <x v="1"/>
    <n v="7"/>
    <s v="17-06-1992  "/>
    <x v="4"/>
    <n v="7"/>
    <n v="0"/>
    <n v="0"/>
    <n v="0.6"/>
    <n v="1.05"/>
    <n v="1.79"/>
    <n v="4.6399999999999997"/>
    <s v="COUNT"/>
  </r>
  <r>
    <x v="11"/>
    <x v="1"/>
    <n v="18"/>
    <s v="18-05-1992  "/>
    <x v="3"/>
    <n v="1"/>
    <n v="0"/>
    <n v="0"/>
    <n v="0"/>
    <n v="0"/>
    <n v="3.16"/>
    <n v="6.32"/>
    <n v="0"/>
  </r>
  <r>
    <x v="12"/>
    <x v="1"/>
    <n v="14"/>
    <d v="1988-01-07T00:00:00"/>
    <x v="9"/>
    <n v="3"/>
    <n v="0"/>
    <n v="0"/>
    <n v="0"/>
    <n v="3.83"/>
    <n v="1.91"/>
    <n v="7.66"/>
    <m/>
  </r>
  <r>
    <x v="13"/>
    <x v="1"/>
    <n v="20"/>
    <s v="23-07-1998  "/>
    <x v="10"/>
    <n v="6"/>
    <n v="1"/>
    <n v="1"/>
    <n v="0.97"/>
    <n v="0.49"/>
    <n v="1.46"/>
    <n v="5.85"/>
    <s v="Count players by DF"/>
  </r>
  <r>
    <x v="14"/>
    <x v="1"/>
    <n v="24"/>
    <d v="2001-07-03T00:00:00"/>
    <x v="0"/>
    <n v="7"/>
    <n v="1"/>
    <n v="1"/>
    <n v="0.8"/>
    <n v="0.48"/>
    <n v="3.52"/>
    <n v="7.83"/>
    <n v="9"/>
  </r>
  <r>
    <x v="15"/>
    <x v="1"/>
    <n v="17"/>
    <s v="26-03-2001  "/>
    <x v="11"/>
    <n v="2"/>
    <n v="0"/>
    <n v="0"/>
    <n v="0.83"/>
    <n v="0.83"/>
    <n v="1.65"/>
    <n v="8.26"/>
    <m/>
  </r>
  <r>
    <x v="16"/>
    <x v="2"/>
    <n v="10"/>
    <s v="13-01-1987  "/>
    <x v="12"/>
    <n v="7"/>
    <n v="7"/>
    <n v="3"/>
    <n v="3.78"/>
    <n v="0"/>
    <n v="0.65"/>
    <n v="6.39"/>
    <s v="Top Assist Provider"/>
  </r>
  <r>
    <x v="17"/>
    <x v="2"/>
    <n v="22"/>
    <d v="1998-12-04T00:00:00"/>
    <x v="13"/>
    <n v="6"/>
    <n v="0"/>
    <n v="0"/>
    <n v="1.89"/>
    <n v="0.38"/>
    <n v="0"/>
    <n v="6.81"/>
    <n v="0"/>
  </r>
  <r>
    <x v="18"/>
    <x v="2"/>
    <n v="21"/>
    <d v="1991-09-04T00:00:00"/>
    <x v="14"/>
    <n v="2"/>
    <n v="0"/>
    <n v="0"/>
    <n v="5.62"/>
    <n v="0"/>
    <n v="0"/>
    <n v="0"/>
    <m/>
  </r>
  <r>
    <x v="19"/>
    <x v="2"/>
    <n v="16"/>
    <s v="26-03-2001  "/>
    <x v="13"/>
    <n v="1"/>
    <n v="0"/>
    <n v="0"/>
    <n v="0"/>
    <n v="0"/>
    <n v="0"/>
    <n v="0"/>
    <s v="Average Duels Won per 90 min (only FW)"/>
  </r>
  <r>
    <x v="20"/>
    <x v="2"/>
    <n v="9"/>
    <d v="2000-10-02T00:00:00"/>
    <x v="15"/>
    <n v="7"/>
    <n v="4"/>
    <n v="0"/>
    <n v="0.57999999999999996"/>
    <n v="0"/>
    <n v="0.77"/>
    <n v="1.93"/>
    <n v="3.1814285714285715"/>
  </r>
  <r>
    <x v="21"/>
    <x v="2"/>
    <n v="11"/>
    <s v="16-07-1989  "/>
    <x v="8"/>
    <n v="5"/>
    <n v="1"/>
    <n v="1"/>
    <n v="6.83"/>
    <n v="0.31"/>
    <n v="0.93"/>
    <n v="7.14"/>
    <m/>
  </r>
  <r>
    <x v="22"/>
    <x v="2"/>
    <n v="15"/>
    <s v="28-07-1995  "/>
    <x v="4"/>
    <n v="1"/>
    <n v="0"/>
    <n v="0"/>
    <n v="0"/>
    <n v="0"/>
    <n v="0"/>
    <n v="0"/>
    <m/>
  </r>
  <r>
    <x v="23"/>
    <x v="3"/>
    <n v="23"/>
    <d v="1991-07-05T00:00:00"/>
    <x v="16"/>
    <n v="7"/>
    <n v="0"/>
    <n v="0"/>
    <n v="0"/>
    <n v="0"/>
    <n v="0"/>
    <n v="0.65"/>
    <s v="Age Check (Older or Younger than 30)"/>
  </r>
  <r>
    <x v="24"/>
    <x v="3"/>
    <n v="1"/>
    <s v="29-05-1987  "/>
    <x v="17"/>
    <n v="0"/>
    <n v="0"/>
    <n v="0"/>
    <n v="0"/>
    <n v="0"/>
    <n v="0"/>
    <n v="0"/>
    <s v="30+"/>
  </r>
  <r>
    <x v="25"/>
    <x v="3"/>
    <n v="12"/>
    <s v="15-07-2001"/>
    <x v="5"/>
    <n v="0"/>
    <n v="0"/>
    <n v="0"/>
    <n v="0"/>
    <n v="0"/>
    <n v="0"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n v="19"/>
    <s v="13-07-1989  "/>
    <x v="0"/>
    <n v="7"/>
    <x v="0"/>
    <n v="1"/>
    <n v="0.33"/>
    <n v="1.17"/>
    <x v="0"/>
    <n v="7.17"/>
  </r>
  <r>
    <x v="1"/>
    <x v="0"/>
    <n v="8"/>
    <s v="16-03-1991  "/>
    <x v="1"/>
    <n v="6"/>
    <x v="0"/>
    <n v="0"/>
    <n v="1.45"/>
    <n v="0.48"/>
    <x v="1"/>
    <n v="7.97"/>
  </r>
  <r>
    <x v="2"/>
    <x v="0"/>
    <n v="3"/>
    <d v="1991-06-05T00:00:00"/>
    <x v="2"/>
    <n v="6"/>
    <x v="0"/>
    <n v="0"/>
    <n v="0.48"/>
    <n v="2.17"/>
    <x v="2"/>
    <n v="5.07"/>
  </r>
  <r>
    <x v="3"/>
    <x v="0"/>
    <n v="6"/>
    <s v="25-02-1991  "/>
    <x v="3"/>
    <n v="3"/>
    <x v="0"/>
    <n v="0"/>
    <n v="0"/>
    <n v="0"/>
    <x v="3"/>
    <n v="3.16"/>
  </r>
  <r>
    <x v="4"/>
    <x v="0"/>
    <n v="26"/>
    <d v="1998-11-02T00:00:00"/>
    <x v="4"/>
    <n v="7"/>
    <x v="1"/>
    <n v="1"/>
    <n v="0.32"/>
    <n v="0.47"/>
    <x v="4"/>
    <n v="1.58"/>
  </r>
  <r>
    <x v="5"/>
    <x v="0"/>
    <n v="4"/>
    <d v="1987-11-07T00:00:00"/>
    <x v="1"/>
    <n v="4"/>
    <x v="0"/>
    <n v="0"/>
    <n v="0.77"/>
    <n v="0.77"/>
    <x v="5"/>
    <n v="5.39"/>
  </r>
  <r>
    <x v="6"/>
    <x v="0"/>
    <n v="2"/>
    <s v="30-09-1997  "/>
    <x v="5"/>
    <n v="1"/>
    <x v="0"/>
    <n v="0"/>
    <n v="0"/>
    <n v="0"/>
    <x v="3"/>
    <n v="0"/>
  </r>
  <r>
    <x v="7"/>
    <x v="0"/>
    <n v="13"/>
    <s v="23-02-1998  "/>
    <x v="6"/>
    <n v="7"/>
    <x v="0"/>
    <n v="0"/>
    <n v="0.16"/>
    <n v="0.49"/>
    <x v="6"/>
    <n v="5.09"/>
  </r>
  <r>
    <x v="8"/>
    <x v="0"/>
    <n v="25"/>
    <d v="1987-09-10T00:00:00"/>
    <x v="7"/>
    <n v="5"/>
    <x v="0"/>
    <n v="0"/>
    <n v="0.3"/>
    <n v="0.9"/>
    <x v="7"/>
    <n v="4.1900000000000004"/>
  </r>
  <r>
    <x v="9"/>
    <x v="1"/>
    <n v="5"/>
    <s v="25-09-1992  "/>
    <x v="8"/>
    <n v="5"/>
    <x v="0"/>
    <n v="0"/>
    <n v="0.4"/>
    <n v="1.21"/>
    <x v="8"/>
    <n v="9.24"/>
  </r>
  <r>
    <x v="10"/>
    <x v="1"/>
    <n v="7"/>
    <s v="17-06-1992  "/>
    <x v="4"/>
    <n v="7"/>
    <x v="0"/>
    <n v="0"/>
    <n v="0.6"/>
    <n v="1.05"/>
    <x v="9"/>
    <n v="4.6399999999999997"/>
  </r>
  <r>
    <x v="11"/>
    <x v="1"/>
    <n v="18"/>
    <s v="18-05-1992  "/>
    <x v="3"/>
    <n v="1"/>
    <x v="0"/>
    <n v="0"/>
    <n v="0"/>
    <n v="0"/>
    <x v="10"/>
    <n v="6.32"/>
  </r>
  <r>
    <x v="12"/>
    <x v="1"/>
    <n v="14"/>
    <d v="1988-01-07T00:00:00"/>
    <x v="9"/>
    <n v="3"/>
    <x v="0"/>
    <n v="0"/>
    <n v="0"/>
    <n v="3.83"/>
    <x v="11"/>
    <n v="7.66"/>
  </r>
  <r>
    <x v="13"/>
    <x v="1"/>
    <n v="20"/>
    <s v="23-07-1998  "/>
    <x v="10"/>
    <n v="6"/>
    <x v="1"/>
    <n v="1"/>
    <n v="0.97"/>
    <n v="0.49"/>
    <x v="12"/>
    <n v="5.85"/>
  </r>
  <r>
    <x v="14"/>
    <x v="1"/>
    <n v="24"/>
    <d v="2001-07-03T00:00:00"/>
    <x v="0"/>
    <n v="7"/>
    <x v="1"/>
    <n v="1"/>
    <n v="0.8"/>
    <n v="0.48"/>
    <x v="13"/>
    <n v="7.83"/>
  </r>
  <r>
    <x v="15"/>
    <x v="1"/>
    <n v="17"/>
    <s v="26-03-2001  "/>
    <x v="11"/>
    <n v="2"/>
    <x v="0"/>
    <n v="0"/>
    <n v="0.83"/>
    <n v="0.83"/>
    <x v="14"/>
    <n v="8.26"/>
  </r>
  <r>
    <x v="16"/>
    <x v="2"/>
    <n v="10"/>
    <s v="13-01-1987  "/>
    <x v="12"/>
    <n v="7"/>
    <x v="2"/>
    <n v="3"/>
    <n v="3.78"/>
    <n v="0"/>
    <x v="15"/>
    <n v="6.39"/>
  </r>
  <r>
    <x v="17"/>
    <x v="2"/>
    <n v="22"/>
    <d v="1998-12-04T00:00:00"/>
    <x v="13"/>
    <n v="6"/>
    <x v="0"/>
    <n v="0"/>
    <n v="1.89"/>
    <n v="0.38"/>
    <x v="3"/>
    <n v="6.81"/>
  </r>
  <r>
    <x v="18"/>
    <x v="2"/>
    <n v="21"/>
    <d v="1991-09-04T00:00:00"/>
    <x v="14"/>
    <n v="2"/>
    <x v="0"/>
    <n v="0"/>
    <n v="5.62"/>
    <n v="0"/>
    <x v="3"/>
    <n v="0"/>
  </r>
  <r>
    <x v="19"/>
    <x v="2"/>
    <n v="16"/>
    <s v="26-03-2001  "/>
    <x v="13"/>
    <n v="1"/>
    <x v="0"/>
    <n v="0"/>
    <n v="0"/>
    <n v="0"/>
    <x v="3"/>
    <n v="0"/>
  </r>
  <r>
    <x v="20"/>
    <x v="2"/>
    <n v="9"/>
    <d v="2000-10-02T00:00:00"/>
    <x v="15"/>
    <n v="7"/>
    <x v="3"/>
    <n v="0"/>
    <n v="0.57999999999999996"/>
    <n v="0"/>
    <x v="16"/>
    <n v="1.93"/>
  </r>
  <r>
    <x v="21"/>
    <x v="2"/>
    <n v="11"/>
    <s v="16-07-1989  "/>
    <x v="8"/>
    <n v="5"/>
    <x v="1"/>
    <n v="1"/>
    <n v="6.83"/>
    <n v="0.31"/>
    <x v="17"/>
    <n v="7.14"/>
  </r>
  <r>
    <x v="22"/>
    <x v="2"/>
    <n v="15"/>
    <s v="28-07-1995  "/>
    <x v="4"/>
    <n v="1"/>
    <x v="0"/>
    <n v="0"/>
    <n v="0"/>
    <n v="0"/>
    <x v="3"/>
    <n v="0"/>
  </r>
  <r>
    <x v="23"/>
    <x v="3"/>
    <n v="23"/>
    <d v="1991-07-05T00:00:00"/>
    <x v="16"/>
    <n v="7"/>
    <x v="0"/>
    <n v="0"/>
    <n v="0"/>
    <n v="0"/>
    <x v="3"/>
    <n v="0.65"/>
  </r>
  <r>
    <x v="24"/>
    <x v="3"/>
    <n v="1"/>
    <s v="29-05-1987  "/>
    <x v="17"/>
    <n v="0"/>
    <x v="0"/>
    <n v="0"/>
    <n v="0"/>
    <n v="0"/>
    <x v="3"/>
    <n v="0"/>
  </r>
  <r>
    <x v="25"/>
    <x v="3"/>
    <n v="12"/>
    <s v="15-07-2001"/>
    <x v="5"/>
    <n v="0"/>
    <x v="0"/>
    <n v="0"/>
    <n v="0"/>
    <n v="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6B0F1-8B94-406D-84E1-581294E98D08}" name="PivotTable4" cacheId="25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2:F7" firstHeaderRow="1" firstDataRow="1" firstDataCol="1"/>
  <pivotFields count="13"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UM OF GOALS SCORED: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E3B6B-90D8-4B5D-9B4C-0047A9D83C5B}" name="PivotTable3" cacheId="25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29" firstHeaderRow="1" firstDataRow="1" firstDataCol="1"/>
  <pivotFields count="13">
    <pivotField axis="axisRow" compact="0" outline="0" showAll="0">
      <items count="27">
        <item x="15"/>
        <item x="13"/>
        <item x="22"/>
        <item x="21"/>
        <item x="7"/>
        <item x="23"/>
        <item x="14"/>
        <item x="12"/>
        <item x="24"/>
        <item x="3"/>
        <item x="25"/>
        <item x="5"/>
        <item x="11"/>
        <item x="6"/>
        <item x="20"/>
        <item x="17"/>
        <item x="9"/>
        <item x="16"/>
        <item x="8"/>
        <item x="1"/>
        <item x="4"/>
        <item x="0"/>
        <item x="2"/>
        <item x="18"/>
        <item x="10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SUM OF GOALS SCORED:" fld="12" subtotal="count" baseField="0" baseItem="0"/>
  </dataField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1F903-7B3D-4317-91C0-17105B079025}" name="PivotTable6" cacheId="25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18:F37" firstHeaderRow="1" firstDataRow="1" firstDataCol="1"/>
  <pivotFields count="13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9">
        <item x="16"/>
        <item x="11"/>
        <item x="4"/>
        <item x="9"/>
        <item x="0"/>
        <item x="10"/>
        <item x="13"/>
        <item x="8"/>
        <item x="2"/>
        <item x="15"/>
        <item x="7"/>
        <item x="12"/>
        <item x="3"/>
        <item x="17"/>
        <item x="14"/>
        <item x="1"/>
        <item x="6"/>
        <item x="5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 Appearanc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0D71E-81E2-4D77-94BF-34226F4CBFD4}" name="PivotTable5" cacheId="25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E10:F15" firstHeaderRow="1" firstDataRow="1" firstDataCol="1"/>
  <pivotFields count="13"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Interceptions per 90 Min" fld="9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9A1B6D-793B-4897-960C-42232906CFB1}" name="PivotTable9" cacheId="25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E31:F58" firstHeaderRow="1" firstDataRow="1" firstDataCol="1"/>
  <pivotFields count="12">
    <pivotField axis="axisRow" compact="0" outline="0" showAll="0">
      <items count="27">
        <item x="15"/>
        <item x="13"/>
        <item x="22"/>
        <item x="21"/>
        <item x="7"/>
        <item x="23"/>
        <item x="14"/>
        <item x="12"/>
        <item x="24"/>
        <item x="3"/>
        <item x="25"/>
        <item x="5"/>
        <item x="11"/>
        <item x="6"/>
        <item x="20"/>
        <item x="17"/>
        <item x="9"/>
        <item x="16"/>
        <item x="8"/>
        <item x="1"/>
        <item x="4"/>
        <item x="0"/>
        <item x="2"/>
        <item x="18"/>
        <item x="10"/>
        <item x="1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 Appearanc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89C03-DEBC-4CB5-AF64-1201F157A61E}" name="PivotTable8" cacheId="25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L14:O19" firstHeaderRow="0" firstDataRow="1" firstDataCol="1"/>
  <pivotFields count="12">
    <pivotField compact="0" outline="0" showAll="0"/>
    <pivotField axis="axisRow"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>
      <items count="19">
        <item x="3"/>
        <item x="15"/>
        <item x="16"/>
        <item x="6"/>
        <item x="17"/>
        <item x="0"/>
        <item x="4"/>
        <item x="12"/>
        <item x="7"/>
        <item x="14"/>
        <item x="2"/>
        <item x="9"/>
        <item x="11"/>
        <item x="5"/>
        <item x="1"/>
        <item x="10"/>
        <item x="13"/>
        <item x="8"/>
        <item t="default"/>
      </items>
    </pivotField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s Scored " fld="6" baseField="0" baseItem="0"/>
    <dataField name="Sum of Tackles per 90 Min" fld="10" baseField="0" baseItem="0"/>
    <dataField name="Sum of Interceptions per 90 Min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6792-2043-4C78-A5E8-30E9719691A2}" name="PivotTable7" cacheId="25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13:C40" firstHeaderRow="0" firstDataRow="1" firstDataCol="1"/>
  <pivotFields count="12">
    <pivotField axis="axisRow" compact="0" outline="0" showAll="0">
      <items count="27">
        <item x="15"/>
        <item x="13"/>
        <item x="22"/>
        <item x="21"/>
        <item x="7"/>
        <item x="23"/>
        <item x="14"/>
        <item x="12"/>
        <item x="24"/>
        <item x="3"/>
        <item x="25"/>
        <item x="5"/>
        <item x="11"/>
        <item x="6"/>
        <item x="20"/>
        <item x="17"/>
        <item x="9"/>
        <item x="16"/>
        <item x="8"/>
        <item x="1"/>
        <item x="4"/>
        <item x="0"/>
        <item x="2"/>
        <item x="18"/>
        <item x="10"/>
        <item x="19"/>
        <item t="default"/>
      </items>
    </pivotField>
    <pivotField compact="0" outline="0" showAll="0">
      <items count="5">
        <item x="0"/>
        <item x="2"/>
        <item x="3"/>
        <item x="1"/>
        <item t="default"/>
      </items>
    </pivotField>
    <pivotField compact="0" outline="0" showAll="0"/>
    <pivotField compact="0" outline="0" showAll="0"/>
    <pivotField compact="0" outline="0" showAll="0">
      <items count="19">
        <item x="16"/>
        <item x="11"/>
        <item x="4"/>
        <item x="9"/>
        <item x="0"/>
        <item x="10"/>
        <item x="13"/>
        <item x="8"/>
        <item x="2"/>
        <item x="15"/>
        <item x="7"/>
        <item x="12"/>
        <item x="3"/>
        <item x="17"/>
        <item x="14"/>
        <item x="1"/>
        <item x="6"/>
        <item x="5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oals Scored " fld="6" baseField="0" baseItem="0"/>
    <dataField name="Sum of Assists Provided " fld="7" baseField="0" baseItem="0"/>
  </dataFields>
  <chartFormats count="16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8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2" format="86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2" format="87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88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89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90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9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2" format="92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2" format="93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2" format="94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2" format="95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2" format="96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2" format="97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2" format="98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2" format="99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2" format="10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2" format="10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2" format="102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2" format="103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2" format="104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2" format="105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2" format="106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2" format="107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2" format="108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2" format="109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3" format="38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3" format="39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3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3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3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3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3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3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3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3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3" format="48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3" format="49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3" format="50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3" format="5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layer_Name" xr10:uid="{9EC1E182-6AD5-427D-9CB7-9C2691ADD1B8}" sourceName="Player Name ">
  <pivotTables>
    <pivotTable tabId="4" name="PivotTable7"/>
  </pivotTables>
  <data>
    <tabular pivotCacheId="2102813974">
      <items count="26">
        <i x="15" s="1"/>
        <i x="13" s="1"/>
        <i x="22" s="1"/>
        <i x="21" s="1"/>
        <i x="7" s="1"/>
        <i x="23" s="1"/>
        <i x="14" s="1"/>
        <i x="12" s="1"/>
        <i x="24" s="1"/>
        <i x="3" s="1"/>
        <i x="25" s="1"/>
        <i x="5" s="1"/>
        <i x="11" s="1"/>
        <i x="6" s="1"/>
        <i x="20" s="1"/>
        <i x="17" s="1"/>
        <i x="9" s="1"/>
        <i x="16" s="1"/>
        <i x="8" s="1"/>
        <i x="1" s="1"/>
        <i x="4" s="1"/>
        <i x="0" s="1"/>
        <i x="2" s="1"/>
        <i x="18" s="1"/>
        <i x="10" s="1"/>
        <i x="1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osition" xr10:uid="{6BF34371-2C90-412D-96CB-AA87008A47BA}" sourceName="Position">
  <pivotTables>
    <pivotTable tabId="4" name="PivotTable7"/>
  </pivotTables>
  <data>
    <tabular pivotCacheId="2102813974">
      <items count="4">
        <i x="0" s="1"/>
        <i x="2" s="1"/>
        <i x="3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lub" xr10:uid="{5F4F0985-CA6F-4880-B4EB-09DC328312BF}" sourceName="Club ">
  <pivotTables>
    <pivotTable tabId="4" name="PivotTable7"/>
  </pivotTables>
  <data>
    <tabular pivotCacheId="2102813974">
      <items count="18">
        <i x="16" s="1"/>
        <i x="11" s="1"/>
        <i x="4" s="1"/>
        <i x="9" s="1"/>
        <i x="0" s="1"/>
        <i x="10" s="1"/>
        <i x="13" s="1"/>
        <i x="8" s="1"/>
        <i x="2" s="1"/>
        <i x="15" s="1"/>
        <i x="7" s="1"/>
        <i x="12" s="1"/>
        <i x="3" s="1"/>
        <i x="17" s="1"/>
        <i x="14" s="1"/>
        <i x="1" s="1"/>
        <i x="6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osition1" xr10:uid="{F10BD5C2-7EEC-4D1C-9146-717F0A399C02}" sourceName="Position">
  <pivotTables>
    <pivotTable tabId="4" name="PivotTable8"/>
  </pivotTables>
  <data>
    <tabular pivotCacheId="2102813974">
      <items count="4">
        <i x="0" s="1"/>
        <i x="2" s="1"/>
        <i x="3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oals_Scored" xr10:uid="{964CD0B8-7565-45D8-9140-4908F90DF466}" sourceName="Goals Scored ">
  <pivotTables>
    <pivotTable tabId="4" name="PivotTable8"/>
  </pivotTables>
  <data>
    <tabular pivotCacheId="2102813974">
      <items count="4">
        <i x="0" s="1"/>
        <i x="1" s="1"/>
        <i x="3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ackles_per_90_Min" xr10:uid="{C7F5E1E8-2F3A-4E43-8A31-DD860C679F01}" sourceName="Tackles per 90 Min">
  <pivotTables>
    <pivotTable tabId="4" name="PivotTable8"/>
  </pivotTables>
  <data>
    <tabular pivotCacheId="2102813974">
      <items count="18">
        <i x="3" s="1"/>
        <i x="15" s="1"/>
        <i x="16" s="1"/>
        <i x="6" s="1"/>
        <i x="17" s="1"/>
        <i x="0" s="1"/>
        <i x="4" s="1"/>
        <i x="12" s="1"/>
        <i x="7" s="1"/>
        <i x="14" s="1"/>
        <i x="2" s="1"/>
        <i x="9" s="1"/>
        <i x="11" s="1"/>
        <i x="5" s="1"/>
        <i x="1" s="1"/>
        <i x="10" s="1"/>
        <i x="13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yer Name " xr10:uid="{0B64D844-50D5-4FD0-A7B7-208E9DB88D3B}" cache="Slicer_Player_Name" caption="Player Name " rowHeight="228600"/>
  <slicer name="Position" xr10:uid="{86EDD0EA-5020-442E-85E5-CBC0055CD1DC}" cache="Slicer_Position" caption="Position" rowHeight="228600"/>
  <slicer name="Club " xr10:uid="{36989D6E-D821-4978-9CA4-82DE138D3CA3}" cache="Slicer_Club" caption="Club " rowHeight="228600"/>
  <slicer name="Position 1" xr10:uid="{FCAE6975-5121-4BDD-A767-CE8D4B20E8A0}" cache="Slicer_Position1" caption="Position" rowHeight="228600"/>
  <slicer name="Goals Scored " xr10:uid="{5B9B4CB8-FEA5-4EEA-A8F1-F42E6D0AB74C}" cache="Slicer_Goals_Scored" caption="Goals Scored " rowHeight="228600"/>
  <slicer name="Tackles per 90 Min" xr10:uid="{9637F4CC-2A2E-4912-9BCC-D2C1E348D288}" cache="Slicer_Tackles_per_90_Min" caption="Tackles per 90 Mi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4EF3-789E-4ED6-BC83-E8852349A03E}">
  <dimension ref="A1:O32"/>
  <sheetViews>
    <sheetView topLeftCell="A5" workbookViewId="0">
      <selection activeCell="E17" sqref="E17"/>
    </sheetView>
  </sheetViews>
  <sheetFormatPr defaultRowHeight="15"/>
  <cols>
    <col min="2" max="2" width="36.5703125" bestFit="1" customWidth="1"/>
    <col min="4" max="4" width="12.85546875" customWidth="1"/>
    <col min="5" max="5" width="29.7109375" bestFit="1" customWidth="1"/>
    <col min="6" max="6" width="17.7109375" bestFit="1" customWidth="1"/>
    <col min="7" max="7" width="15.42578125" customWidth="1"/>
    <col min="8" max="8" width="15.28515625" customWidth="1"/>
  </cols>
  <sheetData>
    <row r="1" spans="1:15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8.75">
      <c r="A2" s="1"/>
      <c r="B2" s="7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37.5">
      <c r="A4" s="1"/>
      <c r="B4" s="7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64.5">
      <c r="A6" s="1"/>
      <c r="B6" s="8" t="s">
        <v>2</v>
      </c>
      <c r="C6" s="3" t="s">
        <v>3</v>
      </c>
      <c r="D6" s="4" t="s">
        <v>4</v>
      </c>
      <c r="E6" s="11" t="s">
        <v>5</v>
      </c>
      <c r="F6" s="3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O6" s="10"/>
    </row>
    <row r="7" spans="1:15">
      <c r="A7" s="1"/>
      <c r="B7" s="9" t="s">
        <v>14</v>
      </c>
      <c r="C7" s="5" t="s">
        <v>15</v>
      </c>
      <c r="D7" s="5">
        <v>19</v>
      </c>
      <c r="E7" s="12" t="s">
        <v>16</v>
      </c>
      <c r="F7" s="5" t="s">
        <v>17</v>
      </c>
      <c r="G7" s="5">
        <v>7</v>
      </c>
      <c r="H7" s="5">
        <v>0</v>
      </c>
      <c r="I7" s="5">
        <v>1</v>
      </c>
      <c r="J7" s="5">
        <v>0.33</v>
      </c>
      <c r="K7" s="5">
        <v>1.17</v>
      </c>
      <c r="L7" s="5">
        <v>1.3</v>
      </c>
      <c r="M7" s="5">
        <v>7.17</v>
      </c>
    </row>
    <row r="8" spans="1:15">
      <c r="A8" s="1"/>
      <c r="B8" s="9" t="s">
        <v>18</v>
      </c>
      <c r="C8" s="5" t="s">
        <v>15</v>
      </c>
      <c r="D8" s="5">
        <v>8</v>
      </c>
      <c r="E8" s="12" t="s">
        <v>19</v>
      </c>
      <c r="F8" s="5" t="s">
        <v>20</v>
      </c>
      <c r="G8" s="5">
        <v>6</v>
      </c>
      <c r="H8" s="5">
        <v>0</v>
      </c>
      <c r="I8" s="5">
        <v>0</v>
      </c>
      <c r="J8" s="5">
        <v>1.45</v>
      </c>
      <c r="K8" s="5">
        <v>0.48</v>
      </c>
      <c r="L8" s="5">
        <v>2.9</v>
      </c>
      <c r="M8" s="5">
        <v>7.97</v>
      </c>
    </row>
    <row r="9" spans="1:15">
      <c r="A9" s="1"/>
      <c r="B9" s="9" t="s">
        <v>21</v>
      </c>
      <c r="C9" s="5" t="s">
        <v>15</v>
      </c>
      <c r="D9" s="5">
        <v>3</v>
      </c>
      <c r="E9" s="12">
        <v>33394</v>
      </c>
      <c r="F9" s="5" t="s">
        <v>22</v>
      </c>
      <c r="G9" s="5">
        <v>6</v>
      </c>
      <c r="H9" s="5">
        <v>0</v>
      </c>
      <c r="I9" s="5">
        <v>0</v>
      </c>
      <c r="J9" s="5">
        <v>0.48</v>
      </c>
      <c r="K9" s="5">
        <v>2.17</v>
      </c>
      <c r="L9" s="5">
        <v>1.69</v>
      </c>
      <c r="M9" s="5">
        <v>5.07</v>
      </c>
    </row>
    <row r="10" spans="1:15">
      <c r="A10" s="1"/>
      <c r="B10" s="9" t="s">
        <v>23</v>
      </c>
      <c r="C10" s="5" t="s">
        <v>15</v>
      </c>
      <c r="D10" s="5">
        <v>6</v>
      </c>
      <c r="E10" s="12" t="s">
        <v>24</v>
      </c>
      <c r="F10" s="5" t="s">
        <v>25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3.16</v>
      </c>
    </row>
    <row r="11" spans="1:15">
      <c r="A11" s="1"/>
      <c r="B11" s="9" t="s">
        <v>26</v>
      </c>
      <c r="C11" s="5" t="s">
        <v>15</v>
      </c>
      <c r="D11" s="5">
        <v>26</v>
      </c>
      <c r="E11" s="12">
        <v>36101</v>
      </c>
      <c r="F11" s="5" t="s">
        <v>27</v>
      </c>
      <c r="G11" s="5">
        <v>7</v>
      </c>
      <c r="H11" s="5">
        <v>1</v>
      </c>
      <c r="I11" s="5">
        <v>1</v>
      </c>
      <c r="J11" s="5">
        <v>0.32</v>
      </c>
      <c r="K11" s="5">
        <v>0.47</v>
      </c>
      <c r="L11" s="5">
        <v>1.42</v>
      </c>
      <c r="M11" s="5">
        <v>1.58</v>
      </c>
    </row>
    <row r="12" spans="1:15">
      <c r="A12" s="1"/>
      <c r="B12" s="9" t="s">
        <v>28</v>
      </c>
      <c r="C12" s="5" t="s">
        <v>15</v>
      </c>
      <c r="D12" s="5">
        <v>4</v>
      </c>
      <c r="E12" s="12">
        <v>32088</v>
      </c>
      <c r="F12" s="5" t="s">
        <v>20</v>
      </c>
      <c r="G12" s="5">
        <v>4</v>
      </c>
      <c r="H12" s="5">
        <v>0</v>
      </c>
      <c r="I12" s="5">
        <v>0</v>
      </c>
      <c r="J12" s="5">
        <v>0.77</v>
      </c>
      <c r="K12" s="5">
        <v>0.77</v>
      </c>
      <c r="L12" s="5">
        <v>2.31</v>
      </c>
      <c r="M12" s="5">
        <v>5.39</v>
      </c>
    </row>
    <row r="13" spans="1:15">
      <c r="A13" s="1"/>
      <c r="B13" s="9" t="s">
        <v>29</v>
      </c>
      <c r="C13" s="5" t="s">
        <v>15</v>
      </c>
      <c r="D13" s="5">
        <v>2</v>
      </c>
      <c r="E13" s="12" t="s">
        <v>30</v>
      </c>
      <c r="F13" s="5" t="s">
        <v>31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>
      <c r="A14" s="1"/>
      <c r="B14" s="9" t="s">
        <v>32</v>
      </c>
      <c r="C14" s="5" t="s">
        <v>15</v>
      </c>
      <c r="D14" s="5">
        <v>13</v>
      </c>
      <c r="E14" s="12" t="s">
        <v>33</v>
      </c>
      <c r="F14" s="5" t="s">
        <v>34</v>
      </c>
      <c r="G14" s="5">
        <v>7</v>
      </c>
      <c r="H14" s="5">
        <v>0</v>
      </c>
      <c r="I14" s="5">
        <v>0</v>
      </c>
      <c r="J14" s="5">
        <v>0.16</v>
      </c>
      <c r="K14" s="5">
        <v>0.49</v>
      </c>
      <c r="L14" s="5">
        <v>0.82</v>
      </c>
      <c r="M14" s="5">
        <v>5.09</v>
      </c>
    </row>
    <row r="15" spans="1:15">
      <c r="A15" s="1"/>
      <c r="B15" s="9" t="s">
        <v>35</v>
      </c>
      <c r="C15" s="5" t="s">
        <v>15</v>
      </c>
      <c r="D15" s="5">
        <v>25</v>
      </c>
      <c r="E15" s="12">
        <v>32030</v>
      </c>
      <c r="F15" s="5" t="s">
        <v>36</v>
      </c>
      <c r="G15" s="5">
        <v>5</v>
      </c>
      <c r="H15" s="5">
        <v>0</v>
      </c>
      <c r="I15" s="5">
        <v>0</v>
      </c>
      <c r="J15" s="5">
        <v>0.3</v>
      </c>
      <c r="K15" s="5">
        <v>0.9</v>
      </c>
      <c r="L15" s="5">
        <v>1.5</v>
      </c>
      <c r="M15" s="5">
        <v>4.1900000000000004</v>
      </c>
    </row>
    <row r="16" spans="1:15">
      <c r="A16" s="1"/>
      <c r="B16" s="9" t="s">
        <v>37</v>
      </c>
      <c r="C16" s="5" t="s">
        <v>38</v>
      </c>
      <c r="D16" s="5">
        <v>5</v>
      </c>
      <c r="E16" s="12" t="s">
        <v>39</v>
      </c>
      <c r="F16" s="5" t="s">
        <v>40</v>
      </c>
      <c r="G16" s="5">
        <v>5</v>
      </c>
      <c r="H16" s="5">
        <v>0</v>
      </c>
      <c r="I16" s="5">
        <v>0</v>
      </c>
      <c r="J16" s="5">
        <v>0.4</v>
      </c>
      <c r="K16" s="5">
        <v>1.21</v>
      </c>
      <c r="L16" s="5">
        <v>4.0199999999999996</v>
      </c>
      <c r="M16" s="5">
        <v>9.24</v>
      </c>
    </row>
    <row r="17" spans="1:13">
      <c r="A17" s="1"/>
      <c r="B17" s="9" t="s">
        <v>41</v>
      </c>
      <c r="C17" s="5" t="s">
        <v>38</v>
      </c>
      <c r="D17" s="5">
        <v>7</v>
      </c>
      <c r="E17" s="12" t="s">
        <v>42</v>
      </c>
      <c r="F17" s="5" t="s">
        <v>27</v>
      </c>
      <c r="G17" s="5">
        <v>7</v>
      </c>
      <c r="H17" s="5">
        <v>0</v>
      </c>
      <c r="I17" s="5">
        <v>0</v>
      </c>
      <c r="J17" s="5">
        <v>0.6</v>
      </c>
      <c r="K17" s="5">
        <v>1.05</v>
      </c>
      <c r="L17" s="5">
        <v>1.79</v>
      </c>
      <c r="M17" s="5">
        <v>4.6399999999999997</v>
      </c>
    </row>
    <row r="18" spans="1:13">
      <c r="A18" s="1"/>
      <c r="B18" s="9" t="s">
        <v>43</v>
      </c>
      <c r="C18" s="5" t="s">
        <v>38</v>
      </c>
      <c r="D18" s="5">
        <v>18</v>
      </c>
      <c r="E18" s="12" t="s">
        <v>44</v>
      </c>
      <c r="F18" s="5" t="s">
        <v>25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3.16</v>
      </c>
      <c r="M18" s="5">
        <v>6.32</v>
      </c>
    </row>
    <row r="19" spans="1:13">
      <c r="A19" s="1"/>
      <c r="B19" s="9" t="s">
        <v>45</v>
      </c>
      <c r="C19" s="5" t="s">
        <v>38</v>
      </c>
      <c r="D19" s="5">
        <v>14</v>
      </c>
      <c r="E19" s="12">
        <v>32149</v>
      </c>
      <c r="F19" s="5" t="s">
        <v>46</v>
      </c>
      <c r="G19" s="5">
        <v>3</v>
      </c>
      <c r="H19" s="5">
        <v>0</v>
      </c>
      <c r="I19" s="5">
        <v>0</v>
      </c>
      <c r="J19" s="5">
        <v>0</v>
      </c>
      <c r="K19" s="5">
        <v>3.83</v>
      </c>
      <c r="L19" s="5">
        <v>1.91</v>
      </c>
      <c r="M19" s="5">
        <v>7.66</v>
      </c>
    </row>
    <row r="20" spans="1:13">
      <c r="A20" s="1"/>
      <c r="B20" s="9" t="s">
        <v>47</v>
      </c>
      <c r="C20" s="5" t="s">
        <v>38</v>
      </c>
      <c r="D20" s="5">
        <v>20</v>
      </c>
      <c r="E20" s="12" t="s">
        <v>48</v>
      </c>
      <c r="F20" s="5" t="s">
        <v>49</v>
      </c>
      <c r="G20" s="5">
        <v>6</v>
      </c>
      <c r="H20" s="5">
        <v>1</v>
      </c>
      <c r="I20" s="5">
        <v>1</v>
      </c>
      <c r="J20" s="5">
        <v>0.97</v>
      </c>
      <c r="K20" s="5">
        <v>0.49</v>
      </c>
      <c r="L20" s="5">
        <v>1.46</v>
      </c>
      <c r="M20" s="5">
        <v>5.85</v>
      </c>
    </row>
    <row r="21" spans="1:13">
      <c r="A21" s="1"/>
      <c r="B21" s="9" t="s">
        <v>50</v>
      </c>
      <c r="C21" s="5" t="s">
        <v>38</v>
      </c>
      <c r="D21" s="5">
        <v>24</v>
      </c>
      <c r="E21" s="12">
        <v>37075</v>
      </c>
      <c r="F21" s="5" t="s">
        <v>17</v>
      </c>
      <c r="G21" s="5">
        <v>7</v>
      </c>
      <c r="H21" s="5">
        <v>1</v>
      </c>
      <c r="I21" s="5">
        <v>1</v>
      </c>
      <c r="J21" s="5">
        <v>0.8</v>
      </c>
      <c r="K21" s="5">
        <v>0.48</v>
      </c>
      <c r="L21" s="5">
        <v>3.52</v>
      </c>
      <c r="M21" s="5">
        <v>7.83</v>
      </c>
    </row>
    <row r="22" spans="1:13">
      <c r="A22" s="1"/>
      <c r="B22" s="9" t="s">
        <v>51</v>
      </c>
      <c r="C22" s="5" t="s">
        <v>38</v>
      </c>
      <c r="D22" s="5">
        <v>17</v>
      </c>
      <c r="E22" s="12" t="s">
        <v>52</v>
      </c>
      <c r="F22" s="5" t="s">
        <v>53</v>
      </c>
      <c r="G22" s="5">
        <v>2</v>
      </c>
      <c r="H22" s="5">
        <v>0</v>
      </c>
      <c r="I22" s="5">
        <v>0</v>
      </c>
      <c r="J22" s="5">
        <v>0.83</v>
      </c>
      <c r="K22" s="5">
        <v>0.83</v>
      </c>
      <c r="L22" s="5">
        <v>1.65</v>
      </c>
      <c r="M22" s="5">
        <v>8.26</v>
      </c>
    </row>
    <row r="23" spans="1:13">
      <c r="A23" s="1"/>
      <c r="B23" s="9" t="s">
        <v>54</v>
      </c>
      <c r="C23" s="5" t="s">
        <v>55</v>
      </c>
      <c r="D23" s="5">
        <v>10</v>
      </c>
      <c r="E23" s="12" t="s">
        <v>56</v>
      </c>
      <c r="F23" s="5" t="s">
        <v>57</v>
      </c>
      <c r="G23" s="5">
        <v>7</v>
      </c>
      <c r="H23" s="5">
        <v>7</v>
      </c>
      <c r="I23" s="5">
        <v>3</v>
      </c>
      <c r="J23" s="5">
        <v>3.78</v>
      </c>
      <c r="K23" s="5">
        <v>0</v>
      </c>
      <c r="L23" s="5">
        <v>0.65</v>
      </c>
      <c r="M23" s="5">
        <v>6.39</v>
      </c>
    </row>
    <row r="24" spans="1:13">
      <c r="A24" s="1"/>
      <c r="B24" s="9" t="s">
        <v>58</v>
      </c>
      <c r="C24" s="5" t="s">
        <v>55</v>
      </c>
      <c r="D24" s="5">
        <v>22</v>
      </c>
      <c r="E24" s="12">
        <v>36133</v>
      </c>
      <c r="F24" s="5" t="s">
        <v>59</v>
      </c>
      <c r="G24" s="5">
        <v>6</v>
      </c>
      <c r="H24" s="5">
        <v>0</v>
      </c>
      <c r="I24" s="5">
        <v>0</v>
      </c>
      <c r="J24" s="5">
        <v>1.89</v>
      </c>
      <c r="K24" s="5">
        <v>0.38</v>
      </c>
      <c r="L24" s="5">
        <v>0</v>
      </c>
      <c r="M24" s="5">
        <v>6.81</v>
      </c>
    </row>
    <row r="25" spans="1:13">
      <c r="A25" s="1"/>
      <c r="B25" s="9" t="s">
        <v>60</v>
      </c>
      <c r="C25" s="5" t="s">
        <v>55</v>
      </c>
      <c r="D25" s="5">
        <v>21</v>
      </c>
      <c r="E25" s="12">
        <v>33485</v>
      </c>
      <c r="F25" s="5" t="s">
        <v>61</v>
      </c>
      <c r="G25" s="5">
        <v>2</v>
      </c>
      <c r="H25" s="5">
        <v>0</v>
      </c>
      <c r="I25" s="5">
        <v>0</v>
      </c>
      <c r="J25" s="5">
        <v>5.62</v>
      </c>
      <c r="K25" s="5">
        <v>0</v>
      </c>
      <c r="L25" s="5">
        <v>0</v>
      </c>
      <c r="M25" s="5">
        <v>0</v>
      </c>
    </row>
    <row r="26" spans="1:13">
      <c r="A26" s="1"/>
      <c r="B26" s="9" t="s">
        <v>62</v>
      </c>
      <c r="C26" s="5" t="s">
        <v>55</v>
      </c>
      <c r="D26" s="5">
        <v>16</v>
      </c>
      <c r="E26" s="12" t="s">
        <v>52</v>
      </c>
      <c r="F26" s="5" t="s">
        <v>59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>
      <c r="A27" s="1"/>
      <c r="B27" s="9" t="s">
        <v>63</v>
      </c>
      <c r="C27" s="5" t="s">
        <v>55</v>
      </c>
      <c r="D27" s="5">
        <v>9</v>
      </c>
      <c r="E27" s="12">
        <v>36801</v>
      </c>
      <c r="F27" s="5" t="s">
        <v>64</v>
      </c>
      <c r="G27" s="5">
        <v>7</v>
      </c>
      <c r="H27" s="5">
        <v>4</v>
      </c>
      <c r="I27" s="5">
        <v>0</v>
      </c>
      <c r="J27" s="5">
        <v>0.57999999999999996</v>
      </c>
      <c r="K27" s="5">
        <v>0</v>
      </c>
      <c r="L27" s="5">
        <v>0.77</v>
      </c>
      <c r="M27" s="5">
        <v>1.93</v>
      </c>
    </row>
    <row r="28" spans="1:13">
      <c r="A28" s="1"/>
      <c r="B28" s="9" t="s">
        <v>65</v>
      </c>
      <c r="C28" s="5" t="s">
        <v>55</v>
      </c>
      <c r="D28" s="5">
        <v>11</v>
      </c>
      <c r="E28" s="12" t="s">
        <v>66</v>
      </c>
      <c r="F28" s="5" t="s">
        <v>40</v>
      </c>
      <c r="G28" s="5">
        <v>5</v>
      </c>
      <c r="H28" s="5">
        <v>1</v>
      </c>
      <c r="I28" s="5">
        <v>1</v>
      </c>
      <c r="J28" s="5">
        <v>6.83</v>
      </c>
      <c r="K28" s="5">
        <v>0.31</v>
      </c>
      <c r="L28" s="5">
        <v>0.93</v>
      </c>
      <c r="M28" s="5">
        <v>7.14</v>
      </c>
    </row>
    <row r="29" spans="1:13">
      <c r="A29" s="1"/>
      <c r="B29" s="9" t="s">
        <v>67</v>
      </c>
      <c r="C29" s="5" t="s">
        <v>55</v>
      </c>
      <c r="D29" s="5">
        <v>15</v>
      </c>
      <c r="E29" s="12" t="s">
        <v>68</v>
      </c>
      <c r="F29" s="5" t="s">
        <v>27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>
      <c r="A30" s="1"/>
      <c r="B30" s="9" t="s">
        <v>69</v>
      </c>
      <c r="C30" s="5" t="s">
        <v>70</v>
      </c>
      <c r="D30" s="5">
        <v>23</v>
      </c>
      <c r="E30" s="12">
        <v>33424</v>
      </c>
      <c r="F30" s="5" t="s">
        <v>71</v>
      </c>
      <c r="G30" s="5">
        <v>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0.65</v>
      </c>
    </row>
    <row r="31" spans="1:13">
      <c r="A31" s="1"/>
      <c r="B31" s="9" t="s">
        <v>72</v>
      </c>
      <c r="C31" s="5" t="s">
        <v>70</v>
      </c>
      <c r="D31" s="5">
        <v>1</v>
      </c>
      <c r="E31" s="12" t="s">
        <v>73</v>
      </c>
      <c r="F31" s="5" t="s">
        <v>74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>
      <c r="A32" s="1"/>
      <c r="B32" s="9" t="s">
        <v>75</v>
      </c>
      <c r="C32" s="5" t="s">
        <v>70</v>
      </c>
      <c r="D32" s="5">
        <v>12</v>
      </c>
      <c r="E32" s="12" t="s">
        <v>76</v>
      </c>
      <c r="F32" s="5" t="s">
        <v>31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opLeftCell="E6" workbookViewId="0">
      <selection activeCell="B6" sqref="B6"/>
    </sheetView>
  </sheetViews>
  <sheetFormatPr defaultRowHeight="15"/>
  <cols>
    <col min="2" max="2" width="36.5703125" bestFit="1" customWidth="1"/>
    <col min="4" max="4" width="12.85546875" customWidth="1"/>
    <col min="5" max="5" width="29.7109375" bestFit="1" customWidth="1"/>
    <col min="6" max="6" width="17.7109375" bestFit="1" customWidth="1"/>
    <col min="7" max="7" width="15.42578125" customWidth="1"/>
    <col min="8" max="8" width="15.28515625" customWidth="1"/>
    <col min="11" max="11" width="18" customWidth="1"/>
    <col min="12" max="12" width="14.85546875" customWidth="1"/>
    <col min="13" max="13" width="14.7109375" customWidth="1"/>
    <col min="14" max="14" width="36.5703125" bestFit="1" customWidth="1"/>
    <col min="15" max="15" width="31.140625" customWidth="1"/>
  </cols>
  <sheetData>
    <row r="1" spans="1:15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8.75">
      <c r="A2" s="1"/>
      <c r="B2" s="7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37.5">
      <c r="A4" s="1"/>
      <c r="B4" s="7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48.75">
      <c r="A6" s="1"/>
      <c r="B6" s="8" t="s">
        <v>2</v>
      </c>
      <c r="C6" s="3" t="s">
        <v>3</v>
      </c>
      <c r="D6" s="4" t="s">
        <v>4</v>
      </c>
      <c r="E6" s="11" t="s">
        <v>5</v>
      </c>
      <c r="F6" s="3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N6" s="14" t="s">
        <v>77</v>
      </c>
      <c r="O6" s="10"/>
    </row>
    <row r="7" spans="1:15" ht="18.75">
      <c r="A7" s="1"/>
      <c r="B7" s="9" t="s">
        <v>14</v>
      </c>
      <c r="C7" s="5" t="s">
        <v>15</v>
      </c>
      <c r="D7" s="5">
        <v>19</v>
      </c>
      <c r="E7" s="12" t="s">
        <v>16</v>
      </c>
      <c r="F7" s="5" t="s">
        <v>17</v>
      </c>
      <c r="G7" s="5">
        <v>7</v>
      </c>
      <c r="H7" s="5">
        <v>0</v>
      </c>
      <c r="I7" s="5">
        <v>1</v>
      </c>
      <c r="J7" s="5">
        <v>0.33</v>
      </c>
      <c r="K7" s="5">
        <v>1.17</v>
      </c>
      <c r="L7" s="5">
        <v>1.3</v>
      </c>
      <c r="M7" s="5">
        <v>7.17</v>
      </c>
      <c r="N7" s="14">
        <f>SUM(H7:H32)</f>
        <v>15</v>
      </c>
    </row>
    <row r="8" spans="1:15" ht="18.75">
      <c r="A8" s="1"/>
      <c r="B8" s="9" t="s">
        <v>18</v>
      </c>
      <c r="C8" s="5" t="s">
        <v>15</v>
      </c>
      <c r="D8" s="5">
        <v>8</v>
      </c>
      <c r="E8" s="12" t="s">
        <v>19</v>
      </c>
      <c r="F8" s="5" t="s">
        <v>20</v>
      </c>
      <c r="G8" s="5">
        <v>6</v>
      </c>
      <c r="H8" s="5">
        <v>0</v>
      </c>
      <c r="I8" s="5">
        <v>0</v>
      </c>
      <c r="J8" s="5">
        <v>1.45</v>
      </c>
      <c r="K8" s="5">
        <v>0.48</v>
      </c>
      <c r="L8" s="5">
        <v>2.9</v>
      </c>
      <c r="M8" s="5">
        <v>7.97</v>
      </c>
      <c r="N8" s="14"/>
    </row>
    <row r="9" spans="1:15" ht="18.75">
      <c r="A9" s="1"/>
      <c r="B9" s="9" t="s">
        <v>21</v>
      </c>
      <c r="C9" s="5" t="s">
        <v>15</v>
      </c>
      <c r="D9" s="5">
        <v>3</v>
      </c>
      <c r="E9" s="12">
        <v>33394</v>
      </c>
      <c r="F9" s="5" t="s">
        <v>22</v>
      </c>
      <c r="G9" s="5">
        <v>6</v>
      </c>
      <c r="H9" s="5">
        <v>0</v>
      </c>
      <c r="I9" s="5">
        <v>0</v>
      </c>
      <c r="J9" s="5">
        <v>0.48</v>
      </c>
      <c r="K9" s="5">
        <v>2.17</v>
      </c>
      <c r="L9" s="5">
        <v>1.69</v>
      </c>
      <c r="M9" s="5">
        <v>5.07</v>
      </c>
      <c r="N9" s="14" t="s">
        <v>78</v>
      </c>
    </row>
    <row r="10" spans="1:15" ht="18.75">
      <c r="A10" s="1"/>
      <c r="B10" s="9" t="s">
        <v>23</v>
      </c>
      <c r="C10" s="5" t="s">
        <v>15</v>
      </c>
      <c r="D10" s="5">
        <v>6</v>
      </c>
      <c r="E10" s="12" t="s">
        <v>24</v>
      </c>
      <c r="F10" s="5" t="s">
        <v>25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3.16</v>
      </c>
      <c r="N10" s="14">
        <f>AVERAGE(L7:L33)</f>
        <v>1.223076923076923</v>
      </c>
    </row>
    <row r="11" spans="1:15" ht="18.75">
      <c r="A11" s="1"/>
      <c r="B11" s="9" t="s">
        <v>26</v>
      </c>
      <c r="C11" s="5" t="s">
        <v>15</v>
      </c>
      <c r="D11" s="5">
        <v>26</v>
      </c>
      <c r="E11" s="12">
        <v>36101</v>
      </c>
      <c r="F11" s="5" t="s">
        <v>27</v>
      </c>
      <c r="G11" s="5">
        <v>7</v>
      </c>
      <c r="H11" s="5">
        <v>1</v>
      </c>
      <c r="I11" s="5">
        <v>1</v>
      </c>
      <c r="J11" s="5">
        <v>0.32</v>
      </c>
      <c r="K11" s="5">
        <v>0.47</v>
      </c>
      <c r="L11" s="5">
        <v>1.42</v>
      </c>
      <c r="M11" s="5">
        <v>1.58</v>
      </c>
      <c r="N11" s="14"/>
    </row>
    <row r="12" spans="1:15" ht="18.75">
      <c r="A12" s="1"/>
      <c r="B12" s="9" t="s">
        <v>28</v>
      </c>
      <c r="C12" s="5" t="s">
        <v>15</v>
      </c>
      <c r="D12" s="5">
        <v>4</v>
      </c>
      <c r="E12" s="12">
        <v>32088</v>
      </c>
      <c r="F12" s="5" t="s">
        <v>20</v>
      </c>
      <c r="G12" s="5">
        <v>4</v>
      </c>
      <c r="H12" s="5">
        <v>0</v>
      </c>
      <c r="I12" s="5">
        <v>0</v>
      </c>
      <c r="J12" s="5">
        <v>0.77</v>
      </c>
      <c r="K12" s="5">
        <v>0.77</v>
      </c>
      <c r="L12" s="5">
        <v>2.31</v>
      </c>
      <c r="M12" s="5">
        <v>5.39</v>
      </c>
      <c r="N12" s="14"/>
    </row>
    <row r="13" spans="1:15" ht="18.75">
      <c r="A13" s="1"/>
      <c r="B13" s="9" t="s">
        <v>29</v>
      </c>
      <c r="C13" s="5" t="s">
        <v>15</v>
      </c>
      <c r="D13" s="5">
        <v>2</v>
      </c>
      <c r="E13" s="12" t="s">
        <v>30</v>
      </c>
      <c r="F13" s="5" t="s">
        <v>31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14" t="s">
        <v>79</v>
      </c>
    </row>
    <row r="14" spans="1:15" ht="18.75">
      <c r="A14" s="1"/>
      <c r="B14" s="9" t="s">
        <v>32</v>
      </c>
      <c r="C14" s="5" t="s">
        <v>15</v>
      </c>
      <c r="D14" s="5">
        <v>13</v>
      </c>
      <c r="E14" s="12" t="s">
        <v>33</v>
      </c>
      <c r="F14" s="5" t="s">
        <v>34</v>
      </c>
      <c r="G14" s="5">
        <v>7</v>
      </c>
      <c r="H14" s="5">
        <v>0</v>
      </c>
      <c r="I14" s="5">
        <v>0</v>
      </c>
      <c r="J14" s="5">
        <v>0.16</v>
      </c>
      <c r="K14" s="5">
        <v>0.49</v>
      </c>
      <c r="L14" s="5">
        <v>0.82</v>
      </c>
      <c r="M14" s="5">
        <v>5.09</v>
      </c>
      <c r="N14" s="14">
        <f>MEDIAN(G7:G32)</f>
        <v>5</v>
      </c>
    </row>
    <row r="15" spans="1:15" ht="18.75">
      <c r="A15" s="1"/>
      <c r="B15" s="9" t="s">
        <v>35</v>
      </c>
      <c r="C15" s="5" t="s">
        <v>15</v>
      </c>
      <c r="D15" s="5">
        <v>25</v>
      </c>
      <c r="E15" s="12">
        <v>32030</v>
      </c>
      <c r="F15" s="5" t="s">
        <v>36</v>
      </c>
      <c r="G15" s="5">
        <v>5</v>
      </c>
      <c r="H15" s="5">
        <v>0</v>
      </c>
      <c r="I15" s="5">
        <v>0</v>
      </c>
      <c r="J15" s="5">
        <v>0.3</v>
      </c>
      <c r="K15" s="5">
        <v>0.9</v>
      </c>
      <c r="L15" s="5">
        <v>1.5</v>
      </c>
      <c r="M15" s="5">
        <v>4.1900000000000004</v>
      </c>
      <c r="N15" s="14"/>
    </row>
    <row r="16" spans="1:15" ht="18.75">
      <c r="A16" s="1"/>
      <c r="B16" s="9" t="s">
        <v>37</v>
      </c>
      <c r="C16" s="5" t="s">
        <v>38</v>
      </c>
      <c r="D16" s="5">
        <v>5</v>
      </c>
      <c r="E16" s="12" t="s">
        <v>39</v>
      </c>
      <c r="F16" s="5" t="s">
        <v>40</v>
      </c>
      <c r="G16" s="5">
        <v>5</v>
      </c>
      <c r="H16" s="5">
        <v>0</v>
      </c>
      <c r="I16" s="5">
        <v>0</v>
      </c>
      <c r="J16" s="5">
        <v>0.4</v>
      </c>
      <c r="K16" s="5">
        <v>1.21</v>
      </c>
      <c r="L16" s="5">
        <v>4.0199999999999996</v>
      </c>
      <c r="M16" s="5">
        <v>9.24</v>
      </c>
      <c r="N16" s="14"/>
    </row>
    <row r="17" spans="1:14" ht="18.75">
      <c r="A17" s="1"/>
      <c r="B17" s="9" t="s">
        <v>41</v>
      </c>
      <c r="C17" s="5" t="s">
        <v>38</v>
      </c>
      <c r="D17" s="5">
        <v>7</v>
      </c>
      <c r="E17" s="12" t="s">
        <v>42</v>
      </c>
      <c r="F17" s="5" t="s">
        <v>27</v>
      </c>
      <c r="G17" s="5">
        <v>7</v>
      </c>
      <c r="H17" s="5">
        <v>0</v>
      </c>
      <c r="I17" s="5">
        <v>0</v>
      </c>
      <c r="J17" s="5">
        <v>0.6</v>
      </c>
      <c r="K17" s="5">
        <v>1.05</v>
      </c>
      <c r="L17" s="5">
        <v>1.79</v>
      </c>
      <c r="M17" s="5">
        <v>4.6399999999999997</v>
      </c>
      <c r="N17" s="14" t="s">
        <v>80</v>
      </c>
    </row>
    <row r="18" spans="1:14" ht="18.75">
      <c r="A18" s="1"/>
      <c r="B18" s="9" t="s">
        <v>43</v>
      </c>
      <c r="C18" s="5" t="s">
        <v>38</v>
      </c>
      <c r="D18" s="5">
        <v>18</v>
      </c>
      <c r="E18" s="12" t="s">
        <v>44</v>
      </c>
      <c r="F18" s="5" t="s">
        <v>25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3.16</v>
      </c>
      <c r="M18" s="5">
        <v>6.32</v>
      </c>
      <c r="N18" s="14">
        <f>COUNTIF(C6,"FW")</f>
        <v>0</v>
      </c>
    </row>
    <row r="19" spans="1:14" ht="18.75">
      <c r="A19" s="1"/>
      <c r="B19" s="9" t="s">
        <v>45</v>
      </c>
      <c r="C19" s="5" t="s">
        <v>38</v>
      </c>
      <c r="D19" s="5">
        <v>14</v>
      </c>
      <c r="E19" s="12">
        <v>32149</v>
      </c>
      <c r="F19" s="5" t="s">
        <v>46</v>
      </c>
      <c r="G19" s="5">
        <v>3</v>
      </c>
      <c r="H19" s="5">
        <v>0</v>
      </c>
      <c r="I19" s="5">
        <v>0</v>
      </c>
      <c r="J19" s="5">
        <v>0</v>
      </c>
      <c r="K19" s="5">
        <v>3.83</v>
      </c>
      <c r="L19" s="5">
        <v>1.91</v>
      </c>
      <c r="M19" s="5">
        <v>7.66</v>
      </c>
      <c r="N19" s="14"/>
    </row>
    <row r="20" spans="1:14" ht="18.75">
      <c r="A20" s="1"/>
      <c r="B20" s="9" t="s">
        <v>47</v>
      </c>
      <c r="C20" s="5" t="s">
        <v>38</v>
      </c>
      <c r="D20" s="5">
        <v>20</v>
      </c>
      <c r="E20" s="12" t="s">
        <v>48</v>
      </c>
      <c r="F20" s="5" t="s">
        <v>49</v>
      </c>
      <c r="G20" s="5">
        <v>6</v>
      </c>
      <c r="H20" s="5">
        <v>1</v>
      </c>
      <c r="I20" s="5">
        <v>1</v>
      </c>
      <c r="J20" s="5">
        <v>0.97</v>
      </c>
      <c r="K20" s="5">
        <v>0.49</v>
      </c>
      <c r="L20" s="5">
        <v>1.46</v>
      </c>
      <c r="M20" s="5">
        <v>5.85</v>
      </c>
      <c r="N20" s="14" t="s">
        <v>81</v>
      </c>
    </row>
    <row r="21" spans="1:14" ht="18.75">
      <c r="A21" s="1"/>
      <c r="B21" s="9" t="s">
        <v>50</v>
      </c>
      <c r="C21" s="5" t="s">
        <v>38</v>
      </c>
      <c r="D21" s="5">
        <v>24</v>
      </c>
      <c r="E21" s="12">
        <v>37075</v>
      </c>
      <c r="F21" s="5" t="s">
        <v>17</v>
      </c>
      <c r="G21" s="5">
        <v>7</v>
      </c>
      <c r="H21" s="5">
        <v>1</v>
      </c>
      <c r="I21" s="5">
        <v>1</v>
      </c>
      <c r="J21" s="5">
        <v>0.8</v>
      </c>
      <c r="K21" s="5">
        <v>0.48</v>
      </c>
      <c r="L21" s="5">
        <v>3.52</v>
      </c>
      <c r="M21" s="5">
        <v>7.83</v>
      </c>
      <c r="N21" s="14">
        <f>COUNTIF(C7:C32,"DF")</f>
        <v>9</v>
      </c>
    </row>
    <row r="22" spans="1:14" ht="18.75">
      <c r="A22" s="1"/>
      <c r="B22" s="9" t="s">
        <v>51</v>
      </c>
      <c r="C22" s="5" t="s">
        <v>38</v>
      </c>
      <c r="D22" s="5">
        <v>17</v>
      </c>
      <c r="E22" s="12" t="s">
        <v>52</v>
      </c>
      <c r="F22" s="5" t="s">
        <v>53</v>
      </c>
      <c r="G22" s="5">
        <v>2</v>
      </c>
      <c r="H22" s="5">
        <v>0</v>
      </c>
      <c r="I22" s="5">
        <v>0</v>
      </c>
      <c r="J22" s="5">
        <v>0.83</v>
      </c>
      <c r="K22" s="5">
        <v>0.83</v>
      </c>
      <c r="L22" s="5">
        <v>1.65</v>
      </c>
      <c r="M22" s="5">
        <v>8.26</v>
      </c>
      <c r="N22" s="14"/>
    </row>
    <row r="23" spans="1:14" ht="18.75">
      <c r="A23" s="1"/>
      <c r="B23" s="9" t="s">
        <v>54</v>
      </c>
      <c r="C23" s="5" t="s">
        <v>55</v>
      </c>
      <c r="D23" s="5">
        <v>10</v>
      </c>
      <c r="E23" s="12" t="s">
        <v>56</v>
      </c>
      <c r="F23" s="5" t="s">
        <v>57</v>
      </c>
      <c r="G23" s="5">
        <v>7</v>
      </c>
      <c r="H23" s="5">
        <v>7</v>
      </c>
      <c r="I23" s="5">
        <v>3</v>
      </c>
      <c r="J23" s="5">
        <v>3.78</v>
      </c>
      <c r="K23" s="5">
        <v>0</v>
      </c>
      <c r="L23" s="5">
        <v>0.65</v>
      </c>
      <c r="M23" s="5">
        <v>6.39</v>
      </c>
      <c r="N23" s="14" t="s">
        <v>82</v>
      </c>
    </row>
    <row r="24" spans="1:14" ht="18.75">
      <c r="A24" s="1"/>
      <c r="B24" s="9" t="s">
        <v>58</v>
      </c>
      <c r="C24" s="5" t="s">
        <v>55</v>
      </c>
      <c r="D24" s="5">
        <v>22</v>
      </c>
      <c r="E24" s="12">
        <v>36133</v>
      </c>
      <c r="F24" s="5" t="s">
        <v>59</v>
      </c>
      <c r="G24" s="5">
        <v>6</v>
      </c>
      <c r="H24" s="5">
        <v>0</v>
      </c>
      <c r="I24" s="5">
        <v>0</v>
      </c>
      <c r="J24" s="5">
        <v>1.89</v>
      </c>
      <c r="K24" s="5">
        <v>0.38</v>
      </c>
      <c r="L24" s="5">
        <v>0</v>
      </c>
      <c r="M24" s="5">
        <v>6.81</v>
      </c>
      <c r="N24" s="14">
        <f>INDEX(A7:A32,MATCH(MAX(I7:I32),I7:I32,0))</f>
        <v>0</v>
      </c>
    </row>
    <row r="25" spans="1:14" ht="18.75">
      <c r="A25" s="1"/>
      <c r="B25" s="9" t="s">
        <v>60</v>
      </c>
      <c r="C25" s="5" t="s">
        <v>55</v>
      </c>
      <c r="D25" s="5">
        <v>21</v>
      </c>
      <c r="E25" s="12">
        <v>33485</v>
      </c>
      <c r="F25" s="5" t="s">
        <v>61</v>
      </c>
      <c r="G25" s="5">
        <v>2</v>
      </c>
      <c r="H25" s="5">
        <v>0</v>
      </c>
      <c r="I25" s="5">
        <v>0</v>
      </c>
      <c r="J25" s="5">
        <v>5.62</v>
      </c>
      <c r="K25" s="5">
        <v>0</v>
      </c>
      <c r="L25" s="5">
        <v>0</v>
      </c>
      <c r="M25" s="5">
        <v>0</v>
      </c>
      <c r="N25" s="14"/>
    </row>
    <row r="26" spans="1:14" ht="36">
      <c r="A26" s="1"/>
      <c r="B26" s="9" t="s">
        <v>62</v>
      </c>
      <c r="C26" s="5" t="s">
        <v>55</v>
      </c>
      <c r="D26" s="5">
        <v>16</v>
      </c>
      <c r="E26" s="12" t="s">
        <v>52</v>
      </c>
      <c r="F26" s="5" t="s">
        <v>59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13" t="s">
        <v>83</v>
      </c>
    </row>
    <row r="27" spans="1:14" ht="18.75">
      <c r="A27" s="1"/>
      <c r="B27" s="9" t="s">
        <v>63</v>
      </c>
      <c r="C27" s="5" t="s">
        <v>55</v>
      </c>
      <c r="D27" s="5">
        <v>9</v>
      </c>
      <c r="E27" s="12">
        <v>36801</v>
      </c>
      <c r="F27" s="5" t="s">
        <v>64</v>
      </c>
      <c r="G27" s="5">
        <v>7</v>
      </c>
      <c r="H27" s="5">
        <v>4</v>
      </c>
      <c r="I27" s="5">
        <v>0</v>
      </c>
      <c r="J27" s="5">
        <v>0.57999999999999996</v>
      </c>
      <c r="K27" s="5">
        <v>0</v>
      </c>
      <c r="L27" s="5">
        <v>0.77</v>
      </c>
      <c r="M27" s="5">
        <v>1.93</v>
      </c>
      <c r="N27" s="14">
        <f>AVERAGEIF(C7:C32,"FW",M7:M32)</f>
        <v>3.1814285714285715</v>
      </c>
    </row>
    <row r="28" spans="1:14" ht="18.75">
      <c r="A28" s="1"/>
      <c r="B28" s="9" t="s">
        <v>65</v>
      </c>
      <c r="C28" s="5" t="s">
        <v>55</v>
      </c>
      <c r="D28" s="5">
        <v>11</v>
      </c>
      <c r="E28" s="12" t="s">
        <v>66</v>
      </c>
      <c r="F28" s="5" t="s">
        <v>40</v>
      </c>
      <c r="G28" s="5">
        <v>5</v>
      </c>
      <c r="H28" s="5">
        <v>1</v>
      </c>
      <c r="I28" s="5">
        <v>1</v>
      </c>
      <c r="J28" s="5">
        <v>6.83</v>
      </c>
      <c r="K28" s="5">
        <v>0.31</v>
      </c>
      <c r="L28" s="5">
        <v>0.93</v>
      </c>
      <c r="M28" s="5">
        <v>7.14</v>
      </c>
      <c r="N28" s="14"/>
    </row>
    <row r="29" spans="1:14" ht="18.75">
      <c r="A29" s="1"/>
      <c r="B29" s="9" t="s">
        <v>67</v>
      </c>
      <c r="C29" s="5" t="s">
        <v>55</v>
      </c>
      <c r="D29" s="5">
        <v>15</v>
      </c>
      <c r="E29" s="12" t="s">
        <v>68</v>
      </c>
      <c r="F29" s="5" t="s">
        <v>27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14"/>
    </row>
    <row r="30" spans="1:14" ht="18.75">
      <c r="A30" s="1"/>
      <c r="B30" s="9" t="s">
        <v>69</v>
      </c>
      <c r="C30" s="5" t="s">
        <v>70</v>
      </c>
      <c r="D30" s="5">
        <v>23</v>
      </c>
      <c r="E30" s="12">
        <v>33424</v>
      </c>
      <c r="F30" s="5" t="s">
        <v>71</v>
      </c>
      <c r="G30" s="5">
        <v>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0.65</v>
      </c>
      <c r="N30" s="15" t="s">
        <v>84</v>
      </c>
    </row>
    <row r="31" spans="1:14" ht="18.75">
      <c r="A31" s="1"/>
      <c r="B31" s="9" t="s">
        <v>72</v>
      </c>
      <c r="C31" s="5" t="s">
        <v>70</v>
      </c>
      <c r="D31" s="5">
        <v>1</v>
      </c>
      <c r="E31" s="12" t="s">
        <v>73</v>
      </c>
      <c r="F31" s="5" t="s">
        <v>74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15" t="str">
        <f ca="1">IF(YEARFRAC(D7,TODAY())&gt;=30,"30+","Under 30")</f>
        <v>30+</v>
      </c>
    </row>
    <row r="32" spans="1:14" ht="18.75">
      <c r="A32" s="1"/>
      <c r="B32" s="9" t="s">
        <v>75</v>
      </c>
      <c r="C32" s="5" t="s">
        <v>70</v>
      </c>
      <c r="D32" s="5">
        <v>12</v>
      </c>
      <c r="E32" s="12" t="s">
        <v>76</v>
      </c>
      <c r="F32" s="5" t="s">
        <v>31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D961-008C-49AB-AC9A-14CA7CB87D0A}">
  <dimension ref="A1:F37"/>
  <sheetViews>
    <sheetView topLeftCell="F1" workbookViewId="0">
      <selection activeCell="E4" sqref="E4"/>
    </sheetView>
  </sheetViews>
  <sheetFormatPr defaultRowHeight="15"/>
  <cols>
    <col min="1" max="1" width="16.28515625" bestFit="1" customWidth="1"/>
    <col min="2" max="2" width="30.7109375" bestFit="1" customWidth="1"/>
    <col min="5" max="5" width="22.85546875" bestFit="1" customWidth="1"/>
    <col min="6" max="6" width="19.42578125" bestFit="1" customWidth="1"/>
  </cols>
  <sheetData>
    <row r="1" spans="1:6">
      <c r="A1" s="18" t="s">
        <v>85</v>
      </c>
      <c r="E1" s="18" t="s">
        <v>86</v>
      </c>
    </row>
    <row r="2" spans="1:6">
      <c r="A2" s="16" t="s">
        <v>2</v>
      </c>
      <c r="B2" t="s">
        <v>87</v>
      </c>
      <c r="E2" s="16" t="s">
        <v>3</v>
      </c>
      <c r="F2" t="s">
        <v>87</v>
      </c>
    </row>
    <row r="3" spans="1:6">
      <c r="A3" t="s">
        <v>51</v>
      </c>
      <c r="B3" s="17"/>
      <c r="E3" t="s">
        <v>15</v>
      </c>
      <c r="F3" s="17">
        <v>5</v>
      </c>
    </row>
    <row r="4" spans="1:6">
      <c r="A4" t="s">
        <v>47</v>
      </c>
      <c r="B4" s="17">
        <v>1</v>
      </c>
      <c r="E4" t="s">
        <v>55</v>
      </c>
      <c r="F4" s="17">
        <v>4</v>
      </c>
    </row>
    <row r="5" spans="1:6">
      <c r="A5" t="s">
        <v>67</v>
      </c>
      <c r="B5" s="17"/>
      <c r="E5" t="s">
        <v>70</v>
      </c>
      <c r="F5" s="17">
        <v>2</v>
      </c>
    </row>
    <row r="6" spans="1:6">
      <c r="A6" t="s">
        <v>65</v>
      </c>
      <c r="B6" s="17"/>
      <c r="E6" t="s">
        <v>38</v>
      </c>
      <c r="F6" s="17">
        <v>4</v>
      </c>
    </row>
    <row r="7" spans="1:6">
      <c r="A7" t="s">
        <v>32</v>
      </c>
      <c r="B7" s="17">
        <v>1</v>
      </c>
      <c r="E7" t="s">
        <v>88</v>
      </c>
      <c r="F7" s="17">
        <v>15</v>
      </c>
    </row>
    <row r="8" spans="1:6">
      <c r="A8" t="s">
        <v>69</v>
      </c>
      <c r="B8" s="17">
        <v>1</v>
      </c>
    </row>
    <row r="9" spans="1:6">
      <c r="A9" t="s">
        <v>50</v>
      </c>
      <c r="B9" s="17">
        <v>1</v>
      </c>
      <c r="E9" s="19" t="s">
        <v>89</v>
      </c>
    </row>
    <row r="10" spans="1:6">
      <c r="A10" t="s">
        <v>45</v>
      </c>
      <c r="B10" s="17"/>
      <c r="E10" s="16" t="s">
        <v>3</v>
      </c>
      <c r="F10" t="s">
        <v>90</v>
      </c>
    </row>
    <row r="11" spans="1:6">
      <c r="A11" t="s">
        <v>72</v>
      </c>
      <c r="B11" s="17">
        <v>1</v>
      </c>
      <c r="E11" t="s">
        <v>15</v>
      </c>
      <c r="F11" s="17">
        <v>6.4500000000000011</v>
      </c>
    </row>
    <row r="12" spans="1:6">
      <c r="A12" t="s">
        <v>23</v>
      </c>
      <c r="B12" s="17">
        <v>1</v>
      </c>
      <c r="E12" t="s">
        <v>55</v>
      </c>
      <c r="F12" s="17">
        <v>0.69</v>
      </c>
    </row>
    <row r="13" spans="1:6">
      <c r="A13" t="s">
        <v>75</v>
      </c>
      <c r="B13" s="17"/>
      <c r="E13" t="s">
        <v>70</v>
      </c>
      <c r="F13" s="17">
        <v>0</v>
      </c>
    </row>
    <row r="14" spans="1:6">
      <c r="A14" t="s">
        <v>28</v>
      </c>
      <c r="B14" s="17"/>
      <c r="E14" t="s">
        <v>38</v>
      </c>
      <c r="F14" s="17">
        <v>7.8900000000000006</v>
      </c>
    </row>
    <row r="15" spans="1:6">
      <c r="A15" t="s">
        <v>43</v>
      </c>
      <c r="B15" s="17">
        <v>1</v>
      </c>
      <c r="E15" t="s">
        <v>88</v>
      </c>
      <c r="F15" s="17">
        <v>15.030000000000001</v>
      </c>
    </row>
    <row r="16" spans="1:6">
      <c r="A16" t="s">
        <v>29</v>
      </c>
      <c r="B16" s="17">
        <v>1</v>
      </c>
    </row>
    <row r="17" spans="1:6">
      <c r="A17" t="s">
        <v>63</v>
      </c>
      <c r="B17" s="17">
        <v>1</v>
      </c>
      <c r="E17" s="18" t="s">
        <v>91</v>
      </c>
    </row>
    <row r="18" spans="1:6">
      <c r="A18" t="s">
        <v>58</v>
      </c>
      <c r="B18" s="17">
        <v>1</v>
      </c>
      <c r="E18" s="16" t="s">
        <v>6</v>
      </c>
      <c r="F18" t="s">
        <v>92</v>
      </c>
    </row>
    <row r="19" spans="1:6">
      <c r="A19" t="s">
        <v>37</v>
      </c>
      <c r="B19" s="17"/>
      <c r="E19" t="s">
        <v>71</v>
      </c>
      <c r="F19" s="17">
        <v>7</v>
      </c>
    </row>
    <row r="20" spans="1:6">
      <c r="A20" t="s">
        <v>54</v>
      </c>
      <c r="B20" s="17">
        <v>1</v>
      </c>
      <c r="E20" t="s">
        <v>53</v>
      </c>
      <c r="F20" s="17">
        <v>2</v>
      </c>
    </row>
    <row r="21" spans="1:6">
      <c r="A21" t="s">
        <v>35</v>
      </c>
      <c r="B21" s="17"/>
      <c r="E21" t="s">
        <v>27</v>
      </c>
      <c r="F21" s="17">
        <v>15</v>
      </c>
    </row>
    <row r="22" spans="1:6">
      <c r="A22" t="s">
        <v>18</v>
      </c>
      <c r="B22" s="17"/>
      <c r="E22" t="s">
        <v>46</v>
      </c>
      <c r="F22" s="17">
        <v>3</v>
      </c>
    </row>
    <row r="23" spans="1:6">
      <c r="A23" t="s">
        <v>26</v>
      </c>
      <c r="B23" s="17"/>
      <c r="E23" t="s">
        <v>17</v>
      </c>
      <c r="F23" s="17">
        <v>14</v>
      </c>
    </row>
    <row r="24" spans="1:6">
      <c r="A24" t="s">
        <v>14</v>
      </c>
      <c r="B24" s="17">
        <v>1</v>
      </c>
      <c r="E24" t="s">
        <v>49</v>
      </c>
      <c r="F24" s="17">
        <v>6</v>
      </c>
    </row>
    <row r="25" spans="1:6">
      <c r="A25" t="s">
        <v>21</v>
      </c>
      <c r="B25" s="17">
        <v>1</v>
      </c>
      <c r="E25" t="s">
        <v>59</v>
      </c>
      <c r="F25" s="17">
        <v>7</v>
      </c>
    </row>
    <row r="26" spans="1:6">
      <c r="A26" t="s">
        <v>60</v>
      </c>
      <c r="B26" s="17"/>
      <c r="E26" t="s">
        <v>40</v>
      </c>
      <c r="F26" s="17">
        <v>10</v>
      </c>
    </row>
    <row r="27" spans="1:6">
      <c r="A27" t="s">
        <v>41</v>
      </c>
      <c r="B27" s="17">
        <v>1</v>
      </c>
      <c r="E27" t="s">
        <v>22</v>
      </c>
      <c r="F27" s="17">
        <v>6</v>
      </c>
    </row>
    <row r="28" spans="1:6">
      <c r="A28" t="s">
        <v>62</v>
      </c>
      <c r="B28" s="17">
        <v>1</v>
      </c>
      <c r="E28" t="s">
        <v>64</v>
      </c>
      <c r="F28" s="17">
        <v>7</v>
      </c>
    </row>
    <row r="29" spans="1:6">
      <c r="A29" t="s">
        <v>88</v>
      </c>
      <c r="B29" s="17">
        <v>15</v>
      </c>
      <c r="E29" t="s">
        <v>36</v>
      </c>
      <c r="F29" s="17">
        <v>5</v>
      </c>
    </row>
    <row r="30" spans="1:6">
      <c r="E30" t="s">
        <v>57</v>
      </c>
      <c r="F30" s="17">
        <v>7</v>
      </c>
    </row>
    <row r="31" spans="1:6">
      <c r="E31" t="s">
        <v>25</v>
      </c>
      <c r="F31" s="17">
        <v>4</v>
      </c>
    </row>
    <row r="32" spans="1:6">
      <c r="E32" t="s">
        <v>74</v>
      </c>
      <c r="F32" s="17">
        <v>0</v>
      </c>
    </row>
    <row r="33" spans="5:6">
      <c r="E33" t="s">
        <v>61</v>
      </c>
      <c r="F33" s="17">
        <v>2</v>
      </c>
    </row>
    <row r="34" spans="5:6">
      <c r="E34" t="s">
        <v>20</v>
      </c>
      <c r="F34" s="17">
        <v>10</v>
      </c>
    </row>
    <row r="35" spans="5:6">
      <c r="E35" t="s">
        <v>34</v>
      </c>
      <c r="F35" s="17">
        <v>7</v>
      </c>
    </row>
    <row r="36" spans="5:6">
      <c r="E36" t="s">
        <v>31</v>
      </c>
      <c r="F36" s="17">
        <v>1</v>
      </c>
    </row>
    <row r="37" spans="5:6">
      <c r="E37" t="s">
        <v>88</v>
      </c>
      <c r="F37" s="17">
        <v>113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903C-99F7-49BA-B344-489501F869AF}">
  <dimension ref="A13:O58"/>
  <sheetViews>
    <sheetView topLeftCell="I1" workbookViewId="0">
      <selection activeCell="L15" sqref="L15"/>
    </sheetView>
  </sheetViews>
  <sheetFormatPr defaultRowHeight="15"/>
  <cols>
    <col min="1" max="1" width="16.28515625" bestFit="1" customWidth="1"/>
    <col min="2" max="2" width="19" bestFit="1" customWidth="1"/>
    <col min="3" max="3" width="21.5703125" bestFit="1" customWidth="1"/>
    <col min="5" max="5" width="16.28515625" bestFit="1" customWidth="1"/>
    <col min="6" max="6" width="19.42578125" bestFit="1" customWidth="1"/>
    <col min="12" max="12" width="11.28515625" bestFit="1" customWidth="1"/>
    <col min="13" max="13" width="19.5703125" bestFit="1" customWidth="1"/>
    <col min="14" max="14" width="23.7109375" bestFit="1" customWidth="1"/>
    <col min="15" max="15" width="28.85546875" bestFit="1" customWidth="1"/>
  </cols>
  <sheetData>
    <row r="13" spans="1:15">
      <c r="A13" s="16" t="s">
        <v>2</v>
      </c>
      <c r="B13" t="s">
        <v>93</v>
      </c>
      <c r="C13" t="s">
        <v>94</v>
      </c>
    </row>
    <row r="14" spans="1:15">
      <c r="A14" t="s">
        <v>51</v>
      </c>
      <c r="B14" s="17">
        <v>0</v>
      </c>
      <c r="C14" s="17">
        <v>0</v>
      </c>
      <c r="L14" s="16" t="s">
        <v>3</v>
      </c>
      <c r="M14" t="s">
        <v>93</v>
      </c>
      <c r="N14" t="s">
        <v>95</v>
      </c>
      <c r="O14" t="s">
        <v>90</v>
      </c>
    </row>
    <row r="15" spans="1:15">
      <c r="A15" t="s">
        <v>47</v>
      </c>
      <c r="B15" s="17">
        <v>1</v>
      </c>
      <c r="C15" s="17">
        <v>1</v>
      </c>
      <c r="L15" t="s">
        <v>15</v>
      </c>
      <c r="M15" s="17">
        <v>1</v>
      </c>
      <c r="N15" s="17">
        <v>11.940000000000001</v>
      </c>
      <c r="O15" s="17">
        <v>6.4500000000000011</v>
      </c>
    </row>
    <row r="16" spans="1:15">
      <c r="A16" t="s">
        <v>67</v>
      </c>
      <c r="B16" s="17">
        <v>0</v>
      </c>
      <c r="C16" s="17">
        <v>0</v>
      </c>
      <c r="L16" t="s">
        <v>55</v>
      </c>
      <c r="M16" s="17">
        <v>12</v>
      </c>
      <c r="N16" s="17">
        <v>2.35</v>
      </c>
      <c r="O16" s="17">
        <v>0.69</v>
      </c>
    </row>
    <row r="17" spans="1:15">
      <c r="A17" t="s">
        <v>65</v>
      </c>
      <c r="B17" s="17">
        <v>1</v>
      </c>
      <c r="C17" s="17">
        <v>1</v>
      </c>
      <c r="L17" t="s">
        <v>70</v>
      </c>
      <c r="M17" s="17">
        <v>0</v>
      </c>
      <c r="N17" s="17">
        <v>0</v>
      </c>
      <c r="O17" s="17">
        <v>0</v>
      </c>
    </row>
    <row r="18" spans="1:15">
      <c r="A18" t="s">
        <v>32</v>
      </c>
      <c r="B18" s="17">
        <v>0</v>
      </c>
      <c r="C18" s="17">
        <v>0</v>
      </c>
      <c r="L18" t="s">
        <v>38</v>
      </c>
      <c r="M18" s="17">
        <v>2</v>
      </c>
      <c r="N18" s="17">
        <v>17.509999999999998</v>
      </c>
      <c r="O18" s="17">
        <v>7.8900000000000006</v>
      </c>
    </row>
    <row r="19" spans="1:15">
      <c r="A19" t="s">
        <v>69</v>
      </c>
      <c r="B19" s="17">
        <v>0</v>
      </c>
      <c r="C19" s="17">
        <v>0</v>
      </c>
      <c r="L19" t="s">
        <v>88</v>
      </c>
      <c r="M19" s="17">
        <v>15</v>
      </c>
      <c r="N19" s="17">
        <v>31.799999999999997</v>
      </c>
      <c r="O19" s="17">
        <v>15.030000000000001</v>
      </c>
    </row>
    <row r="20" spans="1:15">
      <c r="A20" t="s">
        <v>50</v>
      </c>
      <c r="B20" s="17">
        <v>1</v>
      </c>
      <c r="C20" s="17">
        <v>1</v>
      </c>
    </row>
    <row r="21" spans="1:15">
      <c r="A21" t="s">
        <v>45</v>
      </c>
      <c r="B21" s="17">
        <v>0</v>
      </c>
      <c r="C21" s="17">
        <v>0</v>
      </c>
    </row>
    <row r="22" spans="1:15">
      <c r="A22" t="s">
        <v>72</v>
      </c>
      <c r="B22" s="17">
        <v>0</v>
      </c>
      <c r="C22" s="17">
        <v>0</v>
      </c>
    </row>
    <row r="23" spans="1:15">
      <c r="A23" t="s">
        <v>23</v>
      </c>
      <c r="B23" s="17">
        <v>0</v>
      </c>
      <c r="C23" s="17">
        <v>0</v>
      </c>
    </row>
    <row r="24" spans="1:15">
      <c r="A24" t="s">
        <v>75</v>
      </c>
      <c r="B24" s="17">
        <v>0</v>
      </c>
      <c r="C24" s="17">
        <v>0</v>
      </c>
    </row>
    <row r="25" spans="1:15">
      <c r="A25" t="s">
        <v>28</v>
      </c>
      <c r="B25" s="17">
        <v>0</v>
      </c>
      <c r="C25" s="17">
        <v>0</v>
      </c>
    </row>
    <row r="26" spans="1:15">
      <c r="A26" t="s">
        <v>43</v>
      </c>
      <c r="B26" s="17">
        <v>0</v>
      </c>
      <c r="C26" s="17">
        <v>0</v>
      </c>
    </row>
    <row r="27" spans="1:15">
      <c r="A27" t="s">
        <v>29</v>
      </c>
      <c r="B27" s="17">
        <v>0</v>
      </c>
      <c r="C27" s="17">
        <v>0</v>
      </c>
    </row>
    <row r="28" spans="1:15">
      <c r="A28" t="s">
        <v>63</v>
      </c>
      <c r="B28" s="17">
        <v>4</v>
      </c>
      <c r="C28" s="17">
        <v>0</v>
      </c>
    </row>
    <row r="29" spans="1:15">
      <c r="A29" t="s">
        <v>58</v>
      </c>
      <c r="B29" s="17">
        <v>0</v>
      </c>
      <c r="C29" s="17">
        <v>0</v>
      </c>
    </row>
    <row r="30" spans="1:15">
      <c r="A30" t="s">
        <v>37</v>
      </c>
      <c r="B30" s="17">
        <v>0</v>
      </c>
      <c r="C30" s="17">
        <v>0</v>
      </c>
    </row>
    <row r="31" spans="1:15">
      <c r="A31" t="s">
        <v>54</v>
      </c>
      <c r="B31" s="17">
        <v>7</v>
      </c>
      <c r="C31" s="17">
        <v>3</v>
      </c>
      <c r="E31" s="16" t="s">
        <v>2</v>
      </c>
      <c r="F31" t="s">
        <v>92</v>
      </c>
    </row>
    <row r="32" spans="1:15">
      <c r="A32" t="s">
        <v>35</v>
      </c>
      <c r="B32" s="17">
        <v>0</v>
      </c>
      <c r="C32" s="17">
        <v>0</v>
      </c>
      <c r="E32" t="s">
        <v>51</v>
      </c>
      <c r="F32" s="17">
        <v>2</v>
      </c>
    </row>
    <row r="33" spans="1:6">
      <c r="A33" t="s">
        <v>18</v>
      </c>
      <c r="B33" s="17">
        <v>0</v>
      </c>
      <c r="C33" s="17">
        <v>0</v>
      </c>
      <c r="E33" t="s">
        <v>47</v>
      </c>
      <c r="F33" s="17">
        <v>6</v>
      </c>
    </row>
    <row r="34" spans="1:6">
      <c r="A34" t="s">
        <v>26</v>
      </c>
      <c r="B34" s="17">
        <v>1</v>
      </c>
      <c r="C34" s="17">
        <v>1</v>
      </c>
      <c r="E34" t="s">
        <v>67</v>
      </c>
      <c r="F34" s="17">
        <v>1</v>
      </c>
    </row>
    <row r="35" spans="1:6">
      <c r="A35" t="s">
        <v>14</v>
      </c>
      <c r="B35" s="17">
        <v>0</v>
      </c>
      <c r="C35" s="17">
        <v>1</v>
      </c>
      <c r="E35" t="s">
        <v>65</v>
      </c>
      <c r="F35" s="17">
        <v>5</v>
      </c>
    </row>
    <row r="36" spans="1:6">
      <c r="A36" t="s">
        <v>21</v>
      </c>
      <c r="B36" s="17">
        <v>0</v>
      </c>
      <c r="C36" s="17">
        <v>0</v>
      </c>
      <c r="E36" t="s">
        <v>32</v>
      </c>
      <c r="F36" s="17">
        <v>7</v>
      </c>
    </row>
    <row r="37" spans="1:6">
      <c r="A37" t="s">
        <v>60</v>
      </c>
      <c r="B37" s="17">
        <v>0</v>
      </c>
      <c r="C37" s="17">
        <v>0</v>
      </c>
      <c r="E37" t="s">
        <v>69</v>
      </c>
      <c r="F37" s="17">
        <v>7</v>
      </c>
    </row>
    <row r="38" spans="1:6">
      <c r="A38" t="s">
        <v>41</v>
      </c>
      <c r="B38" s="17">
        <v>0</v>
      </c>
      <c r="C38" s="17">
        <v>0</v>
      </c>
      <c r="E38" t="s">
        <v>50</v>
      </c>
      <c r="F38" s="17">
        <v>7</v>
      </c>
    </row>
    <row r="39" spans="1:6">
      <c r="A39" t="s">
        <v>62</v>
      </c>
      <c r="B39" s="17">
        <v>0</v>
      </c>
      <c r="C39" s="17">
        <v>0</v>
      </c>
      <c r="E39" t="s">
        <v>45</v>
      </c>
      <c r="F39" s="17">
        <v>3</v>
      </c>
    </row>
    <row r="40" spans="1:6">
      <c r="A40" t="s">
        <v>88</v>
      </c>
      <c r="B40" s="17">
        <v>15</v>
      </c>
      <c r="C40" s="17">
        <v>8</v>
      </c>
      <c r="E40" t="s">
        <v>72</v>
      </c>
      <c r="F40" s="17">
        <v>0</v>
      </c>
    </row>
    <row r="41" spans="1:6">
      <c r="E41" t="s">
        <v>23</v>
      </c>
      <c r="F41" s="17">
        <v>3</v>
      </c>
    </row>
    <row r="42" spans="1:6">
      <c r="E42" t="s">
        <v>75</v>
      </c>
      <c r="F42" s="17">
        <v>0</v>
      </c>
    </row>
    <row r="43" spans="1:6">
      <c r="E43" t="s">
        <v>28</v>
      </c>
      <c r="F43" s="17">
        <v>4</v>
      </c>
    </row>
    <row r="44" spans="1:6">
      <c r="E44" t="s">
        <v>43</v>
      </c>
      <c r="F44" s="17">
        <v>1</v>
      </c>
    </row>
    <row r="45" spans="1:6">
      <c r="E45" t="s">
        <v>29</v>
      </c>
      <c r="F45" s="17">
        <v>1</v>
      </c>
    </row>
    <row r="46" spans="1:6">
      <c r="E46" t="s">
        <v>63</v>
      </c>
      <c r="F46" s="17">
        <v>7</v>
      </c>
    </row>
    <row r="47" spans="1:6">
      <c r="E47" t="s">
        <v>58</v>
      </c>
      <c r="F47" s="17">
        <v>6</v>
      </c>
    </row>
    <row r="48" spans="1:6">
      <c r="E48" t="s">
        <v>37</v>
      </c>
      <c r="F48" s="17">
        <v>5</v>
      </c>
    </row>
    <row r="49" spans="5:6">
      <c r="E49" t="s">
        <v>54</v>
      </c>
      <c r="F49" s="17">
        <v>7</v>
      </c>
    </row>
    <row r="50" spans="5:6">
      <c r="E50" t="s">
        <v>35</v>
      </c>
      <c r="F50" s="17">
        <v>5</v>
      </c>
    </row>
    <row r="51" spans="5:6">
      <c r="E51" t="s">
        <v>18</v>
      </c>
      <c r="F51" s="17">
        <v>6</v>
      </c>
    </row>
    <row r="52" spans="5:6">
      <c r="E52" t="s">
        <v>26</v>
      </c>
      <c r="F52" s="17">
        <v>7</v>
      </c>
    </row>
    <row r="53" spans="5:6">
      <c r="E53" t="s">
        <v>14</v>
      </c>
      <c r="F53" s="17">
        <v>7</v>
      </c>
    </row>
    <row r="54" spans="5:6">
      <c r="E54" t="s">
        <v>21</v>
      </c>
      <c r="F54" s="17">
        <v>6</v>
      </c>
    </row>
    <row r="55" spans="5:6">
      <c r="E55" t="s">
        <v>60</v>
      </c>
      <c r="F55" s="17">
        <v>2</v>
      </c>
    </row>
    <row r="56" spans="5:6">
      <c r="E56" t="s">
        <v>41</v>
      </c>
      <c r="F56" s="17">
        <v>7</v>
      </c>
    </row>
    <row r="57" spans="5:6">
      <c r="E57" t="s">
        <v>62</v>
      </c>
      <c r="F57" s="17">
        <v>1</v>
      </c>
    </row>
    <row r="58" spans="5:6">
      <c r="E58" t="s">
        <v>88</v>
      </c>
      <c r="F58" s="17">
        <v>113</v>
      </c>
    </row>
  </sheetData>
  <conditionalFormatting sqref="L15">
    <cfRule type="cellIs" dxfId="6" priority="1" operator="greaterThan">
      <formula>$B$22</formula>
    </cfRule>
  </conditionalFormatting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1723-7489-4F65-B62E-2EEDCFDC6EBD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BC119-03D8-458E-B438-56D97A8111A2}">
  <dimension ref="A1:O32"/>
  <sheetViews>
    <sheetView tabSelected="1" topLeftCell="A6" workbookViewId="0">
      <selection activeCell="B7" sqref="B7:B32"/>
    </sheetView>
  </sheetViews>
  <sheetFormatPr defaultRowHeight="15"/>
  <cols>
    <col min="2" max="2" width="36.5703125" bestFit="1" customWidth="1"/>
    <col min="4" max="4" width="12.85546875" customWidth="1"/>
    <col min="5" max="5" width="29.7109375" bestFit="1" customWidth="1"/>
    <col min="6" max="6" width="17.7109375" bestFit="1" customWidth="1"/>
    <col min="7" max="7" width="15.42578125" customWidth="1"/>
    <col min="8" max="8" width="15.28515625" customWidth="1"/>
  </cols>
  <sheetData>
    <row r="1" spans="1:15">
      <c r="A1" s="1"/>
      <c r="B1" s="6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8.75">
      <c r="A2" s="1"/>
      <c r="B2" s="7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5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ht="37.5">
      <c r="A4" s="1"/>
      <c r="B4" s="7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5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5" ht="64.5">
      <c r="A6" s="1"/>
      <c r="B6" s="8" t="s">
        <v>2</v>
      </c>
      <c r="C6" s="3" t="s">
        <v>3</v>
      </c>
      <c r="D6" s="4" t="s">
        <v>4</v>
      </c>
      <c r="E6" s="11" t="s">
        <v>5</v>
      </c>
      <c r="F6" s="3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O6" s="10"/>
    </row>
    <row r="7" spans="1:15">
      <c r="A7" s="1"/>
      <c r="B7" s="9" t="s">
        <v>14</v>
      </c>
      <c r="C7" s="5" t="s">
        <v>15</v>
      </c>
      <c r="D7" s="5">
        <v>19</v>
      </c>
      <c r="E7" s="12" t="s">
        <v>16</v>
      </c>
      <c r="F7" s="5" t="s">
        <v>17</v>
      </c>
      <c r="G7" s="5">
        <v>7</v>
      </c>
      <c r="H7" s="5">
        <v>0</v>
      </c>
      <c r="I7" s="5">
        <v>1</v>
      </c>
      <c r="J7" s="5">
        <v>0.33</v>
      </c>
      <c r="K7" s="5">
        <v>1.17</v>
      </c>
      <c r="L7" s="5">
        <v>1.3</v>
      </c>
      <c r="M7" s="5">
        <v>7.17</v>
      </c>
    </row>
    <row r="8" spans="1:15">
      <c r="A8" s="1"/>
      <c r="B8" s="9" t="s">
        <v>18</v>
      </c>
      <c r="C8" s="5" t="s">
        <v>15</v>
      </c>
      <c r="D8" s="5">
        <v>8</v>
      </c>
      <c r="E8" s="12" t="s">
        <v>19</v>
      </c>
      <c r="F8" s="5" t="s">
        <v>20</v>
      </c>
      <c r="G8" s="5">
        <v>6</v>
      </c>
      <c r="H8" s="5">
        <v>0</v>
      </c>
      <c r="I8" s="5">
        <v>0</v>
      </c>
      <c r="J8" s="5">
        <v>1.45</v>
      </c>
      <c r="K8" s="5">
        <v>0.48</v>
      </c>
      <c r="L8" s="5">
        <v>2.9</v>
      </c>
      <c r="M8" s="5">
        <v>7.97</v>
      </c>
    </row>
    <row r="9" spans="1:15">
      <c r="A9" s="1"/>
      <c r="B9" s="9" t="s">
        <v>21</v>
      </c>
      <c r="C9" s="5" t="s">
        <v>15</v>
      </c>
      <c r="D9" s="5">
        <v>3</v>
      </c>
      <c r="E9" s="12">
        <v>33394</v>
      </c>
      <c r="F9" s="5" t="s">
        <v>22</v>
      </c>
      <c r="G9" s="5">
        <v>6</v>
      </c>
      <c r="H9" s="5">
        <v>0</v>
      </c>
      <c r="I9" s="5">
        <v>0</v>
      </c>
      <c r="J9" s="5">
        <v>0.48</v>
      </c>
      <c r="K9" s="5">
        <v>2.17</v>
      </c>
      <c r="L9" s="5">
        <v>1.69</v>
      </c>
      <c r="M9" s="5">
        <v>5.07</v>
      </c>
    </row>
    <row r="10" spans="1:15">
      <c r="A10" s="1"/>
      <c r="B10" s="9" t="s">
        <v>23</v>
      </c>
      <c r="C10" s="5" t="s">
        <v>15</v>
      </c>
      <c r="D10" s="5">
        <v>6</v>
      </c>
      <c r="E10" s="12" t="s">
        <v>24</v>
      </c>
      <c r="F10" s="5" t="s">
        <v>25</v>
      </c>
      <c r="G10" s="5">
        <v>3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3.16</v>
      </c>
    </row>
    <row r="11" spans="1:15">
      <c r="A11" s="1"/>
      <c r="B11" s="9" t="s">
        <v>26</v>
      </c>
      <c r="C11" s="5" t="s">
        <v>15</v>
      </c>
      <c r="D11" s="5">
        <v>26</v>
      </c>
      <c r="E11" s="12">
        <v>36101</v>
      </c>
      <c r="F11" s="5" t="s">
        <v>27</v>
      </c>
      <c r="G11" s="5">
        <v>7</v>
      </c>
      <c r="H11" s="5">
        <v>1</v>
      </c>
      <c r="I11" s="5">
        <v>1</v>
      </c>
      <c r="J11" s="5">
        <v>0.32</v>
      </c>
      <c r="K11" s="5">
        <v>0.47</v>
      </c>
      <c r="L11" s="5">
        <v>1.42</v>
      </c>
      <c r="M11" s="5">
        <v>1.58</v>
      </c>
    </row>
    <row r="12" spans="1:15">
      <c r="A12" s="1"/>
      <c r="B12" s="9" t="s">
        <v>28</v>
      </c>
      <c r="C12" s="5" t="s">
        <v>15</v>
      </c>
      <c r="D12" s="5">
        <v>4</v>
      </c>
      <c r="E12" s="12">
        <v>32088</v>
      </c>
      <c r="F12" s="5" t="s">
        <v>20</v>
      </c>
      <c r="G12" s="5">
        <v>4</v>
      </c>
      <c r="H12" s="5">
        <v>0</v>
      </c>
      <c r="I12" s="5">
        <v>0</v>
      </c>
      <c r="J12" s="5">
        <v>0.77</v>
      </c>
      <c r="K12" s="5">
        <v>0.77</v>
      </c>
      <c r="L12" s="5">
        <v>2.31</v>
      </c>
      <c r="M12" s="5">
        <v>5.39</v>
      </c>
    </row>
    <row r="13" spans="1:15">
      <c r="A13" s="1"/>
      <c r="B13" s="9" t="s">
        <v>29</v>
      </c>
      <c r="C13" s="5" t="s">
        <v>15</v>
      </c>
      <c r="D13" s="5">
        <v>2</v>
      </c>
      <c r="E13" s="12" t="s">
        <v>30</v>
      </c>
      <c r="F13" s="5" t="s">
        <v>31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5">
      <c r="A14" s="1"/>
      <c r="B14" s="9" t="s">
        <v>32</v>
      </c>
      <c r="C14" s="5" t="s">
        <v>15</v>
      </c>
      <c r="D14" s="5">
        <v>13</v>
      </c>
      <c r="E14" s="12" t="s">
        <v>33</v>
      </c>
      <c r="F14" s="5" t="s">
        <v>34</v>
      </c>
      <c r="G14" s="5">
        <v>7</v>
      </c>
      <c r="H14" s="5">
        <v>0</v>
      </c>
      <c r="I14" s="5">
        <v>0</v>
      </c>
      <c r="J14" s="5">
        <v>0.16</v>
      </c>
      <c r="K14" s="5">
        <v>0.49</v>
      </c>
      <c r="L14" s="5">
        <v>0.82</v>
      </c>
      <c r="M14" s="5">
        <v>5.09</v>
      </c>
    </row>
    <row r="15" spans="1:15">
      <c r="A15" s="1"/>
      <c r="B15" s="9" t="s">
        <v>35</v>
      </c>
      <c r="C15" s="5" t="s">
        <v>15</v>
      </c>
      <c r="D15" s="5">
        <v>25</v>
      </c>
      <c r="E15" s="12">
        <v>32030</v>
      </c>
      <c r="F15" s="5" t="s">
        <v>36</v>
      </c>
      <c r="G15" s="5">
        <v>5</v>
      </c>
      <c r="H15" s="5">
        <v>0</v>
      </c>
      <c r="I15" s="5">
        <v>0</v>
      </c>
      <c r="J15" s="5">
        <v>0.3</v>
      </c>
      <c r="K15" s="5">
        <v>0.9</v>
      </c>
      <c r="L15" s="5">
        <v>1.5</v>
      </c>
      <c r="M15" s="5">
        <v>4.1900000000000004</v>
      </c>
    </row>
    <row r="16" spans="1:15">
      <c r="A16" s="1"/>
      <c r="B16" s="9" t="s">
        <v>37</v>
      </c>
      <c r="C16" s="5" t="s">
        <v>38</v>
      </c>
      <c r="D16" s="5">
        <v>5</v>
      </c>
      <c r="E16" s="12" t="s">
        <v>39</v>
      </c>
      <c r="F16" s="5" t="s">
        <v>40</v>
      </c>
      <c r="G16" s="5">
        <v>5</v>
      </c>
      <c r="H16" s="5">
        <v>0</v>
      </c>
      <c r="I16" s="5">
        <v>0</v>
      </c>
      <c r="J16" s="5">
        <v>0.4</v>
      </c>
      <c r="K16" s="5">
        <v>1.21</v>
      </c>
      <c r="L16" s="5">
        <v>4.0199999999999996</v>
      </c>
      <c r="M16" s="5">
        <v>9.24</v>
      </c>
    </row>
    <row r="17" spans="1:13">
      <c r="A17" s="1"/>
      <c r="B17" s="9" t="s">
        <v>41</v>
      </c>
      <c r="C17" s="5" t="s">
        <v>38</v>
      </c>
      <c r="D17" s="5">
        <v>7</v>
      </c>
      <c r="E17" s="12" t="s">
        <v>42</v>
      </c>
      <c r="F17" s="5" t="s">
        <v>27</v>
      </c>
      <c r="G17" s="5">
        <v>7</v>
      </c>
      <c r="H17" s="5">
        <v>0</v>
      </c>
      <c r="I17" s="5">
        <v>0</v>
      </c>
      <c r="J17" s="5">
        <v>0.6</v>
      </c>
      <c r="K17" s="5">
        <v>1.05</v>
      </c>
      <c r="L17" s="5">
        <v>1.79</v>
      </c>
      <c r="M17" s="5">
        <v>4.6399999999999997</v>
      </c>
    </row>
    <row r="18" spans="1:13">
      <c r="A18" s="1"/>
      <c r="B18" s="9" t="s">
        <v>43</v>
      </c>
      <c r="C18" s="5" t="s">
        <v>38</v>
      </c>
      <c r="D18" s="5">
        <v>18</v>
      </c>
      <c r="E18" s="12" t="s">
        <v>44</v>
      </c>
      <c r="F18" s="5" t="s">
        <v>25</v>
      </c>
      <c r="G18" s="5">
        <v>1</v>
      </c>
      <c r="H18" s="5">
        <v>0</v>
      </c>
      <c r="I18" s="5">
        <v>0</v>
      </c>
      <c r="J18" s="5">
        <v>0</v>
      </c>
      <c r="K18" s="5">
        <v>0</v>
      </c>
      <c r="L18" s="5">
        <v>3.16</v>
      </c>
      <c r="M18" s="5">
        <v>6.32</v>
      </c>
    </row>
    <row r="19" spans="1:13">
      <c r="A19" s="1"/>
      <c r="B19" s="9" t="s">
        <v>45</v>
      </c>
      <c r="C19" s="5" t="s">
        <v>38</v>
      </c>
      <c r="D19" s="5">
        <v>14</v>
      </c>
      <c r="E19" s="12">
        <v>32149</v>
      </c>
      <c r="F19" s="5" t="s">
        <v>46</v>
      </c>
      <c r="G19" s="5">
        <v>3</v>
      </c>
      <c r="H19" s="5">
        <v>0</v>
      </c>
      <c r="I19" s="5">
        <v>0</v>
      </c>
      <c r="J19" s="5">
        <v>0</v>
      </c>
      <c r="K19" s="5">
        <v>3.83</v>
      </c>
      <c r="L19" s="5">
        <v>1.91</v>
      </c>
      <c r="M19" s="5">
        <v>7.66</v>
      </c>
    </row>
    <row r="20" spans="1:13">
      <c r="A20" s="1"/>
      <c r="B20" s="9" t="s">
        <v>47</v>
      </c>
      <c r="C20" s="5" t="s">
        <v>38</v>
      </c>
      <c r="D20" s="5">
        <v>20</v>
      </c>
      <c r="E20" s="12" t="s">
        <v>48</v>
      </c>
      <c r="F20" s="5" t="s">
        <v>49</v>
      </c>
      <c r="G20" s="5">
        <v>6</v>
      </c>
      <c r="H20" s="5">
        <v>1</v>
      </c>
      <c r="I20" s="5">
        <v>1</v>
      </c>
      <c r="J20" s="5">
        <v>0.97</v>
      </c>
      <c r="K20" s="5">
        <v>0.49</v>
      </c>
      <c r="L20" s="5">
        <v>1.46</v>
      </c>
      <c r="M20" s="5">
        <v>5.85</v>
      </c>
    </row>
    <row r="21" spans="1:13">
      <c r="A21" s="1"/>
      <c r="B21" s="9" t="s">
        <v>50</v>
      </c>
      <c r="C21" s="5" t="s">
        <v>38</v>
      </c>
      <c r="D21" s="5">
        <v>24</v>
      </c>
      <c r="E21" s="12">
        <v>37075</v>
      </c>
      <c r="F21" s="5" t="s">
        <v>17</v>
      </c>
      <c r="G21" s="5">
        <v>7</v>
      </c>
      <c r="H21" s="5">
        <v>1</v>
      </c>
      <c r="I21" s="5">
        <v>1</v>
      </c>
      <c r="J21" s="5">
        <v>0.8</v>
      </c>
      <c r="K21" s="5">
        <v>0.48</v>
      </c>
      <c r="L21" s="5">
        <v>3.52</v>
      </c>
      <c r="M21" s="5">
        <v>7.83</v>
      </c>
    </row>
    <row r="22" spans="1:13">
      <c r="A22" s="1"/>
      <c r="B22" s="9" t="s">
        <v>51</v>
      </c>
      <c r="C22" s="5" t="s">
        <v>38</v>
      </c>
      <c r="D22" s="5">
        <v>17</v>
      </c>
      <c r="E22" s="12" t="s">
        <v>52</v>
      </c>
      <c r="F22" s="5" t="s">
        <v>53</v>
      </c>
      <c r="G22" s="5">
        <v>2</v>
      </c>
      <c r="H22" s="5">
        <v>0</v>
      </c>
      <c r="I22" s="5">
        <v>0</v>
      </c>
      <c r="J22" s="5">
        <v>0.83</v>
      </c>
      <c r="K22" s="5">
        <v>0.83</v>
      </c>
      <c r="L22" s="5">
        <v>1.65</v>
      </c>
      <c r="M22" s="5">
        <v>8.26</v>
      </c>
    </row>
    <row r="23" spans="1:13">
      <c r="A23" s="1"/>
      <c r="B23" s="9" t="s">
        <v>54</v>
      </c>
      <c r="C23" s="5" t="s">
        <v>55</v>
      </c>
      <c r="D23" s="5">
        <v>10</v>
      </c>
      <c r="E23" s="12" t="s">
        <v>56</v>
      </c>
      <c r="F23" s="5" t="s">
        <v>57</v>
      </c>
      <c r="G23" s="5">
        <v>7</v>
      </c>
      <c r="H23" s="5">
        <v>7</v>
      </c>
      <c r="I23" s="5">
        <v>3</v>
      </c>
      <c r="J23" s="5">
        <v>3.78</v>
      </c>
      <c r="K23" s="5">
        <v>0</v>
      </c>
      <c r="L23" s="5">
        <v>0.65</v>
      </c>
      <c r="M23" s="5">
        <v>6.39</v>
      </c>
    </row>
    <row r="24" spans="1:13">
      <c r="A24" s="1"/>
      <c r="B24" s="9" t="s">
        <v>58</v>
      </c>
      <c r="C24" s="5" t="s">
        <v>55</v>
      </c>
      <c r="D24" s="5">
        <v>22</v>
      </c>
      <c r="E24" s="12">
        <v>36133</v>
      </c>
      <c r="F24" s="5" t="s">
        <v>59</v>
      </c>
      <c r="G24" s="5">
        <v>6</v>
      </c>
      <c r="H24" s="5">
        <v>0</v>
      </c>
      <c r="I24" s="5">
        <v>0</v>
      </c>
      <c r="J24" s="5">
        <v>1.89</v>
      </c>
      <c r="K24" s="5">
        <v>0.38</v>
      </c>
      <c r="L24" s="5">
        <v>0</v>
      </c>
      <c r="M24" s="5">
        <v>6.81</v>
      </c>
    </row>
    <row r="25" spans="1:13">
      <c r="A25" s="1"/>
      <c r="B25" s="9" t="s">
        <v>60</v>
      </c>
      <c r="C25" s="5" t="s">
        <v>55</v>
      </c>
      <c r="D25" s="5">
        <v>21</v>
      </c>
      <c r="E25" s="12">
        <v>33485</v>
      </c>
      <c r="F25" s="5" t="s">
        <v>61</v>
      </c>
      <c r="G25" s="5">
        <v>2</v>
      </c>
      <c r="H25" s="5">
        <v>0</v>
      </c>
      <c r="I25" s="5">
        <v>0</v>
      </c>
      <c r="J25" s="5">
        <v>5.62</v>
      </c>
      <c r="K25" s="5">
        <v>0</v>
      </c>
      <c r="L25" s="5">
        <v>0</v>
      </c>
      <c r="M25" s="5">
        <v>0</v>
      </c>
    </row>
    <row r="26" spans="1:13">
      <c r="A26" s="1"/>
      <c r="B26" s="9" t="s">
        <v>62</v>
      </c>
      <c r="C26" s="5" t="s">
        <v>55</v>
      </c>
      <c r="D26" s="5">
        <v>16</v>
      </c>
      <c r="E26" s="12" t="s">
        <v>52</v>
      </c>
      <c r="F26" s="5" t="s">
        <v>59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</row>
    <row r="27" spans="1:13">
      <c r="A27" s="1"/>
      <c r="B27" s="9" t="s">
        <v>63</v>
      </c>
      <c r="C27" s="5" t="s">
        <v>55</v>
      </c>
      <c r="D27" s="5">
        <v>9</v>
      </c>
      <c r="E27" s="12">
        <v>36801</v>
      </c>
      <c r="F27" s="5" t="s">
        <v>64</v>
      </c>
      <c r="G27" s="5">
        <v>7</v>
      </c>
      <c r="H27" s="5">
        <v>4</v>
      </c>
      <c r="I27" s="5">
        <v>0</v>
      </c>
      <c r="J27" s="5">
        <v>0.57999999999999996</v>
      </c>
      <c r="K27" s="5">
        <v>0</v>
      </c>
      <c r="L27" s="5">
        <v>0.77</v>
      </c>
      <c r="M27" s="5">
        <v>1.93</v>
      </c>
    </row>
    <row r="28" spans="1:13">
      <c r="A28" s="1"/>
      <c r="B28" s="9" t="s">
        <v>65</v>
      </c>
      <c r="C28" s="5" t="s">
        <v>55</v>
      </c>
      <c r="D28" s="5">
        <v>11</v>
      </c>
      <c r="E28" s="12" t="s">
        <v>66</v>
      </c>
      <c r="F28" s="5" t="s">
        <v>40</v>
      </c>
      <c r="G28" s="5">
        <v>5</v>
      </c>
      <c r="H28" s="5">
        <v>1</v>
      </c>
      <c r="I28" s="5">
        <v>1</v>
      </c>
      <c r="J28" s="5">
        <v>6.83</v>
      </c>
      <c r="K28" s="5">
        <v>0.31</v>
      </c>
      <c r="L28" s="5">
        <v>0.93</v>
      </c>
      <c r="M28" s="5">
        <v>7.14</v>
      </c>
    </row>
    <row r="29" spans="1:13">
      <c r="A29" s="1"/>
      <c r="B29" s="9" t="s">
        <v>67</v>
      </c>
      <c r="C29" s="5" t="s">
        <v>55</v>
      </c>
      <c r="D29" s="5">
        <v>15</v>
      </c>
      <c r="E29" s="12" t="s">
        <v>68</v>
      </c>
      <c r="F29" s="5" t="s">
        <v>27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</row>
    <row r="30" spans="1:13">
      <c r="A30" s="1"/>
      <c r="B30" s="9" t="s">
        <v>69</v>
      </c>
      <c r="C30" s="5" t="s">
        <v>70</v>
      </c>
      <c r="D30" s="5">
        <v>23</v>
      </c>
      <c r="E30" s="12">
        <v>33424</v>
      </c>
      <c r="F30" s="5" t="s">
        <v>71</v>
      </c>
      <c r="G30" s="5">
        <v>7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0.65</v>
      </c>
    </row>
    <row r="31" spans="1:13">
      <c r="A31" s="1"/>
      <c r="B31" s="9" t="s">
        <v>72</v>
      </c>
      <c r="C31" s="5" t="s">
        <v>70</v>
      </c>
      <c r="D31" s="5">
        <v>1</v>
      </c>
      <c r="E31" s="12" t="s">
        <v>73</v>
      </c>
      <c r="F31" s="5" t="s">
        <v>74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</row>
    <row r="32" spans="1:13">
      <c r="A32" s="1"/>
      <c r="B32" s="9" t="s">
        <v>75</v>
      </c>
      <c r="C32" s="5" t="s">
        <v>70</v>
      </c>
      <c r="D32" s="5">
        <v>12</v>
      </c>
      <c r="E32" s="12" t="s">
        <v>76</v>
      </c>
      <c r="F32" s="5" t="s">
        <v>31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</sheetData>
  <conditionalFormatting sqref="C7:C32">
    <cfRule type="containsText" dxfId="5" priority="7" operator="containsText" text="DF">
      <formula>NOT(ISERROR(SEARCH("DF",C7)))</formula>
    </cfRule>
  </conditionalFormatting>
  <conditionalFormatting sqref="G7:G32">
    <cfRule type="cellIs" dxfId="4" priority="6" operator="greaterThan">
      <formula>3</formula>
    </cfRule>
  </conditionalFormatting>
  <conditionalFormatting sqref="K7:K32">
    <cfRule type="cellIs" dxfId="3" priority="5" operator="greaterThan">
      <formula>2</formula>
    </cfRule>
  </conditionalFormatting>
  <conditionalFormatting sqref="M7:M32">
    <cfRule type="cellIs" dxfId="2" priority="4" operator="greaterThan">
      <formula>4</formula>
    </cfRule>
  </conditionalFormatting>
  <conditionalFormatting sqref="F7:F3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7:F32">
    <cfRule type="containsText" dxfId="1" priority="2" operator="containsText" text="B">
      <formula>NOT(ISERROR(SEARCH("B",F7)))</formula>
    </cfRule>
  </conditionalFormatting>
  <conditionalFormatting sqref="B7:B32">
    <cfRule type="containsText" dxfId="0" priority="1" operator="containsText" text="A">
      <formula>NOT(ISERROR(SEARCH("A",B7)))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2025-09-22T03:53:41Z</dcterms:created>
  <dcterms:modified xsi:type="dcterms:W3CDTF">2025-09-22T09:08:04Z</dcterms:modified>
  <cp:category/>
  <cp:contentStatus/>
</cp:coreProperties>
</file>