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codeName="ThisWorkbook"/>
  <mc:AlternateContent xmlns:mc="http://schemas.openxmlformats.org/markup-compatibility/2006">
    <mc:Choice Requires="x15">
      <x15ac:absPath xmlns:x15ac="http://schemas.microsoft.com/office/spreadsheetml/2010/11/ac" url="https://d.docs.live.net/99a20473e31259cc/Masaüstü/"/>
    </mc:Choice>
  </mc:AlternateContent>
  <xr:revisionPtr revIDLastSave="2" documentId="8_{91F1D9A3-6745-46DB-A08E-562997CEC255}" xr6:coauthVersionLast="47" xr6:coauthVersionMax="47" xr10:uidLastSave="{1E303B6A-E4B9-491E-94BC-F6185B96A958}"/>
  <bookViews>
    <workbookView xWindow="-108" yWindow="-108" windowWidth="23256" windowHeight="12720" xr2:uid="{00000000-000D-0000-FFFF-FFFF00000000}"/>
  </bookViews>
  <sheets>
    <sheet name="GuideMe" sheetId="9" r:id="rId1"/>
  </sheets>
  <definedNames>
    <definedName name="prevWBS" localSheetId="0">GuideMe!$A1048576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GuideMe!$A$1:$BN$53</definedName>
    <definedName name="_xlnm.Print_Titles" localSheetId="0">GuideMe!$4:$7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6" i="9" l="1"/>
  <c r="I56" i="9" s="1"/>
  <c r="F55" i="9"/>
  <c r="I55" i="9" s="1"/>
  <c r="F54" i="9"/>
  <c r="I54" i="9" s="1"/>
  <c r="F38" i="9"/>
  <c r="F36" i="9"/>
  <c r="F39" i="9"/>
  <c r="I39" i="9" s="1"/>
  <c r="F37" i="9"/>
  <c r="F41" i="9"/>
  <c r="F51" i="9"/>
  <c r="I51" i="9" s="1"/>
  <c r="F50" i="9"/>
  <c r="I50" i="9" s="1"/>
  <c r="F49" i="9"/>
  <c r="I49" i="9" s="1"/>
  <c r="F47" i="9"/>
  <c r="I47" i="9" s="1"/>
  <c r="F46" i="9"/>
  <c r="I46" i="9" s="1"/>
  <c r="F45" i="9"/>
  <c r="I45" i="9" s="1"/>
  <c r="F40" i="9"/>
  <c r="I40" i="9" s="1"/>
  <c r="F28" i="9"/>
  <c r="I28" i="9" s="1"/>
  <c r="F22" i="9"/>
  <c r="F20" i="9"/>
  <c r="F17" i="9"/>
  <c r="F23" i="9"/>
  <c r="I23" i="9" s="1"/>
  <c r="F18" i="9"/>
  <c r="I18" i="9" s="1"/>
  <c r="F14" i="9"/>
  <c r="I14" i="9" s="1"/>
  <c r="F77" i="9" l="1"/>
  <c r="I77" i="9" s="1"/>
  <c r="F76" i="9"/>
  <c r="I76" i="9" s="1"/>
  <c r="F75" i="9"/>
  <c r="I75" i="9" s="1"/>
  <c r="F74" i="9"/>
  <c r="I74" i="9" s="1"/>
  <c r="A74" i="9"/>
  <c r="A75" i="9" s="1"/>
  <c r="A76" i="9" s="1"/>
  <c r="A77" i="9" s="1"/>
  <c r="A78" i="9" s="1"/>
  <c r="F61" i="9" l="1"/>
  <c r="I61" i="9" s="1"/>
  <c r="F60" i="9"/>
  <c r="I60" i="9" s="1"/>
  <c r="F59" i="9"/>
  <c r="I59" i="9" s="1"/>
  <c r="F62" i="9"/>
  <c r="I62" i="9" s="1"/>
  <c r="F44" i="9"/>
  <c r="I38" i="9"/>
  <c r="I37" i="9"/>
  <c r="F35" i="9"/>
  <c r="I35" i="9" s="1"/>
  <c r="F34" i="9"/>
  <c r="I34" i="9" s="1"/>
  <c r="I36" i="9"/>
  <c r="F32" i="9"/>
  <c r="I32" i="9" s="1"/>
  <c r="F30" i="9"/>
  <c r="I30" i="9" s="1"/>
  <c r="F31" i="9"/>
  <c r="I31" i="9" s="1"/>
  <c r="F27" i="9"/>
  <c r="I27" i="9" s="1"/>
  <c r="F58" i="9"/>
  <c r="I58" i="9" s="1"/>
  <c r="F57" i="9"/>
  <c r="I57" i="9" s="1"/>
  <c r="F53" i="9"/>
  <c r="I53" i="9" s="1"/>
  <c r="F52" i="9"/>
  <c r="I52" i="9" s="1"/>
  <c r="F15" i="9"/>
  <c r="F19" i="9"/>
  <c r="I8" i="9" l="1"/>
  <c r="I41" i="9"/>
  <c r="F24" i="9"/>
  <c r="I24" i="9" s="1"/>
  <c r="I16" i="9"/>
  <c r="F12" i="9" l="1"/>
  <c r="F9" i="9"/>
  <c r="K6" i="9"/>
  <c r="K7" i="9" l="1"/>
  <c r="K4" i="9"/>
  <c r="F13" i="9"/>
  <c r="I13" i="9" s="1"/>
  <c r="I12" i="9"/>
  <c r="F10" i="9"/>
  <c r="I10" i="9" s="1"/>
  <c r="I9" i="9"/>
  <c r="A8" i="9"/>
  <c r="I15" i="9" l="1"/>
  <c r="L6" i="9" l="1"/>
  <c r="L7" i="9" s="1"/>
  <c r="F21" i="9" l="1"/>
  <c r="I21" i="9" s="1"/>
  <c r="F25" i="9"/>
  <c r="I25" i="9" s="1"/>
  <c r="F26" i="9"/>
  <c r="I26" i="9" s="1"/>
  <c r="F43" i="9"/>
  <c r="I43" i="9" s="1"/>
  <c r="F42" i="9"/>
  <c r="I42" i="9" s="1"/>
  <c r="M6" i="9"/>
  <c r="M7" i="9" s="1"/>
  <c r="F29" i="9"/>
  <c r="I29" i="9" s="1"/>
  <c r="N6" i="9" l="1"/>
  <c r="N7" i="9" s="1"/>
  <c r="F48" i="9" l="1"/>
  <c r="I48" i="9" s="1"/>
  <c r="F33" i="9"/>
  <c r="I33" i="9" s="1"/>
  <c r="O6" i="9"/>
  <c r="O7" i="9" s="1"/>
  <c r="K5" i="9"/>
  <c r="F11" i="9" l="1"/>
  <c r="I11" i="9" s="1"/>
  <c r="P6" i="9"/>
  <c r="P7" i="9" s="1"/>
  <c r="Q6" i="9" l="1"/>
  <c r="Q7" i="9" s="1"/>
  <c r="R6" i="9" l="1"/>
  <c r="R7" i="9" l="1"/>
  <c r="R4" i="9"/>
  <c r="S6" i="9"/>
  <c r="S7" i="9" s="1"/>
  <c r="T6" i="9" l="1"/>
  <c r="T7" i="9" s="1"/>
  <c r="U6" i="9" l="1"/>
  <c r="U7" i="9" s="1"/>
  <c r="V6" i="9" l="1"/>
  <c r="V7" i="9" s="1"/>
  <c r="R5" i="9"/>
  <c r="W6" i="9" l="1"/>
  <c r="W7" i="9" s="1"/>
  <c r="X6" i="9" l="1"/>
  <c r="X7" i="9" s="1"/>
  <c r="Y6" i="9" l="1"/>
  <c r="Y4" i="9" l="1"/>
  <c r="Y7" i="9"/>
  <c r="Z6" i="9"/>
  <c r="Z7" i="9" s="1"/>
  <c r="AA6" i="9" l="1"/>
  <c r="AA7" i="9" s="1"/>
  <c r="AB6" i="9" l="1"/>
  <c r="AB7" i="9" s="1"/>
  <c r="Y5" i="9"/>
  <c r="AC6" i="9" l="1"/>
  <c r="AC7" i="9" s="1"/>
  <c r="AD6" i="9" l="1"/>
  <c r="AD7" i="9" s="1"/>
  <c r="AE6" i="9" l="1"/>
  <c r="AE7" i="9" s="1"/>
  <c r="AF6" i="9" l="1"/>
  <c r="AF7" i="9" l="1"/>
  <c r="AF4" i="9"/>
  <c r="AG6" i="9"/>
  <c r="AG7" i="9" s="1"/>
  <c r="AH6" i="9" l="1"/>
  <c r="AH7" i="9" s="1"/>
  <c r="AI6" i="9" l="1"/>
  <c r="AI7" i="9" s="1"/>
  <c r="AF5" i="9"/>
  <c r="AJ6" i="9" l="1"/>
  <c r="AJ7" i="9" s="1"/>
  <c r="AK6" i="9" l="1"/>
  <c r="AK7" i="9" s="1"/>
  <c r="AL6" i="9" l="1"/>
  <c r="AL7" i="9" s="1"/>
  <c r="AM6" i="9" l="1"/>
  <c r="AM7" i="9" l="1"/>
  <c r="AM4" i="9"/>
  <c r="AN6" i="9"/>
  <c r="AN7" i="9" s="1"/>
  <c r="AO6" i="9" l="1"/>
  <c r="AO7" i="9" s="1"/>
  <c r="AP6" i="9" l="1"/>
  <c r="AP7" i="9" s="1"/>
  <c r="AM5" i="9"/>
  <c r="AQ6" i="9" l="1"/>
  <c r="AQ7" i="9" s="1"/>
  <c r="AR6" i="9" l="1"/>
  <c r="AR7" i="9" s="1"/>
  <c r="AS6" i="9" l="1"/>
  <c r="AS7" i="9" s="1"/>
  <c r="AT6" i="9" l="1"/>
  <c r="AT7" i="9" l="1"/>
  <c r="AT4" i="9"/>
  <c r="AU6" i="9"/>
  <c r="AU7" i="9" s="1"/>
  <c r="AV6" i="9" l="1"/>
  <c r="AV7" i="9" s="1"/>
  <c r="AW6" i="9" l="1"/>
  <c r="AW7" i="9" s="1"/>
  <c r="AT5" i="9"/>
  <c r="AX6" i="9" l="1"/>
  <c r="AX7" i="9" s="1"/>
  <c r="AY6" i="9" l="1"/>
  <c r="AY7" i="9" s="1"/>
  <c r="AZ6" i="9" l="1"/>
  <c r="AZ7" i="9" s="1"/>
  <c r="BA6" i="9" l="1"/>
  <c r="BA4" i="9" l="1"/>
  <c r="BA7" i="9"/>
  <c r="BB6" i="9"/>
  <c r="BB7" i="9" s="1"/>
  <c r="BC6" i="9" l="1"/>
  <c r="BC7" i="9" s="1"/>
  <c r="BD6" i="9" l="1"/>
  <c r="BD7" i="9" s="1"/>
  <c r="BA5" i="9"/>
  <c r="BE6" i="9" l="1"/>
  <c r="BE7" i="9" s="1"/>
  <c r="BF6" i="9" l="1"/>
  <c r="BF7" i="9" s="1"/>
  <c r="BG6" i="9" l="1"/>
  <c r="BG7" i="9" s="1"/>
  <c r="BH6" i="9" l="1"/>
  <c r="BH7" i="9" l="1"/>
  <c r="BH4" i="9"/>
  <c r="BI6" i="9"/>
  <c r="BI7" i="9" s="1"/>
  <c r="BJ6" i="9" l="1"/>
  <c r="BJ7" i="9" s="1"/>
  <c r="BK6" i="9" l="1"/>
  <c r="BK7" i="9" s="1"/>
  <c r="BH5" i="9"/>
  <c r="BL6" i="9" l="1"/>
  <c r="BL7" i="9" s="1"/>
  <c r="BM6" i="9" l="1"/>
  <c r="BM7" i="9" s="1"/>
  <c r="BN6" i="9" l="1"/>
  <c r="BN7" i="9" l="1"/>
  <c r="BO6" i="9"/>
  <c r="A9" i="9"/>
  <c r="A10" i="9" s="1"/>
  <c r="A11" i="9" s="1"/>
  <c r="BO7" i="9" l="1"/>
  <c r="BO4" i="9"/>
  <c r="BP6" i="9"/>
  <c r="BO5" i="9"/>
  <c r="A12" i="9"/>
  <c r="BP7" i="9" l="1"/>
  <c r="BQ6" i="9"/>
  <c r="BQ7" i="9" l="1"/>
  <c r="BR6" i="9"/>
  <c r="BR7" i="9" l="1"/>
  <c r="BS6" i="9"/>
  <c r="I22" i="9"/>
  <c r="BS7" i="9" l="1"/>
  <c r="BT6" i="9"/>
  <c r="BT7" i="9" l="1"/>
  <c r="BU6" i="9"/>
  <c r="BV6" i="9" l="1"/>
  <c r="BU7" i="9"/>
  <c r="BW6" i="9" l="1"/>
  <c r="BV7" i="9"/>
  <c r="BV4" i="9"/>
  <c r="BV5" i="9"/>
  <c r="BW7" i="9" l="1"/>
  <c r="BX6" i="9"/>
  <c r="BX7" i="9" l="1"/>
  <c r="BY6" i="9"/>
  <c r="BY7" i="9" l="1"/>
  <c r="BZ6" i="9"/>
  <c r="BZ7" i="9" l="1"/>
  <c r="CA6" i="9"/>
  <c r="CA7" i="9" l="1"/>
  <c r="CB6" i="9"/>
  <c r="CB7" i="9" l="1"/>
  <c r="CC6" i="9"/>
  <c r="CC4" i="9" l="1"/>
  <c r="CD6" i="9"/>
  <c r="CC7" i="9"/>
  <c r="CC5" i="9"/>
  <c r="CD7" i="9" l="1"/>
  <c r="CE6" i="9"/>
  <c r="CE7" i="9" l="1"/>
  <c r="CF6" i="9"/>
  <c r="CF7" i="9" l="1"/>
  <c r="CG6" i="9"/>
  <c r="CG7" i="9" l="1"/>
  <c r="CH6" i="9"/>
  <c r="CH7" i="9" l="1"/>
  <c r="CI6" i="9"/>
  <c r="CI7" i="9" l="1"/>
  <c r="CJ6" i="9"/>
  <c r="CJ7" i="9" l="1"/>
  <c r="CJ4" i="9"/>
  <c r="CK6" i="9"/>
  <c r="CJ5" i="9"/>
  <c r="CK7" i="9" l="1"/>
  <c r="CL6" i="9"/>
  <c r="CL7" i="9" l="1"/>
  <c r="CM6" i="9"/>
  <c r="CM7" i="9" l="1"/>
  <c r="CN6" i="9"/>
  <c r="CN7" i="9" l="1"/>
  <c r="CO6" i="9"/>
  <c r="CO7" i="9" l="1"/>
  <c r="CP6" i="9"/>
  <c r="CP7" i="9" l="1"/>
  <c r="CQ6" i="9"/>
  <c r="CQ7" i="9" l="1"/>
  <c r="CR6" i="9"/>
  <c r="CQ4" i="9"/>
  <c r="CQ5" i="9"/>
  <c r="CR7" i="9" l="1"/>
  <c r="CS6" i="9"/>
  <c r="CS7" i="9" l="1"/>
  <c r="CT6" i="9"/>
  <c r="CT7" i="9" l="1"/>
  <c r="CU6" i="9"/>
  <c r="CU7" i="9" l="1"/>
  <c r="CV6" i="9"/>
  <c r="CV7" i="9" l="1"/>
  <c r="CW6" i="9"/>
  <c r="CX6" i="9" l="1"/>
  <c r="CW7" i="9"/>
  <c r="CX7" i="9" l="1"/>
  <c r="CX4" i="9"/>
  <c r="CY6" i="9"/>
  <c r="CX5" i="9"/>
  <c r="CY7" i="9" l="1"/>
  <c r="CZ6" i="9"/>
  <c r="CZ7" i="9" l="1"/>
  <c r="DA6" i="9"/>
  <c r="DA7" i="9" l="1"/>
  <c r="DB6" i="9"/>
  <c r="DB7" i="9" l="1"/>
  <c r="DC6" i="9"/>
  <c r="DC7" i="9" l="1"/>
  <c r="DD6" i="9"/>
  <c r="A13" i="9"/>
  <c r="A14" i="9" l="1"/>
  <c r="A15" i="9" s="1"/>
  <c r="A16" i="9" s="1"/>
  <c r="A17" i="9" s="1"/>
  <c r="A18" i="9" l="1"/>
  <c r="A19" i="9" s="1"/>
  <c r="A20" i="9" s="1"/>
  <c r="A21" i="9" s="1"/>
  <c r="A22" i="9" s="1"/>
  <c r="A23" i="9" l="1"/>
  <c r="A24" i="9" s="1"/>
  <c r="A25" i="9" s="1"/>
  <c r="A26" i="9" s="1"/>
  <c r="A27" i="9" s="1"/>
  <c r="A28" i="9" l="1"/>
  <c r="A29" i="9" s="1"/>
  <c r="A30" i="9" s="1"/>
  <c r="A31" i="9" s="1"/>
  <c r="A32" i="9" s="1"/>
  <c r="A33" i="9" s="1"/>
  <c r="A34" i="9" s="1"/>
  <c r="A35" i="9" s="1"/>
  <c r="A36" i="9" s="1"/>
  <c r="A37" i="9" s="1"/>
  <c r="A38" i="9" s="1"/>
  <c r="A39" i="9" l="1"/>
  <c r="A40" i="9" s="1"/>
  <c r="A41" i="9" s="1"/>
  <c r="A42" i="9" s="1"/>
  <c r="A43" i="9" s="1"/>
  <c r="A44" i="9" s="1"/>
  <c r="A45" i="9" l="1"/>
  <c r="A46" i="9" s="1"/>
  <c r="A47" i="9" s="1"/>
  <c r="A48" i="9" s="1"/>
  <c r="A49" i="9" l="1"/>
  <c r="A50" i="9" s="1"/>
  <c r="A51" i="9" s="1"/>
  <c r="A52" i="9" s="1"/>
  <c r="A53" i="9" s="1"/>
  <c r="A54" i="9" l="1"/>
  <c r="A55" i="9" s="1"/>
  <c r="A56" i="9" s="1"/>
  <c r="A57" i="9" s="1"/>
  <c r="A58" i="9" s="1"/>
  <c r="A59" i="9" s="1"/>
  <c r="A60" i="9" s="1"/>
  <c r="A61" i="9" s="1"/>
  <c r="A6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<sst xmlns="http://schemas.openxmlformats.org/spreadsheetml/2006/main" count="131" uniqueCount="85">
  <si>
    <t>PREDECESSOR</t>
  </si>
  <si>
    <t>Proje Başlangıç Tarihi</t>
  </si>
  <si>
    <t>Proje Yöneticisi</t>
  </si>
  <si>
    <t>İlk</t>
  </si>
  <si>
    <t>Hafta</t>
  </si>
  <si>
    <t>İK</t>
  </si>
  <si>
    <t>İş Paketleri ve Görevler</t>
  </si>
  <si>
    <t>Sorumlu</t>
  </si>
  <si>
    <t>Başlangıç</t>
  </si>
  <si>
    <t>Bitiş</t>
  </si>
  <si>
    <t>Süre</t>
  </si>
  <si>
    <t>Tam.
Oranı</t>
  </si>
  <si>
    <t>Fili
Gün</t>
  </si>
  <si>
    <t>Proje Fikri ve Alternatiflerinin Belirlenmesi</t>
  </si>
  <si>
    <t>Proje Beyanı Hazırlama</t>
  </si>
  <si>
    <t>Ön Fizibilite Çalışması</t>
  </si>
  <si>
    <t>Genel Fizibilite Kararının Alınması</t>
  </si>
  <si>
    <t>Planlama</t>
  </si>
  <si>
    <t>İş Paketlerinin Belirlenmesi</t>
  </si>
  <si>
    <t>Gerekli Değişiklerin Yapılması ve Onaylanması</t>
  </si>
  <si>
    <t>Görevlerin Belirlenmesi</t>
  </si>
  <si>
    <t>Analiz</t>
  </si>
  <si>
    <t>Gereksinim Analizi</t>
  </si>
  <si>
    <t>Süreç Modelleme</t>
  </si>
  <si>
    <t>Veri Modelleme</t>
  </si>
  <si>
    <t>Mantık Modelleme</t>
  </si>
  <si>
    <t>İnsan Bilgisayar Etkileşimi</t>
  </si>
  <si>
    <t>Veri Tabanı Tasarımı</t>
  </si>
  <si>
    <t>Arayüz Tasarımı</t>
  </si>
  <si>
    <t>Gereksinim Listesi Analizi</t>
  </si>
  <si>
    <t>Veri Akış Diyagramlarının Hazırlanması</t>
  </si>
  <si>
    <t>Bağlam Diyagramı</t>
  </si>
  <si>
    <t>Veri Akış Diyagramlarının İncelenmesi</t>
  </si>
  <si>
    <t>Veri Sözlüklerinin Oluşturulması</t>
  </si>
  <si>
    <t>Sözde Kod Tasarımı</t>
  </si>
  <si>
    <t>Karar Tablosu Tasarımı</t>
  </si>
  <si>
    <t>Karar Ağacı Tasarımı</t>
  </si>
  <si>
    <t>Şablon</t>
  </si>
  <si>
    <t>Lütfen Help sayfasını okuyarak kullanım yardımı alınız.</t>
  </si>
  <si>
    <t>[ Seviye 1 - İş Paketi ]</t>
  </si>
  <si>
    <t xml:space="preserve"> . [Seviye 2 - İş ]</t>
  </si>
  <si>
    <t xml:space="preserve"> . . [ Seviye 3 - Görev ]</t>
  </si>
  <si>
    <t xml:space="preserve"> . . . [ Seviye 4 Alt Görev ]</t>
  </si>
  <si>
    <t>Proje Başlatma Aşaması</t>
  </si>
  <si>
    <t>Projee Ekibi Oluşturma</t>
  </si>
  <si>
    <t>Projenin Konusunun Belirlenmesi</t>
  </si>
  <si>
    <t xml:space="preserve">    Fizibilite Alanlarının Değerlendrilmesi </t>
  </si>
  <si>
    <t>İş Kırlımının Görselleştirilmesi</t>
  </si>
  <si>
    <t>İş Çizelgelerinin Belirlenmesi</t>
  </si>
  <si>
    <t xml:space="preserve">    Gantt Şeması Oluşturma</t>
  </si>
  <si>
    <t>Görevlerin Belirlenmesi ve Dağılımlarının Yapılması</t>
  </si>
  <si>
    <t>Piyasayı Analiz Etme</t>
  </si>
  <si>
    <t>Hedef Kitlenin Belirlenmesi</t>
  </si>
  <si>
    <t xml:space="preserve">    Gereksinim Listesi OLuşturma</t>
  </si>
  <si>
    <t xml:space="preserve">       Alternatif Kararları Seçme</t>
  </si>
  <si>
    <t>GuideMe</t>
  </si>
  <si>
    <t>Uygulama Tasarımı</t>
  </si>
  <si>
    <t xml:space="preserve">     Kullanıcı Kontrolü ve Özgürlüğü Analizi</t>
  </si>
  <si>
    <t xml:space="preserve"> Sistem ve Gerçek dünyanın Uyumu Testi</t>
  </si>
  <si>
    <t xml:space="preserve">       Uyum Testinin Değerlendirilmei ve Analizi</t>
  </si>
  <si>
    <t xml:space="preserve">     Kullanıcı ile Zevkli ve Riayetli Bir İletişim </t>
  </si>
  <si>
    <t xml:space="preserve">    Gerekli Bigilerin Bulma ve Düzenleme</t>
  </si>
  <si>
    <t xml:space="preserve">     Bilgileri Tablolara Bölme</t>
  </si>
  <si>
    <t>cv</t>
  </si>
  <si>
    <t>Tasarım Aşaması</t>
  </si>
  <si>
    <t>Prototip Uygulama</t>
  </si>
  <si>
    <t>Proje Sonlandırma</t>
  </si>
  <si>
    <t xml:space="preserve">     Test Sonuçlarını Analiz Etme</t>
  </si>
  <si>
    <t>Prototip UygulamayıTest Etme</t>
  </si>
  <si>
    <t xml:space="preserve"> Uygulama Üzerinde İyileştirmeler Yapma</t>
  </si>
  <si>
    <t xml:space="preserve"> Uygulamayı Piyasaya Hazır Hale Getirmek</t>
  </si>
  <si>
    <t>İçindekiler Kısmını Oluşturma</t>
  </si>
  <si>
    <t>Doküman Güncelleme</t>
  </si>
  <si>
    <t>Doküman Birleştirme</t>
  </si>
  <si>
    <t>Uygulamayı Kullanıcıya Sunma</t>
  </si>
  <si>
    <t>Proje Dosyası Hazırlama</t>
  </si>
  <si>
    <t>Firdevs Nur Açıkgöz</t>
  </si>
  <si>
    <t>Elifnur Yürümez</t>
  </si>
  <si>
    <t>Mert Tayanç</t>
  </si>
  <si>
    <t>Elifnur Yürümez, Sude Saka</t>
  </si>
  <si>
    <t>Sude Saka</t>
  </si>
  <si>
    <t>Sude Saka, Elifnur Yürümez</t>
  </si>
  <si>
    <t>Sude Saka, Artuğ Akbulut</t>
  </si>
  <si>
    <t>Artuğ Akbulut</t>
  </si>
  <si>
    <t>Firma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</si>
</sst>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numFmt numFmtId="166" formatCode="d\ mmm\ yyyy"/>
    <numFmt numFmtId="168" formatCode="[$-F800]dddd\,\ mmmm\ dd\,\ yyyy"/>
  </numFmts>
  <fonts count="49"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9"/>
      <name val="Arial"/>
      <family val="2"/>
      <charset val="162"/>
      <scheme val="minor"/>
    </font>
    <font>
      <b/>
      <sz val="10"/>
      <color rgb="FF000000"/>
      <name val="Arial"/>
      <family val="2"/>
      <scheme val="minor"/>
    </font>
    <font>
      <sz val="10"/>
      <color rgb="FF000000"/>
      <name val="Arial"/>
      <family val="2"/>
      <scheme val="minor"/>
    </font>
    <font>
      <sz val="8"/>
      <name val="Arial"/>
      <family val="2"/>
      <scheme val="minor"/>
    </font>
    <font>
      <b/>
      <sz val="11"/>
      <color rgb="FF000000"/>
      <name val="Arial"/>
      <family val="2"/>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0.14999847407452621"/>
        <bgColor rgb="FFD9D9D9"/>
      </patternFill>
    </fill>
    <fill>
      <patternFill patternType="solid">
        <fgColor rgb="FFFFFFFF"/>
        <bgColor rgb="FFFFFFFF"/>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right/>
      <top/>
      <bottom style="thin">
        <color theme="0" tint="-0.24994659260841701"/>
      </bottom>
      <diagonal/>
    </border>
    <border>
      <left style="thin">
        <color theme="0" tint="-4.9989318521683403E-2"/>
      </left>
      <right/>
      <top style="thin">
        <color indexed="22"/>
      </top>
      <bottom style="thin">
        <color rgb="FFEFEFEF"/>
      </bottom>
      <diagonal/>
    </border>
    <border>
      <left/>
      <right/>
      <top/>
      <bottom style="thin">
        <color theme="0" tint="-4.9989318521683403E-2"/>
      </bottom>
      <diagonal/>
    </border>
    <border>
      <left/>
      <right/>
      <top style="thin">
        <color indexed="22"/>
      </top>
      <bottom style="thin">
        <color theme="0" tint="-4.9989318521683403E-2"/>
      </bottom>
      <diagonal/>
    </border>
    <border>
      <left/>
      <right/>
      <top style="thin">
        <color rgb="FFEFEFEF"/>
      </top>
      <bottom style="thin">
        <color theme="0" tint="-4.9989318521683403E-2"/>
      </bottom>
      <diagonal/>
    </border>
    <border>
      <left/>
      <right/>
      <top/>
      <bottom style="thin">
        <color rgb="FFEFEFEF"/>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98">
    <xf numFmtId="0" fontId="0" fillId="0" borderId="0" xfId="0"/>
    <xf numFmtId="0" fontId="0" fillId="20" borderId="0" xfId="0" applyFill="1"/>
    <xf numFmtId="0" fontId="7" fillId="0" borderId="0" xfId="0" applyFo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Font="1" applyAlignment="1" applyProtection="1">
      <alignment vertical="center"/>
      <protection locked="0"/>
    </xf>
    <xf numFmtId="0" fontId="1" fillId="0" borderId="0" xfId="0" applyFont="1"/>
    <xf numFmtId="0" fontId="31" fillId="0" borderId="0" xfId="0" applyFont="1"/>
    <xf numFmtId="0" fontId="32" fillId="0" borderId="0" xfId="0" applyFont="1" applyAlignment="1" applyProtection="1">
      <alignment vertical="center"/>
      <protection locked="0"/>
    </xf>
    <xf numFmtId="0" fontId="34" fillId="21" borderId="10" xfId="0" applyFont="1" applyFill="1" applyBorder="1" applyAlignment="1">
      <alignment horizontal="left" vertical="center"/>
    </xf>
    <xf numFmtId="0" fontId="30" fillId="21" borderId="10" xfId="0" applyFont="1" applyFill="1" applyBorder="1" applyAlignment="1">
      <alignment vertical="center"/>
    </xf>
    <xf numFmtId="0" fontId="30" fillId="21" borderId="10" xfId="0" applyFont="1" applyFill="1" applyBorder="1" applyAlignment="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lignment horizontal="center" vertical="center"/>
    </xf>
    <xf numFmtId="0" fontId="30" fillId="0" borderId="10" xfId="0" applyFont="1" applyBorder="1" applyAlignment="1">
      <alignment horizontal="left" vertical="center"/>
    </xf>
    <xf numFmtId="0" fontId="30" fillId="0" borderId="10" xfId="0" applyFont="1" applyBorder="1" applyAlignment="1">
      <alignment vertical="center"/>
    </xf>
    <xf numFmtId="1" fontId="35" fillId="23" borderId="11" xfId="0" applyNumberFormat="1" applyFont="1" applyFill="1" applyBorder="1" applyAlignment="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lignment horizontal="center" vertical="center"/>
    </xf>
    <xf numFmtId="0" fontId="30" fillId="0" borderId="0" xfId="0" applyFont="1" applyAlignment="1">
      <alignment vertical="center"/>
    </xf>
    <xf numFmtId="165" fontId="3" fillId="0" borderId="12" xfId="0" applyNumberFormat="1" applyFont="1" applyBorder="1" applyAlignment="1">
      <alignment horizontal="center" vertical="center" shrinkToFit="1"/>
    </xf>
    <xf numFmtId="0" fontId="34" fillId="21" borderId="13" xfId="0" applyFont="1" applyFill="1" applyBorder="1" applyAlignment="1">
      <alignment horizontal="left" vertical="center"/>
    </xf>
    <xf numFmtId="0" fontId="34" fillId="21" borderId="13" xfId="0" applyFont="1" applyFill="1" applyBorder="1" applyAlignment="1">
      <alignment vertical="center"/>
    </xf>
    <xf numFmtId="0" fontId="30" fillId="21" borderId="13" xfId="0" applyFont="1" applyFill="1" applyBorder="1" applyAlignment="1">
      <alignment horizontal="center"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lignment horizontal="center" vertical="center"/>
    </xf>
    <xf numFmtId="165" fontId="3" fillId="0" borderId="15" xfId="0" applyNumberFormat="1" applyFont="1" applyBorder="1" applyAlignment="1">
      <alignment horizontal="center" vertical="center" shrinkToFit="1"/>
    </xf>
    <xf numFmtId="165" fontId="3" fillId="0" borderId="16" xfId="0" applyNumberFormat="1" applyFont="1" applyBorder="1" applyAlignment="1">
      <alignment horizontal="center" vertical="center" shrinkToFit="1"/>
    </xf>
    <xf numFmtId="1" fontId="37" fillId="21" borderId="13" xfId="0" applyNumberFormat="1" applyFont="1" applyFill="1" applyBorder="1" applyAlignment="1">
      <alignment horizontal="center" vertical="center"/>
    </xf>
    <xf numFmtId="1" fontId="38" fillId="0" borderId="11" xfId="0" applyNumberFormat="1" applyFont="1" applyBorder="1" applyAlignment="1">
      <alignment horizontal="center" vertical="center"/>
    </xf>
    <xf numFmtId="1" fontId="37" fillId="21" borderId="10" xfId="0" applyNumberFormat="1" applyFont="1" applyFill="1" applyBorder="1" applyAlignment="1">
      <alignment horizontal="center" vertical="center"/>
    </xf>
    <xf numFmtId="0" fontId="30" fillId="21" borderId="13" xfId="0" applyFont="1" applyFill="1" applyBorder="1" applyAlignment="1">
      <alignment horizontal="left" vertical="center"/>
    </xf>
    <xf numFmtId="9" fontId="30" fillId="0" borderId="10" xfId="0" applyNumberFormat="1" applyFont="1" applyBorder="1" applyAlignment="1">
      <alignment horizontal="left" vertical="center"/>
    </xf>
    <xf numFmtId="0" fontId="30" fillId="21" borderId="10" xfId="0" applyFont="1" applyFill="1" applyBorder="1" applyAlignment="1">
      <alignment horizontal="left" vertical="center"/>
    </xf>
    <xf numFmtId="0" fontId="39" fillId="0" borderId="0" xfId="0" applyFont="1"/>
    <xf numFmtId="0" fontId="39" fillId="0" borderId="0" xfId="0" applyFont="1" applyAlignment="1">
      <alignment horizontal="right" vertical="center"/>
    </xf>
    <xf numFmtId="0" fontId="40" fillId="0" borderId="17" xfId="0" applyFont="1" applyBorder="1" applyAlignment="1">
      <alignment horizontal="left" vertical="center"/>
    </xf>
    <xf numFmtId="0" fontId="40" fillId="0" borderId="17" xfId="0" applyFont="1" applyBorder="1" applyAlignment="1">
      <alignment horizontal="center" vertical="center" wrapText="1"/>
    </xf>
    <xf numFmtId="0" fontId="41" fillId="0" borderId="17" xfId="0" applyFont="1" applyBorder="1" applyAlignment="1">
      <alignment horizontal="center" vertical="center" wrapText="1"/>
    </xf>
    <xf numFmtId="0" fontId="40" fillId="0" borderId="17" xfId="0" applyFont="1" applyBorder="1" applyAlignment="1">
      <alignment horizontal="center" vertical="center"/>
    </xf>
    <xf numFmtId="0" fontId="30" fillId="0" borderId="18" xfId="0" applyFont="1" applyBorder="1" applyAlignment="1">
      <alignment horizontal="center" vertical="center" shrinkToFit="1"/>
    </xf>
    <xf numFmtId="0" fontId="42" fillId="0" borderId="0" xfId="0" applyFont="1" applyAlignment="1" applyProtection="1">
      <alignment vertical="center"/>
      <protection locked="0"/>
    </xf>
    <xf numFmtId="0" fontId="30" fillId="0" borderId="10" xfId="0" applyFont="1" applyBorder="1" applyAlignment="1">
      <alignment vertical="center" wrapText="1"/>
    </xf>
    <xf numFmtId="0" fontId="35" fillId="0" borderId="11" xfId="0" applyFont="1" applyBorder="1" applyAlignment="1">
      <alignment horizontal="center" vertical="center"/>
    </xf>
    <xf numFmtId="0" fontId="30" fillId="0" borderId="10" xfId="0" applyFont="1" applyBorder="1" applyAlignment="1">
      <alignment horizontal="left" vertical="center" wrapText="1" indent="1"/>
    </xf>
    <xf numFmtId="0" fontId="33" fillId="0" borderId="19" xfId="0" applyFont="1" applyBorder="1" applyAlignment="1" applyProtection="1">
      <alignment horizontal="center" vertical="center"/>
      <protection locked="0"/>
    </xf>
    <xf numFmtId="0" fontId="1" fillId="0" borderId="0" xfId="0" applyFont="1" applyAlignment="1">
      <alignment horizontal="right" vertical="center"/>
    </xf>
    <xf numFmtId="0" fontId="8" fillId="0" borderId="0" xfId="0" applyFont="1" applyProtection="1">
      <protection locked="0"/>
    </xf>
    <xf numFmtId="14" fontId="35" fillId="22" borderId="11" xfId="0" applyNumberFormat="1" applyFont="1" applyFill="1" applyBorder="1" applyAlignment="1">
      <alignment horizontal="center" vertical="center"/>
    </xf>
    <xf numFmtId="14" fontId="35" fillId="0" borderId="11" xfId="0" applyNumberFormat="1" applyFont="1" applyBorder="1" applyAlignment="1">
      <alignment horizontal="center" vertical="center"/>
    </xf>
    <xf numFmtId="14" fontId="30" fillId="21" borderId="13" xfId="0" applyNumberFormat="1" applyFont="1" applyFill="1" applyBorder="1" applyAlignment="1">
      <alignment horizontal="center" vertical="center"/>
    </xf>
    <xf numFmtId="14" fontId="30" fillId="21" borderId="10" xfId="0" applyNumberFormat="1" applyFont="1" applyFill="1" applyBorder="1" applyAlignment="1">
      <alignment horizontal="center" vertical="center"/>
    </xf>
    <xf numFmtId="14" fontId="30" fillId="0" borderId="10" xfId="0" applyNumberFormat="1" applyFont="1" applyBorder="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pplyProtection="1">
      <alignment horizontal="left"/>
      <protection locked="0"/>
    </xf>
    <xf numFmtId="0" fontId="0" fillId="0" borderId="0" xfId="0" applyAlignment="1">
      <alignment horizontal="left"/>
    </xf>
    <xf numFmtId="0" fontId="31" fillId="0" borderId="0" xfId="0" applyFont="1" applyAlignment="1">
      <alignment horizontal="left"/>
    </xf>
    <xf numFmtId="0" fontId="40" fillId="0" borderId="17" xfId="0" applyFont="1" applyBorder="1" applyAlignment="1">
      <alignment horizontal="left" vertical="center" wrapText="1"/>
    </xf>
    <xf numFmtId="9" fontId="35" fillId="23" borderId="20" xfId="40" applyFont="1" applyFill="1" applyBorder="1" applyAlignment="1" applyProtection="1">
      <alignment horizontal="center" vertical="center"/>
    </xf>
    <xf numFmtId="0" fontId="30" fillId="0" borderId="22" xfId="0" applyFont="1" applyBorder="1" applyAlignment="1">
      <alignment horizontal="left" vertical="center"/>
    </xf>
    <xf numFmtId="0" fontId="30" fillId="0" borderId="21" xfId="0" applyFont="1" applyBorder="1" applyAlignment="1">
      <alignment horizontal="center" vertical="center"/>
    </xf>
    <xf numFmtId="14" fontId="35" fillId="22" borderId="23" xfId="0" applyNumberFormat="1" applyFont="1" applyFill="1" applyBorder="1" applyAlignment="1">
      <alignment horizontal="center" vertical="center"/>
    </xf>
    <xf numFmtId="14" fontId="35" fillId="0" borderId="23" xfId="0" applyNumberFormat="1" applyFont="1" applyBorder="1" applyAlignment="1">
      <alignment horizontal="center" vertical="center"/>
    </xf>
    <xf numFmtId="1" fontId="35" fillId="23" borderId="23" xfId="0" applyNumberFormat="1" applyFont="1" applyFill="1" applyBorder="1" applyAlignment="1">
      <alignment horizontal="center" vertical="center"/>
    </xf>
    <xf numFmtId="9" fontId="35" fillId="23" borderId="23" xfId="40" applyFont="1" applyFill="1" applyBorder="1" applyAlignment="1" applyProtection="1">
      <alignment horizontal="center" vertical="center"/>
    </xf>
    <xf numFmtId="1" fontId="30" fillId="0" borderId="21" xfId="0" applyNumberFormat="1" applyFont="1" applyBorder="1" applyAlignment="1">
      <alignment horizontal="center" vertical="center"/>
    </xf>
    <xf numFmtId="1" fontId="37" fillId="0" borderId="23" xfId="0" applyNumberFormat="1" applyFont="1" applyBorder="1" applyAlignment="1">
      <alignment horizontal="center" vertical="center"/>
    </xf>
    <xf numFmtId="0" fontId="30" fillId="24" borderId="10" xfId="0" applyFont="1" applyFill="1" applyBorder="1" applyAlignment="1">
      <alignment horizontal="left" vertical="center"/>
    </xf>
    <xf numFmtId="0" fontId="44" fillId="0" borderId="21" xfId="0" applyFont="1" applyBorder="1" applyAlignment="1">
      <alignment vertical="center"/>
    </xf>
    <xf numFmtId="0" fontId="30" fillId="0" borderId="10" xfId="0" applyFont="1" applyBorder="1" applyAlignment="1">
      <alignment horizontal="left" vertical="center" wrapText="1" indent="2"/>
    </xf>
    <xf numFmtId="0" fontId="44" fillId="0" borderId="21" xfId="0" applyFont="1" applyBorder="1" applyAlignment="1">
      <alignment horizontal="left" vertical="center" indent="1"/>
    </xf>
    <xf numFmtId="0" fontId="45" fillId="25" borderId="0" xfId="0" applyFont="1" applyFill="1" applyAlignment="1">
      <alignment vertical="center"/>
    </xf>
    <xf numFmtId="0" fontId="33" fillId="21" borderId="0" xfId="0" applyFont="1" applyFill="1" applyAlignment="1">
      <alignment vertical="center"/>
    </xf>
    <xf numFmtId="0" fontId="46" fillId="25" borderId="0" xfId="0" applyFont="1" applyFill="1" applyAlignment="1">
      <alignment vertical="center"/>
    </xf>
    <xf numFmtId="0" fontId="46" fillId="25" borderId="0" xfId="0" applyFont="1" applyFill="1" applyAlignment="1">
      <alignment horizontal="center" vertical="center"/>
    </xf>
    <xf numFmtId="0" fontId="47" fillId="21" borderId="0" xfId="0" applyFont="1" applyFill="1" applyAlignment="1">
      <alignment vertical="center"/>
    </xf>
    <xf numFmtId="0" fontId="37" fillId="21" borderId="0" xfId="0" applyFont="1" applyFill="1" applyAlignment="1">
      <alignment vertical="center"/>
    </xf>
    <xf numFmtId="0" fontId="47" fillId="0" borderId="0" xfId="0" applyFont="1" applyAlignment="1">
      <alignment vertical="center"/>
    </xf>
    <xf numFmtId="0" fontId="35" fillId="25" borderId="0" xfId="0" applyFont="1" applyFill="1" applyAlignment="1">
      <alignment vertical="center"/>
    </xf>
    <xf numFmtId="0" fontId="30" fillId="21" borderId="0" xfId="0" applyFont="1" applyFill="1" applyAlignment="1">
      <alignment vertical="center"/>
    </xf>
    <xf numFmtId="0" fontId="30" fillId="21" borderId="0" xfId="0" applyFont="1" applyFill="1" applyAlignment="1">
      <alignment horizontal="center" vertical="center"/>
    </xf>
    <xf numFmtId="0" fontId="34" fillId="0" borderId="10" xfId="0" applyFont="1" applyBorder="1" applyAlignment="1">
      <alignment horizontal="left" vertical="center"/>
    </xf>
    <xf numFmtId="0" fontId="48" fillId="26" borderId="24" xfId="0" applyFont="1" applyFill="1" applyBorder="1" applyAlignment="1">
      <alignment vertical="center"/>
    </xf>
    <xf numFmtId="0" fontId="35" fillId="26" borderId="24" xfId="0" applyFont="1" applyFill="1" applyBorder="1" applyAlignment="1">
      <alignment vertical="center"/>
    </xf>
    <xf numFmtId="0" fontId="35" fillId="0" borderId="11" xfId="0" quotePrefix="1" applyFont="1" applyBorder="1" applyAlignment="1">
      <alignment horizontal="center" vertical="center"/>
    </xf>
    <xf numFmtId="0" fontId="35" fillId="0" borderId="11" xfId="0" applyFont="1" applyBorder="1" applyAlignment="1">
      <alignment vertical="center"/>
    </xf>
    <xf numFmtId="0" fontId="35" fillId="0" borderId="11" xfId="0" applyFont="1" applyBorder="1" applyAlignment="1">
      <alignment horizontal="left" vertical="center"/>
    </xf>
    <xf numFmtId="0" fontId="43" fillId="0" borderId="0" xfId="34" applyFont="1" applyBorder="1" applyAlignment="1" applyProtection="1">
      <alignment horizontal="left" vertical="center"/>
    </xf>
    <xf numFmtId="164" fontId="33" fillId="0" borderId="14" xfId="0" applyNumberFormat="1" applyFont="1" applyBorder="1" applyAlignment="1" applyProtection="1">
      <alignment horizontal="center" vertical="center" shrinkToFit="1"/>
      <protection locked="0"/>
    </xf>
    <xf numFmtId="0" fontId="36" fillId="0" borderId="15" xfId="0" applyFont="1" applyBorder="1" applyAlignment="1">
      <alignment horizontal="center" vertical="center"/>
    </xf>
    <xf numFmtId="0" fontId="36" fillId="0" borderId="12" xfId="0" applyFont="1" applyBorder="1" applyAlignment="1">
      <alignment horizontal="center" vertical="center"/>
    </xf>
    <xf numFmtId="0" fontId="36" fillId="0" borderId="16" xfId="0" applyFont="1" applyBorder="1" applyAlignment="1">
      <alignment horizontal="center" vertical="center"/>
    </xf>
    <xf numFmtId="166" fontId="33" fillId="0" borderId="15" xfId="0" applyNumberFormat="1" applyFont="1" applyBorder="1" applyAlignment="1">
      <alignment horizontal="center" vertical="center"/>
    </xf>
    <xf numFmtId="166" fontId="33" fillId="0" borderId="12" xfId="0" applyNumberFormat="1" applyFont="1" applyBorder="1" applyAlignment="1">
      <alignment horizontal="center" vertical="center"/>
    </xf>
    <xf numFmtId="166" fontId="33" fillId="0" borderId="16" xfId="0" applyNumberFormat="1" applyFont="1" applyBorder="1" applyAlignment="1">
      <alignment horizontal="center" vertical="center"/>
    </xf>
    <xf numFmtId="168" fontId="33" fillId="0" borderId="19" xfId="0" applyNumberFormat="1" applyFont="1" applyBorder="1" applyAlignment="1" applyProtection="1">
      <alignment horizontal="center" vertical="center" shrinkToFit="1"/>
      <protection locked="0"/>
    </xf>
  </cellXfs>
  <cellStyles count="44">
    <cellStyle name="%20 - Vurgu1" xfId="1" builtinId="30" customBuiltin="1"/>
    <cellStyle name="%20 - Vurgu2" xfId="2" builtinId="34" customBuiltin="1"/>
    <cellStyle name="%20 - Vurgu3" xfId="3" builtinId="38" customBuiltin="1"/>
    <cellStyle name="%20 - Vurgu4" xfId="4" builtinId="42" customBuiltin="1"/>
    <cellStyle name="%20 - Vurgu5" xfId="5" builtinId="46" customBuiltin="1"/>
    <cellStyle name="%20 - Vurgu6" xfId="6" builtinId="50" customBuiltin="1"/>
    <cellStyle name="%40 - Vurgu1" xfId="7" builtinId="31" customBuiltin="1"/>
    <cellStyle name="%40 - Vurgu2" xfId="8" builtinId="35" customBuiltin="1"/>
    <cellStyle name="%40 - Vurgu3" xfId="9" builtinId="39" customBuiltin="1"/>
    <cellStyle name="%40 - Vurgu4" xfId="10" builtinId="43" customBuiltin="1"/>
    <cellStyle name="%40 - Vurgu5" xfId="11" builtinId="47" customBuiltin="1"/>
    <cellStyle name="%40 - Vurgu6" xfId="12" builtinId="51" customBuiltin="1"/>
    <cellStyle name="%60 - Vurgu1" xfId="13" builtinId="32" customBuiltin="1"/>
    <cellStyle name="%60 - Vurgu2" xfId="14" builtinId="36" customBuiltin="1"/>
    <cellStyle name="%60 - Vurgu3" xfId="15" builtinId="40" customBuiltin="1"/>
    <cellStyle name="%60 - Vurgu4" xfId="16" builtinId="44" customBuiltin="1"/>
    <cellStyle name="%60 - Vurgu5" xfId="17" builtinId="48" customBuiltin="1"/>
    <cellStyle name="%60 - Vurgu6" xfId="18" builtinId="52" customBuiltin="1"/>
    <cellStyle name="Açıklama Metni" xfId="28" builtinId="53" customBuiltin="1"/>
    <cellStyle name="Ana Başlık" xfId="41" builtinId="15" customBuiltin="1"/>
    <cellStyle name="Bağlı Hücre" xfId="36" builtinId="24" customBuiltin="1"/>
    <cellStyle name="Başlık 1" xfId="30" builtinId="16" customBuiltin="1"/>
    <cellStyle name="Başlık 2" xfId="31" builtinId="17" customBuiltin="1"/>
    <cellStyle name="Başlık 3" xfId="32" builtinId="18" customBuiltin="1"/>
    <cellStyle name="Başlık 4" xfId="33" builtinId="19" customBuiltin="1"/>
    <cellStyle name="Çıkış" xfId="39" builtinId="21" customBuiltin="1"/>
    <cellStyle name="Giriş" xfId="35" builtinId="20" customBuiltin="1"/>
    <cellStyle name="Hesaplama" xfId="26" builtinId="22" customBuiltin="1"/>
    <cellStyle name="İşaretli Hücre" xfId="27" builtinId="23" customBuiltin="1"/>
    <cellStyle name="İyi" xfId="29" builtinId="26" customBuiltin="1"/>
    <cellStyle name="Köprü" xfId="34" builtinId="8"/>
    <cellStyle name="Kötü" xfId="25" builtinId="27" customBuiltin="1"/>
    <cellStyle name="Normal" xfId="0" builtinId="0"/>
    <cellStyle name="Not" xfId="38" builtinId="10" customBuiltin="1"/>
    <cellStyle name="Nötr" xfId="37" builtinId="28" customBuiltin="1"/>
    <cellStyle name="Toplam" xfId="42" builtinId="25" customBuiltin="1"/>
    <cellStyle name="Uyarı Metni" xfId="43" builtinId="11" customBuiltin="1"/>
    <cellStyle name="Vurgu1" xfId="19" builtinId="29" customBuiltin="1"/>
    <cellStyle name="Vurgu2" xfId="20" builtinId="33" customBuiltin="1"/>
    <cellStyle name="Vurgu3" xfId="21" builtinId="37" customBuiltin="1"/>
    <cellStyle name="Vurgu4" xfId="22" builtinId="41" customBuiltin="1"/>
    <cellStyle name="Vurgu5" xfId="23" builtinId="45" customBuiltin="1"/>
    <cellStyle name="Vurgu6" xfId="24" builtinId="49" customBuiltin="1"/>
    <cellStyle name="Yüzde" xfId="40" builtinId="5"/>
  </cellStyles>
  <dxfs count="55">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2</xdr:col>
      <xdr:colOff>1355868</xdr:colOff>
      <xdr:row>5</xdr:row>
      <xdr:rowOff>142875</xdr:rowOff>
    </xdr:from>
    <xdr:to>
      <xdr:col>10</xdr:col>
      <xdr:colOff>79934</xdr:colOff>
      <xdr:row>15</xdr:row>
      <xdr:rowOff>179381</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D78"/>
  <sheetViews>
    <sheetView showGridLines="0" tabSelected="1" zoomScale="85" zoomScaleNormal="85" workbookViewId="0">
      <pane ySplit="7" topLeftCell="A46" activePane="bottomLeft" state="frozen"/>
      <selection pane="bottomLeft" activeCell="L62" sqref="L62"/>
    </sheetView>
  </sheetViews>
  <sheetFormatPr defaultColWidth="9.109375" defaultRowHeight="13.2" x14ac:dyDescent="0.25"/>
  <cols>
    <col min="1" max="1" width="9.109375" customWidth="1"/>
    <col min="2" max="2" width="44.6640625" bestFit="1" customWidth="1"/>
    <col min="3" max="3" width="25" style="57" bestFit="1" customWidth="1"/>
    <col min="4" max="4" width="0.5546875" customWidth="1"/>
    <col min="5" max="6" width="12" customWidth="1"/>
    <col min="7" max="7" width="6" customWidth="1"/>
    <col min="8" max="8" width="6.6640625" customWidth="1"/>
    <col min="9" max="9" width="6.44140625" customWidth="1"/>
    <col min="10" max="10" width="1.88671875" customWidth="1"/>
    <col min="11" max="68" width="2.44140625" customWidth="1"/>
    <col min="69" max="69" width="1.5546875" customWidth="1"/>
    <col min="70" max="108" width="2.44140625" customWidth="1"/>
  </cols>
  <sheetData>
    <row r="1" spans="1:108" ht="30" customHeight="1" x14ac:dyDescent="0.25">
      <c r="A1" s="43" t="s">
        <v>55</v>
      </c>
      <c r="B1" s="5"/>
      <c r="C1" s="55"/>
      <c r="D1" s="5"/>
      <c r="E1" s="5"/>
      <c r="F1" s="5"/>
      <c r="I1" s="48"/>
      <c r="K1" s="89"/>
      <c r="L1" s="89"/>
      <c r="M1" s="89"/>
      <c r="N1" s="89"/>
      <c r="O1" s="89"/>
      <c r="P1" s="89"/>
      <c r="Q1" s="89"/>
      <c r="R1" s="89"/>
      <c r="S1" s="89"/>
      <c r="T1" s="89"/>
      <c r="U1" s="89"/>
      <c r="V1" s="89"/>
      <c r="W1" s="89"/>
      <c r="X1" s="89"/>
      <c r="Y1" s="89"/>
      <c r="Z1" s="89"/>
      <c r="AA1" s="89"/>
      <c r="AB1" s="89"/>
      <c r="AC1" s="89"/>
      <c r="AD1" s="89"/>
      <c r="AE1" s="89"/>
    </row>
    <row r="2" spans="1:108" ht="18" customHeight="1" x14ac:dyDescent="0.25">
      <c r="A2" s="8"/>
      <c r="B2" s="2"/>
      <c r="C2" s="56"/>
      <c r="D2" s="4"/>
      <c r="E2" s="49"/>
      <c r="F2" s="49"/>
      <c r="H2" s="1"/>
    </row>
    <row r="3" spans="1:108" ht="13.8" x14ac:dyDescent="0.25">
      <c r="A3" s="8"/>
      <c r="B3" s="6"/>
      <c r="H3" s="1"/>
      <c r="K3" s="3"/>
      <c r="L3" s="3"/>
      <c r="M3" s="3"/>
      <c r="N3" s="3"/>
      <c r="O3" s="3"/>
      <c r="P3" s="3"/>
      <c r="Q3" s="3"/>
      <c r="R3" s="3"/>
      <c r="S3" s="3"/>
      <c r="T3" s="3"/>
      <c r="U3" s="3"/>
      <c r="V3" s="3"/>
      <c r="W3" s="3"/>
      <c r="X3" s="3"/>
      <c r="Y3" s="3"/>
      <c r="Z3" s="3"/>
      <c r="AA3" s="3"/>
    </row>
    <row r="4" spans="1:108" ht="17.25" customHeight="1" x14ac:dyDescent="0.25">
      <c r="A4" s="36"/>
      <c r="B4" s="37" t="s">
        <v>1</v>
      </c>
      <c r="C4" s="97">
        <v>44984</v>
      </c>
      <c r="D4" s="97"/>
      <c r="E4" s="97"/>
      <c r="F4" s="37" t="s">
        <v>3</v>
      </c>
      <c r="G4" s="37" t="s">
        <v>4</v>
      </c>
      <c r="H4" s="47">
        <v>1</v>
      </c>
      <c r="I4" s="6"/>
      <c r="J4" s="7"/>
      <c r="K4" s="91" t="str">
        <f>"Hafta "&amp;(K6-($C$4-WEEKDAY($C$4,1)+2))/7+1</f>
        <v>Hafta 1</v>
      </c>
      <c r="L4" s="92"/>
      <c r="M4" s="92"/>
      <c r="N4" s="92"/>
      <c r="O4" s="92"/>
      <c r="P4" s="92"/>
      <c r="Q4" s="93"/>
      <c r="R4" s="91" t="str">
        <f>"Hafta "&amp;(R6-($C$4-WEEKDAY($C$4,1)+2))/7+1</f>
        <v>Hafta 2</v>
      </c>
      <c r="S4" s="92"/>
      <c r="T4" s="92"/>
      <c r="U4" s="92"/>
      <c r="V4" s="92"/>
      <c r="W4" s="92"/>
      <c r="X4" s="93"/>
      <c r="Y4" s="91" t="str">
        <f>"Hafta "&amp;(Y6-($C$4-WEEKDAY($C$4,1)+2))/7+1</f>
        <v>Hafta 3</v>
      </c>
      <c r="Z4" s="92"/>
      <c r="AA4" s="92"/>
      <c r="AB4" s="92"/>
      <c r="AC4" s="92"/>
      <c r="AD4" s="92"/>
      <c r="AE4" s="93"/>
      <c r="AF4" s="91" t="str">
        <f>"Hafta "&amp;(AF6-($C$4-WEEKDAY($C$4,1)+2))/7+1</f>
        <v>Hafta 4</v>
      </c>
      <c r="AG4" s="92"/>
      <c r="AH4" s="92"/>
      <c r="AI4" s="92"/>
      <c r="AJ4" s="92"/>
      <c r="AK4" s="92"/>
      <c r="AL4" s="93"/>
      <c r="AM4" s="91" t="str">
        <f>"Hafta "&amp;(AM6-($C$4-WEEKDAY($C$4,1)+2))/7+1</f>
        <v>Hafta 5</v>
      </c>
      <c r="AN4" s="92"/>
      <c r="AO4" s="92"/>
      <c r="AP4" s="92"/>
      <c r="AQ4" s="92"/>
      <c r="AR4" s="92"/>
      <c r="AS4" s="93"/>
      <c r="AT4" s="91" t="str">
        <f>"Hafta "&amp;(AT6-($C$4-WEEKDAY($C$4,1)+2))/7+1</f>
        <v>Hafta 6</v>
      </c>
      <c r="AU4" s="92"/>
      <c r="AV4" s="92"/>
      <c r="AW4" s="92"/>
      <c r="AX4" s="92"/>
      <c r="AY4" s="92"/>
      <c r="AZ4" s="93"/>
      <c r="BA4" s="91" t="str">
        <f>"Hafta "&amp;(BA6-($C$4-WEEKDAY($C$4,1)+2))/7+1</f>
        <v>Hafta 7</v>
      </c>
      <c r="BB4" s="92"/>
      <c r="BC4" s="92"/>
      <c r="BD4" s="92"/>
      <c r="BE4" s="92"/>
      <c r="BF4" s="92"/>
      <c r="BG4" s="93"/>
      <c r="BH4" s="91" t="str">
        <f>"Hafta "&amp;(BH6-($C$4-WEEKDAY($C$4,1)+2))/7+1</f>
        <v>Hafta 8</v>
      </c>
      <c r="BI4" s="92"/>
      <c r="BJ4" s="92"/>
      <c r="BK4" s="92"/>
      <c r="BL4" s="92"/>
      <c r="BM4" s="92"/>
      <c r="BN4" s="93"/>
      <c r="BO4" s="91" t="str">
        <f>"Hafta "&amp;(BO6-($C$4-WEEKDAY($C$4,1)+2))/7+1</f>
        <v>Hafta 9</v>
      </c>
      <c r="BP4" s="92"/>
      <c r="BQ4" s="92"/>
      <c r="BR4" s="92"/>
      <c r="BS4" s="92"/>
      <c r="BT4" s="92"/>
      <c r="BU4" s="93"/>
      <c r="BV4" s="91" t="str">
        <f>"Hafta "&amp;(BV6-($C$4-WEEKDAY($C$4,1)+2))/7+1</f>
        <v>Hafta 10</v>
      </c>
      <c r="BW4" s="92"/>
      <c r="BX4" s="92"/>
      <c r="BY4" s="92"/>
      <c r="BZ4" s="92"/>
      <c r="CA4" s="92"/>
      <c r="CB4" s="93"/>
      <c r="CC4" s="91" t="str">
        <f>"Hafta "&amp;(CC6-($C$4-WEEKDAY($C$4,1)+2))/7+1</f>
        <v>Hafta 11</v>
      </c>
      <c r="CD4" s="92"/>
      <c r="CE4" s="92"/>
      <c r="CF4" s="92"/>
      <c r="CG4" s="92"/>
      <c r="CH4" s="92"/>
      <c r="CI4" s="93"/>
      <c r="CJ4" s="91" t="str">
        <f>"Hafta "&amp;(CJ6-($C$4-WEEKDAY($C$4,1)+2))/7+1</f>
        <v>Hafta 12</v>
      </c>
      <c r="CK4" s="92"/>
      <c r="CL4" s="92"/>
      <c r="CM4" s="92"/>
      <c r="CN4" s="92"/>
      <c r="CO4" s="92"/>
      <c r="CP4" s="93"/>
      <c r="CQ4" s="91" t="str">
        <f>"Hafta "&amp;(CQ6-($C$4-WEEKDAY($C$4,1)+2))/7+1</f>
        <v>Hafta 13</v>
      </c>
      <c r="CR4" s="92"/>
      <c r="CS4" s="92"/>
      <c r="CT4" s="92"/>
      <c r="CU4" s="92"/>
      <c r="CV4" s="92"/>
      <c r="CW4" s="93"/>
      <c r="CX4" s="91" t="str">
        <f>"Hafta "&amp;(CX6-($C$4-WEEKDAY($C$4,1)+2))/7+1</f>
        <v>Hafta 14</v>
      </c>
      <c r="CY4" s="92"/>
      <c r="CZ4" s="92"/>
      <c r="DA4" s="92"/>
      <c r="DB4" s="92"/>
      <c r="DC4" s="92"/>
      <c r="DD4" s="93"/>
    </row>
    <row r="5" spans="1:108" ht="17.25" customHeight="1" x14ac:dyDescent="0.25">
      <c r="A5" s="36"/>
      <c r="B5" s="37" t="s">
        <v>2</v>
      </c>
      <c r="C5" s="90" t="s">
        <v>76</v>
      </c>
      <c r="D5" s="90"/>
      <c r="E5" s="90"/>
      <c r="F5" s="36"/>
      <c r="G5" s="36"/>
      <c r="H5" s="36"/>
      <c r="I5" s="36"/>
      <c r="J5" s="7"/>
      <c r="K5" s="94">
        <f>K6</f>
        <v>44984</v>
      </c>
      <c r="L5" s="95"/>
      <c r="M5" s="95"/>
      <c r="N5" s="95"/>
      <c r="O5" s="95"/>
      <c r="P5" s="95"/>
      <c r="Q5" s="96"/>
      <c r="R5" s="94">
        <f>R6</f>
        <v>44991</v>
      </c>
      <c r="S5" s="95"/>
      <c r="T5" s="95"/>
      <c r="U5" s="95"/>
      <c r="V5" s="95"/>
      <c r="W5" s="95"/>
      <c r="X5" s="96"/>
      <c r="Y5" s="94">
        <f>Y6</f>
        <v>44998</v>
      </c>
      <c r="Z5" s="95"/>
      <c r="AA5" s="95"/>
      <c r="AB5" s="95"/>
      <c r="AC5" s="95"/>
      <c r="AD5" s="95"/>
      <c r="AE5" s="96"/>
      <c r="AF5" s="94">
        <f>AF6</f>
        <v>45005</v>
      </c>
      <c r="AG5" s="95"/>
      <c r="AH5" s="95"/>
      <c r="AI5" s="95"/>
      <c r="AJ5" s="95"/>
      <c r="AK5" s="95"/>
      <c r="AL5" s="96"/>
      <c r="AM5" s="94">
        <f>AM6</f>
        <v>45012</v>
      </c>
      <c r="AN5" s="95"/>
      <c r="AO5" s="95"/>
      <c r="AP5" s="95"/>
      <c r="AQ5" s="95"/>
      <c r="AR5" s="95"/>
      <c r="AS5" s="96"/>
      <c r="AT5" s="94">
        <f>AT6</f>
        <v>45019</v>
      </c>
      <c r="AU5" s="95"/>
      <c r="AV5" s="95"/>
      <c r="AW5" s="95"/>
      <c r="AX5" s="95"/>
      <c r="AY5" s="95"/>
      <c r="AZ5" s="96"/>
      <c r="BA5" s="94">
        <f>BA6</f>
        <v>45026</v>
      </c>
      <c r="BB5" s="95"/>
      <c r="BC5" s="95"/>
      <c r="BD5" s="95"/>
      <c r="BE5" s="95"/>
      <c r="BF5" s="95"/>
      <c r="BG5" s="96"/>
      <c r="BH5" s="94">
        <f>BH6</f>
        <v>45033</v>
      </c>
      <c r="BI5" s="95"/>
      <c r="BJ5" s="95"/>
      <c r="BK5" s="95"/>
      <c r="BL5" s="95"/>
      <c r="BM5" s="95"/>
      <c r="BN5" s="96"/>
      <c r="BO5" s="94">
        <f>BO6</f>
        <v>45040</v>
      </c>
      <c r="BP5" s="95"/>
      <c r="BQ5" s="95"/>
      <c r="BR5" s="95"/>
      <c r="BS5" s="95"/>
      <c r="BT5" s="95"/>
      <c r="BU5" s="96"/>
      <c r="BV5" s="94">
        <f>BV6</f>
        <v>45047</v>
      </c>
      <c r="BW5" s="95"/>
      <c r="BX5" s="95"/>
      <c r="BY5" s="95"/>
      <c r="BZ5" s="95"/>
      <c r="CA5" s="95"/>
      <c r="CB5" s="96"/>
      <c r="CC5" s="94">
        <f>CC6</f>
        <v>45054</v>
      </c>
      <c r="CD5" s="95"/>
      <c r="CE5" s="95"/>
      <c r="CF5" s="95"/>
      <c r="CG5" s="95"/>
      <c r="CH5" s="95"/>
      <c r="CI5" s="96"/>
      <c r="CJ5" s="94">
        <f>CJ6</f>
        <v>45061</v>
      </c>
      <c r="CK5" s="95"/>
      <c r="CL5" s="95"/>
      <c r="CM5" s="95"/>
      <c r="CN5" s="95"/>
      <c r="CO5" s="95"/>
      <c r="CP5" s="96"/>
      <c r="CQ5" s="94">
        <f>CQ6</f>
        <v>45068</v>
      </c>
      <c r="CR5" s="95"/>
      <c r="CS5" s="95"/>
      <c r="CT5" s="95"/>
      <c r="CU5" s="95"/>
      <c r="CV5" s="95"/>
      <c r="CW5" s="96"/>
      <c r="CX5" s="94">
        <f>CX6</f>
        <v>45075</v>
      </c>
      <c r="CY5" s="95"/>
      <c r="CZ5" s="95"/>
      <c r="DA5" s="95"/>
      <c r="DB5" s="95"/>
      <c r="DC5" s="95"/>
      <c r="DD5" s="96"/>
    </row>
    <row r="6" spans="1:108" x14ac:dyDescent="0.25">
      <c r="A6" s="7"/>
      <c r="B6" s="7"/>
      <c r="C6" s="58"/>
      <c r="D6" s="7"/>
      <c r="E6" s="7"/>
      <c r="F6" s="7"/>
      <c r="G6" s="7"/>
      <c r="H6" s="7"/>
      <c r="I6" s="7"/>
      <c r="J6" s="7"/>
      <c r="K6" s="28">
        <f>C4-WEEKDAY(C4,1)+2+7*(H4-1)</f>
        <v>44984</v>
      </c>
      <c r="L6" s="21">
        <f t="shared" ref="L6:AQ6" si="0">K6+1</f>
        <v>44985</v>
      </c>
      <c r="M6" s="21">
        <f t="shared" si="0"/>
        <v>44986</v>
      </c>
      <c r="N6" s="21">
        <f t="shared" si="0"/>
        <v>44987</v>
      </c>
      <c r="O6" s="21">
        <f t="shared" si="0"/>
        <v>44988</v>
      </c>
      <c r="P6" s="21">
        <f t="shared" si="0"/>
        <v>44989</v>
      </c>
      <c r="Q6" s="29">
        <f t="shared" si="0"/>
        <v>44990</v>
      </c>
      <c r="R6" s="28">
        <f t="shared" si="0"/>
        <v>44991</v>
      </c>
      <c r="S6" s="21">
        <f t="shared" si="0"/>
        <v>44992</v>
      </c>
      <c r="T6" s="21">
        <f t="shared" si="0"/>
        <v>44993</v>
      </c>
      <c r="U6" s="21">
        <f t="shared" si="0"/>
        <v>44994</v>
      </c>
      <c r="V6" s="21">
        <f t="shared" si="0"/>
        <v>44995</v>
      </c>
      <c r="W6" s="21">
        <f t="shared" si="0"/>
        <v>44996</v>
      </c>
      <c r="X6" s="29">
        <f t="shared" si="0"/>
        <v>44997</v>
      </c>
      <c r="Y6" s="28">
        <f t="shared" si="0"/>
        <v>44998</v>
      </c>
      <c r="Z6" s="21">
        <f t="shared" si="0"/>
        <v>44999</v>
      </c>
      <c r="AA6" s="21">
        <f t="shared" si="0"/>
        <v>45000</v>
      </c>
      <c r="AB6" s="21">
        <f t="shared" si="0"/>
        <v>45001</v>
      </c>
      <c r="AC6" s="21">
        <f t="shared" si="0"/>
        <v>45002</v>
      </c>
      <c r="AD6" s="21">
        <f t="shared" si="0"/>
        <v>45003</v>
      </c>
      <c r="AE6" s="29">
        <f t="shared" si="0"/>
        <v>45004</v>
      </c>
      <c r="AF6" s="28">
        <f t="shared" si="0"/>
        <v>45005</v>
      </c>
      <c r="AG6" s="21">
        <f t="shared" si="0"/>
        <v>45006</v>
      </c>
      <c r="AH6" s="21">
        <f t="shared" si="0"/>
        <v>45007</v>
      </c>
      <c r="AI6" s="21">
        <f t="shared" si="0"/>
        <v>45008</v>
      </c>
      <c r="AJ6" s="21">
        <f t="shared" si="0"/>
        <v>45009</v>
      </c>
      <c r="AK6" s="21">
        <f t="shared" si="0"/>
        <v>45010</v>
      </c>
      <c r="AL6" s="29">
        <f t="shared" si="0"/>
        <v>45011</v>
      </c>
      <c r="AM6" s="28">
        <f t="shared" si="0"/>
        <v>45012</v>
      </c>
      <c r="AN6" s="21">
        <f t="shared" si="0"/>
        <v>45013</v>
      </c>
      <c r="AO6" s="21">
        <f t="shared" si="0"/>
        <v>45014</v>
      </c>
      <c r="AP6" s="21">
        <f t="shared" si="0"/>
        <v>45015</v>
      </c>
      <c r="AQ6" s="21">
        <f t="shared" si="0"/>
        <v>45016</v>
      </c>
      <c r="AR6" s="21">
        <f t="shared" ref="AR6:BN6" si="1">AQ6+1</f>
        <v>45017</v>
      </c>
      <c r="AS6" s="29">
        <f t="shared" si="1"/>
        <v>45018</v>
      </c>
      <c r="AT6" s="28">
        <f t="shared" si="1"/>
        <v>45019</v>
      </c>
      <c r="AU6" s="21">
        <f t="shared" si="1"/>
        <v>45020</v>
      </c>
      <c r="AV6" s="21">
        <f t="shared" si="1"/>
        <v>45021</v>
      </c>
      <c r="AW6" s="21">
        <f t="shared" si="1"/>
        <v>45022</v>
      </c>
      <c r="AX6" s="21">
        <f t="shared" si="1"/>
        <v>45023</v>
      </c>
      <c r="AY6" s="21">
        <f t="shared" si="1"/>
        <v>45024</v>
      </c>
      <c r="AZ6" s="29">
        <f t="shared" si="1"/>
        <v>45025</v>
      </c>
      <c r="BA6" s="28">
        <f t="shared" si="1"/>
        <v>45026</v>
      </c>
      <c r="BB6" s="21">
        <f t="shared" si="1"/>
        <v>45027</v>
      </c>
      <c r="BC6" s="21">
        <f t="shared" si="1"/>
        <v>45028</v>
      </c>
      <c r="BD6" s="21">
        <f t="shared" si="1"/>
        <v>45029</v>
      </c>
      <c r="BE6" s="21">
        <f t="shared" si="1"/>
        <v>45030</v>
      </c>
      <c r="BF6" s="21">
        <f t="shared" si="1"/>
        <v>45031</v>
      </c>
      <c r="BG6" s="29">
        <f t="shared" si="1"/>
        <v>45032</v>
      </c>
      <c r="BH6" s="28">
        <f t="shared" si="1"/>
        <v>45033</v>
      </c>
      <c r="BI6" s="21">
        <f t="shared" si="1"/>
        <v>45034</v>
      </c>
      <c r="BJ6" s="21">
        <f t="shared" si="1"/>
        <v>45035</v>
      </c>
      <c r="BK6" s="21">
        <f t="shared" si="1"/>
        <v>45036</v>
      </c>
      <c r="BL6" s="21">
        <f t="shared" si="1"/>
        <v>45037</v>
      </c>
      <c r="BM6" s="21">
        <f t="shared" si="1"/>
        <v>45038</v>
      </c>
      <c r="BN6" s="29">
        <f t="shared" si="1"/>
        <v>45039</v>
      </c>
      <c r="BO6" s="28">
        <f t="shared" ref="BO6" si="2">BN6+1</f>
        <v>45040</v>
      </c>
      <c r="BP6" s="21">
        <f t="shared" ref="BP6" si="3">BO6+1</f>
        <v>45041</v>
      </c>
      <c r="BQ6" s="21">
        <f t="shared" ref="BQ6" si="4">BP6+1</f>
        <v>45042</v>
      </c>
      <c r="BR6" s="21">
        <f t="shared" ref="BR6" si="5">BQ6+1</f>
        <v>45043</v>
      </c>
      <c r="BS6" s="21">
        <f t="shared" ref="BS6" si="6">BR6+1</f>
        <v>45044</v>
      </c>
      <c r="BT6" s="21">
        <f t="shared" ref="BT6" si="7">BS6+1</f>
        <v>45045</v>
      </c>
      <c r="BU6" s="29">
        <f t="shared" ref="BU6" si="8">BT6+1</f>
        <v>45046</v>
      </c>
      <c r="BV6" s="28">
        <f t="shared" ref="BV6" si="9">BU6+1</f>
        <v>45047</v>
      </c>
      <c r="BW6" s="21">
        <f t="shared" ref="BW6" si="10">BV6+1</f>
        <v>45048</v>
      </c>
      <c r="BX6" s="21">
        <f t="shared" ref="BX6" si="11">BW6+1</f>
        <v>45049</v>
      </c>
      <c r="BY6" s="21">
        <f t="shared" ref="BY6" si="12">BX6+1</f>
        <v>45050</v>
      </c>
      <c r="BZ6" s="21">
        <f t="shared" ref="BZ6" si="13">BY6+1</f>
        <v>45051</v>
      </c>
      <c r="CA6" s="21">
        <f t="shared" ref="CA6" si="14">BZ6+1</f>
        <v>45052</v>
      </c>
      <c r="CB6" s="29">
        <f t="shared" ref="CB6" si="15">CA6+1</f>
        <v>45053</v>
      </c>
      <c r="CC6" s="28">
        <f t="shared" ref="CC6" si="16">CB6+1</f>
        <v>45054</v>
      </c>
      <c r="CD6" s="21">
        <f t="shared" ref="CD6" si="17">CC6+1</f>
        <v>45055</v>
      </c>
      <c r="CE6" s="21">
        <f t="shared" ref="CE6" si="18">CD6+1</f>
        <v>45056</v>
      </c>
      <c r="CF6" s="21">
        <f t="shared" ref="CF6" si="19">CE6+1</f>
        <v>45057</v>
      </c>
      <c r="CG6" s="21">
        <f t="shared" ref="CG6" si="20">CF6+1</f>
        <v>45058</v>
      </c>
      <c r="CH6" s="21">
        <f t="shared" ref="CH6" si="21">CG6+1</f>
        <v>45059</v>
      </c>
      <c r="CI6" s="29">
        <f t="shared" ref="CI6" si="22">CH6+1</f>
        <v>45060</v>
      </c>
      <c r="CJ6" s="28">
        <f t="shared" ref="CJ6" si="23">CI6+1</f>
        <v>45061</v>
      </c>
      <c r="CK6" s="21">
        <f t="shared" ref="CK6" si="24">CJ6+1</f>
        <v>45062</v>
      </c>
      <c r="CL6" s="21">
        <f t="shared" ref="CL6" si="25">CK6+1</f>
        <v>45063</v>
      </c>
      <c r="CM6" s="21">
        <f t="shared" ref="CM6" si="26">CL6+1</f>
        <v>45064</v>
      </c>
      <c r="CN6" s="21">
        <f t="shared" ref="CN6" si="27">CM6+1</f>
        <v>45065</v>
      </c>
      <c r="CO6" s="21">
        <f t="shared" ref="CO6" si="28">CN6+1</f>
        <v>45066</v>
      </c>
      <c r="CP6" s="29">
        <f t="shared" ref="CP6" si="29">CO6+1</f>
        <v>45067</v>
      </c>
      <c r="CQ6" s="28">
        <f t="shared" ref="CQ6" si="30">CP6+1</f>
        <v>45068</v>
      </c>
      <c r="CR6" s="21">
        <f t="shared" ref="CR6" si="31">CQ6+1</f>
        <v>45069</v>
      </c>
      <c r="CS6" s="21">
        <f t="shared" ref="CS6" si="32">CR6+1</f>
        <v>45070</v>
      </c>
      <c r="CT6" s="21">
        <f t="shared" ref="CT6" si="33">CS6+1</f>
        <v>45071</v>
      </c>
      <c r="CU6" s="21">
        <f t="shared" ref="CU6" si="34">CT6+1</f>
        <v>45072</v>
      </c>
      <c r="CV6" s="21">
        <f t="shared" ref="CV6" si="35">CU6+1</f>
        <v>45073</v>
      </c>
      <c r="CW6" s="29">
        <f t="shared" ref="CW6" si="36">CV6+1</f>
        <v>45074</v>
      </c>
      <c r="CX6" s="28">
        <f t="shared" ref="CX6" si="37">CW6+1</f>
        <v>45075</v>
      </c>
      <c r="CY6" s="21">
        <f t="shared" ref="CY6" si="38">CX6+1</f>
        <v>45076</v>
      </c>
      <c r="CZ6" s="21">
        <f t="shared" ref="CZ6" si="39">CY6+1</f>
        <v>45077</v>
      </c>
      <c r="DA6" s="21">
        <f t="shared" ref="DA6" si="40">CZ6+1</f>
        <v>45078</v>
      </c>
      <c r="DB6" s="21">
        <f t="shared" ref="DB6" si="41">DA6+1</f>
        <v>45079</v>
      </c>
      <c r="DC6" s="21">
        <f t="shared" ref="DC6" si="42">DB6+1</f>
        <v>45080</v>
      </c>
      <c r="DD6" s="29">
        <f t="shared" ref="DD6" si="43">DC6+1</f>
        <v>45081</v>
      </c>
    </row>
    <row r="7" spans="1:108" s="6" customFormat="1" ht="28.5" customHeight="1" thickBot="1" x14ac:dyDescent="0.3">
      <c r="A7" s="38" t="s">
        <v>5</v>
      </c>
      <c r="B7" s="38" t="s">
        <v>6</v>
      </c>
      <c r="C7" s="59" t="s">
        <v>7</v>
      </c>
      <c r="D7" s="40" t="s">
        <v>0</v>
      </c>
      <c r="E7" s="41" t="s">
        <v>8</v>
      </c>
      <c r="F7" s="41" t="s">
        <v>9</v>
      </c>
      <c r="G7" s="39" t="s">
        <v>10</v>
      </c>
      <c r="H7" s="39" t="s">
        <v>11</v>
      </c>
      <c r="I7" s="39" t="s">
        <v>12</v>
      </c>
      <c r="J7" s="39"/>
      <c r="K7" s="42" t="str">
        <f t="shared" ref="K7:AP7" si="44">CHOOSE(WEEKDAY(K6,1),"P","P","S","Ç","P","C","C")</f>
        <v>P</v>
      </c>
      <c r="L7" s="42" t="str">
        <f t="shared" si="44"/>
        <v>S</v>
      </c>
      <c r="M7" s="42" t="str">
        <f t="shared" si="44"/>
        <v>Ç</v>
      </c>
      <c r="N7" s="42" t="str">
        <f t="shared" si="44"/>
        <v>P</v>
      </c>
      <c r="O7" s="42" t="str">
        <f t="shared" si="44"/>
        <v>C</v>
      </c>
      <c r="P7" s="42" t="str">
        <f t="shared" si="44"/>
        <v>C</v>
      </c>
      <c r="Q7" s="42" t="str">
        <f t="shared" si="44"/>
        <v>P</v>
      </c>
      <c r="R7" s="42" t="str">
        <f t="shared" si="44"/>
        <v>P</v>
      </c>
      <c r="S7" s="42" t="str">
        <f t="shared" si="44"/>
        <v>S</v>
      </c>
      <c r="T7" s="42" t="str">
        <f t="shared" si="44"/>
        <v>Ç</v>
      </c>
      <c r="U7" s="42" t="str">
        <f t="shared" si="44"/>
        <v>P</v>
      </c>
      <c r="V7" s="42" t="str">
        <f t="shared" si="44"/>
        <v>C</v>
      </c>
      <c r="W7" s="42" t="str">
        <f t="shared" si="44"/>
        <v>C</v>
      </c>
      <c r="X7" s="42" t="str">
        <f t="shared" si="44"/>
        <v>P</v>
      </c>
      <c r="Y7" s="42" t="str">
        <f t="shared" si="44"/>
        <v>P</v>
      </c>
      <c r="Z7" s="42" t="str">
        <f t="shared" si="44"/>
        <v>S</v>
      </c>
      <c r="AA7" s="42" t="str">
        <f t="shared" si="44"/>
        <v>Ç</v>
      </c>
      <c r="AB7" s="42" t="str">
        <f t="shared" si="44"/>
        <v>P</v>
      </c>
      <c r="AC7" s="42" t="str">
        <f t="shared" si="44"/>
        <v>C</v>
      </c>
      <c r="AD7" s="42" t="str">
        <f t="shared" si="44"/>
        <v>C</v>
      </c>
      <c r="AE7" s="42" t="str">
        <f t="shared" si="44"/>
        <v>P</v>
      </c>
      <c r="AF7" s="42" t="str">
        <f t="shared" si="44"/>
        <v>P</v>
      </c>
      <c r="AG7" s="42" t="str">
        <f t="shared" si="44"/>
        <v>S</v>
      </c>
      <c r="AH7" s="42" t="str">
        <f t="shared" si="44"/>
        <v>Ç</v>
      </c>
      <c r="AI7" s="42" t="str">
        <f t="shared" si="44"/>
        <v>P</v>
      </c>
      <c r="AJ7" s="42" t="str">
        <f t="shared" si="44"/>
        <v>C</v>
      </c>
      <c r="AK7" s="42" t="str">
        <f t="shared" si="44"/>
        <v>C</v>
      </c>
      <c r="AL7" s="42" t="str">
        <f t="shared" si="44"/>
        <v>P</v>
      </c>
      <c r="AM7" s="42" t="str">
        <f t="shared" si="44"/>
        <v>P</v>
      </c>
      <c r="AN7" s="42" t="str">
        <f t="shared" si="44"/>
        <v>S</v>
      </c>
      <c r="AO7" s="42" t="str">
        <f t="shared" si="44"/>
        <v>Ç</v>
      </c>
      <c r="AP7" s="42" t="str">
        <f t="shared" si="44"/>
        <v>P</v>
      </c>
      <c r="AQ7" s="42" t="str">
        <f t="shared" ref="AQ7:BV7" si="45">CHOOSE(WEEKDAY(AQ6,1),"P","P","S","Ç","P","C","C")</f>
        <v>C</v>
      </c>
      <c r="AR7" s="42" t="str">
        <f t="shared" si="45"/>
        <v>C</v>
      </c>
      <c r="AS7" s="42" t="str">
        <f t="shared" si="45"/>
        <v>P</v>
      </c>
      <c r="AT7" s="42" t="str">
        <f t="shared" si="45"/>
        <v>P</v>
      </c>
      <c r="AU7" s="42" t="str">
        <f t="shared" si="45"/>
        <v>S</v>
      </c>
      <c r="AV7" s="42" t="str">
        <f t="shared" si="45"/>
        <v>Ç</v>
      </c>
      <c r="AW7" s="42" t="str">
        <f t="shared" si="45"/>
        <v>P</v>
      </c>
      <c r="AX7" s="42" t="str">
        <f t="shared" si="45"/>
        <v>C</v>
      </c>
      <c r="AY7" s="42" t="str">
        <f t="shared" si="45"/>
        <v>C</v>
      </c>
      <c r="AZ7" s="42" t="str">
        <f t="shared" si="45"/>
        <v>P</v>
      </c>
      <c r="BA7" s="42" t="str">
        <f t="shared" si="45"/>
        <v>P</v>
      </c>
      <c r="BB7" s="42" t="str">
        <f t="shared" si="45"/>
        <v>S</v>
      </c>
      <c r="BC7" s="42" t="str">
        <f t="shared" si="45"/>
        <v>Ç</v>
      </c>
      <c r="BD7" s="42" t="str">
        <f t="shared" si="45"/>
        <v>P</v>
      </c>
      <c r="BE7" s="42" t="str">
        <f t="shared" si="45"/>
        <v>C</v>
      </c>
      <c r="BF7" s="42" t="str">
        <f t="shared" si="45"/>
        <v>C</v>
      </c>
      <c r="BG7" s="42" t="str">
        <f t="shared" si="45"/>
        <v>P</v>
      </c>
      <c r="BH7" s="42" t="str">
        <f t="shared" si="45"/>
        <v>P</v>
      </c>
      <c r="BI7" s="42" t="str">
        <f t="shared" si="45"/>
        <v>S</v>
      </c>
      <c r="BJ7" s="42" t="str">
        <f t="shared" si="45"/>
        <v>Ç</v>
      </c>
      <c r="BK7" s="42" t="str">
        <f t="shared" si="45"/>
        <v>P</v>
      </c>
      <c r="BL7" s="42" t="str">
        <f t="shared" si="45"/>
        <v>C</v>
      </c>
      <c r="BM7" s="42" t="str">
        <f t="shared" si="45"/>
        <v>C</v>
      </c>
      <c r="BN7" s="42" t="str">
        <f t="shared" si="45"/>
        <v>P</v>
      </c>
      <c r="BO7" s="42" t="str">
        <f t="shared" si="45"/>
        <v>P</v>
      </c>
      <c r="BP7" s="42" t="str">
        <f t="shared" si="45"/>
        <v>S</v>
      </c>
      <c r="BQ7" s="42" t="str">
        <f t="shared" si="45"/>
        <v>Ç</v>
      </c>
      <c r="BR7" s="42" t="str">
        <f t="shared" si="45"/>
        <v>P</v>
      </c>
      <c r="BS7" s="42" t="str">
        <f t="shared" si="45"/>
        <v>C</v>
      </c>
      <c r="BT7" s="42" t="str">
        <f t="shared" si="45"/>
        <v>C</v>
      </c>
      <c r="BU7" s="42" t="str">
        <f t="shared" si="45"/>
        <v>P</v>
      </c>
      <c r="BV7" s="42" t="str">
        <f t="shared" si="45"/>
        <v>P</v>
      </c>
      <c r="BW7" s="42" t="str">
        <f t="shared" ref="BW7:DB7" si="46">CHOOSE(WEEKDAY(BW6,1),"P","P","S","Ç","P","C","C")</f>
        <v>S</v>
      </c>
      <c r="BX7" s="42" t="str">
        <f t="shared" si="46"/>
        <v>Ç</v>
      </c>
      <c r="BY7" s="42" t="str">
        <f t="shared" si="46"/>
        <v>P</v>
      </c>
      <c r="BZ7" s="42" t="str">
        <f t="shared" si="46"/>
        <v>C</v>
      </c>
      <c r="CA7" s="42" t="str">
        <f t="shared" si="46"/>
        <v>C</v>
      </c>
      <c r="CB7" s="42" t="str">
        <f t="shared" si="46"/>
        <v>P</v>
      </c>
      <c r="CC7" s="42" t="str">
        <f t="shared" si="46"/>
        <v>P</v>
      </c>
      <c r="CD7" s="42" t="str">
        <f t="shared" si="46"/>
        <v>S</v>
      </c>
      <c r="CE7" s="42" t="str">
        <f t="shared" si="46"/>
        <v>Ç</v>
      </c>
      <c r="CF7" s="42" t="str">
        <f t="shared" si="46"/>
        <v>P</v>
      </c>
      <c r="CG7" s="42" t="str">
        <f t="shared" si="46"/>
        <v>C</v>
      </c>
      <c r="CH7" s="42" t="str">
        <f t="shared" si="46"/>
        <v>C</v>
      </c>
      <c r="CI7" s="42" t="str">
        <f t="shared" si="46"/>
        <v>P</v>
      </c>
      <c r="CJ7" s="42" t="str">
        <f t="shared" si="46"/>
        <v>P</v>
      </c>
      <c r="CK7" s="42" t="str">
        <f t="shared" si="46"/>
        <v>S</v>
      </c>
      <c r="CL7" s="42" t="str">
        <f t="shared" si="46"/>
        <v>Ç</v>
      </c>
      <c r="CM7" s="42" t="str">
        <f t="shared" si="46"/>
        <v>P</v>
      </c>
      <c r="CN7" s="42" t="str">
        <f t="shared" si="46"/>
        <v>C</v>
      </c>
      <c r="CO7" s="42" t="str">
        <f t="shared" si="46"/>
        <v>C</v>
      </c>
      <c r="CP7" s="42" t="str">
        <f t="shared" si="46"/>
        <v>P</v>
      </c>
      <c r="CQ7" s="42" t="str">
        <f t="shared" si="46"/>
        <v>P</v>
      </c>
      <c r="CR7" s="42" t="str">
        <f t="shared" si="46"/>
        <v>S</v>
      </c>
      <c r="CS7" s="42" t="str">
        <f t="shared" si="46"/>
        <v>Ç</v>
      </c>
      <c r="CT7" s="42" t="str">
        <f t="shared" si="46"/>
        <v>P</v>
      </c>
      <c r="CU7" s="42" t="str">
        <f t="shared" si="46"/>
        <v>C</v>
      </c>
      <c r="CV7" s="42" t="str">
        <f t="shared" si="46"/>
        <v>C</v>
      </c>
      <c r="CW7" s="42" t="str">
        <f t="shared" si="46"/>
        <v>P</v>
      </c>
      <c r="CX7" s="42" t="str">
        <f t="shared" si="46"/>
        <v>P</v>
      </c>
      <c r="CY7" s="42" t="str">
        <f t="shared" si="46"/>
        <v>S</v>
      </c>
      <c r="CZ7" s="42" t="str">
        <f t="shared" si="46"/>
        <v>Ç</v>
      </c>
      <c r="DA7" s="42" t="str">
        <f t="shared" si="46"/>
        <v>P</v>
      </c>
      <c r="DB7" s="42" t="str">
        <f t="shared" si="46"/>
        <v>C</v>
      </c>
      <c r="DC7" s="42" t="str">
        <f t="shared" ref="DC7" si="47">CHOOSE(WEEKDAY(DC6,1),"P","P","S","Ç","P","C","C")</f>
        <v>C</v>
      </c>
      <c r="DD7" s="42" t="s">
        <v>63</v>
      </c>
    </row>
    <row r="8" spans="1:108" s="10" customFormat="1" ht="17.399999999999999" x14ac:dyDescent="0.25">
      <c r="A8" s="22" t="str">
        <f>IF(ISERROR(VALUE(SUBSTITUTE(prevWBS,".",""))),"1",IF(ISERROR(FIND("`",SUBSTITUTE(prevWBS,".","`",1))),TEXT(VALUE(prevWBS)+1,"#"),TEXT(VALUE(LEFT(prevWBS,FIND("`",SUBSTITUTE(prevWBS,".","`",1))-1))+1,"#")))</f>
        <v>1</v>
      </c>
      <c r="B8" s="23" t="s">
        <v>43</v>
      </c>
      <c r="C8" s="33" t="s">
        <v>76</v>
      </c>
      <c r="D8" s="24"/>
      <c r="E8" s="52">
        <v>44984</v>
      </c>
      <c r="F8" s="53">
        <v>45000</v>
      </c>
      <c r="G8" s="25">
        <v>17</v>
      </c>
      <c r="H8" s="26">
        <v>1</v>
      </c>
      <c r="I8" s="27">
        <f t="shared" ref="I8:I43" si="48">IF(OR(F8=0,E8=0)," - ",NETWORKDAYS(E8,F8))</f>
        <v>13</v>
      </c>
      <c r="J8" s="30"/>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row>
    <row r="9" spans="1:108" s="16" customFormat="1" ht="17.399999999999999" x14ac:dyDescent="0.25">
      <c r="A9" s="15" t="str">
        <f t="shared" ref="A9:A13" si="4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4" t="s">
        <v>44</v>
      </c>
      <c r="C9" s="15" t="s">
        <v>76</v>
      </c>
      <c r="D9" s="45"/>
      <c r="E9" s="50">
        <v>44984</v>
      </c>
      <c r="F9" s="51">
        <f>IF(ISBLANK(E9)," - ",IF(G9=0,E9,E9+G9-1))</f>
        <v>44987</v>
      </c>
      <c r="G9" s="17">
        <v>4</v>
      </c>
      <c r="H9" s="18">
        <v>1</v>
      </c>
      <c r="I9" s="19">
        <f t="shared" si="48"/>
        <v>4</v>
      </c>
      <c r="J9" s="31"/>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row>
    <row r="10" spans="1:108" s="16" customFormat="1" ht="18.75" customHeight="1" x14ac:dyDescent="0.25">
      <c r="A10" s="15" t="str">
        <f t="shared" si="49"/>
        <v>1.2</v>
      </c>
      <c r="B10" s="44" t="s">
        <v>13</v>
      </c>
      <c r="C10" s="15" t="s">
        <v>76</v>
      </c>
      <c r="D10" s="45"/>
      <c r="E10" s="50">
        <v>44988</v>
      </c>
      <c r="F10" s="51">
        <f t="shared" ref="F10:F47" si="50">IF(ISBLANK(E10)," - ",IF(G10=0,E10,E10+G10-1))</f>
        <v>44990</v>
      </c>
      <c r="G10" s="17">
        <v>3</v>
      </c>
      <c r="H10" s="18">
        <v>1</v>
      </c>
      <c r="I10" s="19">
        <f t="shared" si="48"/>
        <v>1</v>
      </c>
      <c r="J10" s="31"/>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row>
    <row r="11" spans="1:108" s="16" customFormat="1" ht="17.399999999999999" x14ac:dyDescent="0.25">
      <c r="A11" s="15" t="str">
        <f t="shared" si="49"/>
        <v>1.3</v>
      </c>
      <c r="B11" s="44" t="s">
        <v>45</v>
      </c>
      <c r="C11" s="15" t="s">
        <v>76</v>
      </c>
      <c r="D11" s="45"/>
      <c r="E11" s="50">
        <v>44991</v>
      </c>
      <c r="F11" s="51">
        <f t="shared" si="50"/>
        <v>44993</v>
      </c>
      <c r="G11" s="17">
        <v>3</v>
      </c>
      <c r="H11" s="18">
        <v>1</v>
      </c>
      <c r="I11" s="19">
        <f t="shared" si="48"/>
        <v>3</v>
      </c>
      <c r="J11" s="31"/>
      <c r="K11" s="15"/>
      <c r="L11" s="15"/>
      <c r="M11" s="34"/>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row>
    <row r="12" spans="1:108" s="16" customFormat="1" ht="17.399999999999999" x14ac:dyDescent="0.25">
      <c r="A12" s="15" t="str">
        <f t="shared" si="49"/>
        <v>1.4</v>
      </c>
      <c r="B12" s="44" t="s">
        <v>14</v>
      </c>
      <c r="C12" s="15" t="s">
        <v>76</v>
      </c>
      <c r="D12" s="45"/>
      <c r="E12" s="50">
        <v>44993</v>
      </c>
      <c r="F12" s="51">
        <f t="shared" si="50"/>
        <v>44998</v>
      </c>
      <c r="G12" s="17">
        <v>6</v>
      </c>
      <c r="H12" s="18">
        <v>1</v>
      </c>
      <c r="I12" s="19">
        <f t="shared" si="48"/>
        <v>4</v>
      </c>
      <c r="J12" s="31"/>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row>
    <row r="13" spans="1:108" s="16" customFormat="1" ht="17.399999999999999" x14ac:dyDescent="0.25">
      <c r="A13" s="15" t="str">
        <f t="shared" si="49"/>
        <v>1.5</v>
      </c>
      <c r="B13" s="44" t="s">
        <v>15</v>
      </c>
      <c r="C13" s="15" t="s">
        <v>76</v>
      </c>
      <c r="D13" s="45"/>
      <c r="E13" s="50">
        <v>44994</v>
      </c>
      <c r="F13" s="51">
        <f t="shared" si="50"/>
        <v>45000</v>
      </c>
      <c r="G13" s="17">
        <v>7</v>
      </c>
      <c r="H13" s="18">
        <v>1</v>
      </c>
      <c r="I13" s="19">
        <f t="shared" si="48"/>
        <v>5</v>
      </c>
      <c r="J13" s="31"/>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row>
    <row r="14" spans="1:108" s="16" customFormat="1" ht="17.399999999999999" x14ac:dyDescent="0.25">
      <c r="A14"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4" s="88" t="s">
        <v>46</v>
      </c>
      <c r="C14" s="87" t="s">
        <v>76</v>
      </c>
      <c r="D14" s="86"/>
      <c r="E14" s="50">
        <v>44995</v>
      </c>
      <c r="F14" s="51">
        <f>IF(ISBLANK(E14)," - ",IF(G14=0,E14,E14+G14-1))</f>
        <v>44997</v>
      </c>
      <c r="G14" s="17">
        <v>3</v>
      </c>
      <c r="H14" s="18">
        <v>1</v>
      </c>
      <c r="I14" s="19">
        <f t="shared" si="48"/>
        <v>1</v>
      </c>
      <c r="J14" s="31"/>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row>
    <row r="15" spans="1:108" s="16" customFormat="1" ht="18" customHeight="1" x14ac:dyDescent="0.25">
      <c r="A15"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15" s="46" t="s">
        <v>16</v>
      </c>
      <c r="C15" s="15" t="s">
        <v>76</v>
      </c>
      <c r="D15" s="45"/>
      <c r="E15" s="50">
        <v>44997</v>
      </c>
      <c r="F15" s="51">
        <f>IF(ISBLANK(E15)," - ",IF(G15=0,E15,E15+G15-1))</f>
        <v>45000</v>
      </c>
      <c r="G15" s="17">
        <v>4</v>
      </c>
      <c r="H15" s="18">
        <v>1</v>
      </c>
      <c r="I15" s="19">
        <f>IF(OR(F15=0,E15=0)," - ",NETWORKDAYS(E15,F15))</f>
        <v>3</v>
      </c>
      <c r="J15" s="31"/>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row>
    <row r="16" spans="1:108" s="10" customFormat="1" ht="17.399999999999999" x14ac:dyDescent="0.25">
      <c r="A16" s="9" t="str">
        <f>IF(ISERROR(VALUE(SUBSTITUTE(prevWBS,".",""))),"1",IF(ISERROR(FIND("`",SUBSTITUTE(prevWBS,".","`",1))),TEXT(VALUE(prevWBS)+1,"#"),TEXT(VALUE(LEFT(prevWBS,FIND("`",SUBSTITUTE(prevWBS,".","`",1))-1))+1,"#")))</f>
        <v>2</v>
      </c>
      <c r="B16" s="23" t="s">
        <v>17</v>
      </c>
      <c r="C16" s="35" t="s">
        <v>77</v>
      </c>
      <c r="D16" s="11"/>
      <c r="E16" s="53">
        <v>45001</v>
      </c>
      <c r="F16" s="53">
        <v>45013</v>
      </c>
      <c r="G16" s="12">
        <v>13</v>
      </c>
      <c r="H16" s="13"/>
      <c r="I16" s="14">
        <f t="shared" si="48"/>
        <v>9</v>
      </c>
      <c r="J16" s="32"/>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row>
    <row r="17" spans="1:108" s="16" customFormat="1" ht="17.399999999999999" x14ac:dyDescent="0.25">
      <c r="A17"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44" t="s">
        <v>18</v>
      </c>
      <c r="C17" s="15" t="s">
        <v>77</v>
      </c>
      <c r="D17" s="45"/>
      <c r="E17" s="50">
        <v>45001</v>
      </c>
      <c r="F17" s="51">
        <f>IF(ISBLANK(E17)," - ",IF(G17=0,E17,E17+G17-1))</f>
        <v>45002</v>
      </c>
      <c r="G17" s="17">
        <v>2</v>
      </c>
      <c r="H17" s="18">
        <v>1</v>
      </c>
      <c r="I17" s="19">
        <v>3</v>
      </c>
      <c r="J17" s="31"/>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row>
    <row r="18" spans="1:108" s="16" customFormat="1" ht="17.399999999999999" x14ac:dyDescent="0.25">
      <c r="A18"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87" t="s">
        <v>50</v>
      </c>
      <c r="C18" s="87" t="s">
        <v>77</v>
      </c>
      <c r="D18" s="86"/>
      <c r="E18" s="50">
        <v>45003</v>
      </c>
      <c r="F18" s="51">
        <f t="shared" si="50"/>
        <v>45006</v>
      </c>
      <c r="G18" s="17">
        <v>4</v>
      </c>
      <c r="H18" s="18">
        <v>1</v>
      </c>
      <c r="I18" s="19">
        <f t="shared" ref="I18" si="51">IF(OR(F18=0,E18=0)," - ",NETWORKDAYS(E18,F18))</f>
        <v>2</v>
      </c>
      <c r="J18" s="31"/>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row>
    <row r="19" spans="1:108" s="16" customFormat="1" ht="18" customHeight="1" x14ac:dyDescent="0.25">
      <c r="A19"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9" s="46" t="s">
        <v>20</v>
      </c>
      <c r="C19" s="15" t="s">
        <v>77</v>
      </c>
      <c r="D19" s="45"/>
      <c r="E19" s="50">
        <v>45003</v>
      </c>
      <c r="F19" s="51">
        <f t="shared" si="50"/>
        <v>45004</v>
      </c>
      <c r="G19" s="17">
        <v>2</v>
      </c>
      <c r="H19" s="18">
        <v>1</v>
      </c>
      <c r="I19" s="19">
        <v>4</v>
      </c>
      <c r="J19" s="31"/>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row>
    <row r="20" spans="1:108" s="16" customFormat="1" ht="18" customHeight="1" x14ac:dyDescent="0.25">
      <c r="A20"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0" s="46" t="s">
        <v>19</v>
      </c>
      <c r="C20" s="15" t="s">
        <v>77</v>
      </c>
      <c r="D20" s="45"/>
      <c r="E20" s="50">
        <v>45005</v>
      </c>
      <c r="F20" s="51">
        <f>IF(ISBLANK(E20)," - ",IF(G20=0,E20,E20+G20-1))</f>
        <v>45006</v>
      </c>
      <c r="G20" s="17">
        <v>2</v>
      </c>
      <c r="H20" s="18">
        <v>1</v>
      </c>
      <c r="I20" s="19">
        <v>2</v>
      </c>
      <c r="J20" s="31"/>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row>
    <row r="21" spans="1:108" s="16" customFormat="1" ht="17.399999999999999" x14ac:dyDescent="0.25">
      <c r="A21"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44" t="s">
        <v>47</v>
      </c>
      <c r="C21" s="87" t="s">
        <v>76</v>
      </c>
      <c r="D21" s="45"/>
      <c r="E21" s="50">
        <v>45007</v>
      </c>
      <c r="F21" s="51">
        <f t="shared" si="50"/>
        <v>45009</v>
      </c>
      <c r="G21" s="17">
        <v>3</v>
      </c>
      <c r="H21" s="18">
        <v>1</v>
      </c>
      <c r="I21" s="19">
        <f t="shared" si="48"/>
        <v>3</v>
      </c>
      <c r="J21" s="31"/>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row>
    <row r="22" spans="1:108" s="16" customFormat="1" ht="17.399999999999999" x14ac:dyDescent="0.25">
      <c r="A22"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44" t="s">
        <v>48</v>
      </c>
      <c r="C22" s="87" t="s">
        <v>77</v>
      </c>
      <c r="D22" s="45"/>
      <c r="E22" s="50">
        <v>45009</v>
      </c>
      <c r="F22" s="51">
        <f>IF(ISBLANK(E22)," - ",IF(G22=0,E22,E22+G22-1))</f>
        <v>45013</v>
      </c>
      <c r="G22" s="17">
        <v>5</v>
      </c>
      <c r="H22" s="18">
        <v>1</v>
      </c>
      <c r="I22" s="19">
        <f t="shared" si="48"/>
        <v>3</v>
      </c>
      <c r="J22" s="31"/>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row>
    <row r="23" spans="1:108" s="16" customFormat="1" ht="17.399999999999999" x14ac:dyDescent="0.25">
      <c r="A23"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23" s="88" t="s">
        <v>49</v>
      </c>
      <c r="C23" s="87" t="s">
        <v>77</v>
      </c>
      <c r="D23" s="86"/>
      <c r="E23" s="50">
        <v>45009</v>
      </c>
      <c r="F23" s="51">
        <f t="shared" si="50"/>
        <v>45013</v>
      </c>
      <c r="G23" s="17">
        <v>5</v>
      </c>
      <c r="H23" s="18">
        <v>1</v>
      </c>
      <c r="I23" s="19">
        <f t="shared" si="48"/>
        <v>3</v>
      </c>
      <c r="J23" s="31"/>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row>
    <row r="24" spans="1:108" s="10" customFormat="1" ht="17.399999999999999" x14ac:dyDescent="0.25">
      <c r="A24" s="9" t="str">
        <f>IF(ISERROR(VALUE(SUBSTITUTE(prevWBS,".",""))),"1",IF(ISERROR(FIND("`",SUBSTITUTE(prevWBS,".","`",1))),TEXT(VALUE(prevWBS)+1,"#"),TEXT(VALUE(LEFT(prevWBS,FIND("`",SUBSTITUTE(prevWBS,".","`",1))-1))+1,"#")))</f>
        <v>3</v>
      </c>
      <c r="B24" s="23" t="s">
        <v>21</v>
      </c>
      <c r="C24" s="35" t="s">
        <v>77</v>
      </c>
      <c r="D24" s="11"/>
      <c r="E24" s="53">
        <v>45014</v>
      </c>
      <c r="F24" s="53">
        <f t="shared" si="50"/>
        <v>45041</v>
      </c>
      <c r="G24" s="12">
        <v>28</v>
      </c>
      <c r="H24" s="13"/>
      <c r="I24" s="14">
        <f t="shared" si="48"/>
        <v>20</v>
      </c>
      <c r="J24" s="32"/>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row>
    <row r="25" spans="1:108" s="16" customFormat="1" ht="17.399999999999999" x14ac:dyDescent="0.25">
      <c r="A25"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44" t="s">
        <v>22</v>
      </c>
      <c r="C25" s="87" t="s">
        <v>77</v>
      </c>
      <c r="D25" s="45"/>
      <c r="E25" s="50">
        <v>45014</v>
      </c>
      <c r="F25" s="51">
        <f>IF(ISBLANK(E25)," - ",IF(G25=0,E25,E25+G25-1))</f>
        <v>45023</v>
      </c>
      <c r="G25" s="17">
        <v>10</v>
      </c>
      <c r="H25" s="18">
        <v>0</v>
      </c>
      <c r="I25" s="19">
        <f>IF(OR(F25=0,E25=0)," - ",NETWORKDAYS(E25,F25))</f>
        <v>8</v>
      </c>
      <c r="J25" s="31"/>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row>
    <row r="26" spans="1:108" s="16" customFormat="1" ht="17.399999999999999" x14ac:dyDescent="0.25">
      <c r="A26"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6" s="46" t="s">
        <v>51</v>
      </c>
      <c r="C26" s="69" t="s">
        <v>78</v>
      </c>
      <c r="D26" s="45"/>
      <c r="E26" s="50">
        <v>45014</v>
      </c>
      <c r="F26" s="51">
        <f t="shared" si="50"/>
        <v>45019</v>
      </c>
      <c r="G26" s="17">
        <v>6</v>
      </c>
      <c r="H26" s="18">
        <v>0</v>
      </c>
      <c r="I26" s="19">
        <f t="shared" si="48"/>
        <v>4</v>
      </c>
      <c r="J26" s="31"/>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row>
    <row r="27" spans="1:108" s="16" customFormat="1" ht="17.399999999999999" x14ac:dyDescent="0.25">
      <c r="A27" s="15"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27" s="71" t="s">
        <v>52</v>
      </c>
      <c r="C27" s="69" t="s">
        <v>78</v>
      </c>
      <c r="D27" s="45"/>
      <c r="E27" s="50">
        <v>45020</v>
      </c>
      <c r="F27" s="51">
        <f t="shared" si="50"/>
        <v>45022</v>
      </c>
      <c r="G27" s="17">
        <v>3</v>
      </c>
      <c r="H27" s="18">
        <v>0</v>
      </c>
      <c r="I27" s="19">
        <f t="shared" si="48"/>
        <v>3</v>
      </c>
      <c r="J27" s="31"/>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row>
    <row r="28" spans="1:108" s="16" customFormat="1" ht="17.399999999999999" x14ac:dyDescent="0.25">
      <c r="A28"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8" s="88" t="s">
        <v>53</v>
      </c>
      <c r="C28" s="87" t="s">
        <v>77</v>
      </c>
      <c r="D28" s="86"/>
      <c r="E28" s="50">
        <v>45023</v>
      </c>
      <c r="F28" s="51">
        <f t="shared" si="50"/>
        <v>45027</v>
      </c>
      <c r="G28" s="17">
        <v>5</v>
      </c>
      <c r="H28" s="18">
        <v>0</v>
      </c>
      <c r="I28" s="19">
        <f t="shared" si="48"/>
        <v>3</v>
      </c>
      <c r="J28" s="31"/>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row>
    <row r="29" spans="1:108" s="16" customFormat="1" ht="17.399999999999999" x14ac:dyDescent="0.25">
      <c r="A29"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9" s="44" t="s">
        <v>23</v>
      </c>
      <c r="C29" s="87" t="s">
        <v>79</v>
      </c>
      <c r="D29" s="45"/>
      <c r="E29" s="50">
        <v>45028</v>
      </c>
      <c r="F29" s="51">
        <f t="shared" si="50"/>
        <v>45032</v>
      </c>
      <c r="G29" s="17">
        <v>5</v>
      </c>
      <c r="H29" s="18">
        <v>0</v>
      </c>
      <c r="I29" s="19">
        <f t="shared" si="48"/>
        <v>3</v>
      </c>
      <c r="J29" s="31"/>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row>
    <row r="30" spans="1:108" s="16" customFormat="1" ht="17.399999999999999" x14ac:dyDescent="0.25">
      <c r="A30"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0" s="46" t="s">
        <v>29</v>
      </c>
      <c r="C30" s="87" t="s">
        <v>77</v>
      </c>
      <c r="D30" s="45"/>
      <c r="E30" s="50">
        <v>45023</v>
      </c>
      <c r="F30" s="51">
        <f t="shared" si="50"/>
        <v>45029</v>
      </c>
      <c r="G30" s="17">
        <v>7</v>
      </c>
      <c r="H30" s="18">
        <v>0</v>
      </c>
      <c r="I30" s="19">
        <f t="shared" si="48"/>
        <v>5</v>
      </c>
      <c r="J30" s="31"/>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row>
    <row r="31" spans="1:108" s="16" customFormat="1" ht="17.399999999999999" x14ac:dyDescent="0.25">
      <c r="A31"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1" s="46" t="s">
        <v>30</v>
      </c>
      <c r="C31" s="15" t="s">
        <v>80</v>
      </c>
      <c r="D31" s="45"/>
      <c r="E31" s="50">
        <v>45029</v>
      </c>
      <c r="F31" s="51">
        <f t="shared" si="50"/>
        <v>45031</v>
      </c>
      <c r="G31" s="17">
        <v>3</v>
      </c>
      <c r="H31" s="18">
        <v>0</v>
      </c>
      <c r="I31" s="19">
        <f t="shared" si="48"/>
        <v>2</v>
      </c>
      <c r="J31" s="31"/>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row>
    <row r="32" spans="1:108" s="16" customFormat="1" ht="17.399999999999999" x14ac:dyDescent="0.25">
      <c r="A32" s="5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3.2.2.1</v>
      </c>
      <c r="B32" s="71" t="s">
        <v>31</v>
      </c>
      <c r="C32" s="15" t="s">
        <v>80</v>
      </c>
      <c r="D32" s="45"/>
      <c r="E32" s="50">
        <v>45029</v>
      </c>
      <c r="F32" s="51">
        <f t="shared" si="50"/>
        <v>45031</v>
      </c>
      <c r="G32" s="17">
        <v>3</v>
      </c>
      <c r="H32" s="18">
        <v>0</v>
      </c>
      <c r="I32" s="19">
        <f t="shared" si="48"/>
        <v>2</v>
      </c>
      <c r="J32" s="31"/>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row>
    <row r="33" spans="1:108" s="16" customFormat="1" ht="17.399999999999999" x14ac:dyDescent="0.25">
      <c r="A33"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3" s="44" t="s">
        <v>24</v>
      </c>
      <c r="C33" s="15" t="s">
        <v>82</v>
      </c>
      <c r="D33" s="45"/>
      <c r="E33" s="50">
        <v>45032</v>
      </c>
      <c r="F33" s="51">
        <f t="shared" si="50"/>
        <v>45036</v>
      </c>
      <c r="G33" s="17">
        <v>5</v>
      </c>
      <c r="H33" s="18">
        <v>0</v>
      </c>
      <c r="I33" s="19">
        <f t="shared" si="48"/>
        <v>4</v>
      </c>
      <c r="J33" s="31"/>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row>
    <row r="34" spans="1:108" s="16" customFormat="1" ht="17.399999999999999" x14ac:dyDescent="0.25">
      <c r="A34"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4" s="46" t="s">
        <v>32</v>
      </c>
      <c r="C34" s="15" t="s">
        <v>80</v>
      </c>
      <c r="D34" s="45"/>
      <c r="E34" s="50">
        <v>45033</v>
      </c>
      <c r="F34" s="51">
        <f t="shared" si="50"/>
        <v>45035</v>
      </c>
      <c r="G34" s="17">
        <v>3</v>
      </c>
      <c r="H34" s="18">
        <v>0</v>
      </c>
      <c r="I34" s="19">
        <f t="shared" si="48"/>
        <v>3</v>
      </c>
      <c r="J34" s="31"/>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row>
    <row r="35" spans="1:108" s="16" customFormat="1" ht="17.399999999999999" x14ac:dyDescent="0.25">
      <c r="A35"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35" s="46" t="s">
        <v>33</v>
      </c>
      <c r="C35" s="15" t="s">
        <v>80</v>
      </c>
      <c r="D35" s="45"/>
      <c r="E35" s="50">
        <v>45035</v>
      </c>
      <c r="F35" s="51">
        <f t="shared" si="50"/>
        <v>45037</v>
      </c>
      <c r="G35" s="17">
        <v>3</v>
      </c>
      <c r="H35" s="18">
        <v>0</v>
      </c>
      <c r="I35" s="19">
        <f t="shared" si="48"/>
        <v>3</v>
      </c>
      <c r="J35" s="31"/>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row>
    <row r="36" spans="1:108" s="16" customFormat="1" ht="17.399999999999999" x14ac:dyDescent="0.25">
      <c r="A36"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6" s="44" t="s">
        <v>25</v>
      </c>
      <c r="C36" s="15" t="s">
        <v>83</v>
      </c>
      <c r="D36" s="45"/>
      <c r="E36" s="50">
        <v>45038</v>
      </c>
      <c r="F36" s="51">
        <f>IF(ISBLANK(E36)," - ",IF(G36=0,E36,E36+G36-1))</f>
        <v>45041</v>
      </c>
      <c r="G36" s="17">
        <v>4</v>
      </c>
      <c r="H36" s="18">
        <v>0</v>
      </c>
      <c r="I36" s="19">
        <f>IF(OR(F36=0,E36=0)," - ",NETWORKDAYS(E36,F36))</f>
        <v>2</v>
      </c>
      <c r="J36" s="31"/>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row>
    <row r="37" spans="1:108" s="16" customFormat="1" ht="17.399999999999999" x14ac:dyDescent="0.25">
      <c r="A37"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37" s="46" t="s">
        <v>34</v>
      </c>
      <c r="C37" s="15" t="s">
        <v>83</v>
      </c>
      <c r="D37" s="45"/>
      <c r="E37" s="50">
        <v>45038</v>
      </c>
      <c r="F37" s="51">
        <f>IF(ISBLANK(E37)," - ",IF(G37=0,E37,E37+G37-1))</f>
        <v>45041</v>
      </c>
      <c r="G37" s="17">
        <v>4</v>
      </c>
      <c r="H37" s="18">
        <v>0</v>
      </c>
      <c r="I37" s="19">
        <f t="shared" ref="I37" si="52">IF(OR(F37=0,E37=0)," - ",NETWORKDAYS(E37,F37))</f>
        <v>2</v>
      </c>
      <c r="J37" s="31"/>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row>
    <row r="38" spans="1:108" s="16" customFormat="1" ht="17.399999999999999" x14ac:dyDescent="0.25">
      <c r="A38"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38" s="46" t="s">
        <v>35</v>
      </c>
      <c r="C38" s="15" t="s">
        <v>83</v>
      </c>
      <c r="D38" s="45"/>
      <c r="E38" s="50">
        <v>45038</v>
      </c>
      <c r="F38" s="51">
        <f>IF(ISBLANK(E38)," - ",IF(G38=0,E38,E38+G38-1))</f>
        <v>45041</v>
      </c>
      <c r="G38" s="17">
        <v>4</v>
      </c>
      <c r="H38" s="18">
        <v>0</v>
      </c>
      <c r="I38" s="19">
        <f t="shared" ref="I38" si="53">IF(OR(F38=0,E38=0)," - ",NETWORKDAYS(E38,F38))</f>
        <v>2</v>
      </c>
      <c r="J38" s="31"/>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row>
    <row r="39" spans="1:108" s="16" customFormat="1" ht="17.399999999999999" x14ac:dyDescent="0.25">
      <c r="A39"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3.4.3</v>
      </c>
      <c r="B39" s="46" t="s">
        <v>36</v>
      </c>
      <c r="C39" s="15" t="s">
        <v>83</v>
      </c>
      <c r="D39" s="45"/>
      <c r="E39" s="50">
        <v>45038</v>
      </c>
      <c r="F39" s="51">
        <f>IF(ISBLANK(E39)," - ",IF(G39=0,E39,E39+G39-1))</f>
        <v>45040</v>
      </c>
      <c r="G39" s="17">
        <v>3</v>
      </c>
      <c r="H39" s="18">
        <v>0</v>
      </c>
      <c r="I39" s="19">
        <f t="shared" ref="I39:I40" si="54">IF(OR(F39=0,E39=0)," - ",NETWORKDAYS(E39,F39))</f>
        <v>1</v>
      </c>
      <c r="J39" s="31"/>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row>
    <row r="40" spans="1:108" s="16" customFormat="1" ht="17.399999999999999" x14ac:dyDescent="0.25">
      <c r="A40" s="15"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3.4.3.1</v>
      </c>
      <c r="B40" s="88" t="s">
        <v>54</v>
      </c>
      <c r="C40" s="15" t="s">
        <v>81</v>
      </c>
      <c r="D40" s="86"/>
      <c r="E40" s="50">
        <v>45040</v>
      </c>
      <c r="F40" s="51">
        <f t="shared" ref="F40" si="55">IF(ISBLANK(E40)," - ",IF(G40=0,E40,E40+G40-1))</f>
        <v>45041</v>
      </c>
      <c r="G40" s="17">
        <v>2</v>
      </c>
      <c r="H40" s="18">
        <v>0</v>
      </c>
      <c r="I40" s="19">
        <f t="shared" si="54"/>
        <v>2</v>
      </c>
      <c r="J40" s="31"/>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row>
    <row r="41" spans="1:108" s="10" customFormat="1" ht="17.399999999999999" x14ac:dyDescent="0.25">
      <c r="A41" s="9" t="str">
        <f>IF(ISERROR(VALUE(SUBSTITUTE(prevWBS,".",""))),"1",IF(ISERROR(FIND("`",SUBSTITUTE(prevWBS,".","`",1))),TEXT(VALUE(prevWBS)+1,"#"),TEXT(VALUE(LEFT(prevWBS,FIND("`",SUBSTITUTE(prevWBS,".","`",1))-1))+1,"#")))</f>
        <v>4</v>
      </c>
      <c r="B41" s="23" t="s">
        <v>64</v>
      </c>
      <c r="C41" s="35"/>
      <c r="D41" s="11"/>
      <c r="E41" s="53">
        <v>45042</v>
      </c>
      <c r="F41" s="53">
        <f>IF(ISBLANK(E41)," - ",IF(G41=0,E41,E41+G41-1))</f>
        <v>45055</v>
      </c>
      <c r="G41" s="12">
        <v>14</v>
      </c>
      <c r="H41" s="13">
        <v>0</v>
      </c>
      <c r="I41" s="14">
        <f t="shared" si="48"/>
        <v>10</v>
      </c>
      <c r="J41" s="32"/>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c r="DC41" s="35"/>
      <c r="DD41" s="35"/>
    </row>
    <row r="42" spans="1:108" s="16" customFormat="1" ht="17.399999999999999" x14ac:dyDescent="0.25">
      <c r="A42"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2" s="44" t="s">
        <v>56</v>
      </c>
      <c r="C42" s="15" t="s">
        <v>82</v>
      </c>
      <c r="D42" s="45"/>
      <c r="E42" s="50">
        <v>45042</v>
      </c>
      <c r="F42" s="51">
        <f t="shared" si="50"/>
        <v>45046</v>
      </c>
      <c r="G42" s="17">
        <v>5</v>
      </c>
      <c r="H42" s="18">
        <v>0</v>
      </c>
      <c r="I42" s="19">
        <f t="shared" si="48"/>
        <v>3</v>
      </c>
      <c r="J42" s="31"/>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row>
    <row r="43" spans="1:108" s="16" customFormat="1" ht="17.399999999999999" x14ac:dyDescent="0.25">
      <c r="A43"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3" s="44" t="s">
        <v>26</v>
      </c>
      <c r="C43" s="15" t="s">
        <v>77</v>
      </c>
      <c r="D43" s="45"/>
      <c r="E43" s="50">
        <v>45046</v>
      </c>
      <c r="F43" s="51">
        <f t="shared" si="50"/>
        <v>45048</v>
      </c>
      <c r="G43" s="17">
        <v>3</v>
      </c>
      <c r="H43" s="18">
        <v>0</v>
      </c>
      <c r="I43" s="19">
        <f t="shared" si="48"/>
        <v>2</v>
      </c>
      <c r="J43" s="31"/>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row>
    <row r="44" spans="1:108" s="16" customFormat="1" ht="17.399999999999999" x14ac:dyDescent="0.25">
      <c r="A44"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44" s="46" t="s">
        <v>58</v>
      </c>
      <c r="C44" s="15" t="s">
        <v>77</v>
      </c>
      <c r="D44" s="45"/>
      <c r="E44" s="50">
        <v>44316</v>
      </c>
      <c r="F44" s="51">
        <f t="shared" si="50"/>
        <v>44317</v>
      </c>
      <c r="G44" s="17">
        <v>2</v>
      </c>
      <c r="H44" s="18">
        <v>0</v>
      </c>
      <c r="I44" s="19"/>
      <c r="J44" s="31"/>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row>
    <row r="45" spans="1:108" s="16" customFormat="1" ht="17.399999999999999" x14ac:dyDescent="0.25">
      <c r="A45" s="15"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4.2.1.1</v>
      </c>
      <c r="B45" s="88" t="s">
        <v>59</v>
      </c>
      <c r="C45" s="15" t="s">
        <v>77</v>
      </c>
      <c r="D45" s="86"/>
      <c r="E45" s="50">
        <v>45048</v>
      </c>
      <c r="F45" s="51">
        <f t="shared" si="50"/>
        <v>45048</v>
      </c>
      <c r="G45" s="17">
        <v>1</v>
      </c>
      <c r="H45" s="18">
        <v>0</v>
      </c>
      <c r="I45" s="19">
        <f t="shared" ref="I45:I47" si="56">IF(OR(F45=0,E45=0)," - ",NETWORKDAYS(E45,F45))</f>
        <v>1</v>
      </c>
      <c r="J45" s="31"/>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row>
    <row r="46" spans="1:108" s="16" customFormat="1" ht="17.399999999999999" x14ac:dyDescent="0.25">
      <c r="A46"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46" s="88" t="s">
        <v>57</v>
      </c>
      <c r="C46" s="15" t="s">
        <v>77</v>
      </c>
      <c r="D46" s="86"/>
      <c r="E46" s="50">
        <v>45046</v>
      </c>
      <c r="F46" s="51">
        <f t="shared" si="50"/>
        <v>45047</v>
      </c>
      <c r="G46" s="17">
        <v>2</v>
      </c>
      <c r="H46" s="18">
        <v>0</v>
      </c>
      <c r="I46" s="19">
        <f t="shared" si="56"/>
        <v>1</v>
      </c>
      <c r="J46" s="31"/>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row>
    <row r="47" spans="1:108" s="16" customFormat="1" ht="17.399999999999999" x14ac:dyDescent="0.25">
      <c r="A47"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4.2.3</v>
      </c>
      <c r="B47" s="88" t="s">
        <v>60</v>
      </c>
      <c r="C47" s="15" t="s">
        <v>77</v>
      </c>
      <c r="D47" s="86"/>
      <c r="E47" s="50">
        <v>45046</v>
      </c>
      <c r="F47" s="51">
        <f t="shared" si="50"/>
        <v>45047</v>
      </c>
      <c r="G47" s="17">
        <v>2</v>
      </c>
      <c r="H47" s="18">
        <v>0</v>
      </c>
      <c r="I47" s="19">
        <f t="shared" si="56"/>
        <v>1</v>
      </c>
      <c r="J47" s="31"/>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row>
    <row r="48" spans="1:108" s="16" customFormat="1" ht="17.399999999999999" x14ac:dyDescent="0.25">
      <c r="A48"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8" s="44" t="s">
        <v>28</v>
      </c>
      <c r="C48" s="15" t="s">
        <v>84</v>
      </c>
      <c r="D48" s="45"/>
      <c r="E48" s="50">
        <v>45042</v>
      </c>
      <c r="F48" s="51">
        <f>IF(ISBLANK(E48)," - ",IF(G48=0,E48,E48+G48-1))</f>
        <v>45045</v>
      </c>
      <c r="G48" s="17">
        <v>4</v>
      </c>
      <c r="H48" s="18">
        <v>0</v>
      </c>
      <c r="I48" s="19">
        <f>IF(OR(F48=0,E48=0)," - ",NETWORKDAYS(E48,F48))</f>
        <v>3</v>
      </c>
      <c r="J48" s="31"/>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row>
    <row r="49" spans="1:108" s="16" customFormat="1" ht="17.399999999999999" x14ac:dyDescent="0.25">
      <c r="A49"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9" s="87" t="s">
        <v>27</v>
      </c>
      <c r="C49" s="15" t="s">
        <v>82</v>
      </c>
      <c r="D49" s="86"/>
      <c r="E49" s="50">
        <v>45047</v>
      </c>
      <c r="F49" s="51">
        <f t="shared" ref="F49:F51" si="57">IF(ISBLANK(E49)," - ",IF(G49=0,E49,E49+G49-1))</f>
        <v>45055</v>
      </c>
      <c r="G49" s="17">
        <v>9</v>
      </c>
      <c r="H49" s="18">
        <v>0</v>
      </c>
      <c r="I49" s="19">
        <f t="shared" ref="I49:I51" si="58">IF(OR(F49=0,E49=0)," - ",NETWORKDAYS(E49,F49))</f>
        <v>7</v>
      </c>
      <c r="J49" s="31"/>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row>
    <row r="50" spans="1:108" s="16" customFormat="1" ht="17.399999999999999" x14ac:dyDescent="0.25">
      <c r="A50"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4.4.1</v>
      </c>
      <c r="B50" s="88" t="s">
        <v>61</v>
      </c>
      <c r="C50" s="15" t="s">
        <v>82</v>
      </c>
      <c r="D50" s="86"/>
      <c r="E50" s="50">
        <v>45047</v>
      </c>
      <c r="F50" s="51">
        <f t="shared" si="57"/>
        <v>45050</v>
      </c>
      <c r="G50" s="17">
        <v>4</v>
      </c>
      <c r="H50" s="18">
        <v>0</v>
      </c>
      <c r="I50" s="19">
        <f t="shared" si="58"/>
        <v>4</v>
      </c>
      <c r="J50" s="31"/>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row>
    <row r="51" spans="1:108" s="16" customFormat="1" ht="17.399999999999999" x14ac:dyDescent="0.25">
      <c r="A51"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4.4.2</v>
      </c>
      <c r="B51" s="88" t="s">
        <v>62</v>
      </c>
      <c r="C51" s="15" t="s">
        <v>82</v>
      </c>
      <c r="D51" s="86"/>
      <c r="E51" s="50">
        <v>45051</v>
      </c>
      <c r="F51" s="51">
        <f t="shared" si="57"/>
        <v>45055</v>
      </c>
      <c r="G51" s="17">
        <v>5</v>
      </c>
      <c r="H51" s="18">
        <v>0</v>
      </c>
      <c r="I51" s="19">
        <f t="shared" si="58"/>
        <v>3</v>
      </c>
      <c r="J51" s="31"/>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row>
    <row r="52" spans="1:108" s="10" customFormat="1" ht="17.399999999999999" x14ac:dyDescent="0.25">
      <c r="A52" s="9" t="str">
        <f>IF(ISERROR(VALUE(SUBSTITUTE(prevWBS,".",""))),"1",IF(ISERROR(FIND("`",SUBSTITUTE(prevWBS,".","`",1))),TEXT(VALUE(prevWBS)+1,"#"),TEXT(VALUE(LEFT(prevWBS,FIND("`",SUBSTITUTE(prevWBS,".","`",1))-1))+1,"#")))</f>
        <v>5</v>
      </c>
      <c r="B52" s="23" t="s">
        <v>65</v>
      </c>
      <c r="C52" s="10" t="s">
        <v>82</v>
      </c>
      <c r="D52" s="11"/>
      <c r="E52" s="53">
        <v>45055</v>
      </c>
      <c r="F52" s="53">
        <f t="shared" ref="F52:F56" si="59">IF(ISBLANK(E52)," - ",IF(G52=0,E52,E52+G52-1))</f>
        <v>45072</v>
      </c>
      <c r="G52" s="12">
        <v>18</v>
      </c>
      <c r="H52" s="13"/>
      <c r="I52" s="14">
        <f t="shared" ref="I52:I56" si="60">IF(OR(F52=0,E52=0)," - ",NETWORKDAYS(E52,F52))</f>
        <v>14</v>
      </c>
      <c r="J52" s="32"/>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row>
    <row r="53" spans="1:108" s="16" customFormat="1" ht="17.399999999999999" x14ac:dyDescent="0.25">
      <c r="A53"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53" s="44" t="s">
        <v>68</v>
      </c>
      <c r="C53" s="15" t="s">
        <v>82</v>
      </c>
      <c r="D53" s="45"/>
      <c r="E53" s="50">
        <v>45055</v>
      </c>
      <c r="F53" s="51">
        <f t="shared" si="59"/>
        <v>45064</v>
      </c>
      <c r="G53" s="17">
        <v>10</v>
      </c>
      <c r="H53" s="60">
        <v>0</v>
      </c>
      <c r="I53" s="19">
        <f t="shared" si="60"/>
        <v>8</v>
      </c>
      <c r="J53" s="31"/>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row>
    <row r="54" spans="1:108" s="20" customFormat="1" ht="17.399999999999999" x14ac:dyDescent="0.25">
      <c r="A54"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54" s="88" t="s">
        <v>67</v>
      </c>
      <c r="C54" s="87" t="s">
        <v>77</v>
      </c>
      <c r="D54" s="86"/>
      <c r="E54" s="50">
        <v>45057</v>
      </c>
      <c r="F54" s="51">
        <f t="shared" si="59"/>
        <v>45064</v>
      </c>
      <c r="G54" s="17">
        <v>8</v>
      </c>
      <c r="H54" s="18">
        <v>0</v>
      </c>
      <c r="I54" s="19">
        <f t="shared" si="60"/>
        <v>6</v>
      </c>
      <c r="J54" s="31"/>
      <c r="K54" s="61"/>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row>
    <row r="55" spans="1:108" s="20" customFormat="1" ht="17.399999999999999" x14ac:dyDescent="0.25">
      <c r="A55"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55" s="87" t="s">
        <v>69</v>
      </c>
      <c r="C55" s="15" t="s">
        <v>82</v>
      </c>
      <c r="D55" s="86"/>
      <c r="E55" s="50">
        <v>45065</v>
      </c>
      <c r="F55" s="51">
        <f t="shared" si="59"/>
        <v>45070</v>
      </c>
      <c r="G55" s="17">
        <v>6</v>
      </c>
      <c r="H55" s="18">
        <v>0</v>
      </c>
      <c r="I55" s="19">
        <f t="shared" si="60"/>
        <v>4</v>
      </c>
      <c r="J55" s="31"/>
      <c r="K55" s="61"/>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row>
    <row r="56" spans="1:108" s="20" customFormat="1" ht="17.399999999999999" x14ac:dyDescent="0.25">
      <c r="A56"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56" s="87" t="s">
        <v>70</v>
      </c>
      <c r="C56" s="15" t="s">
        <v>82</v>
      </c>
      <c r="D56" s="86"/>
      <c r="E56" s="50">
        <v>45071</v>
      </c>
      <c r="F56" s="51">
        <f t="shared" si="59"/>
        <v>45072</v>
      </c>
      <c r="G56" s="17">
        <v>2</v>
      </c>
      <c r="H56" s="18">
        <v>0</v>
      </c>
      <c r="I56" s="19">
        <f t="shared" si="60"/>
        <v>2</v>
      </c>
      <c r="J56" s="31"/>
      <c r="K56" s="61"/>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row>
    <row r="57" spans="1:108" s="10" customFormat="1" ht="17.399999999999999" x14ac:dyDescent="0.25">
      <c r="A57" s="9" t="str">
        <f>IF(ISERROR(VALUE(SUBSTITUTE(prevWBS,".",""))),"1",IF(ISERROR(FIND("`",SUBSTITUTE(prevWBS,".","`",1))),TEXT(VALUE(prevWBS)+1,"#"),TEXT(VALUE(LEFT(prevWBS,FIND("`",SUBSTITUTE(prevWBS,".","`",1))-1))+1,"#")))</f>
        <v>6</v>
      </c>
      <c r="B57" s="23" t="s">
        <v>66</v>
      </c>
      <c r="C57" s="35" t="s">
        <v>76</v>
      </c>
      <c r="D57" s="11"/>
      <c r="E57" s="53">
        <v>45072</v>
      </c>
      <c r="F57" s="53">
        <f t="shared" ref="F57:F62" si="61">IF(ISBLANK(E57)," - ",IF(G57=0,E57,E57+G57-1))</f>
        <v>45081</v>
      </c>
      <c r="G57" s="12">
        <v>10</v>
      </c>
      <c r="H57" s="13"/>
      <c r="I57" s="14">
        <f t="shared" ref="I57:I62" si="62">IF(OR(F57=0,E57=0)," - ",NETWORKDAYS(E57,F57))</f>
        <v>6</v>
      </c>
      <c r="J57" s="32"/>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row>
    <row r="58" spans="1:108" s="16" customFormat="1" ht="17.399999999999999" x14ac:dyDescent="0.25">
      <c r="A58"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8" s="44" t="s">
        <v>75</v>
      </c>
      <c r="C58" s="15" t="s">
        <v>76</v>
      </c>
      <c r="D58" s="45"/>
      <c r="E58" s="50">
        <v>45073</v>
      </c>
      <c r="F58" s="51">
        <f t="shared" si="61"/>
        <v>45079</v>
      </c>
      <c r="G58" s="17">
        <v>7</v>
      </c>
      <c r="H58" s="18">
        <v>0</v>
      </c>
      <c r="I58" s="19">
        <f t="shared" si="62"/>
        <v>5</v>
      </c>
      <c r="J58" s="31"/>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row>
    <row r="59" spans="1:108" s="20" customFormat="1" ht="17.399999999999999" x14ac:dyDescent="0.25">
      <c r="A59" s="6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59" s="72" t="s">
        <v>71</v>
      </c>
      <c r="C59" s="15" t="s">
        <v>76</v>
      </c>
      <c r="D59" s="62"/>
      <c r="E59" s="63">
        <v>45073</v>
      </c>
      <c r="F59" s="64">
        <f t="shared" si="61"/>
        <v>45074</v>
      </c>
      <c r="G59" s="65">
        <v>2</v>
      </c>
      <c r="H59" s="66">
        <v>0</v>
      </c>
      <c r="I59" s="67">
        <f t="shared" si="62"/>
        <v>0</v>
      </c>
      <c r="J59" s="68"/>
      <c r="K59" s="61"/>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row>
    <row r="60" spans="1:108" s="20" customFormat="1" ht="17.399999999999999" x14ac:dyDescent="0.25">
      <c r="A60" s="6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60" s="72" t="s">
        <v>72</v>
      </c>
      <c r="C60" s="15" t="s">
        <v>76</v>
      </c>
      <c r="D60" s="62"/>
      <c r="E60" s="63">
        <v>45075</v>
      </c>
      <c r="F60" s="64">
        <f t="shared" ref="F60" si="63">IF(ISBLANK(E60)," - ",IF(G60=0,E60,E60+G60-1))</f>
        <v>45076</v>
      </c>
      <c r="G60" s="65">
        <v>2</v>
      </c>
      <c r="H60" s="66">
        <v>0</v>
      </c>
      <c r="I60" s="67">
        <f t="shared" ref="I60" si="64">IF(OR(F60=0,E60=0)," - ",NETWORKDAYS(E60,F60))</f>
        <v>2</v>
      </c>
      <c r="J60" s="68"/>
      <c r="K60" s="61"/>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row>
    <row r="61" spans="1:108" s="20" customFormat="1" ht="17.399999999999999" x14ac:dyDescent="0.25">
      <c r="A61" s="6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61" s="72" t="s">
        <v>73</v>
      </c>
      <c r="C61" s="15" t="s">
        <v>76</v>
      </c>
      <c r="D61" s="62"/>
      <c r="E61" s="63">
        <v>45076</v>
      </c>
      <c r="F61" s="64">
        <f t="shared" ref="F61" si="65">IF(ISBLANK(E61)," - ",IF(G61=0,E61,E61+G61-1))</f>
        <v>45079</v>
      </c>
      <c r="G61" s="65">
        <v>4</v>
      </c>
      <c r="H61" s="66">
        <v>0</v>
      </c>
      <c r="I61" s="67">
        <f t="shared" ref="I61" si="66">IF(OR(F61=0,E61=0)," - ",NETWORKDAYS(E61,F61))</f>
        <v>4</v>
      </c>
      <c r="J61" s="68"/>
      <c r="K61" s="61"/>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row>
    <row r="62" spans="1:108" s="20" customFormat="1" ht="17.399999999999999" x14ac:dyDescent="0.25">
      <c r="A62" s="6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62" s="70" t="s">
        <v>74</v>
      </c>
      <c r="C62" s="15" t="s">
        <v>76</v>
      </c>
      <c r="D62" s="62"/>
      <c r="E62" s="63">
        <v>45080</v>
      </c>
      <c r="F62" s="64">
        <f t="shared" si="61"/>
        <v>45081</v>
      </c>
      <c r="G62" s="65">
        <v>2</v>
      </c>
      <c r="H62" s="66">
        <v>0</v>
      </c>
      <c r="I62" s="67">
        <f t="shared" si="62"/>
        <v>0</v>
      </c>
      <c r="J62" s="68"/>
      <c r="K62" s="61"/>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row>
    <row r="72" spans="1:108" s="79" customFormat="1" ht="17.399999999999999" x14ac:dyDescent="0.25">
      <c r="A72" s="73" t="s">
        <v>37</v>
      </c>
      <c r="B72" s="74"/>
      <c r="C72" s="75"/>
      <c r="D72" s="75"/>
      <c r="E72" s="76"/>
      <c r="F72" s="76"/>
      <c r="G72" s="77"/>
      <c r="H72" s="77"/>
      <c r="I72" s="77"/>
      <c r="J72" s="78"/>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row>
    <row r="73" spans="1:108" s="20" customFormat="1" ht="17.399999999999999" x14ac:dyDescent="0.25">
      <c r="A73" s="80" t="s">
        <v>38</v>
      </c>
      <c r="B73" s="81"/>
      <c r="C73" s="81"/>
      <c r="D73" s="81"/>
      <c r="E73" s="82"/>
      <c r="F73" s="82"/>
      <c r="G73" s="81"/>
      <c r="H73" s="81"/>
      <c r="I73" s="81"/>
      <c r="J73" s="78"/>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row>
    <row r="74" spans="1:108" s="20" customFormat="1" ht="17.399999999999999" x14ac:dyDescent="0.25">
      <c r="A74" s="83" t="str">
        <f>IF(ISERROR(VALUE(SUBSTITUTE(prevWBS,".",""))),"1",IF(ISERROR(FIND("`",SUBSTITUTE(prevWBS,".","`",1))),TEXT(VALUE(prevWBS)+1,"#"),TEXT(VALUE(LEFT(prevWBS,FIND("`",SUBSTITUTE(prevWBS,".","`",1))-1))+1,"#")))</f>
        <v>1</v>
      </c>
      <c r="B74" s="84" t="s">
        <v>39</v>
      </c>
      <c r="C74" s="85"/>
      <c r="D74" s="86"/>
      <c r="E74" s="50"/>
      <c r="F74" s="51" t="str">
        <f t="shared" ref="F74:F77" si="67">IF(ISBLANK(E74)," - ",IF(G74=0,E74,E74+G74-1))</f>
        <v xml:space="preserve"> - </v>
      </c>
      <c r="G74" s="17"/>
      <c r="H74" s="18"/>
      <c r="I74" s="19" t="str">
        <f>IF(OR(F74=0,E74=0)," - ",NETWORKDAYS(E74,F74))</f>
        <v xml:space="preserve"> - </v>
      </c>
      <c r="J74" s="31"/>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row>
    <row r="75" spans="1:108" s="20" customFormat="1" ht="17.399999999999999" x14ac:dyDescent="0.25">
      <c r="A75" s="1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75" s="87" t="s">
        <v>40</v>
      </c>
      <c r="C75" s="87"/>
      <c r="D75" s="86"/>
      <c r="E75" s="50"/>
      <c r="F75" s="51" t="str">
        <f t="shared" si="67"/>
        <v xml:space="preserve"> - </v>
      </c>
      <c r="G75" s="17"/>
      <c r="H75" s="18"/>
      <c r="I75" s="19" t="str">
        <f t="shared" ref="I75:I77" si="68">IF(OR(F75=0,E75=0)," - ",NETWORKDAYS(E75,F75))</f>
        <v xml:space="preserve"> - </v>
      </c>
      <c r="J75" s="31"/>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row>
    <row r="76" spans="1:108" s="20" customFormat="1" ht="17.399999999999999" x14ac:dyDescent="0.25">
      <c r="A76" s="15"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6" s="88" t="s">
        <v>41</v>
      </c>
      <c r="C76" s="87"/>
      <c r="D76" s="86"/>
      <c r="E76" s="50"/>
      <c r="F76" s="51" t="str">
        <f t="shared" si="67"/>
        <v xml:space="preserve"> - </v>
      </c>
      <c r="G76" s="17"/>
      <c r="H76" s="18"/>
      <c r="I76" s="19" t="str">
        <f t="shared" si="68"/>
        <v xml:space="preserve"> - </v>
      </c>
      <c r="J76" s="31"/>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row>
    <row r="77" spans="1:108" s="20" customFormat="1" ht="17.399999999999999" x14ac:dyDescent="0.25">
      <c r="A77" s="15"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7" s="88" t="s">
        <v>42</v>
      </c>
      <c r="C77" s="87"/>
      <c r="D77" s="86"/>
      <c r="E77" s="50"/>
      <c r="F77" s="51" t="str">
        <f t="shared" si="67"/>
        <v xml:space="preserve"> - </v>
      </c>
      <c r="G77" s="17"/>
      <c r="H77" s="18"/>
      <c r="I77" s="19" t="str">
        <f t="shared" si="68"/>
        <v xml:space="preserve"> - </v>
      </c>
      <c r="J77" s="31"/>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row>
    <row r="78" spans="1:108" x14ac:dyDescent="0.25">
      <c r="A78" t="str">
        <f>IF(ISERROR(VALUE(SUBSTITUTE(prevWBS,".",""))),"0.0.0.0.1",IF(ISERROR(FIND("`",SUBSTITUTE(prevWBS,".","`",4))),prevWBS&amp;".1",LEFT(prevWBS,FIND("`",SUBSTITUTE(prevWBS,".","`",4)))&amp;IF(ISERROR(FIND("`",SUBSTITUTE(prevWBS,".","`",5))),VALUE(RIGHT(prevWBS,LEN(prevWBS)-FIND("`",SUBSTITUTE(prevWBS,".","`",4))))+1,VALUE(MID(prevWBS,FIND("`",SUBSTITUTE(prevWBS,".","`",4))+1,(FIND("`",SUBSTITUTE(prevWBS,".","`",5))-FIND("`",SUBSTITUTE(prevWBS,".","`",4))-1)))+1)))</f>
        <v>1.1.1.1.1</v>
      </c>
    </row>
  </sheetData>
  <sheetProtection formatCells="0" formatColumns="0" formatRows="0" insertRows="0" deleteRows="0"/>
  <mergeCells count="31">
    <mergeCell ref="CJ4:CP4"/>
    <mergeCell ref="CJ5:CP5"/>
    <mergeCell ref="CQ4:CW4"/>
    <mergeCell ref="CQ5:CW5"/>
    <mergeCell ref="CX4:DD4"/>
    <mergeCell ref="CX5:DD5"/>
    <mergeCell ref="BO4:BU4"/>
    <mergeCell ref="BO5:BU5"/>
    <mergeCell ref="BV4:CB4"/>
    <mergeCell ref="BV5:CB5"/>
    <mergeCell ref="CC4:CI4"/>
    <mergeCell ref="CC5:CI5"/>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3 H15:H17 H19:H22 H40:H51 H24:H36">
    <cfRule type="dataBar" priority="20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54" priority="243">
      <formula>K$6=TODAY()</formula>
    </cfRule>
  </conditionalFormatting>
  <conditionalFormatting sqref="K8:DD13 K14:AT15 AV14:DD15 K16:DD23 K24:BO24 BR24:DD24 K72:DD77 K25:DD62">
    <cfRule type="expression" dxfId="53" priority="246">
      <formula>AND($E8&lt;=K$6,ROUNDDOWN(($F8-$E8+1)*$H8,0)+$E8-1&gt;=K$6)</formula>
    </cfRule>
    <cfRule type="expression" dxfId="52" priority="247">
      <formula>AND(NOT(ISBLANK($E8)),$E8&lt;=K$6,$F8&gt;=K$6)</formula>
    </cfRule>
  </conditionalFormatting>
  <conditionalFormatting sqref="K6:BN12 BO8:DD12 K62:DD62 K41:DD51 K16:DD19 K15:AT15 AV15:DD15 K13:DD14 L28:DD28 K29:DD36 K21:DD23 K25:DD27 K24:BO24 BR24:DD24">
    <cfRule type="expression" dxfId="51" priority="206">
      <formula>K$6=TODAY()</formula>
    </cfRule>
  </conditionalFormatting>
  <conditionalFormatting sqref="BO6:BU6">
    <cfRule type="expression" dxfId="50" priority="196">
      <formula>BO$6=TODAY()</formula>
    </cfRule>
  </conditionalFormatting>
  <conditionalFormatting sqref="BO6:BU6">
    <cfRule type="expression" dxfId="49" priority="195">
      <formula>BO$6=TODAY()</formula>
    </cfRule>
  </conditionalFormatting>
  <conditionalFormatting sqref="BV6:CB6">
    <cfRule type="expression" dxfId="48" priority="192">
      <formula>BV$6=TODAY()</formula>
    </cfRule>
  </conditionalFormatting>
  <conditionalFormatting sqref="BV6:CB6">
    <cfRule type="expression" dxfId="47" priority="191">
      <formula>BV$6=TODAY()</formula>
    </cfRule>
  </conditionalFormatting>
  <conditionalFormatting sqref="CC6:CI6">
    <cfRule type="expression" dxfId="46" priority="188">
      <formula>CC$6=TODAY()</formula>
    </cfRule>
  </conditionalFormatting>
  <conditionalFormatting sqref="CC6:CI6">
    <cfRule type="expression" dxfId="45" priority="187">
      <formula>CC$6=TODAY()</formula>
    </cfRule>
  </conditionalFormatting>
  <conditionalFormatting sqref="CJ6:CP6">
    <cfRule type="expression" dxfId="44" priority="184">
      <formula>CJ$6=TODAY()</formula>
    </cfRule>
  </conditionalFormatting>
  <conditionalFormatting sqref="CJ6:CP6">
    <cfRule type="expression" dxfId="43" priority="183">
      <formula>CJ$6=TODAY()</formula>
    </cfRule>
  </conditionalFormatting>
  <conditionalFormatting sqref="CQ6:CW6">
    <cfRule type="expression" dxfId="42" priority="180">
      <formula>CQ$6=TODAY()</formula>
    </cfRule>
  </conditionalFormatting>
  <conditionalFormatting sqref="CQ6:CW6">
    <cfRule type="expression" dxfId="41" priority="179">
      <formula>CQ$6=TODAY()</formula>
    </cfRule>
  </conditionalFormatting>
  <conditionalFormatting sqref="CX6:DD6">
    <cfRule type="expression" dxfId="40" priority="176">
      <formula>CX$6=TODAY()</formula>
    </cfRule>
  </conditionalFormatting>
  <conditionalFormatting sqref="CX6:DD6">
    <cfRule type="expression" dxfId="39" priority="175">
      <formula>CX$6=TODAY()</formula>
    </cfRule>
  </conditionalFormatting>
  <conditionalFormatting sqref="BO7:BU7">
    <cfRule type="expression" dxfId="38" priority="174">
      <formula>BO$6=TODAY()</formula>
    </cfRule>
  </conditionalFormatting>
  <conditionalFormatting sqref="BO7:BU7">
    <cfRule type="expression" dxfId="37" priority="173">
      <formula>BO$6=TODAY()</formula>
    </cfRule>
  </conditionalFormatting>
  <conditionalFormatting sqref="BV7:CB7">
    <cfRule type="expression" dxfId="36" priority="172">
      <formula>BV$6=TODAY()</formula>
    </cfRule>
  </conditionalFormatting>
  <conditionalFormatting sqref="BV7:CB7">
    <cfRule type="expression" dxfId="35" priority="171">
      <formula>BV$6=TODAY()</formula>
    </cfRule>
  </conditionalFormatting>
  <conditionalFormatting sqref="CC7:CI7">
    <cfRule type="expression" dxfId="34" priority="170">
      <formula>CC$6=TODAY()</formula>
    </cfRule>
  </conditionalFormatting>
  <conditionalFormatting sqref="CC7:CI7">
    <cfRule type="expression" dxfId="33" priority="169">
      <formula>CC$6=TODAY()</formula>
    </cfRule>
  </conditionalFormatting>
  <conditionalFormatting sqref="CJ7:CP7">
    <cfRule type="expression" dxfId="32" priority="168">
      <formula>CJ$6=TODAY()</formula>
    </cfRule>
  </conditionalFormatting>
  <conditionalFormatting sqref="CJ7:CP7">
    <cfRule type="expression" dxfId="31" priority="167">
      <formula>CJ$6=TODAY()</formula>
    </cfRule>
  </conditionalFormatting>
  <conditionalFormatting sqref="CQ7:CW7">
    <cfRule type="expression" dxfId="30" priority="166">
      <formula>CQ$6=TODAY()</formula>
    </cfRule>
  </conditionalFormatting>
  <conditionalFormatting sqref="CQ7:CW7">
    <cfRule type="expression" dxfId="29" priority="165">
      <formula>CQ$6=TODAY()</formula>
    </cfRule>
  </conditionalFormatting>
  <conditionalFormatting sqref="CX7:DD7">
    <cfRule type="expression" dxfId="28" priority="164">
      <formula>CX$6=TODAY()</formula>
    </cfRule>
  </conditionalFormatting>
  <conditionalFormatting sqref="CX7:DD7">
    <cfRule type="expression" dxfId="27" priority="163">
      <formula>CX$6=TODAY()</formula>
    </cfRule>
  </conditionalFormatting>
  <conditionalFormatting sqref="K20:DD20">
    <cfRule type="expression" dxfId="26" priority="160">
      <formula>K$6=TODAY()</formula>
    </cfRule>
  </conditionalFormatting>
  <conditionalFormatting sqref="H52">
    <cfRule type="dataBar" priority="155">
      <dataBar>
        <cfvo type="num" val="0"/>
        <cfvo type="num" val="1"/>
        <color theme="0" tint="-0.34998626667073579"/>
      </dataBar>
      <extLst>
        <ext xmlns:x14="http://schemas.microsoft.com/office/spreadsheetml/2009/9/main" uri="{B025F937-C7B1-47D3-B67F-A62EFF666E3E}">
          <x14:id>{EE1A242A-C1FB-48D2-B859-F37506E4BCB5}</x14:id>
        </ext>
      </extLst>
    </cfRule>
  </conditionalFormatting>
  <conditionalFormatting sqref="K52:DD52">
    <cfRule type="expression" dxfId="25" priority="156">
      <formula>K$6=TODAY()</formula>
    </cfRule>
  </conditionalFormatting>
  <conditionalFormatting sqref="H53">
    <cfRule type="dataBar" priority="151">
      <dataBar>
        <cfvo type="num" val="0"/>
        <cfvo type="num" val="1"/>
        <color theme="0" tint="-0.34998626667073579"/>
      </dataBar>
      <extLst>
        <ext xmlns:x14="http://schemas.microsoft.com/office/spreadsheetml/2009/9/main" uri="{B025F937-C7B1-47D3-B67F-A62EFF666E3E}">
          <x14:id>{9B44D8B5-7C68-435E-A607-16F84DFD7D79}</x14:id>
        </ext>
      </extLst>
    </cfRule>
  </conditionalFormatting>
  <conditionalFormatting sqref="K53:DD53">
    <cfRule type="expression" dxfId="24" priority="152">
      <formula>K$6=TODAY()</formula>
    </cfRule>
  </conditionalFormatting>
  <conditionalFormatting sqref="H57">
    <cfRule type="dataBar" priority="147">
      <dataBar>
        <cfvo type="num" val="0"/>
        <cfvo type="num" val="1"/>
        <color theme="0" tint="-0.34998626667073579"/>
      </dataBar>
      <extLst>
        <ext xmlns:x14="http://schemas.microsoft.com/office/spreadsheetml/2009/9/main" uri="{B025F937-C7B1-47D3-B67F-A62EFF666E3E}">
          <x14:id>{E3A07FC3-3F60-4F8E-A904-AAF3C4C4A383}</x14:id>
        </ext>
      </extLst>
    </cfRule>
  </conditionalFormatting>
  <conditionalFormatting sqref="K57:DD57">
    <cfRule type="expression" dxfId="23" priority="148">
      <formula>K$6=TODAY()</formula>
    </cfRule>
  </conditionalFormatting>
  <conditionalFormatting sqref="H62 H58">
    <cfRule type="dataBar" priority="143">
      <dataBar>
        <cfvo type="num" val="0"/>
        <cfvo type="num" val="1"/>
        <color theme="0" tint="-0.34998626667073579"/>
      </dataBar>
      <extLst>
        <ext xmlns:x14="http://schemas.microsoft.com/office/spreadsheetml/2009/9/main" uri="{B025F937-C7B1-47D3-B67F-A62EFF666E3E}">
          <x14:id>{D2962349-C043-4B25-8182-7AD2BBD0A3D0}</x14:id>
        </ext>
      </extLst>
    </cfRule>
  </conditionalFormatting>
  <conditionalFormatting sqref="K58:DD58">
    <cfRule type="expression" dxfId="22" priority="144">
      <formula>K$6=TODAY()</formula>
    </cfRule>
  </conditionalFormatting>
  <conditionalFormatting sqref="H39">
    <cfRule type="dataBar" priority="127">
      <dataBar>
        <cfvo type="num" val="0"/>
        <cfvo type="num" val="1"/>
        <color theme="0" tint="-0.34998626667073579"/>
      </dataBar>
      <extLst>
        <ext xmlns:x14="http://schemas.microsoft.com/office/spreadsheetml/2009/9/main" uri="{B025F937-C7B1-47D3-B67F-A62EFF666E3E}">
          <x14:id>{AA2157B3-2CF3-4E61-8304-773B5A90CBE9}</x14:id>
        </ext>
      </extLst>
    </cfRule>
  </conditionalFormatting>
  <conditionalFormatting sqref="K37:DD37">
    <cfRule type="expression" dxfId="21" priority="136">
      <formula>K$6=TODAY()</formula>
    </cfRule>
  </conditionalFormatting>
  <conditionalFormatting sqref="H37">
    <cfRule type="dataBar" priority="135">
      <dataBar>
        <cfvo type="num" val="0"/>
        <cfvo type="num" val="1"/>
        <color theme="0" tint="-0.34998626667073579"/>
      </dataBar>
      <extLst>
        <ext xmlns:x14="http://schemas.microsoft.com/office/spreadsheetml/2009/9/main" uri="{B025F937-C7B1-47D3-B67F-A62EFF666E3E}">
          <x14:id>{982D0F5B-50CF-4853-8408-37A81771EFFE}</x14:id>
        </ext>
      </extLst>
    </cfRule>
  </conditionalFormatting>
  <conditionalFormatting sqref="H38">
    <cfRule type="dataBar" priority="131">
      <dataBar>
        <cfvo type="num" val="0"/>
        <cfvo type="num" val="1"/>
        <color theme="0" tint="-0.34998626667073579"/>
      </dataBar>
      <extLst>
        <ext xmlns:x14="http://schemas.microsoft.com/office/spreadsheetml/2009/9/main" uri="{B025F937-C7B1-47D3-B67F-A62EFF666E3E}">
          <x14:id>{BCE63B74-2ED6-4634-B57D-20C11103E562}</x14:id>
        </ext>
      </extLst>
    </cfRule>
  </conditionalFormatting>
  <conditionalFormatting sqref="K38:DD39">
    <cfRule type="expression" dxfId="20" priority="132">
      <formula>K$6=TODAY()</formula>
    </cfRule>
  </conditionalFormatting>
  <conditionalFormatting sqref="K40:DD40">
    <cfRule type="expression" dxfId="19" priority="128">
      <formula>K$6=TODAY()</formula>
    </cfRule>
  </conditionalFormatting>
  <conditionalFormatting sqref="K59:DD59">
    <cfRule type="expression" dxfId="18" priority="108">
      <formula>K$6=TODAY()</formula>
    </cfRule>
  </conditionalFormatting>
  <conditionalFormatting sqref="H59">
    <cfRule type="dataBar" priority="107">
      <dataBar>
        <cfvo type="num" val="0"/>
        <cfvo type="num" val="1"/>
        <color theme="0" tint="-0.34998626667073579"/>
      </dataBar>
      <extLst>
        <ext xmlns:x14="http://schemas.microsoft.com/office/spreadsheetml/2009/9/main" uri="{B025F937-C7B1-47D3-B67F-A62EFF666E3E}">
          <x14:id>{775A6341-4ECF-42F4-91E1-7F9893363CFE}</x14:id>
        </ext>
      </extLst>
    </cfRule>
  </conditionalFormatting>
  <conditionalFormatting sqref="K60:DD60">
    <cfRule type="expression" dxfId="17" priority="104">
      <formula>K$6=TODAY()</formula>
    </cfRule>
  </conditionalFormatting>
  <conditionalFormatting sqref="H60">
    <cfRule type="dataBar" priority="103">
      <dataBar>
        <cfvo type="num" val="0"/>
        <cfvo type="num" val="1"/>
        <color theme="0" tint="-0.34998626667073579"/>
      </dataBar>
      <extLst>
        <ext xmlns:x14="http://schemas.microsoft.com/office/spreadsheetml/2009/9/main" uri="{B025F937-C7B1-47D3-B67F-A62EFF666E3E}">
          <x14:id>{E8B04680-A431-4EA2-B0CF-96033BCC6855}</x14:id>
        </ext>
      </extLst>
    </cfRule>
  </conditionalFormatting>
  <conditionalFormatting sqref="K61:DD61">
    <cfRule type="expression" dxfId="16" priority="96">
      <formula>K$6=TODAY()</formula>
    </cfRule>
  </conditionalFormatting>
  <conditionalFormatting sqref="H61">
    <cfRule type="dataBar" priority="95">
      <dataBar>
        <cfvo type="num" val="0"/>
        <cfvo type="num" val="1"/>
        <color theme="0" tint="-0.34998626667073579"/>
      </dataBar>
      <extLst>
        <ext xmlns:x14="http://schemas.microsoft.com/office/spreadsheetml/2009/9/main" uri="{B025F937-C7B1-47D3-B67F-A62EFF666E3E}">
          <x14:id>{05EC07D0-0F0A-4724-827D-E23B504831B1}</x14:id>
        </ext>
      </extLst>
    </cfRule>
  </conditionalFormatting>
  <conditionalFormatting sqref="H72:H77">
    <cfRule type="dataBar" priority="73">
      <dataBar>
        <cfvo type="num" val="0"/>
        <cfvo type="num" val="1"/>
        <color theme="0" tint="-0.34998626667073579"/>
      </dataBar>
      <extLst>
        <ext xmlns:x14="http://schemas.microsoft.com/office/spreadsheetml/2009/9/main" uri="{B025F937-C7B1-47D3-B67F-A62EFF666E3E}">
          <x14:id>{D70B9A80-A2DC-4D7F-8E7A-7AB5FE8F7B9C}</x14:id>
        </ext>
      </extLst>
    </cfRule>
  </conditionalFormatting>
  <conditionalFormatting sqref="K72:BN77">
    <cfRule type="expression" dxfId="15" priority="74">
      <formula>K$6=TODAY()</formula>
    </cfRule>
  </conditionalFormatting>
  <conditionalFormatting sqref="BO72:BU77">
    <cfRule type="expression" dxfId="14" priority="70">
      <formula>BO$6=TODAY()</formula>
    </cfRule>
  </conditionalFormatting>
  <conditionalFormatting sqref="BV72:CB77">
    <cfRule type="expression" dxfId="13" priority="67">
      <formula>BV$6=TODAY()</formula>
    </cfRule>
  </conditionalFormatting>
  <conditionalFormatting sqref="CC72:CI77">
    <cfRule type="expression" dxfId="12" priority="64">
      <formula>CC$6=TODAY()</formula>
    </cfRule>
  </conditionalFormatting>
  <conditionalFormatting sqref="CJ72:CP77">
    <cfRule type="expression" dxfId="11" priority="61">
      <formula>CJ$6=TODAY()</formula>
    </cfRule>
  </conditionalFormatting>
  <conditionalFormatting sqref="CQ72:CW77">
    <cfRule type="expression" dxfId="10" priority="58">
      <formula>CQ$6=TODAY()</formula>
    </cfRule>
  </conditionalFormatting>
  <conditionalFormatting sqref="CX72:DD77">
    <cfRule type="expression" dxfId="9" priority="55">
      <formula>CX$6=TODAY()</formula>
    </cfRule>
  </conditionalFormatting>
  <conditionalFormatting sqref="K54:DD54">
    <cfRule type="expression" dxfId="8" priority="30">
      <formula>K$6=TODAY()</formula>
    </cfRule>
  </conditionalFormatting>
  <conditionalFormatting sqref="K55:DD55">
    <cfRule type="expression" dxfId="7" priority="26">
      <formula>K$6=TODAY()</formula>
    </cfRule>
  </conditionalFormatting>
  <conditionalFormatting sqref="K56:DD56">
    <cfRule type="expression" dxfId="6" priority="22">
      <formula>K$6=TODAY()</formula>
    </cfRule>
  </conditionalFormatting>
  <conditionalFormatting sqref="H14">
    <cfRule type="dataBar" priority="20">
      <dataBar>
        <cfvo type="num" val="0"/>
        <cfvo type="num" val="1"/>
        <color theme="0" tint="-0.34998626667073579"/>
      </dataBar>
      <extLst>
        <ext xmlns:x14="http://schemas.microsoft.com/office/spreadsheetml/2009/9/main" uri="{B025F937-C7B1-47D3-B67F-A62EFF666E3E}">
          <x14:id>{5B1A0262-1551-4AD6-AD64-F5B10A881E38}</x14:id>
        </ext>
      </extLst>
    </cfRule>
  </conditionalFormatting>
  <conditionalFormatting sqref="H18">
    <cfRule type="dataBar" priority="18">
      <dataBar>
        <cfvo type="num" val="0"/>
        <cfvo type="num" val="1"/>
        <color theme="0" tint="-0.34998626667073579"/>
      </dataBar>
      <extLst>
        <ext xmlns:x14="http://schemas.microsoft.com/office/spreadsheetml/2009/9/main" uri="{B025F937-C7B1-47D3-B67F-A62EFF666E3E}">
          <x14:id>{A05ADB22-7335-45AE-B838-AE3EA3B69162}</x14:id>
        </ext>
      </extLst>
    </cfRule>
  </conditionalFormatting>
  <conditionalFormatting sqref="H23">
    <cfRule type="dataBar" priority="17">
      <dataBar>
        <cfvo type="num" val="0"/>
        <cfvo type="num" val="1"/>
        <color theme="0" tint="-0.34998626667073579"/>
      </dataBar>
      <extLst>
        <ext xmlns:x14="http://schemas.microsoft.com/office/spreadsheetml/2009/9/main" uri="{B025F937-C7B1-47D3-B67F-A62EFF666E3E}">
          <x14:id>{DA5310F4-D0E2-408C-9C18-29ECD9280E76}</x14:id>
        </ext>
      </extLst>
    </cfRule>
  </conditionalFormatting>
  <conditionalFormatting sqref="AU14">
    <cfRule type="expression" dxfId="5" priority="250">
      <formula>AND($E15&lt;=AU$6,ROUNDDOWN(($F15-$E15+1)*$H15,0)+$E15-1&gt;=AU$6)</formula>
    </cfRule>
    <cfRule type="expression" dxfId="4" priority="251">
      <formula>AND(NOT(ISBLANK($E15)),$E15&lt;=AU$6,$F15&gt;=AU$6)</formula>
    </cfRule>
  </conditionalFormatting>
  <conditionalFormatting sqref="K28">
    <cfRule type="expression" dxfId="3" priority="16">
      <formula>K$6=TODAY()</formula>
    </cfRule>
  </conditionalFormatting>
  <conditionalFormatting sqref="BP24">
    <cfRule type="expression" dxfId="2" priority="256">
      <formula>AND($E24&lt;=BQ$6,ROUNDDOWN(($F24-$E24+1)*$H24,0)+$E24-1&gt;=BQ$6)</formula>
    </cfRule>
    <cfRule type="expression" dxfId="1" priority="257">
      <formula>AND(NOT(ISBLANK($E24)),$E24&lt;=BQ$6,$F24&gt;=BQ$6)</formula>
    </cfRule>
  </conditionalFormatting>
  <conditionalFormatting sqref="BP24">
    <cfRule type="expression" dxfId="0" priority="259">
      <formula>BQ$6=TODAY()</formula>
    </cfRule>
  </conditionalFormatting>
  <conditionalFormatting sqref="H54">
    <cfRule type="dataBar" priority="3">
      <dataBar>
        <cfvo type="num" val="0"/>
        <cfvo type="num" val="1"/>
        <color theme="0" tint="-0.34998626667073579"/>
      </dataBar>
      <extLst>
        <ext xmlns:x14="http://schemas.microsoft.com/office/spreadsheetml/2009/9/main" uri="{B025F937-C7B1-47D3-B67F-A62EFF666E3E}">
          <x14:id>{9313F8B8-CF10-4D71-9558-010136FEBBA9}</x14:id>
        </ext>
      </extLst>
    </cfRule>
  </conditionalFormatting>
  <conditionalFormatting sqref="H55">
    <cfRule type="dataBar" priority="2">
      <dataBar>
        <cfvo type="num" val="0"/>
        <cfvo type="num" val="1"/>
        <color theme="0" tint="-0.34998626667073579"/>
      </dataBar>
      <extLst>
        <ext xmlns:x14="http://schemas.microsoft.com/office/spreadsheetml/2009/9/main" uri="{B025F937-C7B1-47D3-B67F-A62EFF666E3E}">
          <x14:id>{11BF873B-51D0-46EC-BB2B-B7EE34A004D4}</x14:id>
        </ext>
      </extLst>
    </cfRule>
  </conditionalFormatting>
  <conditionalFormatting sqref="H56">
    <cfRule type="dataBar" priority="1">
      <dataBar>
        <cfvo type="num" val="0"/>
        <cfvo type="num" val="1"/>
        <color theme="0" tint="-0.34998626667073579"/>
      </dataBar>
      <extLst>
        <ext xmlns:x14="http://schemas.microsoft.com/office/spreadsheetml/2009/9/main" uri="{B025F937-C7B1-47D3-B67F-A62EFF666E3E}">
          <x14:id>{8BD51C20-3323-4D68-B776-D2D8C27001D6}</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9 H24" unlockedFormula="1"/>
    <ignoredError sqref="A41 A24 A16 A3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H15:H17 H19:H22 H40:H51 H24:H36</xm:sqref>
        </x14:conditionalFormatting>
        <x14:conditionalFormatting xmlns:xm="http://schemas.microsoft.com/office/excel/2006/main">
          <x14:cfRule type="dataBar" id="{EE1A242A-C1FB-48D2-B859-F37506E4BCB5}">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B44D8B5-7C68-435E-A607-16F84DFD7D79}">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E3A07FC3-3F60-4F8E-A904-AAF3C4C4A383}">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D2962349-C043-4B25-8182-7AD2BBD0A3D0}">
            <x14:dataBar minLength="0" maxLength="100" gradient="0">
              <x14:cfvo type="num">
                <xm:f>0</xm:f>
              </x14:cfvo>
              <x14:cfvo type="num">
                <xm:f>1</xm:f>
              </x14:cfvo>
              <x14:negativeFillColor rgb="FFFF0000"/>
              <x14:axisColor rgb="FF000000"/>
            </x14:dataBar>
          </x14:cfRule>
          <xm:sqref>H62 H58</xm:sqref>
        </x14:conditionalFormatting>
        <x14:conditionalFormatting xmlns:xm="http://schemas.microsoft.com/office/excel/2006/main">
          <x14:cfRule type="dataBar" id="{AA2157B3-2CF3-4E61-8304-773B5A90CBE9}">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982D0F5B-50CF-4853-8408-37A81771EFF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BCE63B74-2ED6-4634-B57D-20C11103E562}">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775A6341-4ECF-42F4-91E1-7F9893363CFE}">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E8B04680-A431-4EA2-B0CF-96033BCC6855}">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05EC07D0-0F0A-4724-827D-E23B504831B1}">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D70B9A80-A2DC-4D7F-8E7A-7AB5FE8F7B9C}">
            <x14:dataBar minLength="0" maxLength="100" gradient="0">
              <x14:cfvo type="num">
                <xm:f>0</xm:f>
              </x14:cfvo>
              <x14:cfvo type="num">
                <xm:f>1</xm:f>
              </x14:cfvo>
              <x14:negativeFillColor rgb="FFFF0000"/>
              <x14:axisColor rgb="FF000000"/>
            </x14:dataBar>
          </x14:cfRule>
          <xm:sqref>H72:H77</xm:sqref>
        </x14:conditionalFormatting>
        <x14:conditionalFormatting xmlns:xm="http://schemas.microsoft.com/office/excel/2006/main">
          <x14:cfRule type="dataBar" id="{5B1A0262-1551-4AD6-AD64-F5B10A881E3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05ADB22-7335-45AE-B838-AE3EA3B69162}">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DA5310F4-D0E2-408C-9C18-29ECD9280E76}">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9313F8B8-CF10-4D71-9558-010136FEBBA9}">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11BF873B-51D0-46EC-BB2B-B7EE34A004D4}">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8BD51C20-3323-4D68-B776-D2D8C27001D6}">
            <x14:dataBar minLength="0" maxLength="100" gradient="0">
              <x14:cfvo type="num">
                <xm:f>0</xm:f>
              </x14:cfvo>
              <x14:cfvo type="num">
                <xm:f>1</xm:f>
              </x14:cfvo>
              <x14:negativeFillColor rgb="FFFF0000"/>
              <x14:axisColor rgb="FF000000"/>
            </x14:dataBar>
          </x14:cfRule>
          <xm:sqref>H56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3</vt:i4>
      </vt:variant>
    </vt:vector>
  </HeadingPairs>
  <TitlesOfParts>
    <vt:vector size="4" baseType="lpstr">
      <vt:lpstr>GuideMe</vt:lpstr>
      <vt:lpstr>GuideMe!prevWBS</vt:lpstr>
      <vt:lpstr>GuideMe!Yazdırma_Alanı</vt:lpstr>
      <vt:lpstr>GuideMe!Yazdırma_Başlıkları</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Firdevs Nur</cp:lastModifiedBy>
  <cp:lastPrinted>2018-02-12T20:25:38Z</cp:lastPrinted>
  <dcterms:created xsi:type="dcterms:W3CDTF">2010-06-09T16:05:03Z</dcterms:created>
  <dcterms:modified xsi:type="dcterms:W3CDTF">2023-04-26T19:08:38Z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