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ropbox\Harrison Lab - Trevor Randall\RNASeq Analysis\RNASeqAnlyPkrat_2020_03\Analysis Temp X vs X\Secondary Analyses\37 C Analysi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C9" i="1"/>
  <c r="C11" i="1"/>
  <c r="C26" i="1"/>
  <c r="C38" i="1"/>
  <c r="C21" i="1"/>
  <c r="C22" i="1"/>
  <c r="C25" i="1"/>
  <c r="C27" i="1"/>
  <c r="C66" i="1"/>
  <c r="C68" i="1"/>
  <c r="C3" i="1"/>
  <c r="C4" i="1"/>
  <c r="C5" i="1"/>
  <c r="C7" i="1"/>
  <c r="C8" i="1"/>
  <c r="C12" i="1"/>
  <c r="C13" i="1"/>
  <c r="C14" i="1"/>
  <c r="C15" i="1"/>
  <c r="C17" i="1"/>
  <c r="C18" i="1"/>
  <c r="C19" i="1"/>
  <c r="C20" i="1"/>
  <c r="C24" i="1"/>
  <c r="C28" i="1"/>
  <c r="C29" i="1"/>
  <c r="C63" i="1"/>
  <c r="C30" i="1"/>
  <c r="C36" i="1"/>
  <c r="C40" i="1"/>
  <c r="C41" i="1"/>
  <c r="C42" i="1"/>
  <c r="C43" i="1"/>
  <c r="C45" i="1"/>
  <c r="C46" i="1"/>
  <c r="C47" i="1"/>
  <c r="C48" i="1"/>
  <c r="C50" i="1"/>
  <c r="C51" i="1"/>
  <c r="C52" i="1"/>
  <c r="C53" i="1"/>
  <c r="C54" i="1"/>
  <c r="C59" i="1"/>
  <c r="C60" i="1"/>
  <c r="C64" i="1"/>
  <c r="C65" i="1"/>
  <c r="C67" i="1"/>
  <c r="C69" i="1"/>
  <c r="C70" i="1"/>
  <c r="C71" i="1"/>
  <c r="C2" i="1"/>
  <c r="C6" i="1"/>
  <c r="C10" i="1"/>
  <c r="C16" i="1"/>
  <c r="C23" i="1"/>
  <c r="C31" i="1"/>
  <c r="C32" i="1"/>
  <c r="C33" i="1"/>
  <c r="C34" i="1"/>
  <c r="C35" i="1"/>
  <c r="C37" i="1"/>
  <c r="C39" i="1"/>
  <c r="C44" i="1"/>
  <c r="C49" i="1"/>
  <c r="C56" i="1"/>
  <c r="C57" i="1"/>
  <c r="C58" i="1"/>
  <c r="C61" i="1"/>
  <c r="C62" i="1"/>
  <c r="L37" i="1" l="1"/>
  <c r="M37" i="1" s="1"/>
  <c r="L33" i="1"/>
  <c r="M33" i="1" s="1"/>
  <c r="L34" i="1"/>
  <c r="M34" i="1" s="1"/>
  <c r="L25" i="1"/>
  <c r="M25" i="1" s="1"/>
  <c r="L36" i="1"/>
  <c r="M36" i="1" s="1"/>
  <c r="L35" i="1"/>
  <c r="M35" i="1" s="1"/>
  <c r="L31" i="1"/>
  <c r="M31" i="1" s="1"/>
  <c r="L30" i="1"/>
  <c r="M30" i="1" s="1"/>
  <c r="L46" i="1"/>
  <c r="M46" i="1" s="1"/>
  <c r="L27" i="1"/>
  <c r="M27" i="1" s="1"/>
  <c r="L66" i="1"/>
  <c r="M66" i="1" s="1"/>
  <c r="L38" i="1"/>
  <c r="M38" i="1" s="1"/>
  <c r="L47" i="1"/>
  <c r="M47" i="1" s="1"/>
  <c r="L23" i="1"/>
  <c r="M23" i="1" s="1"/>
  <c r="L9" i="1"/>
  <c r="M9" i="1" s="1"/>
  <c r="L20" i="1"/>
  <c r="M20" i="1" s="1"/>
  <c r="L26" i="1"/>
  <c r="M26" i="1" s="1"/>
  <c r="L21" i="1"/>
  <c r="M21" i="1" s="1"/>
  <c r="L13" i="1"/>
  <c r="M13" i="1" s="1"/>
  <c r="L15" i="1"/>
  <c r="M15" i="1" s="1"/>
  <c r="L11" i="1"/>
  <c r="M11" i="1" s="1"/>
  <c r="L22" i="1"/>
  <c r="M22" i="1" s="1"/>
  <c r="L51" i="1"/>
  <c r="M51" i="1" s="1"/>
  <c r="L50" i="1"/>
  <c r="M50" i="1" s="1"/>
  <c r="L12" i="1"/>
  <c r="M12" i="1" s="1"/>
  <c r="L8" i="1"/>
  <c r="M8" i="1" s="1"/>
  <c r="L64" i="1"/>
  <c r="M64" i="1" s="1"/>
  <c r="L3" i="1"/>
  <c r="M3" i="1" s="1"/>
  <c r="L14" i="1"/>
  <c r="M14" i="1" s="1"/>
  <c r="L55" i="1"/>
  <c r="M55" i="1" s="1"/>
  <c r="L2" i="1"/>
  <c r="M2" i="1" s="1"/>
  <c r="L49" i="1"/>
  <c r="M49" i="1" s="1"/>
  <c r="L5" i="1"/>
  <c r="M5" i="1" s="1"/>
  <c r="L28" i="1"/>
  <c r="M28" i="1" s="1"/>
  <c r="L67" i="1"/>
  <c r="M67" i="1" s="1"/>
  <c r="L70" i="1"/>
  <c r="M70" i="1" s="1"/>
  <c r="L6" i="1"/>
  <c r="M6" i="1" s="1"/>
  <c r="L24" i="1"/>
  <c r="M24" i="1" s="1"/>
  <c r="L57" i="1"/>
  <c r="M57" i="1" s="1"/>
  <c r="L17" i="1"/>
  <c r="M17" i="1" s="1"/>
  <c r="L18" i="1"/>
  <c r="M18" i="1" s="1"/>
  <c r="L53" i="1"/>
  <c r="M53" i="1" s="1"/>
  <c r="L69" i="1"/>
  <c r="M69" i="1" s="1"/>
  <c r="L10" i="1"/>
  <c r="M10" i="1" s="1"/>
  <c r="L52" i="1"/>
  <c r="M52" i="1" s="1"/>
  <c r="L16" i="1"/>
  <c r="M16" i="1" s="1"/>
  <c r="L58" i="1"/>
  <c r="M58" i="1" s="1"/>
  <c r="L56" i="1"/>
  <c r="M56" i="1" s="1"/>
  <c r="L4" i="1"/>
  <c r="M4" i="1" s="1"/>
  <c r="L65" i="1"/>
  <c r="M65" i="1" s="1"/>
  <c r="L45" i="1"/>
  <c r="M45" i="1" s="1"/>
  <c r="L29" i="1"/>
  <c r="M29" i="1" s="1"/>
  <c r="L54" i="1"/>
  <c r="M54" i="1" s="1"/>
  <c r="L44" i="1"/>
  <c r="M44" i="1" s="1"/>
  <c r="L7" i="1"/>
  <c r="M7" i="1" s="1"/>
  <c r="L63" i="1"/>
  <c r="M63" i="1" s="1"/>
  <c r="L71" i="1"/>
  <c r="M71" i="1" s="1"/>
  <c r="L39" i="1"/>
  <c r="M39" i="1" s="1"/>
  <c r="L48" i="1"/>
  <c r="M48" i="1" s="1"/>
  <c r="L42" i="1"/>
  <c r="M42" i="1" s="1"/>
  <c r="L41" i="1"/>
  <c r="M41" i="1" s="1"/>
  <c r="L68" i="1"/>
  <c r="M68" i="1" s="1"/>
  <c r="L43" i="1"/>
  <c r="M43" i="1" s="1"/>
  <c r="L19" i="1"/>
  <c r="M19" i="1" s="1"/>
  <c r="L40" i="1"/>
  <c r="M40" i="1" s="1"/>
  <c r="L59" i="1"/>
  <c r="M59" i="1" s="1"/>
  <c r="L32" i="1"/>
  <c r="M32" i="1" s="1"/>
  <c r="L60" i="1"/>
  <c r="M60" i="1" s="1"/>
  <c r="L61" i="1"/>
  <c r="M61" i="1" s="1"/>
  <c r="L62" i="1"/>
  <c r="M62" i="1" s="1"/>
</calcChain>
</file>

<file path=xl/sharedStrings.xml><?xml version="1.0" encoding="utf-8"?>
<sst xmlns="http://schemas.openxmlformats.org/spreadsheetml/2006/main" count="444" uniqueCount="325">
  <si>
    <t>locus</t>
  </si>
  <si>
    <t>CF39 Log2FoldChange_29vs37</t>
  </si>
  <si>
    <t>CF39 padj_29vs37</t>
  </si>
  <si>
    <t>gene</t>
  </si>
  <si>
    <t>product</t>
  </si>
  <si>
    <t>locusNumber</t>
  </si>
  <si>
    <t>n/a</t>
  </si>
  <si>
    <t>hypothetical protein</t>
  </si>
  <si>
    <t>PROKKA_00271_sense</t>
  </si>
  <si>
    <t>gabD_1</t>
  </si>
  <si>
    <t>succinate-semialdehyde dehydrogenase</t>
  </si>
  <si>
    <t>PROKKA_00271</t>
  </si>
  <si>
    <t>Glutamylpolyamine synthetase</t>
  </si>
  <si>
    <t>PROKKA_00315_sense</t>
  </si>
  <si>
    <t>PROKKA_00315</t>
  </si>
  <si>
    <t>rpoH</t>
  </si>
  <si>
    <t>sigma factor RpoH</t>
  </si>
  <si>
    <t>PROKKA_00390</t>
  </si>
  <si>
    <t>PROKKA_00390_sense</t>
  </si>
  <si>
    <t>cspA</t>
  </si>
  <si>
    <t>capB_1</t>
  </si>
  <si>
    <t>cold acclimation protein B</t>
  </si>
  <si>
    <t>PROKKA_00470</t>
  </si>
  <si>
    <t>PROKKA_00470_sense</t>
  </si>
  <si>
    <t>PROKKA_00498_sense</t>
  </si>
  <si>
    <t>glcB</t>
  </si>
  <si>
    <t>malate synthase G</t>
  </si>
  <si>
    <t>PROKKA_00498</t>
  </si>
  <si>
    <t>PROKKA_00628_sense</t>
  </si>
  <si>
    <t>prtN</t>
  </si>
  <si>
    <t>transcriptional regulator PrtN</t>
  </si>
  <si>
    <t>PROKKA_00628</t>
  </si>
  <si>
    <t>PROKKA_00684_sense</t>
  </si>
  <si>
    <t>PROKKA_00684</t>
  </si>
  <si>
    <t>PROKKA_00685_antis</t>
  </si>
  <si>
    <t>nusG</t>
  </si>
  <si>
    <t>transcription antitermination protein NusG</t>
  </si>
  <si>
    <t>PROKKA_00685</t>
  </si>
  <si>
    <t>PROKKA_00699_sense</t>
  </si>
  <si>
    <t>rpsJ</t>
  </si>
  <si>
    <t>30S ribosomal protein S10</t>
  </si>
  <si>
    <t>PROKKA_00699</t>
  </si>
  <si>
    <t>PROKKA_00714_antis</t>
  </si>
  <si>
    <t>rpsH</t>
  </si>
  <si>
    <t>30S ribosomal protein S8</t>
  </si>
  <si>
    <t>PROKKA_00714</t>
  </si>
  <si>
    <t>DNA-binding protein HU</t>
  </si>
  <si>
    <t>PROKKA_01085_sense</t>
  </si>
  <si>
    <t>OPT family oligopeptide transporter</t>
  </si>
  <si>
    <t>PROKKA_01085</t>
  </si>
  <si>
    <t>PROKKA_01111_sense</t>
  </si>
  <si>
    <t>PROKKA_01111</t>
  </si>
  <si>
    <t>PROKKA_01112_sense</t>
  </si>
  <si>
    <t>PROKKA_01112</t>
  </si>
  <si>
    <t>PROKKA_01113_sense</t>
  </si>
  <si>
    <t>PROKKA_01113</t>
  </si>
  <si>
    <t>PROKKA_01202_sense</t>
  </si>
  <si>
    <t>extragenic suppressor protein SuhB</t>
  </si>
  <si>
    <t>PROKKA_01202</t>
  </si>
  <si>
    <t>PROKKA_01277_sense</t>
  </si>
  <si>
    <t>rimM</t>
  </si>
  <si>
    <t>16S rRNA processing protein</t>
  </si>
  <si>
    <t>PROKKA_01277</t>
  </si>
  <si>
    <t>PROKKA_01278_sense</t>
  </si>
  <si>
    <t>trmD</t>
  </si>
  <si>
    <t>tRNA (guanine-N1)-methyltransferase</t>
  </si>
  <si>
    <t>PROKKA_01278</t>
  </si>
  <si>
    <t>leucyl-tRNA synthetase</t>
  </si>
  <si>
    <t>PROKKA_01517</t>
  </si>
  <si>
    <t>PROKKA_01517_sense</t>
  </si>
  <si>
    <t>PROKKA_01659_sense</t>
  </si>
  <si>
    <t>pauA5</t>
  </si>
  <si>
    <t>PROKKA_01659</t>
  </si>
  <si>
    <t>PROKKA_01754_antis</t>
  </si>
  <si>
    <t>PROKKA_01754</t>
  </si>
  <si>
    <t>PROKKA_01755_antis</t>
  </si>
  <si>
    <t>capB_2</t>
  </si>
  <si>
    <t>PROKKA_01755</t>
  </si>
  <si>
    <t>PROKKA_01755_sense</t>
  </si>
  <si>
    <t>fklB_2</t>
  </si>
  <si>
    <t>peptidyl-prolyl cis-trans isomerase FklB</t>
  </si>
  <si>
    <t>PROKKA_01761</t>
  </si>
  <si>
    <t>PROKKA_01761_sense</t>
  </si>
  <si>
    <t>PROKKA_02293_antis</t>
  </si>
  <si>
    <t>liuA_5</t>
  </si>
  <si>
    <t>putative isovaleryl-CoA dehydrogenase</t>
  </si>
  <si>
    <t>PROKKA_02293</t>
  </si>
  <si>
    <t>PROKKA_02384_antis</t>
  </si>
  <si>
    <t>infC</t>
  </si>
  <si>
    <t>translation initiation factor IF-3</t>
  </si>
  <si>
    <t>PROKKA_02384</t>
  </si>
  <si>
    <t>PROKKA_02385_antis</t>
  </si>
  <si>
    <t>rpmI</t>
  </si>
  <si>
    <t>50S ribosomal protein L35</t>
  </si>
  <si>
    <t>PROKKA_02385</t>
  </si>
  <si>
    <t>rplT</t>
  </si>
  <si>
    <t>50S ribosomal protein L20</t>
  </si>
  <si>
    <t>PROKKA_02386</t>
  </si>
  <si>
    <t>PROKKA_02386_sense</t>
  </si>
  <si>
    <t>4-hydroxyphenylpyruvate dioxygenase</t>
  </si>
  <si>
    <t>PROKKA_02753_sense</t>
  </si>
  <si>
    <t>putative nitroreductase</t>
  </si>
  <si>
    <t>PROKKA_02753</t>
  </si>
  <si>
    <t>PROKKA_02774_sense</t>
  </si>
  <si>
    <t>acsA_1</t>
  </si>
  <si>
    <t>acetyl-coenzyme A synthetase</t>
  </si>
  <si>
    <t>PROKKA_02774</t>
  </si>
  <si>
    <t>PROKKA_02775_sense</t>
  </si>
  <si>
    <t>rhlG_5</t>
  </si>
  <si>
    <t>beta-ketoacyl reductase</t>
  </si>
  <si>
    <t>PROKKA_02775</t>
  </si>
  <si>
    <t>PROKKA_02943_sense</t>
  </si>
  <si>
    <t>pvdA</t>
  </si>
  <si>
    <t>L-ornithine N5-oxygenase</t>
  </si>
  <si>
    <t>PROKKA_02943</t>
  </si>
  <si>
    <t>putative desaturase</t>
  </si>
  <si>
    <t>PROKKA_03520</t>
  </si>
  <si>
    <t>PROKKA_03520_sense</t>
  </si>
  <si>
    <t>PROKKA_03521_sense</t>
  </si>
  <si>
    <t>PROKKA_03521</t>
  </si>
  <si>
    <t>PROKKA_03522_sense</t>
  </si>
  <si>
    <t>PROKKA_03522</t>
  </si>
  <si>
    <t>PROKKA_03523_sense</t>
  </si>
  <si>
    <t>putative enzyme</t>
  </si>
  <si>
    <t>PROKKA_03523</t>
  </si>
  <si>
    <t>PROKKA_03524_sense</t>
  </si>
  <si>
    <t>quiP_1</t>
  </si>
  <si>
    <t>QuiP</t>
  </si>
  <si>
    <t>PROKKA_03524</t>
  </si>
  <si>
    <t>PROKKA_03619_antis</t>
  </si>
  <si>
    <t>hupB_2</t>
  </si>
  <si>
    <t>PROKKA_03619</t>
  </si>
  <si>
    <t>PROKKA_03712_sense</t>
  </si>
  <si>
    <t>pscF</t>
  </si>
  <si>
    <t>type III export protein PscF</t>
  </si>
  <si>
    <t>PROKKA_03712</t>
  </si>
  <si>
    <t>PROKKA_03713_sense</t>
  </si>
  <si>
    <t>pscE</t>
  </si>
  <si>
    <t>type III export protein PscE</t>
  </si>
  <si>
    <t>PROKKA_03713</t>
  </si>
  <si>
    <t>PROKKA_03717_sense</t>
  </si>
  <si>
    <t>exsD</t>
  </si>
  <si>
    <t>ExsD</t>
  </si>
  <si>
    <t>PROKKA_03717</t>
  </si>
  <si>
    <t>exsA_4</t>
  </si>
  <si>
    <t>transcriptional regulator ExsA</t>
  </si>
  <si>
    <t>PROKKA_03718</t>
  </si>
  <si>
    <t>PROKKA_03718_sense</t>
  </si>
  <si>
    <t>exsB</t>
  </si>
  <si>
    <t>exoenzyme S synthesis protein B</t>
  </si>
  <si>
    <t>PROKKA_03719</t>
  </si>
  <si>
    <t>PROKKA_03719_sense</t>
  </si>
  <si>
    <t>PROKKA_03723_sense</t>
  </si>
  <si>
    <t>popB</t>
  </si>
  <si>
    <t>translocator protein PopB</t>
  </si>
  <si>
    <t>PROKKA_03723</t>
  </si>
  <si>
    <t>PROKKA_03759_sense</t>
  </si>
  <si>
    <t>McHr</t>
  </si>
  <si>
    <t>PROKKA_03759</t>
  </si>
  <si>
    <t>PROKKA_03775_sense</t>
  </si>
  <si>
    <t>hsiC2</t>
  </si>
  <si>
    <t>HsiC2</t>
  </si>
  <si>
    <t>PROKKA_03775</t>
  </si>
  <si>
    <t>PROKKA_03776_sense</t>
  </si>
  <si>
    <t>hsiB2</t>
  </si>
  <si>
    <t>HsiB2</t>
  </si>
  <si>
    <t>PROKKA_03776</t>
  </si>
  <si>
    <t>PROKKA_04094_sense</t>
  </si>
  <si>
    <t>lasI</t>
  </si>
  <si>
    <t>autoinducer synthesis protein LasI</t>
  </si>
  <si>
    <t>PROKKA_04094</t>
  </si>
  <si>
    <t>PROKKA_04318</t>
  </si>
  <si>
    <t>PROKKA_04318_sense</t>
  </si>
  <si>
    <t>PROKKA_04451_sense</t>
  </si>
  <si>
    <t>pqsC</t>
  </si>
  <si>
    <t>PqsC</t>
  </si>
  <si>
    <t>PROKKA_04451</t>
  </si>
  <si>
    <t>PROKKA_04580_sense</t>
  </si>
  <si>
    <t>aroP2</t>
  </si>
  <si>
    <t>aromatic amino acid transport protein AroP2</t>
  </si>
  <si>
    <t>PROKKA_04580</t>
  </si>
  <si>
    <t>PROKKA_04581_sense</t>
  </si>
  <si>
    <t>hpd_3</t>
  </si>
  <si>
    <t>PROKKA_04581</t>
  </si>
  <si>
    <t>slyD_1</t>
  </si>
  <si>
    <t>peptidyl-prolyl cis-trans isomerase SlyD</t>
  </si>
  <si>
    <t>PROKKA_04610</t>
  </si>
  <si>
    <t>PROKKA_04610_sense</t>
  </si>
  <si>
    <t>PROKKA_04676</t>
  </si>
  <si>
    <t>PROKKA_04676_sense</t>
  </si>
  <si>
    <t>rhlA_2</t>
  </si>
  <si>
    <t>rhamnosyltransferase chain A</t>
  </si>
  <si>
    <t>PROKKA_04755</t>
  </si>
  <si>
    <t>PROKKA_04755_sense</t>
  </si>
  <si>
    <t>PROKKA_05000_sense</t>
  </si>
  <si>
    <t>cell division protein MraZ</t>
  </si>
  <si>
    <t>PROKKA_05000</t>
  </si>
  <si>
    <t>PROKKA_05011_sense</t>
  </si>
  <si>
    <t>putative cytochrome b</t>
  </si>
  <si>
    <t>PROKKA_05011</t>
  </si>
  <si>
    <t>PROKKA_05032_sense</t>
  </si>
  <si>
    <t>BolA family protein</t>
  </si>
  <si>
    <t>PROKKA_05032</t>
  </si>
  <si>
    <t>PROKKA_05177_sense</t>
  </si>
  <si>
    <t>PROKKA_05177</t>
  </si>
  <si>
    <t>PROKKA_05181</t>
  </si>
  <si>
    <t>PROKKA_05181_sense</t>
  </si>
  <si>
    <t>PROKKA_05182</t>
  </si>
  <si>
    <t>PROKKA_05182_sense</t>
  </si>
  <si>
    <t>PROKKA_05183</t>
  </si>
  <si>
    <t>PROKKA_05183_sense</t>
  </si>
  <si>
    <t>pyridine nucleotide-disulfide family oxidoreductase</t>
  </si>
  <si>
    <t>PROKKA_05227</t>
  </si>
  <si>
    <t>PROKKA_05227_sense</t>
  </si>
  <si>
    <t>PROKKA_05281_sense</t>
  </si>
  <si>
    <t>fklB_3</t>
  </si>
  <si>
    <t>PROKKA_05281</t>
  </si>
  <si>
    <t>PROKKA_05375_sense</t>
  </si>
  <si>
    <t>pagL</t>
  </si>
  <si>
    <t>Lipid A 3-O-deacylase</t>
  </si>
  <si>
    <t>PROKKA_05375</t>
  </si>
  <si>
    <t>PROKKA_05383_antis</t>
  </si>
  <si>
    <t>ipk</t>
  </si>
  <si>
    <t>isopentenyl monophosphate kinase</t>
  </si>
  <si>
    <t>PROKKA_05383</t>
  </si>
  <si>
    <t>PROKKA_05466_sense</t>
  </si>
  <si>
    <t>pnp</t>
  </si>
  <si>
    <t>polyribonucleotide nucleotidyltransferase</t>
  </si>
  <si>
    <t>PROKKA_05466</t>
  </si>
  <si>
    <t>PROKKA_05494_antis</t>
  </si>
  <si>
    <t>omlA</t>
  </si>
  <si>
    <t>Outer membrane lipoprotein OmlA precursor</t>
  </si>
  <si>
    <t>PROKKA_05494</t>
  </si>
  <si>
    <t>PROKKA_05754_sense</t>
  </si>
  <si>
    <t>aceE</t>
  </si>
  <si>
    <t>pyruvate dehydrogenase</t>
  </si>
  <si>
    <t>PROKKA_05754</t>
  </si>
  <si>
    <t>PROKKA_05755_sense</t>
  </si>
  <si>
    <t>aceF</t>
  </si>
  <si>
    <t>dihydrolipoamide acetyltransferase</t>
  </si>
  <si>
    <t>PROKKA_05755</t>
  </si>
  <si>
    <t>PROKKA_06034_sense</t>
  </si>
  <si>
    <t>PROKKA_06034</t>
  </si>
  <si>
    <t>Present in Lory Analysis (Line #)</t>
  </si>
  <si>
    <t>Blast conformation</t>
  </si>
  <si>
    <t>Y</t>
  </si>
  <si>
    <t>PA14_05960</t>
  </si>
  <si>
    <t>Fold Change in Lory Analysis (sense) (37 positive, 28 negative)</t>
  </si>
  <si>
    <t>PA14_03430</t>
  </si>
  <si>
    <t>PA14_04010</t>
  </si>
  <si>
    <t>PA14_04930</t>
  </si>
  <si>
    <t>PA14_06290</t>
  </si>
  <si>
    <t>PA14_07950</t>
  </si>
  <si>
    <t>PA14_08695</t>
  </si>
  <si>
    <t>PA14_08710</t>
  </si>
  <si>
    <t>PA14_08840</t>
  </si>
  <si>
    <t>PA14_08990</t>
  </si>
  <si>
    <t>PA14_12980</t>
  </si>
  <si>
    <t>PA14_13350</t>
  </si>
  <si>
    <t>PA14_13360</t>
  </si>
  <si>
    <t>PA14_13370</t>
  </si>
  <si>
    <t>PA14_14680</t>
  </si>
  <si>
    <t>PA14_15980</t>
  </si>
  <si>
    <t>PA14_15990</t>
  </si>
  <si>
    <t>PA14_18870</t>
  </si>
  <si>
    <t>PA14_20670</t>
  </si>
  <si>
    <t>PA14_21760</t>
  </si>
  <si>
    <t>PA14_21820</t>
  </si>
  <si>
    <t>PA14_27730</t>
  </si>
  <si>
    <t>PA14_28660</t>
  </si>
  <si>
    <t>PA14_28670</t>
  </si>
  <si>
    <t>PA14_28680</t>
  </si>
  <si>
    <t>PA14_30800</t>
  </si>
  <si>
    <t>PA14_31350</t>
  </si>
  <si>
    <t>PA14_31500</t>
  </si>
  <si>
    <t>PA14_31510</t>
  </si>
  <si>
    <t>PA14_33810</t>
  </si>
  <si>
    <t>PA14_39990</t>
  </si>
  <si>
    <t>PA14_40010</t>
  </si>
  <si>
    <t>PA14_40020</t>
  </si>
  <si>
    <t>PA14_40030</t>
  </si>
  <si>
    <t>PA14_40040</t>
  </si>
  <si>
    <t>PA14_41210</t>
  </si>
  <si>
    <t>PA14_42310</t>
  </si>
  <si>
    <t>PA14_42320</t>
  </si>
  <si>
    <t>PA14_42380</t>
  </si>
  <si>
    <t>PA14_42390</t>
  </si>
  <si>
    <t>PA14_42400</t>
  </si>
  <si>
    <t>PA14_42450</t>
  </si>
  <si>
    <t>PA14_42860</t>
  </si>
  <si>
    <t>PA14_43030</t>
  </si>
  <si>
    <t>PA14_43040</t>
  </si>
  <si>
    <t>PA14_45940</t>
  </si>
  <si>
    <t>PA14_49990</t>
  </si>
  <si>
    <t>PA14_51410</t>
  </si>
  <si>
    <t>PA14_53050</t>
  </si>
  <si>
    <t>PA14_53070</t>
  </si>
  <si>
    <t>PA14_53430</t>
  </si>
  <si>
    <t>PA14_53840</t>
  </si>
  <si>
    <t>PA14_54830</t>
  </si>
  <si>
    <t>PA14_57460</t>
  </si>
  <si>
    <t>PA14_57560</t>
  </si>
  <si>
    <t>PA14_57820</t>
  </si>
  <si>
    <t>PA14_59380</t>
  </si>
  <si>
    <t>PA14_59400</t>
  </si>
  <si>
    <t>PA14_59410</t>
  </si>
  <si>
    <t>PA14_59430</t>
  </si>
  <si>
    <t>PA14_60500</t>
  </si>
  <si>
    <t>PA14_61650</t>
  </si>
  <si>
    <t>PA14_61750</t>
  </si>
  <si>
    <t>PA14_62710</t>
  </si>
  <si>
    <t>PA14_63030</t>
  </si>
  <si>
    <t>PA14_66290</t>
  </si>
  <si>
    <t>PA14_66310</t>
  </si>
  <si>
    <t>PA14_69770</t>
  </si>
  <si>
    <t>PA14 Gene Name</t>
  </si>
  <si>
    <t>Context?</t>
  </si>
  <si>
    <t>Is Sense?</t>
  </si>
  <si>
    <t>Lory is antisense?</t>
  </si>
  <si>
    <t>41/60 sense within 1.5 and same direction</t>
  </si>
  <si>
    <t xml:space="preserve">8/60 sense in opposite direction </t>
  </si>
  <si>
    <t>11 sense in same direction but one is drasticlly higher</t>
  </si>
  <si>
    <t>Total sense in my dataset = 493</t>
  </si>
  <si>
    <t>Total antisense in my dataset = 93</t>
  </si>
  <si>
    <t>CF39 LogFoldChange_29vs37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</si>
</sst>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77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  <xf numFmtId="0" fontId="1" fillId="0" borderId="0" xfId="0" applyFont="1" applyFill="1" applyBorder="1"/>
    <xf numFmtId="0" fontId="0" fillId="0" borderId="1" xfId="0" applyBorder="1"/>
    <xf numFmtId="0" fontId="0" fillId="0" borderId="0" xfId="0" applyBorder="1"/>
    <xf numFmtId="0" fontId="2" fillId="2" borderId="0" xfId="1"/>
    <xf numFmtId="0" fontId="3" fillId="3" borderId="0" xfId="2"/>
    <xf numFmtId="11" fontId="2" fillId="2" borderId="0" xfId="1" applyNumberFormat="1"/>
    <xf numFmtId="11" fontId="3" fillId="3" borderId="0" xfId="2" applyNumberFormat="1"/>
    <xf numFmtId="164" fontId="0" fillId="0" borderId="0" xfId="0" applyNumberFormat="1" applyAlignment="1">
      <alignment wrapText="1"/>
    </xf>
    <xf numFmtId="164" fontId="2" fillId="2" borderId="0" xfId="1" applyNumberFormat="1"/>
    <xf numFmtId="164" fontId="0" fillId="0" borderId="0" xfId="0" applyNumberFormat="1"/>
    <xf numFmtId="164" fontId="3" fillId="3" borderId="0" xfId="2" applyNumberFormat="1"/>
  </cellXfs>
  <cellStyles count="3">
    <cellStyle name="Bad" xfId="2" builtinId="27"/>
    <cellStyle name="Good" xfId="1" builtinId="26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71" totalsRowShown="0">
  <autoFilter ref="A1:N71"/>
  <sortState ref="A2:N71">
    <sortCondition ref="A1:A71"/>
  </sortState>
  <tableColumns count="14">
    <tableColumn id="1" name="locus"/>
    <tableColumn id="4" name="CF39 Log2FoldChange_29vs37"/>
    <tableColumn id="2" name="CF39 LogFoldChange_29vs37" dataDxfId="3">
      <calculatedColumnFormula>IF(Table1[[#This Row],[CF39 Log2FoldChange_29vs37]]&lt;&gt;"NA", (IF(Table1[[#This Row],[CF39 Log2FoldChange_29vs37]]&lt;0, -1/(2^Table1[[#This Row],[CF39 Log2FoldChange_29vs37]]), (2^Table1[[#This Row],[CF39 Log2FoldChange_29vs37]]))), "NA")</calculatedColumnFormula>
    </tableColumn>
    <tableColumn id="5" name="CF39 padj_29vs37"/>
    <tableColumn id="6" name="gene"/>
    <tableColumn id="7" name="product"/>
    <tableColumn id="8" name="locusNumber"/>
    <tableColumn id="9" name="Present in Lory Analysis (Line #)"/>
    <tableColumn id="10" name="Fold Change in Lory Analysis (sense) (37 positive, 28 negative)"/>
    <tableColumn id="11" name="Blast conformation"/>
    <tableColumn id="12" name="PA14 Gene Name"/>
    <tableColumn id="13" name="Context?" dataDxfId="2">
      <calculatedColumnFormula>RIGHT(Table1[[#This Row],[locus]],5)</calculatedColumnFormula>
    </tableColumn>
    <tableColumn id="14" name="Is Sense?" dataDxfId="1">
      <calculatedColumnFormula>IF(Table1[[#This Row],[Context?]]="sense","sense","")</calculatedColumnFormula>
    </tableColumn>
    <tableColumn id="15" name="Lory is antisense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workbookViewId="0">
      <pane ySplit="1" topLeftCell="A2" activePane="bottomLeft" state="frozen"/>
      <selection activeCell="E1" sqref="E1"/>
      <selection pane="bottomLeft" activeCell="C1" sqref="C1"/>
    </sheetView>
  </sheetViews>
  <sheetFormatPr defaultRowHeight="15" x14ac:dyDescent="0.25"/>
  <cols>
    <col min="1" max="1" width="20.7109375" bestFit="1" customWidth="1"/>
    <col min="2" max="2" width="29" customWidth="1"/>
    <col min="3" max="3" width="15.140625" style="13" customWidth="1"/>
    <col min="4" max="4" width="18.42578125" customWidth="1"/>
    <col min="5" max="5" width="8.7109375" customWidth="1"/>
    <col min="6" max="6" width="51" customWidth="1"/>
    <col min="7" max="7" width="15" customWidth="1"/>
    <col min="8" max="8" width="11.85546875" customWidth="1"/>
    <col min="9" max="9" width="15" customWidth="1"/>
    <col min="10" max="10" width="13.42578125" customWidth="1"/>
    <col min="11" max="11" width="11" customWidth="1"/>
  </cols>
  <sheetData>
    <row r="1" spans="1:14" ht="75" x14ac:dyDescent="0.25">
      <c r="A1" t="s">
        <v>0</v>
      </c>
      <c r="B1" s="2" t="s">
        <v>1</v>
      </c>
      <c r="C1" s="11" t="s">
        <v>324</v>
      </c>
      <c r="D1" t="s">
        <v>2</v>
      </c>
      <c r="E1" t="s">
        <v>3</v>
      </c>
      <c r="F1" t="s">
        <v>4</v>
      </c>
      <c r="G1" t="s">
        <v>5</v>
      </c>
      <c r="H1" s="2" t="s">
        <v>243</v>
      </c>
      <c r="I1" s="2" t="s">
        <v>247</v>
      </c>
      <c r="J1" s="2" t="s">
        <v>244</v>
      </c>
      <c r="K1" s="2" t="s">
        <v>315</v>
      </c>
      <c r="L1" t="s">
        <v>316</v>
      </c>
      <c r="M1" t="s">
        <v>317</v>
      </c>
      <c r="N1" t="s">
        <v>318</v>
      </c>
    </row>
    <row r="2" spans="1:14" x14ac:dyDescent="0.25">
      <c r="A2" t="s">
        <v>8</v>
      </c>
      <c r="B2" s="8">
        <v>-0.87314988573403696</v>
      </c>
      <c r="C2" s="14">
        <f>IF(Table1[[#This Row],[CF39 Log2FoldChange_29vs37]]&lt;&gt;"NA", (IF(Table1[[#This Row],[CF39 Log2FoldChange_29vs37]]&lt;0, -1/(2^Table1[[#This Row],[CF39 Log2FoldChange_29vs37]]), (2^Table1[[#This Row],[CF39 Log2FoldChange_29vs37]]))), "NA")</f>
        <v>-1.8316576591296934</v>
      </c>
      <c r="D2" s="8">
        <v>2.6129964758284701E-2</v>
      </c>
      <c r="E2" s="8" t="s">
        <v>9</v>
      </c>
      <c r="F2" s="8" t="s">
        <v>10</v>
      </c>
      <c r="G2" s="8" t="s">
        <v>11</v>
      </c>
      <c r="H2" s="8">
        <v>19</v>
      </c>
      <c r="I2" s="8">
        <v>1.4</v>
      </c>
      <c r="J2" t="s">
        <v>245</v>
      </c>
      <c r="K2" t="s">
        <v>248</v>
      </c>
      <c r="L2" t="str">
        <f>RIGHT(Table1[[#This Row],[locus]],5)</f>
        <v>sense</v>
      </c>
      <c r="M2" t="str">
        <f>IF(Table1[[#This Row],[Context?]]="sense","sense","")</f>
        <v>sense</v>
      </c>
    </row>
    <row r="3" spans="1:14" x14ac:dyDescent="0.25">
      <c r="A3" t="s">
        <v>13</v>
      </c>
      <c r="B3">
        <v>-0.91441049723353995</v>
      </c>
      <c r="C3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-1.8847987627361031</v>
      </c>
      <c r="D3" s="7">
        <v>1.0424509335457399E-3</v>
      </c>
      <c r="E3" s="7" t="s">
        <v>6</v>
      </c>
      <c r="F3" s="7" t="s">
        <v>7</v>
      </c>
      <c r="G3" s="7" t="s">
        <v>14</v>
      </c>
      <c r="H3" s="7">
        <v>22</v>
      </c>
      <c r="I3" s="7">
        <v>-2.2000000000000002</v>
      </c>
      <c r="J3" t="s">
        <v>245</v>
      </c>
      <c r="K3" t="s">
        <v>249</v>
      </c>
      <c r="L3" t="str">
        <f>RIGHT(Table1[[#This Row],[locus]],5)</f>
        <v>sense</v>
      </c>
      <c r="M3" t="str">
        <f>IF(Table1[[#This Row],[Context?]]="sense","sense","")</f>
        <v>sense</v>
      </c>
    </row>
    <row r="4" spans="1:14" x14ac:dyDescent="0.25">
      <c r="A4" t="s">
        <v>18</v>
      </c>
      <c r="B4" s="7">
        <v>0.68390364528469105</v>
      </c>
      <c r="C4" s="12">
        <f>IF(Table1[[#This Row],[CF39 Log2FoldChange_29vs37]]&lt;&gt;"NA", (IF(Table1[[#This Row],[CF39 Log2FoldChange_29vs37]]&lt;0, -1/(2^Table1[[#This Row],[CF39 Log2FoldChange_29vs37]]), (2^Table1[[#This Row],[CF39 Log2FoldChange_29vs37]]))), "NA")</f>
        <v>1.6064806962994846</v>
      </c>
      <c r="D4" s="7">
        <v>4.0339148782730602E-4</v>
      </c>
      <c r="E4" s="7" t="s">
        <v>15</v>
      </c>
      <c r="F4" s="7" t="s">
        <v>16</v>
      </c>
      <c r="G4" s="7" t="s">
        <v>17</v>
      </c>
      <c r="H4" s="7">
        <v>24</v>
      </c>
      <c r="I4" s="7">
        <v>1.5</v>
      </c>
      <c r="J4" t="s">
        <v>245</v>
      </c>
      <c r="K4" t="s">
        <v>250</v>
      </c>
      <c r="L4" t="str">
        <f>RIGHT(Table1[[#This Row],[locus]],5)</f>
        <v>sense</v>
      </c>
      <c r="M4" t="str">
        <f>IF(Table1[[#This Row],[Context?]]="sense","sense","")</f>
        <v>sense</v>
      </c>
    </row>
    <row r="5" spans="1:14" x14ac:dyDescent="0.25">
      <c r="A5" t="s">
        <v>23</v>
      </c>
      <c r="B5">
        <v>-0.78403437970576895</v>
      </c>
      <c r="C5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-1.7219394103427452</v>
      </c>
      <c r="D5" s="7">
        <v>1.9937029175282001E-3</v>
      </c>
      <c r="E5" s="7" t="s">
        <v>20</v>
      </c>
      <c r="F5" s="7" t="s">
        <v>21</v>
      </c>
      <c r="G5" s="7" t="s">
        <v>22</v>
      </c>
      <c r="H5" s="7">
        <v>30</v>
      </c>
      <c r="I5" s="7">
        <v>-2.4</v>
      </c>
      <c r="J5" t="s">
        <v>245</v>
      </c>
      <c r="K5" t="s">
        <v>246</v>
      </c>
      <c r="L5" t="str">
        <f>RIGHT(Table1[[#This Row],[locus]],5)</f>
        <v>sense</v>
      </c>
      <c r="M5" t="str">
        <f>IF(Table1[[#This Row],[Context?]]="sense","sense","")</f>
        <v>sense</v>
      </c>
    </row>
    <row r="6" spans="1:14" x14ac:dyDescent="0.25">
      <c r="A6" t="s">
        <v>24</v>
      </c>
      <c r="B6" s="8">
        <v>-0.64712334471909005</v>
      </c>
      <c r="C6" s="14">
        <f>IF(Table1[[#This Row],[CF39 Log2FoldChange_29vs37]]&lt;&gt;"NA", (IF(Table1[[#This Row],[CF39 Log2FoldChange_29vs37]]&lt;0, -1/(2^Table1[[#This Row],[CF39 Log2FoldChange_29vs37]]), (2^Table1[[#This Row],[CF39 Log2FoldChange_29vs37]]))), "NA")</f>
        <v>-1.5660424772266657</v>
      </c>
      <c r="D6" s="8">
        <v>5.0618192612905304E-3</v>
      </c>
      <c r="E6" s="8" t="s">
        <v>25</v>
      </c>
      <c r="F6" s="8" t="s">
        <v>26</v>
      </c>
      <c r="G6" s="8" t="s">
        <v>27</v>
      </c>
      <c r="H6" s="8">
        <v>31</v>
      </c>
      <c r="I6" s="8">
        <v>1.4</v>
      </c>
      <c r="J6" t="s">
        <v>245</v>
      </c>
      <c r="K6" t="s">
        <v>251</v>
      </c>
      <c r="L6" t="str">
        <f>RIGHT(Table1[[#This Row],[locus]],5)</f>
        <v>sense</v>
      </c>
      <c r="M6" t="str">
        <f>IF(Table1[[#This Row],[Context?]]="sense","sense","")</f>
        <v>sense</v>
      </c>
    </row>
    <row r="7" spans="1:14" x14ac:dyDescent="0.25">
      <c r="A7" t="s">
        <v>28</v>
      </c>
      <c r="B7">
        <v>0.982469392815425</v>
      </c>
      <c r="C7" s="12">
        <f>IF(Table1[[#This Row],[CF39 Log2FoldChange_29vs37]]&lt;&gt;"NA", (IF(Table1[[#This Row],[CF39 Log2FoldChange_29vs37]]&lt;0, -1/(2^Table1[[#This Row],[CF39 Log2FoldChange_29vs37]]), (2^Table1[[#This Row],[CF39 Log2FoldChange_29vs37]]))), "NA")</f>
        <v>1.9758444757352907</v>
      </c>
      <c r="D7" s="7">
        <v>2.3046973239678899E-4</v>
      </c>
      <c r="E7" s="7" t="s">
        <v>29</v>
      </c>
      <c r="F7" s="7" t="s">
        <v>30</v>
      </c>
      <c r="G7" s="7" t="s">
        <v>31</v>
      </c>
      <c r="H7" s="7">
        <v>39</v>
      </c>
      <c r="I7" s="7">
        <v>2.1</v>
      </c>
      <c r="J7" t="s">
        <v>245</v>
      </c>
      <c r="K7" t="s">
        <v>252</v>
      </c>
      <c r="L7" t="str">
        <f>RIGHT(Table1[[#This Row],[locus]],5)</f>
        <v>sense</v>
      </c>
      <c r="M7" t="str">
        <f>IF(Table1[[#This Row],[Context?]]="sense","sense","")</f>
        <v>sense</v>
      </c>
    </row>
    <row r="8" spans="1:14" x14ac:dyDescent="0.25">
      <c r="A8" t="s">
        <v>32</v>
      </c>
      <c r="B8" s="7">
        <v>-0.93692765743559103</v>
      </c>
      <c r="C8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-1.9144469158722415</v>
      </c>
      <c r="D8" s="7">
        <v>2.3278113089622598E-3</v>
      </c>
      <c r="E8" s="7" t="s">
        <v>6</v>
      </c>
      <c r="F8" s="7" t="s">
        <v>7</v>
      </c>
      <c r="G8" s="7" t="s">
        <v>33</v>
      </c>
      <c r="H8" s="7">
        <v>47</v>
      </c>
      <c r="I8" s="7">
        <v>-1.6</v>
      </c>
      <c r="J8" t="s">
        <v>245</v>
      </c>
      <c r="K8" t="s">
        <v>253</v>
      </c>
      <c r="L8" t="str">
        <f>RIGHT(Table1[[#This Row],[locus]],5)</f>
        <v>sense</v>
      </c>
      <c r="M8" t="str">
        <f>IF(Table1[[#This Row],[Context?]]="sense","sense","")</f>
        <v>sense</v>
      </c>
      <c r="N8" t="s">
        <v>245</v>
      </c>
    </row>
    <row r="9" spans="1:14" x14ac:dyDescent="0.25">
      <c r="A9" t="s">
        <v>34</v>
      </c>
      <c r="B9" s="7">
        <v>-1.33553040193645</v>
      </c>
      <c r="C9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-2.5236824704247822</v>
      </c>
      <c r="D9" s="7">
        <v>1.7764679677410099E-2</v>
      </c>
      <c r="E9" s="7" t="s">
        <v>35</v>
      </c>
      <c r="F9" s="7" t="s">
        <v>36</v>
      </c>
      <c r="G9" s="7" t="s">
        <v>37</v>
      </c>
      <c r="H9" s="7">
        <v>48</v>
      </c>
      <c r="I9" s="7">
        <v>-1.3</v>
      </c>
      <c r="J9" t="s">
        <v>245</v>
      </c>
      <c r="K9" t="s">
        <v>254</v>
      </c>
      <c r="L9" t="str">
        <f>RIGHT(Table1[[#This Row],[locus]],5)</f>
        <v>antis</v>
      </c>
      <c r="M9" t="str">
        <f>IF(Table1[[#This Row],[Context?]]="sense","sense","")</f>
        <v/>
      </c>
      <c r="N9" t="s">
        <v>245</v>
      </c>
    </row>
    <row r="10" spans="1:14" x14ac:dyDescent="0.25">
      <c r="A10" t="s">
        <v>38</v>
      </c>
      <c r="B10" s="8">
        <v>0.47891026901679101</v>
      </c>
      <c r="C10" s="14">
        <f>IF(Table1[[#This Row],[CF39 Log2FoldChange_29vs37]]&lt;&gt;"NA", (IF(Table1[[#This Row],[CF39 Log2FoldChange_29vs37]]&lt;0, -1/(2^Table1[[#This Row],[CF39 Log2FoldChange_29vs37]]), (2^Table1[[#This Row],[CF39 Log2FoldChange_29vs37]]))), "NA")</f>
        <v>1.3936905529297605</v>
      </c>
      <c r="D10" s="8">
        <v>2.46323699816994E-2</v>
      </c>
      <c r="E10" s="8" t="s">
        <v>39</v>
      </c>
      <c r="F10" s="8" t="s">
        <v>40</v>
      </c>
      <c r="G10" s="8" t="s">
        <v>41</v>
      </c>
      <c r="H10" s="8">
        <v>52</v>
      </c>
      <c r="I10" s="8">
        <v>-1.5</v>
      </c>
      <c r="J10" t="s">
        <v>245</v>
      </c>
      <c r="K10" t="s">
        <v>255</v>
      </c>
      <c r="L10" t="str">
        <f>RIGHT(Table1[[#This Row],[locus]],5)</f>
        <v>sense</v>
      </c>
      <c r="M10" t="str">
        <f>IF(Table1[[#This Row],[Context?]]="sense","sense","")</f>
        <v>sense</v>
      </c>
      <c r="N10" t="s">
        <v>245</v>
      </c>
    </row>
    <row r="11" spans="1:14" x14ac:dyDescent="0.25">
      <c r="A11" t="s">
        <v>42</v>
      </c>
      <c r="B11" s="7">
        <v>-1.15386813480323</v>
      </c>
      <c r="C11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-2.2250968535958684</v>
      </c>
      <c r="D11" s="7">
        <v>2.9356255036789E-2</v>
      </c>
      <c r="E11" s="7" t="s">
        <v>43</v>
      </c>
      <c r="F11" s="7" t="s">
        <v>44</v>
      </c>
      <c r="G11" s="7" t="s">
        <v>45</v>
      </c>
      <c r="H11" s="7">
        <v>54</v>
      </c>
      <c r="I11" s="7">
        <v>-1.4</v>
      </c>
      <c r="J11" t="s">
        <v>245</v>
      </c>
      <c r="K11" t="s">
        <v>256</v>
      </c>
      <c r="L11" t="str">
        <f>RIGHT(Table1[[#This Row],[locus]],5)</f>
        <v>antis</v>
      </c>
      <c r="M11" t="str">
        <f>IF(Table1[[#This Row],[Context?]]="sense","sense","")</f>
        <v/>
      </c>
    </row>
    <row r="12" spans="1:14" x14ac:dyDescent="0.25">
      <c r="A12" t="s">
        <v>47</v>
      </c>
      <c r="B12">
        <v>-0.99265295339479098</v>
      </c>
      <c r="C12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-1.9898407211702132</v>
      </c>
      <c r="D12" s="7">
        <v>2.0360746834176699E-2</v>
      </c>
      <c r="E12" s="7" t="s">
        <v>6</v>
      </c>
      <c r="F12" s="7" t="s">
        <v>48</v>
      </c>
      <c r="G12" s="7" t="s">
        <v>49</v>
      </c>
      <c r="H12" s="7">
        <v>72</v>
      </c>
      <c r="I12" s="7">
        <v>-1.7</v>
      </c>
      <c r="J12" t="s">
        <v>245</v>
      </c>
      <c r="K12" t="s">
        <v>257</v>
      </c>
      <c r="L12" t="str">
        <f>RIGHT(Table1[[#This Row],[locus]],5)</f>
        <v>sense</v>
      </c>
      <c r="M12" t="str">
        <f>IF(Table1[[#This Row],[Context?]]="sense","sense","")</f>
        <v>sense</v>
      </c>
    </row>
    <row r="13" spans="1:14" x14ac:dyDescent="0.25">
      <c r="A13" t="s">
        <v>50</v>
      </c>
      <c r="B13">
        <v>-1.2242385252729</v>
      </c>
      <c r="C13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-2.336321028542192</v>
      </c>
      <c r="D13" s="7">
        <v>3.2514563103474498E-3</v>
      </c>
      <c r="E13" s="7" t="s">
        <v>6</v>
      </c>
      <c r="F13" s="7" t="s">
        <v>7</v>
      </c>
      <c r="G13" s="7" t="s">
        <v>51</v>
      </c>
      <c r="H13" s="7">
        <v>74</v>
      </c>
      <c r="I13" s="7">
        <v>-1.9</v>
      </c>
      <c r="J13" t="s">
        <v>245</v>
      </c>
      <c r="K13" t="s">
        <v>258</v>
      </c>
      <c r="L13" t="str">
        <f>RIGHT(Table1[[#This Row],[locus]],5)</f>
        <v>sense</v>
      </c>
      <c r="M13" t="str">
        <f>IF(Table1[[#This Row],[Context?]]="sense","sense","")</f>
        <v>sense</v>
      </c>
    </row>
    <row r="14" spans="1:14" x14ac:dyDescent="0.25">
      <c r="A14" t="s">
        <v>52</v>
      </c>
      <c r="B14">
        <v>-0.90086415297959299</v>
      </c>
      <c r="C14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-1.8671840638057466</v>
      </c>
      <c r="D14" s="7">
        <v>1.9937029175282001E-3</v>
      </c>
      <c r="E14" s="7" t="s">
        <v>6</v>
      </c>
      <c r="F14" s="7" t="s">
        <v>7</v>
      </c>
      <c r="G14" s="7" t="s">
        <v>53</v>
      </c>
      <c r="H14" s="7">
        <v>75</v>
      </c>
      <c r="I14" s="7">
        <v>-2.2000000000000002</v>
      </c>
      <c r="J14" t="s">
        <v>245</v>
      </c>
      <c r="K14" s="4" t="s">
        <v>259</v>
      </c>
      <c r="L14" t="str">
        <f>RIGHT(Table1[[#This Row],[locus]],5)</f>
        <v>sense</v>
      </c>
      <c r="M14" t="str">
        <f>IF(Table1[[#This Row],[Context?]]="sense","sense","")</f>
        <v>sense</v>
      </c>
    </row>
    <row r="15" spans="1:14" x14ac:dyDescent="0.25">
      <c r="A15" t="s">
        <v>54</v>
      </c>
      <c r="B15">
        <v>-1.20795014900082</v>
      </c>
      <c r="C15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-2.3100917446341804</v>
      </c>
      <c r="D15" s="7">
        <v>2.5369530440895599E-2</v>
      </c>
      <c r="E15" s="7" t="s">
        <v>6</v>
      </c>
      <c r="F15" s="7" t="s">
        <v>7</v>
      </c>
      <c r="G15" s="7" t="s">
        <v>55</v>
      </c>
      <c r="H15" s="7">
        <v>76</v>
      </c>
      <c r="I15" s="7">
        <v>-2.1</v>
      </c>
      <c r="J15" t="s">
        <v>245</v>
      </c>
      <c r="K15" t="s">
        <v>260</v>
      </c>
      <c r="L15" t="str">
        <f>RIGHT(Table1[[#This Row],[locus]],5)</f>
        <v>sense</v>
      </c>
      <c r="M15" t="str">
        <f>IF(Table1[[#This Row],[Context?]]="sense","sense","")</f>
        <v>sense</v>
      </c>
    </row>
    <row r="16" spans="1:14" x14ac:dyDescent="0.25">
      <c r="A16" t="s">
        <v>56</v>
      </c>
      <c r="B16">
        <v>0.58568587618525803</v>
      </c>
      <c r="C16" s="14">
        <f>IF(Table1[[#This Row],[CF39 Log2FoldChange_29vs37]]&lt;&gt;"NA", (IF(Table1[[#This Row],[CF39 Log2FoldChange_29vs37]]&lt;0, -1/(2^Table1[[#This Row],[CF39 Log2FoldChange_29vs37]]), (2^Table1[[#This Row],[CF39 Log2FoldChange_29vs37]]))), "NA")</f>
        <v>1.5007522970823903</v>
      </c>
      <c r="D16" s="8">
        <v>9.0168904930113102E-3</v>
      </c>
      <c r="E16" s="8" t="s">
        <v>6</v>
      </c>
      <c r="F16" s="8" t="s">
        <v>57</v>
      </c>
      <c r="G16" s="8" t="s">
        <v>58</v>
      </c>
      <c r="H16" s="8">
        <v>84</v>
      </c>
      <c r="I16" s="8">
        <v>-1.8</v>
      </c>
      <c r="J16" t="s">
        <v>245</v>
      </c>
      <c r="K16" t="s">
        <v>261</v>
      </c>
      <c r="L16" t="str">
        <f>RIGHT(Table1[[#This Row],[locus]],5)</f>
        <v>sense</v>
      </c>
      <c r="M16" t="str">
        <f>IF(Table1[[#This Row],[Context?]]="sense","sense","")</f>
        <v>sense</v>
      </c>
    </row>
    <row r="17" spans="1:14" x14ac:dyDescent="0.25">
      <c r="A17" t="s">
        <v>59</v>
      </c>
      <c r="B17">
        <v>-0.53973209788853105</v>
      </c>
      <c r="C17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-1.4537025460981745</v>
      </c>
      <c r="D17" s="7">
        <v>5.75612833392677E-3</v>
      </c>
      <c r="E17" s="7" t="s">
        <v>60</v>
      </c>
      <c r="F17" s="7" t="s">
        <v>61</v>
      </c>
      <c r="G17" s="7" t="s">
        <v>62</v>
      </c>
      <c r="H17" s="7">
        <v>88</v>
      </c>
      <c r="I17" s="7">
        <v>-1.8</v>
      </c>
      <c r="J17" t="s">
        <v>245</v>
      </c>
      <c r="K17" t="s">
        <v>262</v>
      </c>
      <c r="L17" t="str">
        <f>RIGHT(Table1[[#This Row],[locus]],5)</f>
        <v>sense</v>
      </c>
      <c r="M17" t="str">
        <f>IF(Table1[[#This Row],[Context?]]="sense","sense","")</f>
        <v>sense</v>
      </c>
    </row>
    <row r="18" spans="1:14" x14ac:dyDescent="0.25">
      <c r="A18" t="s">
        <v>63</v>
      </c>
      <c r="B18">
        <v>-0.46507608915842802</v>
      </c>
      <c r="C18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-1.3803901546141242</v>
      </c>
      <c r="D18" s="7">
        <v>2.6483196110564201E-2</v>
      </c>
      <c r="E18" s="7" t="s">
        <v>64</v>
      </c>
      <c r="F18" s="7" t="s">
        <v>65</v>
      </c>
      <c r="G18" s="7" t="s">
        <v>66</v>
      </c>
      <c r="H18" s="7">
        <v>89</v>
      </c>
      <c r="I18" s="7">
        <v>-2.2999999999999998</v>
      </c>
      <c r="J18" t="s">
        <v>245</v>
      </c>
      <c r="K18" t="s">
        <v>263</v>
      </c>
      <c r="L18" t="str">
        <f>RIGHT(Table1[[#This Row],[locus]],5)</f>
        <v>sense</v>
      </c>
      <c r="M18" t="str">
        <f>IF(Table1[[#This Row],[Context?]]="sense","sense","")</f>
        <v>sense</v>
      </c>
    </row>
    <row r="19" spans="1:14" x14ac:dyDescent="0.25">
      <c r="A19" t="s">
        <v>69</v>
      </c>
      <c r="B19">
        <v>1.7211221716782801</v>
      </c>
      <c r="C19" s="12">
        <f>IF(Table1[[#This Row],[CF39 Log2FoldChange_29vs37]]&lt;&gt;"NA", (IF(Table1[[#This Row],[CF39 Log2FoldChange_29vs37]]&lt;0, -1/(2^Table1[[#This Row],[CF39 Log2FoldChange_29vs37]]), (2^Table1[[#This Row],[CF39 Log2FoldChange_29vs37]]))), "NA")</f>
        <v>3.2969275215546112</v>
      </c>
      <c r="D19" s="9">
        <v>8.12640327758378E-20</v>
      </c>
      <c r="E19" s="7" t="s">
        <v>6</v>
      </c>
      <c r="F19" s="7" t="s">
        <v>67</v>
      </c>
      <c r="G19" s="7" t="s">
        <v>68</v>
      </c>
      <c r="H19" s="7">
        <v>109</v>
      </c>
      <c r="I19" s="7">
        <v>3.2</v>
      </c>
      <c r="J19" t="s">
        <v>245</v>
      </c>
      <c r="K19" t="s">
        <v>264</v>
      </c>
      <c r="L19" t="str">
        <f>RIGHT(Table1[[#This Row],[locus]],5)</f>
        <v>sense</v>
      </c>
      <c r="M19" t="str">
        <f>IF(Table1[[#This Row],[Context?]]="sense","sense","")</f>
        <v>sense</v>
      </c>
    </row>
    <row r="20" spans="1:14" x14ac:dyDescent="0.25">
      <c r="A20" t="s">
        <v>70</v>
      </c>
      <c r="B20">
        <v>-1.2739502314331701</v>
      </c>
      <c r="C20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-2.4182279287597477</v>
      </c>
      <c r="D20" s="7">
        <v>3.9004936446516002E-2</v>
      </c>
      <c r="E20" s="7" t="s">
        <v>71</v>
      </c>
      <c r="F20" s="7" t="s">
        <v>12</v>
      </c>
      <c r="G20" s="7" t="s">
        <v>72</v>
      </c>
      <c r="H20" s="7">
        <v>116</v>
      </c>
      <c r="I20" s="7">
        <v>-1.3</v>
      </c>
      <c r="J20" t="s">
        <v>245</v>
      </c>
      <c r="K20" s="4" t="s">
        <v>265</v>
      </c>
      <c r="L20" t="str">
        <f>RIGHT(Table1[[#This Row],[locus]],5)</f>
        <v>sense</v>
      </c>
      <c r="M20" t="str">
        <f>IF(Table1[[#This Row],[Context?]]="sense","sense","")</f>
        <v>sense</v>
      </c>
    </row>
    <row r="21" spans="1:14" x14ac:dyDescent="0.25">
      <c r="A21" t="s">
        <v>73</v>
      </c>
      <c r="B21">
        <v>-1.2540030929503301</v>
      </c>
      <c r="C21" s="13">
        <f>IF(Table1[[#This Row],[CF39 Log2FoldChange_29vs37]]&lt;&gt;"NA", (IF(Table1[[#This Row],[CF39 Log2FoldChange_29vs37]]&lt;0, -1/(2^Table1[[#This Row],[CF39 Log2FoldChange_29vs37]]), (2^Table1[[#This Row],[CF39 Log2FoldChange_29vs37]]))), "NA")</f>
        <v>-2.3850228578342616</v>
      </c>
      <c r="D21">
        <v>1.35933978822442E-3</v>
      </c>
      <c r="E21" t="s">
        <v>6</v>
      </c>
      <c r="F21" t="s">
        <v>19</v>
      </c>
      <c r="G21" t="s">
        <v>74</v>
      </c>
      <c r="H21">
        <v>119</v>
      </c>
      <c r="I21">
        <v>-4.3</v>
      </c>
      <c r="J21" t="s">
        <v>245</v>
      </c>
      <c r="K21" t="s">
        <v>266</v>
      </c>
      <c r="L21" t="str">
        <f>RIGHT(Table1[[#This Row],[locus]],5)</f>
        <v>antis</v>
      </c>
      <c r="M21" t="str">
        <f>IF(Table1[[#This Row],[Context?]]="sense","sense","")</f>
        <v/>
      </c>
    </row>
    <row r="22" spans="1:14" x14ac:dyDescent="0.25">
      <c r="A22" t="s">
        <v>75</v>
      </c>
      <c r="B22">
        <v>-1.1261284598782499</v>
      </c>
      <c r="C22" s="13">
        <f>IF(Table1[[#This Row],[CF39 Log2FoldChange_29vs37]]&lt;&gt;"NA", (IF(Table1[[#This Row],[CF39 Log2FoldChange_29vs37]]&lt;0, -1/(2^Table1[[#This Row],[CF39 Log2FoldChange_29vs37]]), (2^Table1[[#This Row],[CF39 Log2FoldChange_29vs37]]))), "NA")</f>
        <v>-2.1827220985306717</v>
      </c>
      <c r="D22">
        <v>9.0168904930113102E-3</v>
      </c>
      <c r="E22" t="s">
        <v>76</v>
      </c>
      <c r="F22" t="s">
        <v>21</v>
      </c>
      <c r="G22" t="s">
        <v>77</v>
      </c>
      <c r="H22">
        <v>119</v>
      </c>
      <c r="I22">
        <v>-4.3</v>
      </c>
      <c r="J22" t="s">
        <v>245</v>
      </c>
      <c r="K22" t="s">
        <v>266</v>
      </c>
      <c r="L22" t="str">
        <f>RIGHT(Table1[[#This Row],[locus]],5)</f>
        <v>antis</v>
      </c>
      <c r="M22" t="str">
        <f>IF(Table1[[#This Row],[Context?]]="sense","sense","")</f>
        <v/>
      </c>
    </row>
    <row r="23" spans="1:14" x14ac:dyDescent="0.25">
      <c r="A23" t="s">
        <v>78</v>
      </c>
      <c r="B23">
        <v>-1.4447728267222499</v>
      </c>
      <c r="C23" s="13">
        <f>IF(Table1[[#This Row],[CF39 Log2FoldChange_29vs37]]&lt;&gt;"NA", (IF(Table1[[#This Row],[CF39 Log2FoldChange_29vs37]]&lt;0, -1/(2^Table1[[#This Row],[CF39 Log2FoldChange_29vs37]]), (2^Table1[[#This Row],[CF39 Log2FoldChange_29vs37]]))), "NA")</f>
        <v>-2.7221995494114584</v>
      </c>
      <c r="D23" s="1">
        <v>9.2752676072838799E-10</v>
      </c>
      <c r="E23" t="s">
        <v>76</v>
      </c>
      <c r="F23" t="s">
        <v>21</v>
      </c>
      <c r="G23" t="s">
        <v>77</v>
      </c>
      <c r="H23">
        <v>119</v>
      </c>
      <c r="I23">
        <v>-4.3</v>
      </c>
      <c r="J23" t="s">
        <v>245</v>
      </c>
      <c r="K23" t="s">
        <v>266</v>
      </c>
      <c r="L23" t="str">
        <f>RIGHT(Table1[[#This Row],[locus]],5)</f>
        <v>sense</v>
      </c>
      <c r="M23" t="str">
        <f>IF(Table1[[#This Row],[Context?]]="sense","sense","")</f>
        <v>sense</v>
      </c>
    </row>
    <row r="24" spans="1:14" x14ac:dyDescent="0.25">
      <c r="A24" t="s">
        <v>82</v>
      </c>
      <c r="B24">
        <v>-0.62776558455952103</v>
      </c>
      <c r="C24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-1.5451700128727277</v>
      </c>
      <c r="D24" s="7">
        <v>5.0294209780459001E-3</v>
      </c>
      <c r="E24" s="7" t="s">
        <v>79</v>
      </c>
      <c r="F24" s="7" t="s">
        <v>80</v>
      </c>
      <c r="G24" s="7" t="s">
        <v>81</v>
      </c>
      <c r="H24" s="7">
        <v>120</v>
      </c>
      <c r="I24" s="7">
        <v>-1.8</v>
      </c>
      <c r="J24" t="s">
        <v>245</v>
      </c>
      <c r="K24" t="s">
        <v>267</v>
      </c>
      <c r="L24" t="str">
        <f>RIGHT(Table1[[#This Row],[locus]],5)</f>
        <v>sense</v>
      </c>
      <c r="M24" t="str">
        <f>IF(Table1[[#This Row],[Context?]]="sense","sense","")</f>
        <v>sense</v>
      </c>
    </row>
    <row r="25" spans="1:14" x14ac:dyDescent="0.25">
      <c r="A25" t="s">
        <v>83</v>
      </c>
      <c r="B25" s="8">
        <v>-3.34723781324139</v>
      </c>
      <c r="C25" s="14">
        <f>IF(Table1[[#This Row],[CF39 Log2FoldChange_29vs37]]&lt;&gt;"NA", (IF(Table1[[#This Row],[CF39 Log2FoldChange_29vs37]]&lt;0, -1/(2^Table1[[#This Row],[CF39 Log2FoldChange_29vs37]]), (2^Table1[[#This Row],[CF39 Log2FoldChange_29vs37]]))), "NA")</f>
        <v>-10.176981485022232</v>
      </c>
      <c r="D25" s="8">
        <v>2.2730033399970099E-4</v>
      </c>
      <c r="E25" s="8" t="s">
        <v>84</v>
      </c>
      <c r="F25" s="8" t="s">
        <v>85</v>
      </c>
      <c r="G25" s="8" t="s">
        <v>86</v>
      </c>
      <c r="H25" s="8">
        <v>137</v>
      </c>
      <c r="I25" s="8">
        <v>1.9</v>
      </c>
      <c r="J25" t="s">
        <v>245</v>
      </c>
      <c r="K25" t="s">
        <v>268</v>
      </c>
      <c r="L25" t="str">
        <f>RIGHT(Table1[[#This Row],[locus]],5)</f>
        <v>antis</v>
      </c>
      <c r="M25" t="str">
        <f>IF(Table1[[#This Row],[Context?]]="sense","sense","")</f>
        <v/>
      </c>
      <c r="N25" t="s">
        <v>245</v>
      </c>
    </row>
    <row r="26" spans="1:14" x14ac:dyDescent="0.25">
      <c r="A26" t="s">
        <v>87</v>
      </c>
      <c r="B26" s="7">
        <v>-1.2638643271255401</v>
      </c>
      <c r="C26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-2.4013810154300348</v>
      </c>
      <c r="D26" s="7">
        <v>1.18207979340134E-4</v>
      </c>
      <c r="E26" s="7" t="s">
        <v>88</v>
      </c>
      <c r="F26" s="7" t="s">
        <v>89</v>
      </c>
      <c r="G26" s="7" t="s">
        <v>90</v>
      </c>
      <c r="H26" s="7">
        <v>142</v>
      </c>
      <c r="I26" s="7">
        <v>-1.4</v>
      </c>
      <c r="J26" t="s">
        <v>245</v>
      </c>
      <c r="K26" t="s">
        <v>269</v>
      </c>
      <c r="L26" t="str">
        <f>RIGHT(Table1[[#This Row],[locus]],5)</f>
        <v>antis</v>
      </c>
      <c r="M26" t="str">
        <f>IF(Table1[[#This Row],[Context?]]="sense","sense","")</f>
        <v/>
      </c>
    </row>
    <row r="27" spans="1:14" x14ac:dyDescent="0.25">
      <c r="A27" t="s">
        <v>91</v>
      </c>
      <c r="B27" s="7">
        <v>-1.7629521925335401</v>
      </c>
      <c r="C27" s="13">
        <f>IF(Table1[[#This Row],[CF39 Log2FoldChange_29vs37]]&lt;&gt;"NA", (IF(Table1[[#This Row],[CF39 Log2FoldChange_29vs37]]&lt;0, -1/(2^Table1[[#This Row],[CF39 Log2FoldChange_29vs37]]), (2^Table1[[#This Row],[CF39 Log2FoldChange_29vs37]]))), "NA")</f>
        <v>-3.3939191385893546</v>
      </c>
      <c r="D27">
        <v>8.5526792910881402E-4</v>
      </c>
      <c r="E27" t="s">
        <v>92</v>
      </c>
      <c r="F27" t="s">
        <v>93</v>
      </c>
      <c r="G27" t="s">
        <v>94</v>
      </c>
      <c r="H27">
        <v>143</v>
      </c>
      <c r="I27">
        <v>-1.4</v>
      </c>
      <c r="J27" t="s">
        <v>245</v>
      </c>
      <c r="K27" t="s">
        <v>270</v>
      </c>
      <c r="L27" t="str">
        <f>RIGHT(Table1[[#This Row],[locus]],5)</f>
        <v>antis</v>
      </c>
      <c r="M27" t="str">
        <f>IF(Table1[[#This Row],[Context?]]="sense","sense","")</f>
        <v/>
      </c>
    </row>
    <row r="28" spans="1:14" x14ac:dyDescent="0.25">
      <c r="A28" t="s">
        <v>98</v>
      </c>
      <c r="B28">
        <v>-0.78395256378782296</v>
      </c>
      <c r="C28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-1.72184176111346</v>
      </c>
      <c r="D28" s="9">
        <v>2.0050576719638601E-5</v>
      </c>
      <c r="E28" s="7" t="s">
        <v>95</v>
      </c>
      <c r="F28" s="7" t="s">
        <v>96</v>
      </c>
      <c r="G28" s="7" t="s">
        <v>97</v>
      </c>
      <c r="H28" s="7">
        <v>144</v>
      </c>
      <c r="I28" s="7">
        <v>-1.7</v>
      </c>
      <c r="K28" t="s">
        <v>271</v>
      </c>
      <c r="L28" t="str">
        <f>RIGHT(Table1[[#This Row],[locus]],5)</f>
        <v>sense</v>
      </c>
      <c r="M28" t="str">
        <f>IF(Table1[[#This Row],[Context?]]="sense","sense","")</f>
        <v>sense</v>
      </c>
    </row>
    <row r="29" spans="1:14" x14ac:dyDescent="0.25">
      <c r="A29" t="s">
        <v>100</v>
      </c>
      <c r="B29">
        <v>0.88539646090588897</v>
      </c>
      <c r="C29" s="12">
        <f>IF(Table1[[#This Row],[CF39 Log2FoldChange_29vs37]]&lt;&gt;"NA", (IF(Table1[[#This Row],[CF39 Log2FoldChange_29vs37]]&lt;0, -1/(2^Table1[[#This Row],[CF39 Log2FoldChange_29vs37]]), (2^Table1[[#This Row],[CF39 Log2FoldChange_29vs37]]))), "NA")</f>
        <v>1.8472721927510671</v>
      </c>
      <c r="D29" s="7">
        <v>1.0476676045638E-3</v>
      </c>
      <c r="E29" s="7" t="s">
        <v>6</v>
      </c>
      <c r="F29" s="7" t="s">
        <v>101</v>
      </c>
      <c r="G29" s="7" t="s">
        <v>102</v>
      </c>
      <c r="H29" s="7">
        <v>151</v>
      </c>
      <c r="I29" s="7">
        <v>2.7</v>
      </c>
      <c r="J29" t="s">
        <v>245</v>
      </c>
      <c r="K29" t="s">
        <v>272</v>
      </c>
      <c r="L29" t="str">
        <f>RIGHT(Table1[[#This Row],[locus]],5)</f>
        <v>sense</v>
      </c>
      <c r="M29" t="str">
        <f>IF(Table1[[#This Row],[Context?]]="sense","sense","")</f>
        <v>sense</v>
      </c>
    </row>
    <row r="30" spans="1:14" x14ac:dyDescent="0.25">
      <c r="A30" t="s">
        <v>103</v>
      </c>
      <c r="B30">
        <v>-1.9837690387095701</v>
      </c>
      <c r="C30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-3.9552504181356638</v>
      </c>
      <c r="D30" s="7">
        <v>5.2357710202171703E-4</v>
      </c>
      <c r="E30" s="7" t="s">
        <v>104</v>
      </c>
      <c r="F30" s="7" t="s">
        <v>105</v>
      </c>
      <c r="G30" s="7" t="s">
        <v>106</v>
      </c>
      <c r="H30" s="7">
        <v>154</v>
      </c>
      <c r="I30" s="7">
        <v>-1.8</v>
      </c>
      <c r="J30" t="s">
        <v>245</v>
      </c>
      <c r="K30" t="s">
        <v>274</v>
      </c>
      <c r="L30" t="str">
        <f>RIGHT(Table1[[#This Row],[locus]],5)</f>
        <v>sense</v>
      </c>
      <c r="M30" t="str">
        <f>IF(Table1[[#This Row],[Context?]]="sense","sense","")</f>
        <v>sense</v>
      </c>
    </row>
    <row r="31" spans="1:14" x14ac:dyDescent="0.25">
      <c r="A31" t="s">
        <v>107</v>
      </c>
      <c r="B31">
        <v>-2.3749411508610998</v>
      </c>
      <c r="C31" s="13">
        <f>IF(Table1[[#This Row],[CF39 Log2FoldChange_29vs37]]&lt;&gt;"NA", (IF(Table1[[#This Row],[CF39 Log2FoldChange_29vs37]]&lt;0, -1/(2^Table1[[#This Row],[CF39 Log2FoldChange_29vs37]]), (2^Table1[[#This Row],[CF39 Log2FoldChange_29vs37]]))), "NA")</f>
        <v>-5.1871466247955196</v>
      </c>
      <c r="D31">
        <v>3.6911648170139699E-4</v>
      </c>
      <c r="E31" t="s">
        <v>108</v>
      </c>
      <c r="F31" t="s">
        <v>109</v>
      </c>
      <c r="G31" t="s">
        <v>110</v>
      </c>
      <c r="H31">
        <v>155</v>
      </c>
      <c r="I31">
        <v>-1.8</v>
      </c>
      <c r="J31" t="s">
        <v>245</v>
      </c>
      <c r="K31" t="s">
        <v>275</v>
      </c>
      <c r="L31" t="str">
        <f>RIGHT(Table1[[#This Row],[locus]],5)</f>
        <v>sense</v>
      </c>
      <c r="M31" t="str">
        <f>IF(Table1[[#This Row],[Context?]]="sense","sense","")</f>
        <v>sense</v>
      </c>
    </row>
    <row r="32" spans="1:14" x14ac:dyDescent="0.25">
      <c r="A32" t="s">
        <v>111</v>
      </c>
      <c r="B32">
        <v>1.9292578638667299</v>
      </c>
      <c r="C32" s="14">
        <f>IF(Table1[[#This Row],[CF39 Log2FoldChange_29vs37]]&lt;&gt;"NA", (IF(Table1[[#This Row],[CF39 Log2FoldChange_29vs37]]&lt;0, -1/(2^Table1[[#This Row],[CF39 Log2FoldChange_29vs37]]), (2^Table1[[#This Row],[CF39 Log2FoldChange_29vs37]]))), "NA")</f>
        <v>3.8085923118525793</v>
      </c>
      <c r="D32" s="8">
        <v>3.30024971365495E-2</v>
      </c>
      <c r="E32" s="8" t="s">
        <v>112</v>
      </c>
      <c r="F32" s="8" t="s">
        <v>113</v>
      </c>
      <c r="G32" s="8" t="s">
        <v>114</v>
      </c>
      <c r="H32" s="8">
        <v>172</v>
      </c>
      <c r="I32" s="8">
        <v>-3</v>
      </c>
      <c r="J32" t="s">
        <v>245</v>
      </c>
      <c r="K32" s="6" t="s">
        <v>276</v>
      </c>
      <c r="L32" t="str">
        <f>RIGHT(Table1[[#This Row],[locus]],5)</f>
        <v>sense</v>
      </c>
      <c r="M32" t="str">
        <f>IF(Table1[[#This Row],[Context?]]="sense","sense","")</f>
        <v>sense</v>
      </c>
    </row>
    <row r="33" spans="1:14" x14ac:dyDescent="0.25">
      <c r="A33" t="s">
        <v>117</v>
      </c>
      <c r="B33">
        <v>-3.85691731969436</v>
      </c>
      <c r="C33" s="13">
        <f>IF(Table1[[#This Row],[CF39 Log2FoldChange_29vs37]]&lt;&gt;"NA", (IF(Table1[[#This Row],[CF39 Log2FoldChange_29vs37]]&lt;0, -1/(2^Table1[[#This Row],[CF39 Log2FoldChange_29vs37]]), (2^Table1[[#This Row],[CF39 Log2FoldChange_29vs37]]))), "NA")</f>
        <v>-14.489313327438806</v>
      </c>
      <c r="D33" s="1">
        <v>9.6424067255029596E-6</v>
      </c>
      <c r="E33" t="s">
        <v>6</v>
      </c>
      <c r="F33" t="s">
        <v>115</v>
      </c>
      <c r="G33" t="s">
        <v>116</v>
      </c>
      <c r="H33">
        <v>199</v>
      </c>
      <c r="I33">
        <v>-5.7</v>
      </c>
      <c r="J33" t="s">
        <v>245</v>
      </c>
      <c r="K33" t="s">
        <v>277</v>
      </c>
      <c r="L33" t="str">
        <f>RIGHT(Table1[[#This Row],[locus]],5)</f>
        <v>sense</v>
      </c>
      <c r="M33" t="str">
        <f>IF(Table1[[#This Row],[Context?]]="sense","sense","")</f>
        <v>sense</v>
      </c>
    </row>
    <row r="34" spans="1:14" x14ac:dyDescent="0.25">
      <c r="A34" t="s">
        <v>118</v>
      </c>
      <c r="B34">
        <v>-3.43064713537238</v>
      </c>
      <c r="C34" s="13">
        <f>IF(Table1[[#This Row],[CF39 Log2FoldChange_29vs37]]&lt;&gt;"NA", (IF(Table1[[#This Row],[CF39 Log2FoldChange_29vs37]]&lt;0, -1/(2^Table1[[#This Row],[CF39 Log2FoldChange_29vs37]]), (2^Table1[[#This Row],[CF39 Log2FoldChange_29vs37]]))), "NA")</f>
        <v>-10.782704220753972</v>
      </c>
      <c r="D34" s="1">
        <v>3.5978487746643701E-6</v>
      </c>
      <c r="E34" t="s">
        <v>6</v>
      </c>
      <c r="F34" t="s">
        <v>7</v>
      </c>
      <c r="G34" t="s">
        <v>119</v>
      </c>
      <c r="H34">
        <v>200</v>
      </c>
      <c r="I34">
        <v>-4.4000000000000004</v>
      </c>
      <c r="J34" t="s">
        <v>245</v>
      </c>
      <c r="K34" t="s">
        <v>278</v>
      </c>
      <c r="L34" t="str">
        <f>RIGHT(Table1[[#This Row],[locus]],5)</f>
        <v>sense</v>
      </c>
      <c r="M34" t="str">
        <f>IF(Table1[[#This Row],[Context?]]="sense","sense","")</f>
        <v>sense</v>
      </c>
    </row>
    <row r="35" spans="1:14" x14ac:dyDescent="0.25">
      <c r="A35" t="s">
        <v>120</v>
      </c>
      <c r="B35">
        <v>-3.0280069551266799</v>
      </c>
      <c r="C35" s="13">
        <f>IF(Table1[[#This Row],[CF39 Log2FoldChange_29vs37]]&lt;&gt;"NA", (IF(Table1[[#This Row],[CF39 Log2FoldChange_29vs37]]&lt;0, -1/(2^Table1[[#This Row],[CF39 Log2FoldChange_29vs37]]), (2^Table1[[#This Row],[CF39 Log2FoldChange_29vs37]]))), "NA")</f>
        <v>-8.1568207873238077</v>
      </c>
      <c r="D35" s="1">
        <v>3.5750455939881098E-13</v>
      </c>
      <c r="E35" t="s">
        <v>6</v>
      </c>
      <c r="F35" t="s">
        <v>7</v>
      </c>
      <c r="G35" t="s">
        <v>121</v>
      </c>
      <c r="H35">
        <v>201</v>
      </c>
      <c r="I35">
        <v>-4.5999999999999996</v>
      </c>
      <c r="J35" t="s">
        <v>245</v>
      </c>
      <c r="K35" t="s">
        <v>279</v>
      </c>
      <c r="L35" t="str">
        <f>RIGHT(Table1[[#This Row],[locus]],5)</f>
        <v>sense</v>
      </c>
      <c r="M35" t="str">
        <f>IF(Table1[[#This Row],[Context?]]="sense","sense","")</f>
        <v>sense</v>
      </c>
    </row>
    <row r="36" spans="1:14" x14ac:dyDescent="0.25">
      <c r="A36" t="s">
        <v>122</v>
      </c>
      <c r="B36">
        <v>-3.1597089874233601</v>
      </c>
      <c r="C36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-8.9364943018581879</v>
      </c>
      <c r="D36" s="9">
        <v>8.2004343129617892E-6</v>
      </c>
      <c r="E36" s="7" t="s">
        <v>6</v>
      </c>
      <c r="F36" s="7" t="s">
        <v>123</v>
      </c>
      <c r="G36" s="7" t="s">
        <v>124</v>
      </c>
      <c r="H36" s="7">
        <v>202</v>
      </c>
      <c r="I36" s="7">
        <v>-7.4</v>
      </c>
      <c r="J36" t="s">
        <v>245</v>
      </c>
      <c r="K36" t="s">
        <v>280</v>
      </c>
      <c r="L36" t="str">
        <f>RIGHT(Table1[[#This Row],[locus]],5)</f>
        <v>sense</v>
      </c>
      <c r="M36" t="str">
        <f>IF(Table1[[#This Row],[Context?]]="sense","sense","")</f>
        <v>sense</v>
      </c>
    </row>
    <row r="37" spans="1:14" x14ac:dyDescent="0.25">
      <c r="A37" t="s">
        <v>125</v>
      </c>
      <c r="B37">
        <v>-4.3498662294129202</v>
      </c>
      <c r="C37" s="13">
        <f>IF(Table1[[#This Row],[CF39 Log2FoldChange_29vs37]]&lt;&gt;"NA", (IF(Table1[[#This Row],[CF39 Log2FoldChange_29vs37]]&lt;0, -1/(2^Table1[[#This Row],[CF39 Log2FoldChange_29vs37]]), (2^Table1[[#This Row],[CF39 Log2FoldChange_29vs37]]))), "NA")</f>
        <v>-20.391079233419312</v>
      </c>
      <c r="D37">
        <v>3.0000918804824398E-4</v>
      </c>
      <c r="E37" t="s">
        <v>126</v>
      </c>
      <c r="F37" t="s">
        <v>127</v>
      </c>
      <c r="G37" t="s">
        <v>128</v>
      </c>
      <c r="H37">
        <v>203</v>
      </c>
      <c r="I37">
        <v>-4</v>
      </c>
      <c r="J37" t="s">
        <v>245</v>
      </c>
      <c r="K37" t="s">
        <v>281</v>
      </c>
      <c r="L37" t="str">
        <f>RIGHT(Table1[[#This Row],[locus]],5)</f>
        <v>sense</v>
      </c>
      <c r="M37" t="str">
        <f>IF(Table1[[#This Row],[Context?]]="sense","sense","")</f>
        <v>sense</v>
      </c>
      <c r="N37" t="s">
        <v>245</v>
      </c>
    </row>
    <row r="38" spans="1:14" x14ac:dyDescent="0.25">
      <c r="A38" t="s">
        <v>129</v>
      </c>
      <c r="B38" s="7">
        <v>-1.4627930203921</v>
      </c>
      <c r="C38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-2.7564148221029883</v>
      </c>
      <c r="D38" s="7">
        <v>2.4276913566075298E-2</v>
      </c>
      <c r="E38" s="7" t="s">
        <v>130</v>
      </c>
      <c r="F38" s="7" t="s">
        <v>46</v>
      </c>
      <c r="G38" s="7" t="s">
        <v>131</v>
      </c>
      <c r="H38" s="7">
        <v>207</v>
      </c>
      <c r="I38" s="7">
        <v>-1.6</v>
      </c>
      <c r="J38" t="s">
        <v>245</v>
      </c>
      <c r="K38" t="s">
        <v>282</v>
      </c>
      <c r="L38" t="str">
        <f>RIGHT(Table1[[#This Row],[locus]],5)</f>
        <v>antis</v>
      </c>
      <c r="M38" t="str">
        <f>IF(Table1[[#This Row],[Context?]]="sense","sense","")</f>
        <v/>
      </c>
    </row>
    <row r="39" spans="1:14" x14ac:dyDescent="0.25">
      <c r="A39" t="s">
        <v>132</v>
      </c>
      <c r="B39">
        <v>1.20109745165714</v>
      </c>
      <c r="C39" s="13">
        <f>IF(Table1[[#This Row],[CF39 Log2FoldChange_29vs37]]&lt;&gt;"NA", (IF(Table1[[#This Row],[CF39 Log2FoldChange_29vs37]]&lt;0, -1/(2^Table1[[#This Row],[CF39 Log2FoldChange_29vs37]]), (2^Table1[[#This Row],[CF39 Log2FoldChange_29vs37]]))), "NA")</f>
        <v>2.2991449942551987</v>
      </c>
      <c r="D39">
        <v>5.7075257167484104E-3</v>
      </c>
      <c r="E39" t="s">
        <v>133</v>
      </c>
      <c r="F39" t="s">
        <v>134</v>
      </c>
      <c r="G39" t="s">
        <v>135</v>
      </c>
      <c r="H39">
        <v>215</v>
      </c>
      <c r="I39">
        <v>4.2</v>
      </c>
      <c r="J39" t="s">
        <v>245</v>
      </c>
      <c r="K39" t="s">
        <v>283</v>
      </c>
      <c r="L39" t="str">
        <f>RIGHT(Table1[[#This Row],[locus]],5)</f>
        <v>sense</v>
      </c>
      <c r="M39" t="str">
        <f>IF(Table1[[#This Row],[Context?]]="sense","sense","")</f>
        <v>sense</v>
      </c>
    </row>
    <row r="40" spans="1:14" x14ac:dyDescent="0.25">
      <c r="A40" t="s">
        <v>136</v>
      </c>
      <c r="B40">
        <v>1.72832286426575</v>
      </c>
      <c r="C40" s="12">
        <f>IF(Table1[[#This Row],[CF39 Log2FoldChange_29vs37]]&lt;&gt;"NA", (IF(Table1[[#This Row],[CF39 Log2FoldChange_29vs37]]&lt;0, -1/(2^Table1[[#This Row],[CF39 Log2FoldChange_29vs37]]), (2^Table1[[#This Row],[CF39 Log2FoldChange_29vs37]]))), "NA")</f>
        <v>3.3134240816825375</v>
      </c>
      <c r="D40" s="7">
        <v>1.2872478765018401E-2</v>
      </c>
      <c r="E40" s="7" t="s">
        <v>137</v>
      </c>
      <c r="F40" s="7" t="s">
        <v>138</v>
      </c>
      <c r="G40" s="7" t="s">
        <v>139</v>
      </c>
      <c r="H40" s="7">
        <v>216</v>
      </c>
      <c r="I40" s="7">
        <v>3.1</v>
      </c>
      <c r="J40" t="s">
        <v>245</v>
      </c>
      <c r="K40" s="6" t="s">
        <v>284</v>
      </c>
      <c r="L40" t="str">
        <f>RIGHT(Table1[[#This Row],[locus]],5)</f>
        <v>sense</v>
      </c>
      <c r="M40" t="str">
        <f>IF(Table1[[#This Row],[Context?]]="sense","sense","")</f>
        <v>sense</v>
      </c>
      <c r="N40" t="s">
        <v>245</v>
      </c>
    </row>
    <row r="41" spans="1:14" x14ac:dyDescent="0.25">
      <c r="A41" t="s">
        <v>140</v>
      </c>
      <c r="B41">
        <v>1.59901447876309</v>
      </c>
      <c r="C41" s="12">
        <f>IF(Table1[[#This Row],[CF39 Log2FoldChange_29vs37]]&lt;&gt;"NA", (IF(Table1[[#This Row],[CF39 Log2FoldChange_29vs37]]&lt;0, -1/(2^Table1[[#This Row],[CF39 Log2FoldChange_29vs37]]), (2^Table1[[#This Row],[CF39 Log2FoldChange_29vs37]]))), "NA")</f>
        <v>3.0293630340277145</v>
      </c>
      <c r="D41" s="7">
        <v>7.3754303546957698E-3</v>
      </c>
      <c r="E41" s="7" t="s">
        <v>141</v>
      </c>
      <c r="F41" s="7" t="s">
        <v>142</v>
      </c>
      <c r="G41" s="7" t="s">
        <v>143</v>
      </c>
      <c r="H41" s="7">
        <v>217</v>
      </c>
      <c r="I41" s="7">
        <v>3.2</v>
      </c>
      <c r="J41" t="s">
        <v>245</v>
      </c>
      <c r="K41" t="s">
        <v>285</v>
      </c>
      <c r="L41" t="str">
        <f>RIGHT(Table1[[#This Row],[locus]],5)</f>
        <v>sense</v>
      </c>
      <c r="M41" t="str">
        <f>IF(Table1[[#This Row],[Context?]]="sense","sense","")</f>
        <v>sense</v>
      </c>
    </row>
    <row r="42" spans="1:14" x14ac:dyDescent="0.25">
      <c r="A42" t="s">
        <v>147</v>
      </c>
      <c r="B42">
        <v>1.58602779341031</v>
      </c>
      <c r="C42" s="12">
        <f>IF(Table1[[#This Row],[CF39 Log2FoldChange_29vs37]]&lt;&gt;"NA", (IF(Table1[[#This Row],[CF39 Log2FoldChange_29vs37]]&lt;0, -1/(2^Table1[[#This Row],[CF39 Log2FoldChange_29vs37]]), (2^Table1[[#This Row],[CF39 Log2FoldChange_29vs37]]))), "NA")</f>
        <v>3.0022160319352991</v>
      </c>
      <c r="D42" s="9">
        <v>1.50262487107813E-13</v>
      </c>
      <c r="E42" s="7" t="s">
        <v>144</v>
      </c>
      <c r="F42" s="7" t="s">
        <v>145</v>
      </c>
      <c r="G42" s="7" t="s">
        <v>146</v>
      </c>
      <c r="H42" s="7">
        <v>218</v>
      </c>
      <c r="I42" s="7">
        <v>2.5</v>
      </c>
      <c r="J42" t="s">
        <v>245</v>
      </c>
      <c r="K42" s="6" t="s">
        <v>286</v>
      </c>
      <c r="L42" t="str">
        <f>RIGHT(Table1[[#This Row],[locus]],5)</f>
        <v>sense</v>
      </c>
      <c r="M42" t="str">
        <f>IF(Table1[[#This Row],[Context?]]="sense","sense","")</f>
        <v>sense</v>
      </c>
    </row>
    <row r="43" spans="1:14" x14ac:dyDescent="0.25">
      <c r="A43" t="s">
        <v>151</v>
      </c>
      <c r="B43">
        <v>1.7177250364607299</v>
      </c>
      <c r="C43" s="12">
        <f>IF(Table1[[#This Row],[CF39 Log2FoldChange_29vs37]]&lt;&gt;"NA", (IF(Table1[[#This Row],[CF39 Log2FoldChange_29vs37]]&lt;0, -1/(2^Table1[[#This Row],[CF39 Log2FoldChange_29vs37]]), (2^Table1[[#This Row],[CF39 Log2FoldChange_29vs37]]))), "NA")</f>
        <v>3.2891733308975124</v>
      </c>
      <c r="D43" s="7">
        <v>1.3235253362973401E-4</v>
      </c>
      <c r="E43" s="7" t="s">
        <v>148</v>
      </c>
      <c r="F43" s="7" t="s">
        <v>149</v>
      </c>
      <c r="G43" s="7" t="s">
        <v>150</v>
      </c>
      <c r="H43" s="7">
        <v>219</v>
      </c>
      <c r="I43" s="7">
        <v>3.4</v>
      </c>
      <c r="J43" t="s">
        <v>245</v>
      </c>
      <c r="K43" s="5" t="s">
        <v>287</v>
      </c>
      <c r="L43" t="str">
        <f>RIGHT(Table1[[#This Row],[locus]],5)</f>
        <v>sense</v>
      </c>
      <c r="M43" t="str">
        <f>IF(Table1[[#This Row],[Context?]]="sense","sense","")</f>
        <v>sense</v>
      </c>
    </row>
    <row r="44" spans="1:14" x14ac:dyDescent="0.25">
      <c r="A44" t="s">
        <v>152</v>
      </c>
      <c r="B44">
        <v>0.937459584372627</v>
      </c>
      <c r="C44" s="13">
        <f>IF(Table1[[#This Row],[CF39 Log2FoldChange_29vs37]]&lt;&gt;"NA", (IF(Table1[[#This Row],[CF39 Log2FoldChange_29vs37]]&lt;0, -1/(2^Table1[[#This Row],[CF39 Log2FoldChange_29vs37]]), (2^Table1[[#This Row],[CF39 Log2FoldChange_29vs37]]))), "NA")</f>
        <v>1.9151529095938602</v>
      </c>
      <c r="D44">
        <v>3.3233039261948101E-2</v>
      </c>
      <c r="E44" t="s">
        <v>153</v>
      </c>
      <c r="F44" t="s">
        <v>154</v>
      </c>
      <c r="G44" t="s">
        <v>155</v>
      </c>
      <c r="H44">
        <v>223</v>
      </c>
      <c r="I44">
        <v>5.7</v>
      </c>
      <c r="J44" t="s">
        <v>245</v>
      </c>
      <c r="K44" t="s">
        <v>288</v>
      </c>
      <c r="L44" t="str">
        <f>RIGHT(Table1[[#This Row],[locus]],5)</f>
        <v>sense</v>
      </c>
      <c r="M44" t="str">
        <f>IF(Table1[[#This Row],[Context?]]="sense","sense","")</f>
        <v>sense</v>
      </c>
    </row>
    <row r="45" spans="1:14" x14ac:dyDescent="0.25">
      <c r="A45" t="s">
        <v>156</v>
      </c>
      <c r="B45">
        <v>0.87995945999562997</v>
      </c>
      <c r="C45" s="12">
        <f>IF(Table1[[#This Row],[CF39 Log2FoldChange_29vs37]]&lt;&gt;"NA", (IF(Table1[[#This Row],[CF39 Log2FoldChange_29vs37]]&lt;0, -1/(2^Table1[[#This Row],[CF39 Log2FoldChange_29vs37]]), (2^Table1[[#This Row],[CF39 Log2FoldChange_29vs37]]))), "NA")</f>
        <v>1.8403235870812049</v>
      </c>
      <c r="D45" s="7">
        <v>9.7438534384893492E-3</v>
      </c>
      <c r="E45" s="7" t="s">
        <v>6</v>
      </c>
      <c r="F45" s="7" t="s">
        <v>157</v>
      </c>
      <c r="G45" s="7" t="s">
        <v>158</v>
      </c>
      <c r="H45" s="7">
        <v>227</v>
      </c>
      <c r="I45" s="7">
        <v>1.5</v>
      </c>
      <c r="J45" t="s">
        <v>245</v>
      </c>
      <c r="K45" t="s">
        <v>289</v>
      </c>
      <c r="L45" t="str">
        <f>RIGHT(Table1[[#This Row],[locus]],5)</f>
        <v>sense</v>
      </c>
      <c r="M45" t="str">
        <f>IF(Table1[[#This Row],[Context?]]="sense","sense","")</f>
        <v>sense</v>
      </c>
    </row>
    <row r="46" spans="1:14" x14ac:dyDescent="0.25">
      <c r="A46" t="s">
        <v>159</v>
      </c>
      <c r="B46">
        <v>-1.7899313250004401</v>
      </c>
      <c r="C46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-3.4579843147511924</v>
      </c>
      <c r="D46" s="9">
        <v>2.3432613151647399E-6</v>
      </c>
      <c r="E46" s="7" t="s">
        <v>160</v>
      </c>
      <c r="F46" s="7" t="s">
        <v>161</v>
      </c>
      <c r="G46" s="7" t="s">
        <v>162</v>
      </c>
      <c r="H46" s="7">
        <v>229</v>
      </c>
      <c r="I46" s="7">
        <v>-2.8</v>
      </c>
      <c r="J46" t="s">
        <v>245</v>
      </c>
      <c r="K46" t="s">
        <v>290</v>
      </c>
      <c r="L46" t="str">
        <f>RIGHT(Table1[[#This Row],[locus]],5)</f>
        <v>sense</v>
      </c>
      <c r="M46" t="str">
        <f>IF(Table1[[#This Row],[Context?]]="sense","sense","")</f>
        <v>sense</v>
      </c>
    </row>
    <row r="47" spans="1:14" x14ac:dyDescent="0.25">
      <c r="A47" t="s">
        <v>163</v>
      </c>
      <c r="B47">
        <v>-1.4448532810619701</v>
      </c>
      <c r="C47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-2.7223513617266395</v>
      </c>
      <c r="D47" s="7">
        <v>9.768056550328E-4</v>
      </c>
      <c r="E47" s="7" t="s">
        <v>164</v>
      </c>
      <c r="F47" s="7" t="s">
        <v>165</v>
      </c>
      <c r="G47" s="7" t="s">
        <v>166</v>
      </c>
      <c r="H47" s="7">
        <v>230</v>
      </c>
      <c r="I47" s="7">
        <v>-2.8</v>
      </c>
      <c r="J47" t="s">
        <v>245</v>
      </c>
      <c r="K47" t="s">
        <v>291</v>
      </c>
      <c r="L47" t="str">
        <f>RIGHT(Table1[[#This Row],[locus]],5)</f>
        <v>sense</v>
      </c>
      <c r="M47" t="str">
        <f>IF(Table1[[#This Row],[Context?]]="sense","sense","")</f>
        <v>sense</v>
      </c>
    </row>
    <row r="48" spans="1:14" x14ac:dyDescent="0.25">
      <c r="A48" t="s">
        <v>167</v>
      </c>
      <c r="B48">
        <v>1.3326396980825601</v>
      </c>
      <c r="C48" s="12">
        <f>IF(Table1[[#This Row],[CF39 Log2FoldChange_29vs37]]&lt;&gt;"NA", (IF(Table1[[#This Row],[CF39 Log2FoldChange_29vs37]]&lt;0, -1/(2^Table1[[#This Row],[CF39 Log2FoldChange_29vs37]]), (2^Table1[[#This Row],[CF39 Log2FoldChange_29vs37]]))), "NA")</f>
        <v>2.5186308727814497</v>
      </c>
      <c r="D48" s="9">
        <v>2.99980365016835E-11</v>
      </c>
      <c r="E48" s="7" t="s">
        <v>168</v>
      </c>
      <c r="F48" s="7" t="s">
        <v>169</v>
      </c>
      <c r="G48" s="7" t="s">
        <v>170</v>
      </c>
      <c r="H48" s="7">
        <v>245</v>
      </c>
      <c r="I48" s="7">
        <v>2.7</v>
      </c>
      <c r="J48" t="s">
        <v>245</v>
      </c>
      <c r="K48" t="s">
        <v>292</v>
      </c>
      <c r="L48" t="str">
        <f>RIGHT(Table1[[#This Row],[locus]],5)</f>
        <v>sense</v>
      </c>
      <c r="M48" t="str">
        <f>IF(Table1[[#This Row],[Context?]]="sense","sense","")</f>
        <v>sense</v>
      </c>
    </row>
    <row r="49" spans="1:13" x14ac:dyDescent="0.25">
      <c r="A49" t="s">
        <v>172</v>
      </c>
      <c r="B49">
        <v>-0.81414890921743499</v>
      </c>
      <c r="C49" s="13">
        <f>IF(Table1[[#This Row],[CF39 Log2FoldChange_29vs37]]&lt;&gt;"NA", (IF(Table1[[#This Row],[CF39 Log2FoldChange_29vs37]]&lt;0, -1/(2^Table1[[#This Row],[CF39 Log2FoldChange_29vs37]]), (2^Table1[[#This Row],[CF39 Log2FoldChange_29vs37]]))), "NA")</f>
        <v>-1.7582605930908475</v>
      </c>
      <c r="D49">
        <v>4.0162023006797103E-2</v>
      </c>
      <c r="E49" t="s">
        <v>6</v>
      </c>
      <c r="F49" t="s">
        <v>7</v>
      </c>
      <c r="G49" t="s">
        <v>171</v>
      </c>
      <c r="H49">
        <v>259</v>
      </c>
      <c r="I49">
        <v>-3.4</v>
      </c>
      <c r="J49" t="s">
        <v>245</v>
      </c>
      <c r="K49" t="s">
        <v>293</v>
      </c>
      <c r="L49" t="str">
        <f>RIGHT(Table1[[#This Row],[locus]],5)</f>
        <v>sense</v>
      </c>
      <c r="M49" t="str">
        <f>IF(Table1[[#This Row],[Context?]]="sense","sense","")</f>
        <v>sense</v>
      </c>
    </row>
    <row r="50" spans="1:13" x14ac:dyDescent="0.25">
      <c r="A50" t="s">
        <v>173</v>
      </c>
      <c r="B50">
        <v>-0.99746880232547697</v>
      </c>
      <c r="C50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-1.9964940913815092</v>
      </c>
      <c r="D50" s="7">
        <v>9.2529246854904709E-3</v>
      </c>
      <c r="E50" s="7" t="s">
        <v>174</v>
      </c>
      <c r="F50" s="7" t="s">
        <v>175</v>
      </c>
      <c r="G50" s="7" t="s">
        <v>176</v>
      </c>
      <c r="H50" s="7">
        <v>265</v>
      </c>
      <c r="I50" s="7">
        <v>2.1</v>
      </c>
      <c r="J50" t="s">
        <v>245</v>
      </c>
      <c r="K50" t="s">
        <v>294</v>
      </c>
      <c r="L50" t="str">
        <f>RIGHT(Table1[[#This Row],[locus]],5)</f>
        <v>sense</v>
      </c>
      <c r="M50" t="str">
        <f>IF(Table1[[#This Row],[Context?]]="sense","sense","")</f>
        <v>sense</v>
      </c>
    </row>
    <row r="51" spans="1:13" x14ac:dyDescent="0.25">
      <c r="A51" t="s">
        <v>177</v>
      </c>
      <c r="B51">
        <v>-1.0491213054169499</v>
      </c>
      <c r="C51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-2.0692691450622105</v>
      </c>
      <c r="D51" s="7">
        <v>1.1367678754124901E-2</v>
      </c>
      <c r="E51" s="7" t="s">
        <v>178</v>
      </c>
      <c r="F51" s="7" t="s">
        <v>179</v>
      </c>
      <c r="G51" s="7" t="s">
        <v>180</v>
      </c>
      <c r="H51" s="7">
        <v>277</v>
      </c>
      <c r="I51" s="7">
        <v>-2.9</v>
      </c>
      <c r="J51" t="s">
        <v>245</v>
      </c>
      <c r="K51" t="s">
        <v>295</v>
      </c>
      <c r="L51" t="str">
        <f>RIGHT(Table1[[#This Row],[locus]],5)</f>
        <v>sense</v>
      </c>
      <c r="M51" t="str">
        <f>IF(Table1[[#This Row],[Context?]]="sense","sense","")</f>
        <v>sense</v>
      </c>
    </row>
    <row r="52" spans="1:13" x14ac:dyDescent="0.25">
      <c r="A52" t="s">
        <v>181</v>
      </c>
      <c r="B52">
        <v>0.49317593776116803</v>
      </c>
      <c r="C52" s="12">
        <f>IF(Table1[[#This Row],[CF39 Log2FoldChange_29vs37]]&lt;&gt;"NA", (IF(Table1[[#This Row],[CF39 Log2FoldChange_29vs37]]&lt;0, -1/(2^Table1[[#This Row],[CF39 Log2FoldChange_29vs37]]), (2^Table1[[#This Row],[CF39 Log2FoldChange_29vs37]]))), "NA")</f>
        <v>1.4075400154383508</v>
      </c>
      <c r="D52" s="7">
        <v>1.97234614580808E-2</v>
      </c>
      <c r="E52" s="7" t="s">
        <v>182</v>
      </c>
      <c r="F52" s="7" t="s">
        <v>99</v>
      </c>
      <c r="G52" s="7" t="s">
        <v>183</v>
      </c>
      <c r="H52" s="7">
        <v>278</v>
      </c>
      <c r="I52" s="7">
        <v>1.3</v>
      </c>
      <c r="J52" t="s">
        <v>245</v>
      </c>
      <c r="K52" s="6" t="s">
        <v>296</v>
      </c>
      <c r="L52" t="str">
        <f>RIGHT(Table1[[#This Row],[locus]],5)</f>
        <v>sense</v>
      </c>
      <c r="M52" t="str">
        <f>IF(Table1[[#This Row],[Context?]]="sense","sense","")</f>
        <v>sense</v>
      </c>
    </row>
    <row r="53" spans="1:13" x14ac:dyDescent="0.25">
      <c r="A53" t="s">
        <v>187</v>
      </c>
      <c r="B53">
        <v>-0.46166714881398102</v>
      </c>
      <c r="C53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-1.3771322848445298</v>
      </c>
      <c r="D53" s="7">
        <v>4.0162023006797103E-2</v>
      </c>
      <c r="E53" s="7" t="s">
        <v>184</v>
      </c>
      <c r="F53" s="7" t="s">
        <v>185</v>
      </c>
      <c r="G53" s="7" t="s">
        <v>186</v>
      </c>
      <c r="H53" s="7">
        <v>280</v>
      </c>
      <c r="I53" s="7">
        <v>2.8</v>
      </c>
      <c r="J53" t="s">
        <v>245</v>
      </c>
      <c r="K53" t="s">
        <v>297</v>
      </c>
      <c r="L53" t="str">
        <f>RIGHT(Table1[[#This Row],[locus]],5)</f>
        <v>sense</v>
      </c>
      <c r="M53" t="str">
        <f>IF(Table1[[#This Row],[Context?]]="sense","sense","")</f>
        <v>sense</v>
      </c>
    </row>
    <row r="54" spans="1:13" x14ac:dyDescent="0.25">
      <c r="A54" t="s">
        <v>189</v>
      </c>
      <c r="B54">
        <v>0.91038762688890096</v>
      </c>
      <c r="C54" s="12">
        <f>IF(Table1[[#This Row],[CF39 Log2FoldChange_29vs37]]&lt;&gt;"NA", (IF(Table1[[#This Row],[CF39 Log2FoldChange_29vs37]]&lt;0, -1/(2^Table1[[#This Row],[CF39 Log2FoldChange_29vs37]]), (2^Table1[[#This Row],[CF39 Log2FoldChange_29vs37]]))), "NA")</f>
        <v>1.8795504328727359</v>
      </c>
      <c r="D54" s="7">
        <v>2.2481159012962401E-3</v>
      </c>
      <c r="E54" s="7" t="s">
        <v>6</v>
      </c>
      <c r="F54" s="7" t="s">
        <v>7</v>
      </c>
      <c r="G54" s="7" t="s">
        <v>188</v>
      </c>
      <c r="H54" s="7">
        <v>282</v>
      </c>
      <c r="I54" s="7">
        <v>1.4</v>
      </c>
      <c r="J54" t="s">
        <v>245</v>
      </c>
      <c r="K54" s="6" t="s">
        <v>298</v>
      </c>
      <c r="L54" t="str">
        <f>RIGHT(Table1[[#This Row],[locus]],5)</f>
        <v>sense</v>
      </c>
      <c r="M54" t="str">
        <f>IF(Table1[[#This Row],[Context?]]="sense","sense","")</f>
        <v>sense</v>
      </c>
    </row>
    <row r="55" spans="1:13" x14ac:dyDescent="0.25">
      <c r="A55" t="s">
        <v>193</v>
      </c>
      <c r="B55">
        <v>-0.88040012304855497</v>
      </c>
      <c r="C55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-1.8408857893844299</v>
      </c>
      <c r="D55" s="9">
        <v>9.8785192140411895E-5</v>
      </c>
      <c r="E55" s="7" t="s">
        <v>190</v>
      </c>
      <c r="F55" s="7" t="s">
        <v>191</v>
      </c>
      <c r="G55" s="7" t="s">
        <v>192</v>
      </c>
      <c r="H55" s="7">
        <v>288</v>
      </c>
      <c r="I55" s="7">
        <v>-2.5</v>
      </c>
      <c r="J55" t="s">
        <v>245</v>
      </c>
      <c r="K55" t="s">
        <v>299</v>
      </c>
      <c r="L55" t="str">
        <f>RIGHT(Table1[[#This Row],[locus]],5)</f>
        <v>sense</v>
      </c>
      <c r="M55" t="str">
        <f>IF(Table1[[#This Row],[Context?]]="sense","sense","")</f>
        <v>sense</v>
      </c>
    </row>
    <row r="56" spans="1:13" x14ac:dyDescent="0.25">
      <c r="A56" t="s">
        <v>194</v>
      </c>
      <c r="B56">
        <v>0.67737335513764796</v>
      </c>
      <c r="C56" s="14">
        <f>IF(Table1[[#This Row],[CF39 Log2FoldChange_29vs37]]&lt;&gt;"NA", (IF(Table1[[#This Row],[CF39 Log2FoldChange_29vs37]]&lt;0, -1/(2^Table1[[#This Row],[CF39 Log2FoldChange_29vs37]]), (2^Table1[[#This Row],[CF39 Log2FoldChange_29vs37]]))), "NA")</f>
        <v>1.5992254708148215</v>
      </c>
      <c r="D56" s="8">
        <v>3.6356482280357799E-3</v>
      </c>
      <c r="E56" s="8" t="s">
        <v>6</v>
      </c>
      <c r="F56" s="8" t="s">
        <v>195</v>
      </c>
      <c r="G56" s="8" t="s">
        <v>196</v>
      </c>
      <c r="H56" s="8">
        <v>295</v>
      </c>
      <c r="I56" s="8">
        <v>-1.6</v>
      </c>
      <c r="J56" t="s">
        <v>245</v>
      </c>
      <c r="K56" s="6" t="s">
        <v>300</v>
      </c>
      <c r="L56" t="str">
        <f>RIGHT(Table1[[#This Row],[locus]],5)</f>
        <v>sense</v>
      </c>
      <c r="M56" t="str">
        <f>IF(Table1[[#This Row],[Context?]]="sense","sense","")</f>
        <v>sense</v>
      </c>
    </row>
    <row r="57" spans="1:13" x14ac:dyDescent="0.25">
      <c r="A57" t="s">
        <v>197</v>
      </c>
      <c r="B57">
        <v>-0.58791353631572696</v>
      </c>
      <c r="C57" s="14">
        <f>IF(Table1[[#This Row],[CF39 Log2FoldChange_29vs37]]&lt;&gt;"NA", (IF(Table1[[#This Row],[CF39 Log2FoldChange_29vs37]]&lt;0, -1/(2^Table1[[#This Row],[CF39 Log2FoldChange_29vs37]]), (2^Table1[[#This Row],[CF39 Log2FoldChange_29vs37]]))), "NA")</f>
        <v>-1.5030713932027233</v>
      </c>
      <c r="D57" s="8">
        <v>9.3886241317138706E-3</v>
      </c>
      <c r="E57" s="8" t="s">
        <v>6</v>
      </c>
      <c r="F57" s="8" t="s">
        <v>198</v>
      </c>
      <c r="G57" s="8" t="s">
        <v>199</v>
      </c>
      <c r="H57" s="8">
        <v>296</v>
      </c>
      <c r="I57" s="8">
        <v>1.4</v>
      </c>
      <c r="J57" t="s">
        <v>245</v>
      </c>
      <c r="K57" t="s">
        <v>301</v>
      </c>
      <c r="L57" t="str">
        <f>RIGHT(Table1[[#This Row],[locus]],5)</f>
        <v>sense</v>
      </c>
      <c r="M57" t="str">
        <f>IF(Table1[[#This Row],[Context?]]="sense","sense","")</f>
        <v>sense</v>
      </c>
    </row>
    <row r="58" spans="1:13" x14ac:dyDescent="0.25">
      <c r="A58" t="s">
        <v>200</v>
      </c>
      <c r="B58">
        <v>0.62655872994422002</v>
      </c>
      <c r="C58" s="14">
        <f>IF(Table1[[#This Row],[CF39 Log2FoldChange_29vs37]]&lt;&gt;"NA", (IF(Table1[[#This Row],[CF39 Log2FoldChange_29vs37]]&lt;0, -1/(2^Table1[[#This Row],[CF39 Log2FoldChange_29vs37]]), (2^Table1[[#This Row],[CF39 Log2FoldChange_29vs37]]))), "NA")</f>
        <v>1.543877975574933</v>
      </c>
      <c r="D58" s="8">
        <v>1.7253577170357901E-2</v>
      </c>
      <c r="E58" s="8" t="s">
        <v>6</v>
      </c>
      <c r="F58" s="8" t="s">
        <v>201</v>
      </c>
      <c r="G58" s="8" t="s">
        <v>202</v>
      </c>
      <c r="H58" s="8">
        <v>298</v>
      </c>
      <c r="I58" s="8">
        <v>-1.9</v>
      </c>
      <c r="J58" t="s">
        <v>245</v>
      </c>
      <c r="K58" s="6" t="s">
        <v>302</v>
      </c>
      <c r="L58" t="str">
        <f>RIGHT(Table1[[#This Row],[locus]],5)</f>
        <v>sense</v>
      </c>
      <c r="M58" t="str">
        <f>IF(Table1[[#This Row],[Context?]]="sense","sense","")</f>
        <v>sense</v>
      </c>
    </row>
    <row r="59" spans="1:13" x14ac:dyDescent="0.25">
      <c r="A59" t="s">
        <v>203</v>
      </c>
      <c r="B59">
        <v>1.8712374147580899</v>
      </c>
      <c r="C59" s="12">
        <f>IF(Table1[[#This Row],[CF39 Log2FoldChange_29vs37]]&lt;&gt;"NA", (IF(Table1[[#This Row],[CF39 Log2FoldChange_29vs37]]&lt;0, -1/(2^Table1[[#This Row],[CF39 Log2FoldChange_29vs37]]), (2^Table1[[#This Row],[CF39 Log2FoldChange_29vs37]]))), "NA")</f>
        <v>3.6584623573599782</v>
      </c>
      <c r="D59" s="9">
        <v>4.4402600320206698E-14</v>
      </c>
      <c r="E59" s="7" t="s">
        <v>6</v>
      </c>
      <c r="F59" s="7" t="s">
        <v>7</v>
      </c>
      <c r="G59" s="7" t="s">
        <v>204</v>
      </c>
      <c r="H59" s="7">
        <v>304</v>
      </c>
      <c r="I59" s="7">
        <v>2.2000000000000002</v>
      </c>
      <c r="J59" t="s">
        <v>245</v>
      </c>
      <c r="K59" s="5" t="s">
        <v>303</v>
      </c>
      <c r="L59" t="str">
        <f>RIGHT(Table1[[#This Row],[locus]],5)</f>
        <v>sense</v>
      </c>
      <c r="M59" t="str">
        <f>IF(Table1[[#This Row],[Context?]]="sense","sense","")</f>
        <v>sense</v>
      </c>
    </row>
    <row r="60" spans="1:13" x14ac:dyDescent="0.25">
      <c r="A60" t="s">
        <v>206</v>
      </c>
      <c r="B60">
        <v>2.2827233250811898</v>
      </c>
      <c r="C60" s="12">
        <f>IF(Table1[[#This Row],[CF39 Log2FoldChange_29vs37]]&lt;&gt;"NA", (IF(Table1[[#This Row],[CF39 Log2FoldChange_29vs37]]&lt;0, -1/(2^Table1[[#This Row],[CF39 Log2FoldChange_29vs37]]), (2^Table1[[#This Row],[CF39 Log2FoldChange_29vs37]]))), "NA")</f>
        <v>4.8659561692991069</v>
      </c>
      <c r="D60" s="9">
        <v>5.2604272984115103E-39</v>
      </c>
      <c r="E60" s="7" t="s">
        <v>6</v>
      </c>
      <c r="F60" s="7" t="s">
        <v>7</v>
      </c>
      <c r="G60" s="7" t="s">
        <v>205</v>
      </c>
      <c r="H60" s="7">
        <v>306</v>
      </c>
      <c r="I60" s="7">
        <v>4.0999999999999996</v>
      </c>
      <c r="J60" t="s">
        <v>245</v>
      </c>
      <c r="K60" s="3" t="s">
        <v>304</v>
      </c>
      <c r="L60" t="str">
        <f>RIGHT(Table1[[#This Row],[locus]],5)</f>
        <v>sense</v>
      </c>
      <c r="M60" t="str">
        <f>IF(Table1[[#This Row],[Context?]]="sense","sense","")</f>
        <v>sense</v>
      </c>
    </row>
    <row r="61" spans="1:13" x14ac:dyDescent="0.25">
      <c r="A61" t="s">
        <v>208</v>
      </c>
      <c r="B61">
        <v>2.9943258166934399</v>
      </c>
      <c r="C61" s="13">
        <f>IF(Table1[[#This Row],[CF39 Log2FoldChange_29vs37]]&lt;&gt;"NA", (IF(Table1[[#This Row],[CF39 Log2FoldChange_29vs37]]&lt;0, -1/(2^Table1[[#This Row],[CF39 Log2FoldChange_29vs37]]), (2^Table1[[#This Row],[CF39 Log2FoldChange_29vs37]]))), "NA")</f>
        <v>7.968597441018316</v>
      </c>
      <c r="D61" s="1">
        <v>4.3902270510274903E-51</v>
      </c>
      <c r="E61" t="s">
        <v>6</v>
      </c>
      <c r="F61" t="s">
        <v>7</v>
      </c>
      <c r="G61" t="s">
        <v>207</v>
      </c>
      <c r="H61">
        <v>307</v>
      </c>
      <c r="I61">
        <v>3.6</v>
      </c>
      <c r="J61" t="s">
        <v>245</v>
      </c>
      <c r="K61" t="s">
        <v>305</v>
      </c>
      <c r="L61" t="str">
        <f>RIGHT(Table1[[#This Row],[locus]],5)</f>
        <v>sense</v>
      </c>
      <c r="M61" t="str">
        <f>IF(Table1[[#This Row],[Context?]]="sense","sense","")</f>
        <v>sense</v>
      </c>
    </row>
    <row r="62" spans="1:13" x14ac:dyDescent="0.25">
      <c r="A62" t="s">
        <v>210</v>
      </c>
      <c r="B62">
        <v>3.03765941890408</v>
      </c>
      <c r="C62" s="13">
        <f>IF(Table1[[#This Row],[CF39 Log2FoldChange_29vs37]]&lt;&gt;"NA", (IF(Table1[[#This Row],[CF39 Log2FoldChange_29vs37]]&lt;0, -1/(2^Table1[[#This Row],[CF39 Log2FoldChange_29vs37]]), (2^Table1[[#This Row],[CF39 Log2FoldChange_29vs37]]))), "NA")</f>
        <v>8.2115776065901152</v>
      </c>
      <c r="D62" s="1">
        <v>3.1818421769057901E-73</v>
      </c>
      <c r="E62" t="s">
        <v>6</v>
      </c>
      <c r="F62" t="s">
        <v>7</v>
      </c>
      <c r="G62" t="s">
        <v>209</v>
      </c>
      <c r="H62">
        <v>308</v>
      </c>
      <c r="I62">
        <v>3.4</v>
      </c>
      <c r="J62" t="s">
        <v>245</v>
      </c>
      <c r="K62" t="s">
        <v>306</v>
      </c>
      <c r="L62" t="str">
        <f>RIGHT(Table1[[#This Row],[locus]],5)</f>
        <v>sense</v>
      </c>
      <c r="M62" t="str">
        <f>IF(Table1[[#This Row],[Context?]]="sense","sense","")</f>
        <v>sense</v>
      </c>
    </row>
    <row r="63" spans="1:13" x14ac:dyDescent="0.25">
      <c r="A63" t="s">
        <v>213</v>
      </c>
      <c r="B63">
        <v>1.02116104964535</v>
      </c>
      <c r="C63" s="12">
        <f>IF(Table1[[#This Row],[CF39 Log2FoldChange_29vs37]]&lt;&gt;"NA", (IF(Table1[[#This Row],[CF39 Log2FoldChange_29vs37]]&lt;0, -1/(2^Table1[[#This Row],[CF39 Log2FoldChange_29vs37]]), (2^Table1[[#This Row],[CF39 Log2FoldChange_29vs37]]))), "NA")</f>
        <v>2.029551641614292</v>
      </c>
      <c r="D63" s="7">
        <v>2.5092018110276702E-2</v>
      </c>
      <c r="E63" s="7" t="s">
        <v>6</v>
      </c>
      <c r="F63" s="7" t="s">
        <v>211</v>
      </c>
      <c r="G63" s="7" t="s">
        <v>212</v>
      </c>
      <c r="H63" s="7">
        <v>152</v>
      </c>
      <c r="I63" s="7">
        <v>2.1</v>
      </c>
      <c r="J63" t="s">
        <v>245</v>
      </c>
      <c r="K63" t="s">
        <v>273</v>
      </c>
      <c r="L63" t="str">
        <f>RIGHT(Table1[[#This Row],[locus]],5)</f>
        <v>sense</v>
      </c>
      <c r="M63" t="str">
        <f>IF(Table1[[#This Row],[Context?]]="sense","sense","")</f>
        <v>sense</v>
      </c>
    </row>
    <row r="64" spans="1:13" x14ac:dyDescent="0.25">
      <c r="A64" t="s">
        <v>214</v>
      </c>
      <c r="B64">
        <v>-0.92153311040323904</v>
      </c>
      <c r="C64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-1.8941270585256611</v>
      </c>
      <c r="D64" s="7">
        <v>1.53450739692375E-3</v>
      </c>
      <c r="E64" s="7" t="s">
        <v>215</v>
      </c>
      <c r="F64" s="7" t="s">
        <v>80</v>
      </c>
      <c r="G64" s="7" t="s">
        <v>216</v>
      </c>
      <c r="H64" s="7">
        <v>313</v>
      </c>
      <c r="I64" s="7">
        <v>-3.4</v>
      </c>
      <c r="J64" t="s">
        <v>245</v>
      </c>
      <c r="K64" t="s">
        <v>307</v>
      </c>
      <c r="L64" t="str">
        <f>RIGHT(Table1[[#This Row],[locus]],5)</f>
        <v>sense</v>
      </c>
      <c r="M64" t="str">
        <f>IF(Table1[[#This Row],[Context?]]="sense","sense","")</f>
        <v>sense</v>
      </c>
    </row>
    <row r="65" spans="1:13" x14ac:dyDescent="0.25">
      <c r="A65" t="s">
        <v>217</v>
      </c>
      <c r="B65">
        <v>0.75153960791837604</v>
      </c>
      <c r="C65" s="12">
        <f>IF(Table1[[#This Row],[CF39 Log2FoldChange_29vs37]]&lt;&gt;"NA", (IF(Table1[[#This Row],[CF39 Log2FoldChange_29vs37]]&lt;0, -1/(2^Table1[[#This Row],[CF39 Log2FoldChange_29vs37]]), (2^Table1[[#This Row],[CF39 Log2FoldChange_29vs37]]))), "NA")</f>
        <v>1.6835885555885444</v>
      </c>
      <c r="D65" s="7">
        <v>3.6758775086940301E-4</v>
      </c>
      <c r="E65" s="7" t="s">
        <v>218</v>
      </c>
      <c r="F65" s="7" t="s">
        <v>219</v>
      </c>
      <c r="G65" s="7" t="s">
        <v>220</v>
      </c>
      <c r="H65" s="7">
        <v>317</v>
      </c>
      <c r="I65" s="7">
        <v>1.6</v>
      </c>
      <c r="J65" t="s">
        <v>245</v>
      </c>
      <c r="K65" t="s">
        <v>308</v>
      </c>
      <c r="L65" t="str">
        <f>RIGHT(Table1[[#This Row],[locus]],5)</f>
        <v>sense</v>
      </c>
      <c r="M65" t="str">
        <f>IF(Table1[[#This Row],[Context?]]="sense","sense","")</f>
        <v>sense</v>
      </c>
    </row>
    <row r="66" spans="1:13" x14ac:dyDescent="0.25">
      <c r="A66" t="s">
        <v>221</v>
      </c>
      <c r="B66" s="7">
        <v>-1.7266500851559701</v>
      </c>
      <c r="C66" s="13">
        <f>IF(Table1[[#This Row],[CF39 Log2FoldChange_29vs37]]&lt;&gt;"NA", (IF(Table1[[#This Row],[CF39 Log2FoldChange_29vs37]]&lt;0, -1/(2^Table1[[#This Row],[CF39 Log2FoldChange_29vs37]]), (2^Table1[[#This Row],[CF39 Log2FoldChange_29vs37]]))), "NA")</f>
        <v>-3.3095844521128668</v>
      </c>
      <c r="D66">
        <v>3.3153711523411803E-5</v>
      </c>
      <c r="E66" t="s">
        <v>222</v>
      </c>
      <c r="F66" t="s">
        <v>223</v>
      </c>
      <c r="G66" t="s">
        <v>224</v>
      </c>
      <c r="H66">
        <v>318</v>
      </c>
      <c r="I66">
        <v>-1.5</v>
      </c>
      <c r="J66" t="s">
        <v>245</v>
      </c>
      <c r="K66" t="s">
        <v>309</v>
      </c>
      <c r="L66" t="str">
        <f>RIGHT(Table1[[#This Row],[locus]],5)</f>
        <v>antis</v>
      </c>
      <c r="M66" t="str">
        <f>IF(Table1[[#This Row],[Context?]]="sense","sense","")</f>
        <v/>
      </c>
    </row>
    <row r="67" spans="1:13" x14ac:dyDescent="0.25">
      <c r="A67" t="s">
        <v>225</v>
      </c>
      <c r="B67">
        <v>-0.69035288004900697</v>
      </c>
      <c r="C67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-1.6136781723252291</v>
      </c>
      <c r="D67" s="7">
        <v>1.64303599340263E-4</v>
      </c>
      <c r="E67" s="7" t="s">
        <v>226</v>
      </c>
      <c r="F67" s="7" t="s">
        <v>227</v>
      </c>
      <c r="G67" s="7" t="s">
        <v>228</v>
      </c>
      <c r="H67" s="7">
        <v>319</v>
      </c>
      <c r="I67" s="7">
        <v>-1.4</v>
      </c>
      <c r="J67" t="s">
        <v>245</v>
      </c>
      <c r="K67" s="4" t="s">
        <v>310</v>
      </c>
      <c r="L67" t="str">
        <f>RIGHT(Table1[[#This Row],[locus]],5)</f>
        <v>sense</v>
      </c>
      <c r="M67" t="str">
        <f>IF(Table1[[#This Row],[Context?]]="sense","sense","")</f>
        <v>sense</v>
      </c>
    </row>
    <row r="68" spans="1:13" x14ac:dyDescent="0.25">
      <c r="A68" t="s">
        <v>229</v>
      </c>
      <c r="B68" s="8">
        <v>1.6263159605650199</v>
      </c>
      <c r="C68" s="14">
        <f>IF(Table1[[#This Row],[CF39 Log2FoldChange_29vs37]]&lt;&gt;"NA", (IF(Table1[[#This Row],[CF39 Log2FoldChange_29vs37]]&lt;0, -1/(2^Table1[[#This Row],[CF39 Log2FoldChange_29vs37]]), (2^Table1[[#This Row],[CF39 Log2FoldChange_29vs37]]))), "NA")</f>
        <v>3.087236403007549</v>
      </c>
      <c r="D68" s="10">
        <v>1.77292745418343E-9</v>
      </c>
      <c r="E68" s="8" t="s">
        <v>230</v>
      </c>
      <c r="F68" s="8" t="s">
        <v>231</v>
      </c>
      <c r="G68" s="8" t="s">
        <v>232</v>
      </c>
      <c r="H68" s="8">
        <v>326</v>
      </c>
      <c r="I68" s="8">
        <v>-1.5</v>
      </c>
      <c r="J68" t="s">
        <v>245</v>
      </c>
      <c r="K68" t="s">
        <v>311</v>
      </c>
      <c r="L68" t="str">
        <f>RIGHT(Table1[[#This Row],[locus]],5)</f>
        <v>antis</v>
      </c>
      <c r="M68" t="str">
        <f>IF(Table1[[#This Row],[Context?]]="sense","sense","")</f>
        <v/>
      </c>
    </row>
    <row r="69" spans="1:13" x14ac:dyDescent="0.25">
      <c r="A69" t="s">
        <v>233</v>
      </c>
      <c r="B69">
        <v>-0.43434848633498002</v>
      </c>
      <c r="C69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-1.3513004548769365</v>
      </c>
      <c r="D69" s="7">
        <v>4.3221159203417799E-2</v>
      </c>
      <c r="E69" s="7" t="s">
        <v>234</v>
      </c>
      <c r="F69" s="7" t="s">
        <v>235</v>
      </c>
      <c r="G69" s="7" t="s">
        <v>236</v>
      </c>
      <c r="H69" s="7">
        <v>337</v>
      </c>
      <c r="I69" s="7">
        <v>-1.7</v>
      </c>
      <c r="J69" t="s">
        <v>245</v>
      </c>
      <c r="K69" t="s">
        <v>312</v>
      </c>
      <c r="L69" t="str">
        <f>RIGHT(Table1[[#This Row],[locus]],5)</f>
        <v>sense</v>
      </c>
      <c r="M69" t="str">
        <f>IF(Table1[[#This Row],[Context?]]="sense","sense","")</f>
        <v>sense</v>
      </c>
    </row>
    <row r="70" spans="1:13" x14ac:dyDescent="0.25">
      <c r="A70" t="s">
        <v>237</v>
      </c>
      <c r="B70">
        <v>-0.66544251486435702</v>
      </c>
      <c r="C70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-1.5860546858901772</v>
      </c>
      <c r="D70" s="7">
        <v>1.45152785280013E-3</v>
      </c>
      <c r="E70" s="7" t="s">
        <v>238</v>
      </c>
      <c r="F70" s="7" t="s">
        <v>239</v>
      </c>
      <c r="G70" s="7" t="s">
        <v>240</v>
      </c>
      <c r="H70" s="7">
        <v>338</v>
      </c>
      <c r="I70" s="7">
        <v>-1.7</v>
      </c>
      <c r="J70" t="s">
        <v>245</v>
      </c>
      <c r="K70" t="s">
        <v>313</v>
      </c>
      <c r="L70" t="str">
        <f>RIGHT(Table1[[#This Row],[locus]],5)</f>
        <v>sense</v>
      </c>
      <c r="M70" t="str">
        <f>IF(Table1[[#This Row],[Context?]]="sense","sense","")</f>
        <v>sense</v>
      </c>
    </row>
    <row r="71" spans="1:13" x14ac:dyDescent="0.25">
      <c r="A71" t="s">
        <v>241</v>
      </c>
      <c r="B71">
        <v>1.04994140069399</v>
      </c>
      <c r="C71" s="12">
        <f>IF(Table1[[#This Row],[CF39 Log2FoldChange_29vs37]]&lt;&gt;"NA", (IF(Table1[[#This Row],[CF39 Log2FoldChange_29vs37]]&lt;0, -1/(2^Table1[[#This Row],[CF39 Log2FoldChange_29vs37]]), (2^Table1[[#This Row],[CF39 Log2FoldChange_29vs37]]))), "NA")</f>
        <v>2.0704457487258572</v>
      </c>
      <c r="D71" s="9">
        <v>1.1257967350726E-7</v>
      </c>
      <c r="E71" s="7" t="s">
        <v>6</v>
      </c>
      <c r="F71" s="7" t="s">
        <v>7</v>
      </c>
      <c r="G71" s="7" t="s">
        <v>242</v>
      </c>
      <c r="H71" s="7">
        <v>368</v>
      </c>
      <c r="I71" s="7">
        <v>1.7</v>
      </c>
      <c r="J71" t="s">
        <v>245</v>
      </c>
      <c r="K71" t="s">
        <v>314</v>
      </c>
      <c r="L71" t="str">
        <f>RIGHT(Table1[[#This Row],[locus]],5)</f>
        <v>sense</v>
      </c>
      <c r="M71" t="str">
        <f>IF(Table1[[#This Row],[Context?]]="sense","sense","")</f>
        <v>sense</v>
      </c>
    </row>
    <row r="73" spans="1:13" x14ac:dyDescent="0.25">
      <c r="C73" s="13" t="s">
        <v>319</v>
      </c>
    </row>
    <row r="74" spans="1:13" x14ac:dyDescent="0.25">
      <c r="C74" s="13" t="s">
        <v>320</v>
      </c>
    </row>
    <row r="75" spans="1:13" x14ac:dyDescent="0.25">
      <c r="C75" s="13" t="s">
        <v>321</v>
      </c>
    </row>
    <row r="77" spans="1:13" x14ac:dyDescent="0.25">
      <c r="A77" t="s">
        <v>322</v>
      </c>
    </row>
    <row r="78" spans="1:13" x14ac:dyDescent="0.25">
      <c r="A78" t="s">
        <v>323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Randall</dc:creator>
  <cp:lastModifiedBy>Trevor Randall</cp:lastModifiedBy>
  <dcterms:created xsi:type="dcterms:W3CDTF">2020-04-29T17:40:23Z</dcterms:created>
  <dcterms:modified xsi:type="dcterms:W3CDTF">2021-10-31T19:17:50Z</dcterms:modified>
</cp:coreProperties>
</file>