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Dropbox\Harrison Lab - Trevor Randall\RNASeq Analysis\RNASeqAnlyPkrat_2020_03\Analysis Temp X vs X\Secondary Analyses\37 C Analysis\Split\"/>
    </mc:Choice>
  </mc:AlternateContent>
  <bookViews>
    <workbookView xWindow="0" yWindow="0" windowWidth="28800" windowHeight="12435"/>
  </bookViews>
  <sheets>
    <sheet name="Sheet1" sheetId="1" r:id="rId1"/>
  </sheets>
  <definedNames>
    <definedName name="Combined_List_25_29vs_37_Analysis_Shrunk" localSheetId="0">Sheet1!$A$1:$G$44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8" i="1"/>
  <c r="O39" i="1"/>
  <c r="O40" i="1"/>
  <c r="O41" i="1"/>
  <c r="O42" i="1"/>
  <c r="O43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6" i="1"/>
  <c r="N38" i="1"/>
  <c r="N39" i="1"/>
  <c r="N40" i="1"/>
  <c r="N41" i="1"/>
  <c r="N42" i="1"/>
  <c r="N4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8" i="1"/>
  <c r="M39" i="1"/>
  <c r="M40" i="1"/>
  <c r="M41" i="1"/>
  <c r="M42" i="1"/>
  <c r="M43" i="1"/>
  <c r="M44" i="1"/>
  <c r="M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6" i="1"/>
  <c r="L38" i="1"/>
  <c r="L39" i="1"/>
  <c r="L40" i="1"/>
  <c r="L41" i="1"/>
  <c r="L42" i="1"/>
  <c r="L43" i="1"/>
  <c r="L44" i="1"/>
  <c r="L2" i="1"/>
  <c r="K2" i="1"/>
  <c r="O2" i="1" l="1"/>
  <c r="A1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8" i="1"/>
  <c r="C39" i="1"/>
  <c r="C40" i="1"/>
  <c r="C41" i="1"/>
  <c r="C42" i="1"/>
  <c r="C43" i="1"/>
  <c r="C44" i="1"/>
  <c r="C2" i="1"/>
  <c r="K44" i="1" l="1"/>
  <c r="N44" i="1"/>
  <c r="O44" i="1" s="1"/>
  <c r="K27" i="1"/>
  <c r="K18" i="1"/>
  <c r="K10" i="1"/>
  <c r="K43" i="1"/>
  <c r="K34" i="1"/>
  <c r="K17" i="1"/>
  <c r="K9" i="1"/>
  <c r="K42" i="1"/>
  <c r="K33" i="1"/>
  <c r="K25" i="1"/>
  <c r="K16" i="1"/>
  <c r="K8" i="1"/>
  <c r="K41" i="1"/>
  <c r="K32" i="1"/>
  <c r="K24" i="1"/>
  <c r="K15" i="1"/>
  <c r="K7" i="1"/>
  <c r="K40" i="1"/>
  <c r="K31" i="1"/>
  <c r="K23" i="1"/>
  <c r="K14" i="1"/>
  <c r="K6" i="1"/>
  <c r="K39" i="1"/>
  <c r="K30" i="1"/>
  <c r="K22" i="1"/>
  <c r="K13" i="1"/>
  <c r="K5" i="1"/>
  <c r="K38" i="1"/>
  <c r="K29" i="1"/>
  <c r="K20" i="1"/>
  <c r="K12" i="1"/>
  <c r="K4" i="1"/>
  <c r="K36" i="1"/>
  <c r="K28" i="1"/>
  <c r="K19" i="1"/>
  <c r="K11" i="1"/>
  <c r="L3" i="1"/>
  <c r="M3" i="1" s="1"/>
  <c r="K3" i="1"/>
  <c r="K45" i="1" l="1"/>
  <c r="O45" i="1"/>
  <c r="M45" i="1"/>
</calcChain>
</file>

<file path=xl/connections.xml><?xml version="1.0" encoding="utf-8"?>
<connections xmlns="http://schemas.openxmlformats.org/spreadsheetml/2006/main">
  <connection id="1" name="Combined List 25-29vs 37 Analysis Shrunk" type="6" refreshedVersion="5" background="1" saveData="1">
    <textPr codePage="1250" sourceFile="E:\Dropbox\Dropbox\Harrison Lab - Trevor Randall\RNASeq Analysis\RNASeqAnlyPkrat_2020_03\Analysis Temp X vs X\Secondary Analyses\37 C Analysis\Combined List 25-29vs 37 Analysis Shrunk.txt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<sst xmlns="http://schemas.openxmlformats.org/spreadsheetml/2006/main" count="204" uniqueCount="193">
  <si>
    <t>CF39 Log2FoldChange_29vs37</t>
  </si>
  <si>
    <t>CF39 padj_29vs37</t>
  </si>
  <si>
    <t>gene</t>
  </si>
  <si>
    <t>product</t>
  </si>
  <si>
    <t>locusNumber</t>
  </si>
  <si>
    <t>NA</t>
  </si>
  <si>
    <t>n/a</t>
  </si>
  <si>
    <t>PROKKA_00271_sense</t>
  </si>
  <si>
    <t>gabD_1</t>
  </si>
  <si>
    <t>succinate-semialdehyde dehydrogenase</t>
  </si>
  <si>
    <t>PROKKA_00271</t>
  </si>
  <si>
    <t>rpoH</t>
  </si>
  <si>
    <t>sigma factor RpoH</t>
  </si>
  <si>
    <t>PROKKA_00390</t>
  </si>
  <si>
    <t>PROKKA_00390_sense</t>
  </si>
  <si>
    <t>capB_1</t>
  </si>
  <si>
    <t>cold acclimation protein B</t>
  </si>
  <si>
    <t>PROKKA_00470</t>
  </si>
  <si>
    <t>PROKKA_00470_sense</t>
  </si>
  <si>
    <t>PROKKA_00498_sense</t>
  </si>
  <si>
    <t>glcB</t>
  </si>
  <si>
    <t>malate synthase G</t>
  </si>
  <si>
    <t>PROKKA_00498</t>
  </si>
  <si>
    <t>PROKKA_00628_sense</t>
  </si>
  <si>
    <t>prtN</t>
  </si>
  <si>
    <t>transcriptional regulator PrtN</t>
  </si>
  <si>
    <t>PROKKA_00628</t>
  </si>
  <si>
    <t>PROKKA_00685_antis</t>
  </si>
  <si>
    <t>nusG</t>
  </si>
  <si>
    <t>transcription antitermination protein NusG</t>
  </si>
  <si>
    <t>PROKKA_00685</t>
  </si>
  <si>
    <t>PROKKA_00699_sense</t>
  </si>
  <si>
    <t>rpsJ</t>
  </si>
  <si>
    <t>30S ribosomal protein S10</t>
  </si>
  <si>
    <t>PROKKA_00699</t>
  </si>
  <si>
    <t>PROKKA_00714_antis</t>
  </si>
  <si>
    <t>rpsH</t>
  </si>
  <si>
    <t>30S ribosomal protein S8</t>
  </si>
  <si>
    <t>PROKKA_00714</t>
  </si>
  <si>
    <t>tyrS</t>
  </si>
  <si>
    <t>tyrosyl-tRNA synthetase</t>
  </si>
  <si>
    <t>PROKKA_00884</t>
  </si>
  <si>
    <t>PROKKA_00884_sense</t>
  </si>
  <si>
    <t>PROKKA_01202_sense</t>
  </si>
  <si>
    <t>extragenic suppressor protein SuhB</t>
  </si>
  <si>
    <t>PROKKA_01202</t>
  </si>
  <si>
    <t>PROKKA_01277_sense</t>
  </si>
  <si>
    <t>rimM</t>
  </si>
  <si>
    <t>16S rRNA processing protein</t>
  </si>
  <si>
    <t>PROKKA_01277</t>
  </si>
  <si>
    <t>PROKKA_01278_sense</t>
  </si>
  <si>
    <t>trmD</t>
  </si>
  <si>
    <t>tRNA (guanine-N1)-methyltransferase</t>
  </si>
  <si>
    <t>PROKKA_01278</t>
  </si>
  <si>
    <t>peptidyl-prolyl cis-trans isomerase FklB</t>
  </si>
  <si>
    <t>PROKKA_02384_antis</t>
  </si>
  <si>
    <t>infC</t>
  </si>
  <si>
    <t>translation initiation factor IF-3</t>
  </si>
  <si>
    <t>PROKKA_02384</t>
  </si>
  <si>
    <t>PROKKA_02385_antis</t>
  </si>
  <si>
    <t>rpmI</t>
  </si>
  <si>
    <t>50S ribosomal protein L35</t>
  </si>
  <si>
    <t>PROKKA_02385</t>
  </si>
  <si>
    <t>rplT</t>
  </si>
  <si>
    <t>50S ribosomal protein L20</t>
  </si>
  <si>
    <t>PROKKA_02386</t>
  </si>
  <si>
    <t>PROKKA_02386_sense</t>
  </si>
  <si>
    <t>PROKKA_02476_sense</t>
  </si>
  <si>
    <t>pctB_2</t>
  </si>
  <si>
    <t>chemotactic transducer PctB</t>
  </si>
  <si>
    <t>PROKKA_02476</t>
  </si>
  <si>
    <t>4-hydroxyphenylpyruvate dioxygenase</t>
  </si>
  <si>
    <t>fpvA_2</t>
  </si>
  <si>
    <t>ferripyoverdine receptor</t>
  </si>
  <si>
    <t>PROKKA_02601</t>
  </si>
  <si>
    <t>PROKKA_02601_sense</t>
  </si>
  <si>
    <t>PROKKA_02602_sense</t>
  </si>
  <si>
    <t>GntR family transcriptional regulator</t>
  </si>
  <si>
    <t>PROKKA_02602</t>
  </si>
  <si>
    <t>PROKKA_02943_sense</t>
  </si>
  <si>
    <t>pvdA</t>
  </si>
  <si>
    <t>L-ornithine N5-oxygenase</t>
  </si>
  <si>
    <t>PROKKA_02943</t>
  </si>
  <si>
    <t>PROKKA_03682_sense</t>
  </si>
  <si>
    <t>enoyl-CoA hydratase</t>
  </si>
  <si>
    <t>PROKKA_03682</t>
  </si>
  <si>
    <t>PROKKA_03712_sense</t>
  </si>
  <si>
    <t>pscF</t>
  </si>
  <si>
    <t>type III export protein PscF</t>
  </si>
  <si>
    <t>PROKKA_03712</t>
  </si>
  <si>
    <t>PROKKA_03713_sense</t>
  </si>
  <si>
    <t>pscE</t>
  </si>
  <si>
    <t>type III export protein PscE</t>
  </si>
  <si>
    <t>PROKKA_03713</t>
  </si>
  <si>
    <t>exsA_4</t>
  </si>
  <si>
    <t>transcriptional regulator ExsA</t>
  </si>
  <si>
    <t>PROKKA_03718</t>
  </si>
  <si>
    <t>PROKKA_03718_sense</t>
  </si>
  <si>
    <t>exsB</t>
  </si>
  <si>
    <t>exoenzyme S synthesis protein B</t>
  </si>
  <si>
    <t>PROKKA_03719</t>
  </si>
  <si>
    <t>PROKKA_03719_sense</t>
  </si>
  <si>
    <t>PROKKA_03723_sense</t>
  </si>
  <si>
    <t>popB</t>
  </si>
  <si>
    <t>translocator protein PopB</t>
  </si>
  <si>
    <t>PROKKA_03723</t>
  </si>
  <si>
    <t>PROKKA_04094_sense</t>
  </si>
  <si>
    <t>lasI</t>
  </si>
  <si>
    <t>autoinducer synthesis protein LasI</t>
  </si>
  <si>
    <t>PROKKA_04094</t>
  </si>
  <si>
    <t>PROKKA_04353_sense</t>
  </si>
  <si>
    <t>fabH2_2</t>
  </si>
  <si>
    <t>3-oxoacyl-[acyl-carrier-protein] synthase III</t>
  </si>
  <si>
    <t>PROKKA_04353</t>
  </si>
  <si>
    <t>PROKKA_04451_sense</t>
  </si>
  <si>
    <t>pqsC</t>
  </si>
  <si>
    <t>PqsC</t>
  </si>
  <si>
    <t>PROKKA_04451</t>
  </si>
  <si>
    <t>PROKKA_04580_sense</t>
  </si>
  <si>
    <t>aroP2</t>
  </si>
  <si>
    <t>aromatic amino acid transport protein AroP2</t>
  </si>
  <si>
    <t>PROKKA_04580</t>
  </si>
  <si>
    <t>PROKKA_04581_sense</t>
  </si>
  <si>
    <t>hpd_3</t>
  </si>
  <si>
    <t>PROKKA_04581</t>
  </si>
  <si>
    <t>slyD_1</t>
  </si>
  <si>
    <t>peptidyl-prolyl cis-trans isomerase SlyD</t>
  </si>
  <si>
    <t>PROKKA_04610</t>
  </si>
  <si>
    <t>PROKKA_04610_sense</t>
  </si>
  <si>
    <t>PROKKA_05000_sense</t>
  </si>
  <si>
    <t>cell division protein MraZ</t>
  </si>
  <si>
    <t>PROKKA_05000</t>
  </si>
  <si>
    <t>PROKKA_05011_sense</t>
  </si>
  <si>
    <t>putative cytochrome b</t>
  </si>
  <si>
    <t>PROKKA_05011</t>
  </si>
  <si>
    <t>PROKKA_05281_sense</t>
  </si>
  <si>
    <t>fklB_3</t>
  </si>
  <si>
    <t>PROKKA_05281</t>
  </si>
  <si>
    <t>PROKKA_05375_sense</t>
  </si>
  <si>
    <t>pagL</t>
  </si>
  <si>
    <t>Lipid A 3-O-deacylase</t>
  </si>
  <si>
    <t>PROKKA_05375</t>
  </si>
  <si>
    <t>tpiA</t>
  </si>
  <si>
    <t>triosephosphate isomerase</t>
  </si>
  <si>
    <t>PROKKA_05476</t>
  </si>
  <si>
    <t>PROKKA_05476_sense</t>
  </si>
  <si>
    <t>PROKKA_05494_antis</t>
  </si>
  <si>
    <t>omlA</t>
  </si>
  <si>
    <t>Outer membrane lipoprotein OmlA precursor</t>
  </si>
  <si>
    <t>PROKKA_05494</t>
  </si>
  <si>
    <t>rplI</t>
  </si>
  <si>
    <t>50S ribosomal protein L9</t>
  </si>
  <si>
    <t>PROKKA_05668</t>
  </si>
  <si>
    <t>PROKKA_05668_sense</t>
  </si>
  <si>
    <t>rpsR</t>
  </si>
  <si>
    <t>30S ribosomal protein S18</t>
  </si>
  <si>
    <t>PROKKA_05670</t>
  </si>
  <si>
    <t>PROKKA_05670_sense</t>
  </si>
  <si>
    <t>rpsF</t>
  </si>
  <si>
    <t>30S ribosomal protein S6</t>
  </si>
  <si>
    <t>PROKKA_05671</t>
  </si>
  <si>
    <t>PROKKA_05671_sense</t>
  </si>
  <si>
    <t>PROKKA_05754_sense</t>
  </si>
  <si>
    <t>aceE</t>
  </si>
  <si>
    <t>pyruvate dehydrogenase</t>
  </si>
  <si>
    <t>PROKKA_05754</t>
  </si>
  <si>
    <t>PROKKA_05755_sense</t>
  </si>
  <si>
    <t>aceF</t>
  </si>
  <si>
    <t>dihydrolipoamide acetyltransferase</t>
  </si>
  <si>
    <t>PROKKA_05755</t>
  </si>
  <si>
    <t>major facilitator transporter</t>
  </si>
  <si>
    <t>PROKKA_06774</t>
  </si>
  <si>
    <t>PROKKA_06774_sense</t>
  </si>
  <si>
    <t>Present in Lory Analysis (Line #)</t>
  </si>
  <si>
    <t>10?</t>
  </si>
  <si>
    <t>68?</t>
  </si>
  <si>
    <t>120?, 313</t>
  </si>
  <si>
    <t>`-1.8, -3.4`</t>
  </si>
  <si>
    <t>337?</t>
  </si>
  <si>
    <t>CF39 Fold Change_29vs37</t>
  </si>
  <si>
    <t>Fold Change in Lory Analysis 28vs37 (sense)</t>
  </si>
  <si>
    <t>23 Match and are in the same direction as the data provided by Steve Lory's group</t>
  </si>
  <si>
    <t>15 match but are being regulated in the direction opposite the data provided by Steve Lory's group</t>
  </si>
  <si>
    <t>5 are antisense with one being upregulated when the previous data indicates the gene was downregulated, which could make sense</t>
  </si>
  <si>
    <t>See 2020-04-30 Lab notes to see complete notes</t>
  </si>
  <si>
    <t>1 not within 0.5</t>
  </si>
  <si>
    <t>2 not within 0.5</t>
  </si>
  <si>
    <t>24 are the same</t>
  </si>
  <si>
    <t>15 are different</t>
  </si>
  <si>
    <t>Is same sign?</t>
  </si>
  <si>
    <t>Is within 0.5 FC?</t>
  </si>
  <si>
    <t>Convert to Number</t>
  </si>
  <si>
    <t>Is within 1.0 FC?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</si>
</sst>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2" borderId="0" xfId="1"/>
    <xf numFmtId="11" fontId="2" fillId="2" borderId="0" xfId="1" applyNumberFormat="1"/>
    <xf numFmtId="0" fontId="3" fillId="3" borderId="0" xfId="2"/>
    <xf numFmtId="11" fontId="3" fillId="3" borderId="0" xfId="2" applyNumberFormat="1"/>
    <xf numFmtId="0" fontId="0" fillId="4" borderId="1" xfId="3" applyFont="1"/>
    <xf numFmtId="11" fontId="0" fillId="4" borderId="1" xfId="3" applyNumberFormat="1" applyFont="1"/>
  </cellXfs>
  <cellStyles count="4">
    <cellStyle name="Good" xfId="1" builtinId="26"/>
    <cellStyle name="Neutral" xfId="2" builtinId="28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bined List 25-29vs 37 Analysis Shrunk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abSelected="1" topLeftCell="A11" workbookViewId="0">
      <selection activeCell="N47" sqref="N46:N47"/>
    </sheetView>
  </sheetViews>
  <sheetFormatPr defaultRowHeight="15" x14ac:dyDescent="0.25"/>
  <cols>
    <col min="1" max="1" width="20.7109375" bestFit="1" customWidth="1"/>
    <col min="2" max="2" width="16" hidden="1" customWidth="1"/>
    <col min="3" max="3" width="16" customWidth="1"/>
    <col min="4" max="4" width="16.42578125" customWidth="1"/>
    <col min="5" max="5" width="8.7109375" bestFit="1" customWidth="1"/>
    <col min="6" max="6" width="54.28515625" customWidth="1"/>
    <col min="7" max="7" width="14.42578125" customWidth="1"/>
    <col min="8" max="8" width="15.42578125" customWidth="1"/>
    <col min="9" max="9" width="18" customWidth="1"/>
  </cols>
  <sheetData>
    <row r="1" spans="1:15" ht="45" x14ac:dyDescent="0.25">
      <c r="A1" t="e">
        <f>A:Ilocus</f>
        <v>#NAME?</v>
      </c>
      <c r="B1" s="1" t="s">
        <v>0</v>
      </c>
      <c r="C1" s="1" t="s">
        <v>179</v>
      </c>
      <c r="D1" t="s">
        <v>1</v>
      </c>
      <c r="E1" t="s">
        <v>2</v>
      </c>
      <c r="F1" t="s">
        <v>3</v>
      </c>
      <c r="G1" t="s">
        <v>4</v>
      </c>
      <c r="H1" s="1" t="s">
        <v>173</v>
      </c>
      <c r="I1" s="1" t="s">
        <v>180</v>
      </c>
      <c r="K1" t="s">
        <v>189</v>
      </c>
      <c r="L1" t="s">
        <v>190</v>
      </c>
      <c r="M1" t="s">
        <v>191</v>
      </c>
      <c r="N1" t="s">
        <v>192</v>
      </c>
      <c r="O1" t="s">
        <v>191</v>
      </c>
    </row>
    <row r="2" spans="1:15" x14ac:dyDescent="0.25">
      <c r="A2" s="4" t="s">
        <v>7</v>
      </c>
      <c r="B2" s="4">
        <v>-0.87314988573403696</v>
      </c>
      <c r="C2" s="4">
        <f>IF(B2&lt;0, (-1/(2^B2)), (2^B2))</f>
        <v>-1.8316576591296934</v>
      </c>
      <c r="D2" s="4">
        <v>2.6129964758284701E-2</v>
      </c>
      <c r="E2" s="4" t="s">
        <v>8</v>
      </c>
      <c r="F2" s="4" t="s">
        <v>9</v>
      </c>
      <c r="G2" s="4" t="s">
        <v>10</v>
      </c>
      <c r="H2" s="4">
        <v>19</v>
      </c>
      <c r="I2" s="4">
        <v>1.4</v>
      </c>
      <c r="K2">
        <f t="shared" ref="K2:K44" si="0">IF(SIGN(C2)=SIGN(I2),1, 0)</f>
        <v>0</v>
      </c>
      <c r="L2" t="str">
        <f t="shared" ref="L2:L44" si="1">IF(SIGN(C2)=SIGN(I2),IF(AND(C2&gt;MIN((I2-0.5),I2),C2&lt;MAX((I2+0.5),I2)),TRUE,FALSE),"")</f>
        <v/>
      </c>
      <c r="M2" t="str">
        <f t="shared" ref="M2:O17" si="2">IF(L2 = TRUE, 1, "")</f>
        <v/>
      </c>
      <c r="N2" t="str">
        <f t="shared" ref="N2:N44" si="3">IF(SIGN(C2)=SIGN(I2),IF(AND(C2&gt;MIN((I2-1),I2),C2&lt;MAX((I2+1),I2)),TRUE,FALSE),"")</f>
        <v/>
      </c>
      <c r="O2" t="str">
        <f t="shared" si="2"/>
        <v/>
      </c>
    </row>
    <row r="3" spans="1:15" x14ac:dyDescent="0.25">
      <c r="A3" s="2" t="s">
        <v>14</v>
      </c>
      <c r="B3" s="2">
        <v>0.68390364528469105</v>
      </c>
      <c r="C3" s="2">
        <f t="shared" ref="C3:C20" si="4">IF(B3&lt;0, (-1/(2^B3)), (2^B3))</f>
        <v>1.6064806962994846</v>
      </c>
      <c r="D3" s="2">
        <v>4.0339148782730602E-4</v>
      </c>
      <c r="E3" s="2" t="s">
        <v>11</v>
      </c>
      <c r="F3" s="2" t="s">
        <v>12</v>
      </c>
      <c r="G3" s="2" t="s">
        <v>13</v>
      </c>
      <c r="H3" s="2">
        <v>24</v>
      </c>
      <c r="I3" s="2">
        <v>1.5</v>
      </c>
      <c r="K3">
        <f t="shared" si="0"/>
        <v>1</v>
      </c>
      <c r="L3" t="b">
        <f t="shared" si="1"/>
        <v>1</v>
      </c>
      <c r="M3">
        <f t="shared" si="2"/>
        <v>1</v>
      </c>
      <c r="N3" t="b">
        <f t="shared" si="3"/>
        <v>1</v>
      </c>
      <c r="O3">
        <f t="shared" si="2"/>
        <v>1</v>
      </c>
    </row>
    <row r="4" spans="1:15" x14ac:dyDescent="0.25">
      <c r="A4" s="2" t="s">
        <v>18</v>
      </c>
      <c r="B4" s="2">
        <v>-0.78403437970576895</v>
      </c>
      <c r="C4" s="2">
        <f t="shared" si="4"/>
        <v>-1.7219394103427452</v>
      </c>
      <c r="D4" s="2">
        <v>1.9937029175282001E-3</v>
      </c>
      <c r="E4" s="2" t="s">
        <v>15</v>
      </c>
      <c r="F4" s="2" t="s">
        <v>16</v>
      </c>
      <c r="G4" s="2" t="s">
        <v>17</v>
      </c>
      <c r="H4" s="2">
        <v>119</v>
      </c>
      <c r="I4" s="2">
        <v>-4.3</v>
      </c>
      <c r="K4">
        <f t="shared" si="0"/>
        <v>1</v>
      </c>
      <c r="L4" t="b">
        <f t="shared" si="1"/>
        <v>0</v>
      </c>
      <c r="M4" t="str">
        <f t="shared" si="2"/>
        <v/>
      </c>
      <c r="N4" t="b">
        <f t="shared" si="3"/>
        <v>0</v>
      </c>
      <c r="O4" t="str">
        <f t="shared" si="2"/>
        <v/>
      </c>
    </row>
    <row r="5" spans="1:15" x14ac:dyDescent="0.25">
      <c r="A5" s="4" t="s">
        <v>19</v>
      </c>
      <c r="B5" s="4">
        <v>-0.64712334471909005</v>
      </c>
      <c r="C5" s="4">
        <f t="shared" si="4"/>
        <v>-1.5660424772266657</v>
      </c>
      <c r="D5" s="4">
        <v>5.0618192612905304E-3</v>
      </c>
      <c r="E5" s="4" t="s">
        <v>20</v>
      </c>
      <c r="F5" s="4" t="s">
        <v>21</v>
      </c>
      <c r="G5" s="4" t="s">
        <v>22</v>
      </c>
      <c r="H5" s="4">
        <v>31</v>
      </c>
      <c r="I5" s="4">
        <v>1.4</v>
      </c>
      <c r="K5">
        <f>IF(SIGN(C5)=SIGN(I5),1, 0)</f>
        <v>0</v>
      </c>
      <c r="L5" t="str">
        <f t="shared" si="1"/>
        <v/>
      </c>
      <c r="M5" t="str">
        <f t="shared" si="2"/>
        <v/>
      </c>
      <c r="N5" t="str">
        <f t="shared" si="3"/>
        <v/>
      </c>
      <c r="O5" t="str">
        <f t="shared" si="2"/>
        <v/>
      </c>
    </row>
    <row r="6" spans="1:15" x14ac:dyDescent="0.25">
      <c r="A6" s="2" t="s">
        <v>23</v>
      </c>
      <c r="B6" s="2">
        <v>0.982469392815425</v>
      </c>
      <c r="C6" s="2">
        <f t="shared" si="4"/>
        <v>1.9758444757352907</v>
      </c>
      <c r="D6" s="2">
        <v>2.3046973239678899E-4</v>
      </c>
      <c r="E6" s="2" t="s">
        <v>24</v>
      </c>
      <c r="F6" s="2" t="s">
        <v>25</v>
      </c>
      <c r="G6" s="2" t="s">
        <v>26</v>
      </c>
      <c r="H6" s="2">
        <v>39</v>
      </c>
      <c r="I6" s="2">
        <v>2.1</v>
      </c>
      <c r="K6">
        <f t="shared" si="0"/>
        <v>1</v>
      </c>
      <c r="L6" t="b">
        <f t="shared" si="1"/>
        <v>1</v>
      </c>
      <c r="M6">
        <f t="shared" si="2"/>
        <v>1</v>
      </c>
      <c r="N6" t="b">
        <f t="shared" si="3"/>
        <v>1</v>
      </c>
      <c r="O6">
        <f t="shared" si="2"/>
        <v>1</v>
      </c>
    </row>
    <row r="7" spans="1:15" x14ac:dyDescent="0.25">
      <c r="A7" t="s">
        <v>27</v>
      </c>
      <c r="B7">
        <v>-1.33553040193645</v>
      </c>
      <c r="C7">
        <f t="shared" si="4"/>
        <v>-2.5236824704247822</v>
      </c>
      <c r="D7">
        <v>1.7764679677410099E-2</v>
      </c>
      <c r="E7" t="s">
        <v>28</v>
      </c>
      <c r="F7" t="s">
        <v>29</v>
      </c>
      <c r="G7" t="s">
        <v>30</v>
      </c>
      <c r="H7">
        <v>48</v>
      </c>
      <c r="I7">
        <v>-1.3</v>
      </c>
      <c r="K7">
        <f t="shared" si="0"/>
        <v>1</v>
      </c>
      <c r="L7" t="b">
        <f t="shared" si="1"/>
        <v>0</v>
      </c>
      <c r="M7" t="str">
        <f t="shared" si="2"/>
        <v/>
      </c>
      <c r="N7" t="b">
        <f t="shared" si="3"/>
        <v>0</v>
      </c>
      <c r="O7" t="str">
        <f t="shared" si="2"/>
        <v/>
      </c>
    </row>
    <row r="8" spans="1:15" x14ac:dyDescent="0.25">
      <c r="A8" s="4" t="s">
        <v>31</v>
      </c>
      <c r="B8" s="4">
        <v>0.47891026901679101</v>
      </c>
      <c r="C8" s="4">
        <f t="shared" si="4"/>
        <v>1.3936905529297605</v>
      </c>
      <c r="D8" s="4">
        <v>2.46323699816994E-2</v>
      </c>
      <c r="E8" s="4" t="s">
        <v>32</v>
      </c>
      <c r="F8" s="4" t="s">
        <v>33</v>
      </c>
      <c r="G8" s="4" t="s">
        <v>34</v>
      </c>
      <c r="H8" s="4">
        <v>52</v>
      </c>
      <c r="I8" s="4">
        <v>-1.5</v>
      </c>
      <c r="K8">
        <f t="shared" si="0"/>
        <v>0</v>
      </c>
      <c r="L8" t="str">
        <f t="shared" si="1"/>
        <v/>
      </c>
      <c r="M8" t="str">
        <f t="shared" si="2"/>
        <v/>
      </c>
      <c r="N8" t="str">
        <f t="shared" si="3"/>
        <v/>
      </c>
      <c r="O8" t="str">
        <f t="shared" si="2"/>
        <v/>
      </c>
    </row>
    <row r="9" spans="1:15" x14ac:dyDescent="0.25">
      <c r="A9" t="s">
        <v>35</v>
      </c>
      <c r="B9">
        <v>-1.15386813480323</v>
      </c>
      <c r="C9">
        <f t="shared" si="4"/>
        <v>-2.2250968535958684</v>
      </c>
      <c r="D9">
        <v>2.9356255036789E-2</v>
      </c>
      <c r="E9" t="s">
        <v>36</v>
      </c>
      <c r="F9" t="s">
        <v>37</v>
      </c>
      <c r="G9" t="s">
        <v>38</v>
      </c>
      <c r="H9">
        <v>54</v>
      </c>
      <c r="K9">
        <f t="shared" si="0"/>
        <v>0</v>
      </c>
      <c r="L9" t="str">
        <f t="shared" si="1"/>
        <v/>
      </c>
      <c r="M9" t="str">
        <f t="shared" si="2"/>
        <v/>
      </c>
      <c r="N9" t="str">
        <f t="shared" si="3"/>
        <v/>
      </c>
      <c r="O9" t="str">
        <f t="shared" si="2"/>
        <v/>
      </c>
    </row>
    <row r="10" spans="1:15" x14ac:dyDescent="0.25">
      <c r="A10" s="4" t="s">
        <v>42</v>
      </c>
      <c r="B10" s="4">
        <v>0.93605536550824597</v>
      </c>
      <c r="C10" s="4">
        <f t="shared" si="4"/>
        <v>1.9132897400351441</v>
      </c>
      <c r="D10" s="4">
        <v>2.7526159680087699E-2</v>
      </c>
      <c r="E10" s="4" t="s">
        <v>39</v>
      </c>
      <c r="F10" s="4" t="s">
        <v>40</v>
      </c>
      <c r="G10" s="4" t="s">
        <v>41</v>
      </c>
      <c r="H10" s="4">
        <v>46</v>
      </c>
      <c r="I10" s="4">
        <v>-1.7</v>
      </c>
      <c r="K10">
        <f t="shared" si="0"/>
        <v>0</v>
      </c>
      <c r="L10" t="str">
        <f t="shared" si="1"/>
        <v/>
      </c>
      <c r="M10" t="str">
        <f t="shared" si="2"/>
        <v/>
      </c>
      <c r="N10" t="str">
        <f t="shared" si="3"/>
        <v/>
      </c>
      <c r="O10" t="str">
        <f t="shared" si="2"/>
        <v/>
      </c>
    </row>
    <row r="11" spans="1:15" x14ac:dyDescent="0.25">
      <c r="A11" s="4" t="s">
        <v>43</v>
      </c>
      <c r="B11" s="4">
        <v>0.58568587618525803</v>
      </c>
      <c r="C11" s="4">
        <f t="shared" si="4"/>
        <v>1.5007522970823903</v>
      </c>
      <c r="D11" s="4">
        <v>9.0168904930113102E-3</v>
      </c>
      <c r="E11" s="4" t="s">
        <v>6</v>
      </c>
      <c r="F11" s="4" t="s">
        <v>44</v>
      </c>
      <c r="G11" s="4" t="s">
        <v>45</v>
      </c>
      <c r="H11" s="4">
        <v>84</v>
      </c>
      <c r="I11" s="4">
        <v>-1.8</v>
      </c>
      <c r="K11">
        <f t="shared" si="0"/>
        <v>0</v>
      </c>
      <c r="L11" t="str">
        <f t="shared" si="1"/>
        <v/>
      </c>
      <c r="M11" t="str">
        <f t="shared" si="2"/>
        <v/>
      </c>
      <c r="N11" t="str">
        <f t="shared" si="3"/>
        <v/>
      </c>
      <c r="O11" t="str">
        <f t="shared" si="2"/>
        <v/>
      </c>
    </row>
    <row r="12" spans="1:15" x14ac:dyDescent="0.25">
      <c r="A12" s="2" t="s">
        <v>46</v>
      </c>
      <c r="B12" s="2">
        <v>-0.53973209788853105</v>
      </c>
      <c r="C12" s="2">
        <f t="shared" si="4"/>
        <v>-1.4537025460981745</v>
      </c>
      <c r="D12" s="2">
        <v>5.75612833392677E-3</v>
      </c>
      <c r="E12" s="2" t="s">
        <v>47</v>
      </c>
      <c r="F12" s="2" t="s">
        <v>48</v>
      </c>
      <c r="G12" s="2" t="s">
        <v>49</v>
      </c>
      <c r="H12" s="2">
        <v>88</v>
      </c>
      <c r="I12" s="2">
        <v>-1.8</v>
      </c>
      <c r="K12">
        <f t="shared" si="0"/>
        <v>1</v>
      </c>
      <c r="L12" t="b">
        <f t="shared" si="1"/>
        <v>1</v>
      </c>
      <c r="M12">
        <f t="shared" si="2"/>
        <v>1</v>
      </c>
      <c r="N12" t="b">
        <f t="shared" si="3"/>
        <v>1</v>
      </c>
      <c r="O12">
        <f t="shared" si="2"/>
        <v>1</v>
      </c>
    </row>
    <row r="13" spans="1:15" x14ac:dyDescent="0.25">
      <c r="A13" s="2" t="s">
        <v>50</v>
      </c>
      <c r="B13" s="2">
        <v>-0.46507608915842802</v>
      </c>
      <c r="C13" s="2">
        <f t="shared" si="4"/>
        <v>-1.3803901546141242</v>
      </c>
      <c r="D13" s="2">
        <v>2.6483196110564201E-2</v>
      </c>
      <c r="E13" s="2" t="s">
        <v>51</v>
      </c>
      <c r="F13" s="2" t="s">
        <v>52</v>
      </c>
      <c r="G13" s="2" t="s">
        <v>53</v>
      </c>
      <c r="H13" s="2">
        <v>89</v>
      </c>
      <c r="I13" s="2">
        <v>-2.2999999999999998</v>
      </c>
      <c r="K13">
        <f t="shared" si="0"/>
        <v>1</v>
      </c>
      <c r="L13" t="b">
        <f t="shared" si="1"/>
        <v>0</v>
      </c>
      <c r="M13" t="str">
        <f t="shared" si="2"/>
        <v/>
      </c>
      <c r="N13" t="b">
        <f t="shared" si="3"/>
        <v>1</v>
      </c>
      <c r="O13">
        <f t="shared" si="2"/>
        <v>1</v>
      </c>
    </row>
    <row r="14" spans="1:15" x14ac:dyDescent="0.25">
      <c r="A14" t="s">
        <v>55</v>
      </c>
      <c r="B14">
        <v>-1.2638643271255401</v>
      </c>
      <c r="C14">
        <f t="shared" si="4"/>
        <v>-2.4013810154300348</v>
      </c>
      <c r="D14">
        <v>1.18207979340134E-4</v>
      </c>
      <c r="E14" t="s">
        <v>56</v>
      </c>
      <c r="F14" t="s">
        <v>57</v>
      </c>
      <c r="G14" t="s">
        <v>58</v>
      </c>
      <c r="H14">
        <v>142</v>
      </c>
      <c r="I14">
        <v>-1.4</v>
      </c>
      <c r="K14">
        <f t="shared" si="0"/>
        <v>1</v>
      </c>
      <c r="L14" t="b">
        <f t="shared" si="1"/>
        <v>0</v>
      </c>
      <c r="M14" t="str">
        <f t="shared" si="2"/>
        <v/>
      </c>
      <c r="N14" t="b">
        <f t="shared" si="3"/>
        <v>0</v>
      </c>
      <c r="O14" t="str">
        <f t="shared" si="2"/>
        <v/>
      </c>
    </row>
    <row r="15" spans="1:15" x14ac:dyDescent="0.25">
      <c r="A15" t="s">
        <v>59</v>
      </c>
      <c r="B15">
        <v>-1.7629521925335401</v>
      </c>
      <c r="C15">
        <f t="shared" si="4"/>
        <v>-3.3939191385893546</v>
      </c>
      <c r="D15">
        <v>8.5526792910881402E-4</v>
      </c>
      <c r="E15" t="s">
        <v>60</v>
      </c>
      <c r="F15" t="s">
        <v>61</v>
      </c>
      <c r="G15" t="s">
        <v>62</v>
      </c>
      <c r="H15">
        <v>143</v>
      </c>
      <c r="K15">
        <f t="shared" si="0"/>
        <v>0</v>
      </c>
      <c r="L15" t="str">
        <f t="shared" si="1"/>
        <v/>
      </c>
      <c r="M15" t="str">
        <f t="shared" si="2"/>
        <v/>
      </c>
      <c r="N15" t="str">
        <f t="shared" si="3"/>
        <v/>
      </c>
      <c r="O15" t="str">
        <f t="shared" si="2"/>
        <v/>
      </c>
    </row>
    <row r="16" spans="1:15" x14ac:dyDescent="0.25">
      <c r="A16" s="2" t="s">
        <v>66</v>
      </c>
      <c r="B16" s="2">
        <v>-0.78395256378782296</v>
      </c>
      <c r="C16" s="2">
        <f t="shared" si="4"/>
        <v>-1.72184176111346</v>
      </c>
      <c r="D16" s="3">
        <v>2.0050576719638601E-5</v>
      </c>
      <c r="E16" s="2" t="s">
        <v>63</v>
      </c>
      <c r="F16" s="2" t="s">
        <v>64</v>
      </c>
      <c r="G16" s="2" t="s">
        <v>65</v>
      </c>
      <c r="H16" s="2">
        <v>144</v>
      </c>
      <c r="I16" s="2">
        <v>-1.7</v>
      </c>
      <c r="K16">
        <f t="shared" si="0"/>
        <v>1</v>
      </c>
      <c r="L16" t="b">
        <f t="shared" si="1"/>
        <v>1</v>
      </c>
      <c r="M16">
        <f t="shared" si="2"/>
        <v>1</v>
      </c>
      <c r="N16" t="b">
        <f t="shared" si="3"/>
        <v>1</v>
      </c>
      <c r="O16">
        <f t="shared" si="2"/>
        <v>1</v>
      </c>
    </row>
    <row r="17" spans="1:15" x14ac:dyDescent="0.25">
      <c r="A17" s="4" t="s">
        <v>67</v>
      </c>
      <c r="B17" s="4">
        <v>-0.81490396681015598</v>
      </c>
      <c r="C17" s="4">
        <f t="shared" si="4"/>
        <v>-1.7591810478238401</v>
      </c>
      <c r="D17" s="4">
        <v>1.02183418335553E-2</v>
      </c>
      <c r="E17" s="4" t="s">
        <v>68</v>
      </c>
      <c r="F17" s="4" t="s">
        <v>69</v>
      </c>
      <c r="G17" s="4" t="s">
        <v>70</v>
      </c>
      <c r="H17" s="4" t="s">
        <v>174</v>
      </c>
      <c r="I17" s="4">
        <v>1.7</v>
      </c>
      <c r="K17">
        <f t="shared" si="0"/>
        <v>0</v>
      </c>
      <c r="L17" t="str">
        <f t="shared" si="1"/>
        <v/>
      </c>
      <c r="M17" t="str">
        <f t="shared" si="2"/>
        <v/>
      </c>
      <c r="N17" t="str">
        <f t="shared" si="3"/>
        <v/>
      </c>
      <c r="O17" t="str">
        <f t="shared" si="2"/>
        <v/>
      </c>
    </row>
    <row r="18" spans="1:15" x14ac:dyDescent="0.25">
      <c r="A18" s="4" t="s">
        <v>75</v>
      </c>
      <c r="B18" s="4">
        <v>0.82433945238407902</v>
      </c>
      <c r="C18" s="4">
        <f t="shared" si="4"/>
        <v>1.7707241146445791</v>
      </c>
      <c r="D18" s="4">
        <v>2.9155129722911402E-4</v>
      </c>
      <c r="E18" s="4" t="s">
        <v>72</v>
      </c>
      <c r="F18" s="4" t="s">
        <v>73</v>
      </c>
      <c r="G18" s="4" t="s">
        <v>74</v>
      </c>
      <c r="H18" s="4">
        <v>169</v>
      </c>
      <c r="I18" s="4">
        <v>-2.6</v>
      </c>
      <c r="K18">
        <f t="shared" si="0"/>
        <v>0</v>
      </c>
      <c r="L18" t="str">
        <f t="shared" si="1"/>
        <v/>
      </c>
      <c r="M18" t="str">
        <f t="shared" ref="M18:M44" si="5">IF(L18 = TRUE, 1, "")</f>
        <v/>
      </c>
      <c r="N18" t="str">
        <f t="shared" si="3"/>
        <v/>
      </c>
      <c r="O18" t="str">
        <f t="shared" ref="O18:O43" si="6">IF(N18 = TRUE, 1, "")</f>
        <v/>
      </c>
    </row>
    <row r="19" spans="1:15" x14ac:dyDescent="0.25">
      <c r="A19" s="2" t="s">
        <v>76</v>
      </c>
      <c r="B19" s="2">
        <v>1.2630148426739001</v>
      </c>
      <c r="C19" s="2">
        <f t="shared" si="4"/>
        <v>2.3999674558627566</v>
      </c>
      <c r="D19" s="2">
        <v>2.3563649566515899E-4</v>
      </c>
      <c r="E19" s="2" t="s">
        <v>6</v>
      </c>
      <c r="F19" s="2" t="s">
        <v>77</v>
      </c>
      <c r="G19" s="2" t="s">
        <v>78</v>
      </c>
      <c r="H19" s="2" t="s">
        <v>175</v>
      </c>
      <c r="I19" s="2">
        <v>1.5</v>
      </c>
      <c r="K19">
        <f t="shared" si="0"/>
        <v>1</v>
      </c>
      <c r="L19" t="b">
        <f t="shared" si="1"/>
        <v>0</v>
      </c>
      <c r="M19" t="str">
        <f t="shared" si="5"/>
        <v/>
      </c>
      <c r="N19" t="b">
        <f t="shared" si="3"/>
        <v>1</v>
      </c>
      <c r="O19">
        <f t="shared" si="6"/>
        <v>1</v>
      </c>
    </row>
    <row r="20" spans="1:15" x14ac:dyDescent="0.25">
      <c r="A20" s="4" t="s">
        <v>79</v>
      </c>
      <c r="B20" s="4">
        <v>1.9292578638667299</v>
      </c>
      <c r="C20" s="4">
        <f t="shared" si="4"/>
        <v>3.8085923118525793</v>
      </c>
      <c r="D20" s="4">
        <v>3.30024971365495E-2</v>
      </c>
      <c r="E20" s="4" t="s">
        <v>80</v>
      </c>
      <c r="F20" s="4" t="s">
        <v>81</v>
      </c>
      <c r="G20" s="4" t="s">
        <v>82</v>
      </c>
      <c r="H20" s="4">
        <v>172</v>
      </c>
      <c r="I20" s="4">
        <v>-3</v>
      </c>
      <c r="K20">
        <f t="shared" si="0"/>
        <v>0</v>
      </c>
      <c r="L20" t="str">
        <f t="shared" si="1"/>
        <v/>
      </c>
      <c r="M20" t="str">
        <f t="shared" si="5"/>
        <v/>
      </c>
      <c r="N20" t="str">
        <f t="shared" si="3"/>
        <v/>
      </c>
      <c r="O20" t="str">
        <f t="shared" si="6"/>
        <v/>
      </c>
    </row>
    <row r="21" spans="1:15" x14ac:dyDescent="0.25">
      <c r="A21" s="4" t="s">
        <v>83</v>
      </c>
      <c r="B21" s="4" t="s">
        <v>5</v>
      </c>
      <c r="C21" s="4" t="s">
        <v>5</v>
      </c>
      <c r="D21" s="4" t="s">
        <v>5</v>
      </c>
      <c r="E21" s="4" t="s">
        <v>6</v>
      </c>
      <c r="F21" s="4" t="s">
        <v>84</v>
      </c>
      <c r="G21" s="4" t="s">
        <v>85</v>
      </c>
      <c r="H21" s="4">
        <v>287</v>
      </c>
      <c r="I21" s="4">
        <v>1.4</v>
      </c>
      <c r="K21">
        <v>0</v>
      </c>
      <c r="L21" t="b">
        <v>0</v>
      </c>
      <c r="M21" t="str">
        <f t="shared" si="5"/>
        <v/>
      </c>
      <c r="N21" t="b">
        <v>0</v>
      </c>
      <c r="O21" t="str">
        <f t="shared" si="6"/>
        <v/>
      </c>
    </row>
    <row r="22" spans="1:15" x14ac:dyDescent="0.25">
      <c r="A22" s="2" t="s">
        <v>86</v>
      </c>
      <c r="B22" s="2">
        <v>1.20109745165714</v>
      </c>
      <c r="C22" s="2">
        <f t="shared" ref="C22:C44" si="7">IF(B22&lt;0, (-1/(2^B22)), (2^B22))</f>
        <v>2.2991449942551987</v>
      </c>
      <c r="D22" s="2">
        <v>5.7075257167484104E-3</v>
      </c>
      <c r="E22" s="2" t="s">
        <v>87</v>
      </c>
      <c r="F22" s="2" t="s">
        <v>88</v>
      </c>
      <c r="G22" s="2" t="s">
        <v>89</v>
      </c>
      <c r="H22" s="2">
        <v>215</v>
      </c>
      <c r="I22" s="2">
        <v>4.2</v>
      </c>
      <c r="K22">
        <f t="shared" si="0"/>
        <v>1</v>
      </c>
      <c r="L22" t="b">
        <f t="shared" si="1"/>
        <v>0</v>
      </c>
      <c r="M22" t="str">
        <f t="shared" si="5"/>
        <v/>
      </c>
      <c r="N22" t="b">
        <f t="shared" si="3"/>
        <v>0</v>
      </c>
      <c r="O22" t="str">
        <f t="shared" si="6"/>
        <v/>
      </c>
    </row>
    <row r="23" spans="1:15" x14ac:dyDescent="0.25">
      <c r="A23" s="2" t="s">
        <v>90</v>
      </c>
      <c r="B23" s="2">
        <v>1.72832286426575</v>
      </c>
      <c r="C23" s="2">
        <f t="shared" si="7"/>
        <v>3.3134240816825375</v>
      </c>
      <c r="D23" s="2">
        <v>1.2872478765018401E-2</v>
      </c>
      <c r="E23" s="2" t="s">
        <v>91</v>
      </c>
      <c r="F23" s="2" t="s">
        <v>92</v>
      </c>
      <c r="G23" s="2" t="s">
        <v>93</v>
      </c>
      <c r="H23" s="2">
        <v>216</v>
      </c>
      <c r="I23" s="2">
        <v>3.1</v>
      </c>
      <c r="K23">
        <f t="shared" si="0"/>
        <v>1</v>
      </c>
      <c r="L23" t="b">
        <f t="shared" si="1"/>
        <v>1</v>
      </c>
      <c r="M23">
        <f t="shared" si="5"/>
        <v>1</v>
      </c>
      <c r="N23" t="b">
        <f t="shared" si="3"/>
        <v>1</v>
      </c>
      <c r="O23">
        <f t="shared" si="6"/>
        <v>1</v>
      </c>
    </row>
    <row r="24" spans="1:15" x14ac:dyDescent="0.25">
      <c r="A24" s="2" t="s">
        <v>97</v>
      </c>
      <c r="B24" s="2">
        <v>1.58602779341031</v>
      </c>
      <c r="C24" s="2">
        <f t="shared" si="7"/>
        <v>3.0022160319352991</v>
      </c>
      <c r="D24" s="3">
        <v>1.50262487107813E-13</v>
      </c>
      <c r="E24" s="2" t="s">
        <v>94</v>
      </c>
      <c r="F24" s="2" t="s">
        <v>95</v>
      </c>
      <c r="G24" s="2" t="s">
        <v>96</v>
      </c>
      <c r="H24" s="2">
        <v>218</v>
      </c>
      <c r="I24" s="2">
        <v>2.5</v>
      </c>
      <c r="K24">
        <f t="shared" si="0"/>
        <v>1</v>
      </c>
      <c r="L24" t="b">
        <f t="shared" si="1"/>
        <v>0</v>
      </c>
      <c r="M24" t="str">
        <f t="shared" si="5"/>
        <v/>
      </c>
      <c r="N24" t="b">
        <f t="shared" si="3"/>
        <v>1</v>
      </c>
      <c r="O24">
        <f t="shared" si="6"/>
        <v>1</v>
      </c>
    </row>
    <row r="25" spans="1:15" x14ac:dyDescent="0.25">
      <c r="A25" s="2" t="s">
        <v>101</v>
      </c>
      <c r="B25" s="2">
        <v>1.7177250364607299</v>
      </c>
      <c r="C25" s="2">
        <f t="shared" si="7"/>
        <v>3.2891733308975124</v>
      </c>
      <c r="D25" s="2">
        <v>1.3235253362973401E-4</v>
      </c>
      <c r="E25" s="2" t="s">
        <v>98</v>
      </c>
      <c r="F25" s="2" t="s">
        <v>99</v>
      </c>
      <c r="G25" s="2" t="s">
        <v>100</v>
      </c>
      <c r="H25" s="2">
        <v>219</v>
      </c>
      <c r="I25" s="2">
        <v>3.4</v>
      </c>
      <c r="K25">
        <f t="shared" si="0"/>
        <v>1</v>
      </c>
      <c r="L25" t="b">
        <f t="shared" si="1"/>
        <v>1</v>
      </c>
      <c r="M25">
        <f t="shared" si="5"/>
        <v>1</v>
      </c>
      <c r="N25" t="b">
        <f t="shared" si="3"/>
        <v>1</v>
      </c>
      <c r="O25">
        <f t="shared" si="6"/>
        <v>1</v>
      </c>
    </row>
    <row r="26" spans="1:15" x14ac:dyDescent="0.25">
      <c r="A26" s="2" t="s">
        <v>102</v>
      </c>
      <c r="B26" s="2">
        <v>0.937459584372627</v>
      </c>
      <c r="C26" s="2">
        <f t="shared" si="7"/>
        <v>1.9151529095938602</v>
      </c>
      <c r="D26" s="2">
        <v>3.3233039261948101E-2</v>
      </c>
      <c r="E26" s="2" t="s">
        <v>103</v>
      </c>
      <c r="F26" s="2" t="s">
        <v>104</v>
      </c>
      <c r="G26" s="2" t="s">
        <v>105</v>
      </c>
      <c r="H26" s="2">
        <v>223</v>
      </c>
      <c r="I26" s="2">
        <v>5.7</v>
      </c>
      <c r="K26">
        <v>0</v>
      </c>
      <c r="L26" t="b">
        <f t="shared" si="1"/>
        <v>0</v>
      </c>
      <c r="M26" t="str">
        <f t="shared" si="5"/>
        <v/>
      </c>
      <c r="N26" t="b">
        <f t="shared" si="3"/>
        <v>0</v>
      </c>
      <c r="O26" t="str">
        <f t="shared" si="6"/>
        <v/>
      </c>
    </row>
    <row r="27" spans="1:15" x14ac:dyDescent="0.25">
      <c r="A27" s="2" t="s">
        <v>106</v>
      </c>
      <c r="B27" s="2">
        <v>1.3326396980825601</v>
      </c>
      <c r="C27" s="2">
        <f t="shared" si="7"/>
        <v>2.5186308727814497</v>
      </c>
      <c r="D27" s="3">
        <v>2.99980365016835E-11</v>
      </c>
      <c r="E27" s="2" t="s">
        <v>107</v>
      </c>
      <c r="F27" s="2" t="s">
        <v>108</v>
      </c>
      <c r="G27" s="2" t="s">
        <v>109</v>
      </c>
      <c r="H27" s="2">
        <v>245</v>
      </c>
      <c r="I27" s="2">
        <v>2.7</v>
      </c>
      <c r="K27">
        <f t="shared" si="0"/>
        <v>1</v>
      </c>
      <c r="L27" t="b">
        <f t="shared" si="1"/>
        <v>1</v>
      </c>
      <c r="M27">
        <f t="shared" si="5"/>
        <v>1</v>
      </c>
      <c r="N27" t="b">
        <f t="shared" si="3"/>
        <v>1</v>
      </c>
      <c r="O27">
        <f t="shared" si="6"/>
        <v>1</v>
      </c>
    </row>
    <row r="28" spans="1:15" x14ac:dyDescent="0.25">
      <c r="A28" s="4" t="s">
        <v>110</v>
      </c>
      <c r="B28" s="4">
        <v>-0.75983053108454701</v>
      </c>
      <c r="C28" s="4">
        <f t="shared" si="7"/>
        <v>-1.6932917073129337</v>
      </c>
      <c r="D28" s="4">
        <v>4.6842073791749997E-2</v>
      </c>
      <c r="E28" s="4" t="s">
        <v>111</v>
      </c>
      <c r="F28" s="4" t="s">
        <v>112</v>
      </c>
      <c r="G28" s="4" t="s">
        <v>113</v>
      </c>
      <c r="H28" s="4">
        <v>264</v>
      </c>
      <c r="I28" s="4">
        <v>2</v>
      </c>
      <c r="K28">
        <f t="shared" si="0"/>
        <v>0</v>
      </c>
      <c r="L28" t="str">
        <f t="shared" si="1"/>
        <v/>
      </c>
      <c r="M28" t="str">
        <f t="shared" si="5"/>
        <v/>
      </c>
      <c r="N28" t="str">
        <f t="shared" si="3"/>
        <v/>
      </c>
      <c r="O28" t="str">
        <f t="shared" si="6"/>
        <v/>
      </c>
    </row>
    <row r="29" spans="1:15" x14ac:dyDescent="0.25">
      <c r="A29" s="4" t="s">
        <v>114</v>
      </c>
      <c r="B29" s="4">
        <v>-0.99746880232547697</v>
      </c>
      <c r="C29" s="4">
        <f t="shared" si="7"/>
        <v>-1.9964940913815092</v>
      </c>
      <c r="D29" s="4">
        <v>9.2529246854904709E-3</v>
      </c>
      <c r="E29" s="4" t="s">
        <v>115</v>
      </c>
      <c r="F29" s="4" t="s">
        <v>116</v>
      </c>
      <c r="G29" s="4" t="s">
        <v>117</v>
      </c>
      <c r="H29" s="4">
        <v>265</v>
      </c>
      <c r="I29" s="4">
        <v>2.1</v>
      </c>
      <c r="K29">
        <f t="shared" si="0"/>
        <v>0</v>
      </c>
      <c r="L29" t="str">
        <f t="shared" si="1"/>
        <v/>
      </c>
      <c r="M29" t="str">
        <f t="shared" si="5"/>
        <v/>
      </c>
      <c r="N29" t="str">
        <f t="shared" si="3"/>
        <v/>
      </c>
      <c r="O29" t="str">
        <f t="shared" si="6"/>
        <v/>
      </c>
    </row>
    <row r="30" spans="1:15" x14ac:dyDescent="0.25">
      <c r="A30" s="2" t="s">
        <v>118</v>
      </c>
      <c r="B30" s="2">
        <v>-1.0491213054169499</v>
      </c>
      <c r="C30" s="2">
        <f t="shared" si="7"/>
        <v>-2.0692691450622105</v>
      </c>
      <c r="D30" s="2">
        <v>1.1367678754124901E-2</v>
      </c>
      <c r="E30" s="2" t="s">
        <v>119</v>
      </c>
      <c r="F30" s="2" t="s">
        <v>120</v>
      </c>
      <c r="G30" s="2" t="s">
        <v>121</v>
      </c>
      <c r="H30" s="2">
        <v>277</v>
      </c>
      <c r="I30" s="2">
        <v>-2.9</v>
      </c>
      <c r="K30">
        <f t="shared" si="0"/>
        <v>1</v>
      </c>
      <c r="L30" t="b">
        <f t="shared" si="1"/>
        <v>0</v>
      </c>
      <c r="M30" t="str">
        <f t="shared" si="5"/>
        <v/>
      </c>
      <c r="N30" t="b">
        <f t="shared" si="3"/>
        <v>1</v>
      </c>
      <c r="O30">
        <f t="shared" si="6"/>
        <v>1</v>
      </c>
    </row>
    <row r="31" spans="1:15" x14ac:dyDescent="0.25">
      <c r="A31" s="2" t="s">
        <v>122</v>
      </c>
      <c r="B31" s="2">
        <v>0.49317593776116803</v>
      </c>
      <c r="C31" s="2">
        <f t="shared" si="7"/>
        <v>1.4075400154383508</v>
      </c>
      <c r="D31" s="2">
        <v>1.97234614580808E-2</v>
      </c>
      <c r="E31" s="2" t="s">
        <v>123</v>
      </c>
      <c r="F31" s="2" t="s">
        <v>71</v>
      </c>
      <c r="G31" s="2" t="s">
        <v>124</v>
      </c>
      <c r="H31" s="2">
        <v>278</v>
      </c>
      <c r="I31" s="2">
        <v>1.3</v>
      </c>
      <c r="K31">
        <f t="shared" si="0"/>
        <v>1</v>
      </c>
      <c r="L31" t="b">
        <f t="shared" si="1"/>
        <v>1</v>
      </c>
      <c r="M31">
        <f t="shared" si="5"/>
        <v>1</v>
      </c>
      <c r="N31" t="b">
        <f t="shared" si="3"/>
        <v>1</v>
      </c>
      <c r="O31">
        <f t="shared" si="6"/>
        <v>1</v>
      </c>
    </row>
    <row r="32" spans="1:15" x14ac:dyDescent="0.25">
      <c r="A32" s="4" t="s">
        <v>128</v>
      </c>
      <c r="B32" s="4">
        <v>-0.46166714881398102</v>
      </c>
      <c r="C32" s="4">
        <f t="shared" si="7"/>
        <v>-1.3771322848445298</v>
      </c>
      <c r="D32" s="4">
        <v>4.0162023006797103E-2</v>
      </c>
      <c r="E32" s="4" t="s">
        <v>125</v>
      </c>
      <c r="F32" s="4" t="s">
        <v>126</v>
      </c>
      <c r="G32" s="4" t="s">
        <v>127</v>
      </c>
      <c r="H32" s="4">
        <v>280</v>
      </c>
      <c r="I32" s="4">
        <v>2.8</v>
      </c>
      <c r="K32">
        <f t="shared" si="0"/>
        <v>0</v>
      </c>
      <c r="L32" t="str">
        <f t="shared" si="1"/>
        <v/>
      </c>
      <c r="M32" t="str">
        <f t="shared" si="5"/>
        <v/>
      </c>
      <c r="N32" t="str">
        <f t="shared" si="3"/>
        <v/>
      </c>
      <c r="O32" t="str">
        <f t="shared" si="6"/>
        <v/>
      </c>
    </row>
    <row r="33" spans="1:15" x14ac:dyDescent="0.25">
      <c r="A33" s="4" t="s">
        <v>129</v>
      </c>
      <c r="B33" s="4">
        <v>0.67737335513764796</v>
      </c>
      <c r="C33" s="4">
        <f t="shared" si="7"/>
        <v>1.5992254708148215</v>
      </c>
      <c r="D33" s="4">
        <v>3.6356482280357799E-3</v>
      </c>
      <c r="E33" s="4" t="s">
        <v>6</v>
      </c>
      <c r="F33" s="4" t="s">
        <v>130</v>
      </c>
      <c r="G33" s="4" t="s">
        <v>131</v>
      </c>
      <c r="H33" s="4">
        <v>295</v>
      </c>
      <c r="I33" s="4">
        <v>-1.6</v>
      </c>
      <c r="K33">
        <f t="shared" si="0"/>
        <v>0</v>
      </c>
      <c r="L33" t="str">
        <f t="shared" si="1"/>
        <v/>
      </c>
      <c r="M33" t="str">
        <f t="shared" si="5"/>
        <v/>
      </c>
      <c r="N33" t="str">
        <f t="shared" si="3"/>
        <v/>
      </c>
      <c r="O33" t="str">
        <f t="shared" si="6"/>
        <v/>
      </c>
    </row>
    <row r="34" spans="1:15" x14ac:dyDescent="0.25">
      <c r="A34" s="4" t="s">
        <v>132</v>
      </c>
      <c r="B34" s="4">
        <v>-0.58791353631572696</v>
      </c>
      <c r="C34" s="4">
        <f t="shared" si="7"/>
        <v>-1.5030713932027233</v>
      </c>
      <c r="D34" s="4">
        <v>9.3886241317138706E-3</v>
      </c>
      <c r="E34" s="4" t="s">
        <v>6</v>
      </c>
      <c r="F34" s="4" t="s">
        <v>133</v>
      </c>
      <c r="G34" s="4" t="s">
        <v>134</v>
      </c>
      <c r="H34" s="4">
        <v>296</v>
      </c>
      <c r="I34" s="4">
        <v>1.4</v>
      </c>
      <c r="K34">
        <f t="shared" si="0"/>
        <v>0</v>
      </c>
      <c r="L34" t="str">
        <f t="shared" si="1"/>
        <v/>
      </c>
      <c r="M34" t="str">
        <f t="shared" si="5"/>
        <v/>
      </c>
      <c r="N34" t="str">
        <f t="shared" si="3"/>
        <v/>
      </c>
      <c r="O34" t="str">
        <f t="shared" si="6"/>
        <v/>
      </c>
    </row>
    <row r="35" spans="1:15" x14ac:dyDescent="0.25">
      <c r="A35" s="2" t="s">
        <v>135</v>
      </c>
      <c r="B35" s="2">
        <v>-0.92153311040323904</v>
      </c>
      <c r="C35" s="2">
        <f t="shared" si="7"/>
        <v>-1.8941270585256611</v>
      </c>
      <c r="D35" s="2">
        <v>1.53450739692375E-3</v>
      </c>
      <c r="E35" s="2" t="s">
        <v>136</v>
      </c>
      <c r="F35" s="2" t="s">
        <v>54</v>
      </c>
      <c r="G35" s="2" t="s">
        <v>137</v>
      </c>
      <c r="H35" s="2" t="s">
        <v>176</v>
      </c>
      <c r="I35" s="2" t="s">
        <v>177</v>
      </c>
      <c r="K35">
        <v>1</v>
      </c>
      <c r="L35" t="b">
        <v>1</v>
      </c>
      <c r="M35">
        <f t="shared" si="5"/>
        <v>1</v>
      </c>
      <c r="N35" t="b">
        <v>1</v>
      </c>
      <c r="O35">
        <f t="shared" si="6"/>
        <v>1</v>
      </c>
    </row>
    <row r="36" spans="1:15" x14ac:dyDescent="0.25">
      <c r="A36" s="2" t="s">
        <v>138</v>
      </c>
      <c r="B36" s="2">
        <v>0.75153960791837604</v>
      </c>
      <c r="C36" s="2">
        <f t="shared" si="7"/>
        <v>1.6835885555885444</v>
      </c>
      <c r="D36" s="2">
        <v>3.6758775086940301E-4</v>
      </c>
      <c r="E36" s="2" t="s">
        <v>139</v>
      </c>
      <c r="F36" s="2" t="s">
        <v>140</v>
      </c>
      <c r="G36" s="2" t="s">
        <v>141</v>
      </c>
      <c r="H36" s="2">
        <v>317</v>
      </c>
      <c r="I36" s="2">
        <v>1.6</v>
      </c>
      <c r="K36">
        <f t="shared" si="0"/>
        <v>1</v>
      </c>
      <c r="L36" t="b">
        <f t="shared" si="1"/>
        <v>1</v>
      </c>
      <c r="M36">
        <f t="shared" si="5"/>
        <v>1</v>
      </c>
      <c r="N36" t="b">
        <f t="shared" si="3"/>
        <v>1</v>
      </c>
      <c r="O36">
        <f t="shared" si="6"/>
        <v>1</v>
      </c>
    </row>
    <row r="37" spans="1:15" x14ac:dyDescent="0.25">
      <c r="A37" s="2" t="s">
        <v>145</v>
      </c>
      <c r="B37" s="2" t="s">
        <v>5</v>
      </c>
      <c r="C37" s="2" t="s">
        <v>5</v>
      </c>
      <c r="D37" s="2" t="s">
        <v>5</v>
      </c>
      <c r="E37" s="2" t="s">
        <v>142</v>
      </c>
      <c r="F37" s="2" t="s">
        <v>143</v>
      </c>
      <c r="G37" s="2" t="s">
        <v>144</v>
      </c>
      <c r="H37" s="2">
        <v>323</v>
      </c>
      <c r="I37" s="2">
        <v>-2.2000000000000002</v>
      </c>
    </row>
    <row r="38" spans="1:15" x14ac:dyDescent="0.25">
      <c r="A38" s="6" t="s">
        <v>146</v>
      </c>
      <c r="B38" s="6">
        <v>1.6263159605650199</v>
      </c>
      <c r="C38" s="6">
        <f t="shared" si="7"/>
        <v>3.087236403007549</v>
      </c>
      <c r="D38" s="7">
        <v>1.77292745418343E-9</v>
      </c>
      <c r="E38" s="6" t="s">
        <v>147</v>
      </c>
      <c r="F38" s="6" t="s">
        <v>148</v>
      </c>
      <c r="G38" s="6" t="s">
        <v>149</v>
      </c>
      <c r="H38" s="6">
        <v>326</v>
      </c>
      <c r="I38" s="6">
        <v>-1.5</v>
      </c>
      <c r="K38">
        <f t="shared" si="0"/>
        <v>0</v>
      </c>
      <c r="L38" t="str">
        <f t="shared" si="1"/>
        <v/>
      </c>
      <c r="M38" t="str">
        <f t="shared" si="5"/>
        <v/>
      </c>
      <c r="N38" t="str">
        <f t="shared" si="3"/>
        <v/>
      </c>
      <c r="O38" t="str">
        <f t="shared" si="6"/>
        <v/>
      </c>
    </row>
    <row r="39" spans="1:15" x14ac:dyDescent="0.25">
      <c r="A39" s="2" t="s">
        <v>153</v>
      </c>
      <c r="B39" s="2">
        <v>-0.64461764695116397</v>
      </c>
      <c r="C39" s="2">
        <f t="shared" si="7"/>
        <v>-1.5633249081357732</v>
      </c>
      <c r="D39" s="2">
        <v>7.80013181397531E-3</v>
      </c>
      <c r="E39" s="2" t="s">
        <v>150</v>
      </c>
      <c r="F39" s="2" t="s">
        <v>151</v>
      </c>
      <c r="G39" s="2" t="s">
        <v>152</v>
      </c>
      <c r="H39" s="2">
        <v>329</v>
      </c>
      <c r="I39" s="2">
        <v>-1.3</v>
      </c>
      <c r="K39">
        <f t="shared" si="0"/>
        <v>1</v>
      </c>
      <c r="L39" t="b">
        <f t="shared" si="1"/>
        <v>1</v>
      </c>
      <c r="M39">
        <f t="shared" si="5"/>
        <v>1</v>
      </c>
      <c r="N39" t="b">
        <f t="shared" si="3"/>
        <v>1</v>
      </c>
      <c r="O39">
        <f t="shared" si="6"/>
        <v>1</v>
      </c>
    </row>
    <row r="40" spans="1:15" x14ac:dyDescent="0.25">
      <c r="A40" s="2" t="s">
        <v>157</v>
      </c>
      <c r="B40" s="2">
        <v>-0.57926604153061201</v>
      </c>
      <c r="C40" s="2">
        <f t="shared" si="7"/>
        <v>-1.4940889505829238</v>
      </c>
      <c r="D40" s="2">
        <v>2.2373299181467901E-3</v>
      </c>
      <c r="E40" s="2" t="s">
        <v>154</v>
      </c>
      <c r="F40" s="2" t="s">
        <v>155</v>
      </c>
      <c r="G40" s="2" t="s">
        <v>156</v>
      </c>
      <c r="H40" s="2">
        <v>331</v>
      </c>
      <c r="I40" s="2">
        <v>-1.5</v>
      </c>
      <c r="K40">
        <f t="shared" si="0"/>
        <v>1</v>
      </c>
      <c r="L40" t="b">
        <f t="shared" si="1"/>
        <v>1</v>
      </c>
      <c r="M40">
        <f t="shared" si="5"/>
        <v>1</v>
      </c>
      <c r="N40" t="b">
        <f t="shared" si="3"/>
        <v>1</v>
      </c>
      <c r="O40">
        <f t="shared" si="6"/>
        <v>1</v>
      </c>
    </row>
    <row r="41" spans="1:15" x14ac:dyDescent="0.25">
      <c r="A41" s="2" t="s">
        <v>161</v>
      </c>
      <c r="B41" s="2">
        <v>-0.494779804285847</v>
      </c>
      <c r="C41" s="2">
        <f t="shared" si="7"/>
        <v>-1.4091056696940867</v>
      </c>
      <c r="D41" s="2">
        <v>2.1459768138157101E-2</v>
      </c>
      <c r="E41" s="2" t="s">
        <v>158</v>
      </c>
      <c r="F41" s="2" t="s">
        <v>159</v>
      </c>
      <c r="G41" s="2" t="s">
        <v>160</v>
      </c>
      <c r="H41" s="2">
        <v>332</v>
      </c>
      <c r="I41" s="2">
        <v>-1.4</v>
      </c>
      <c r="K41">
        <f t="shared" si="0"/>
        <v>1</v>
      </c>
      <c r="L41" t="b">
        <f t="shared" si="1"/>
        <v>1</v>
      </c>
      <c r="M41">
        <f t="shared" si="5"/>
        <v>1</v>
      </c>
      <c r="N41" t="b">
        <f t="shared" si="3"/>
        <v>1</v>
      </c>
      <c r="O41">
        <f t="shared" si="6"/>
        <v>1</v>
      </c>
    </row>
    <row r="42" spans="1:15" x14ac:dyDescent="0.25">
      <c r="A42" s="2" t="s">
        <v>162</v>
      </c>
      <c r="B42" s="2">
        <v>-0.43434848633498002</v>
      </c>
      <c r="C42" s="2">
        <f t="shared" si="7"/>
        <v>-1.3513004548769365</v>
      </c>
      <c r="D42" s="2">
        <v>4.3221159203417799E-2</v>
      </c>
      <c r="E42" s="2" t="s">
        <v>163</v>
      </c>
      <c r="F42" s="2" t="s">
        <v>164</v>
      </c>
      <c r="G42" s="2" t="s">
        <v>165</v>
      </c>
      <c r="H42" s="2" t="s">
        <v>178</v>
      </c>
      <c r="I42" s="2">
        <v>-1.7</v>
      </c>
      <c r="K42">
        <f t="shared" si="0"/>
        <v>1</v>
      </c>
      <c r="L42" t="b">
        <f t="shared" si="1"/>
        <v>1</v>
      </c>
      <c r="M42">
        <f t="shared" si="5"/>
        <v>1</v>
      </c>
      <c r="N42" t="b">
        <f t="shared" si="3"/>
        <v>1</v>
      </c>
      <c r="O42">
        <f t="shared" si="6"/>
        <v>1</v>
      </c>
    </row>
    <row r="43" spans="1:15" x14ac:dyDescent="0.25">
      <c r="A43" s="2" t="s">
        <v>166</v>
      </c>
      <c r="B43" s="2">
        <v>-0.66544251486435702</v>
      </c>
      <c r="C43" s="2">
        <f t="shared" si="7"/>
        <v>-1.5860546858901772</v>
      </c>
      <c r="D43" s="2">
        <v>1.45152785280013E-3</v>
      </c>
      <c r="E43" s="2" t="s">
        <v>167</v>
      </c>
      <c r="F43" s="2" t="s">
        <v>168</v>
      </c>
      <c r="G43" s="2" t="s">
        <v>169</v>
      </c>
      <c r="H43" s="2">
        <v>338</v>
      </c>
      <c r="I43" s="2">
        <v>-1.7</v>
      </c>
      <c r="K43">
        <f t="shared" si="0"/>
        <v>1</v>
      </c>
      <c r="L43" t="b">
        <f t="shared" si="1"/>
        <v>1</v>
      </c>
      <c r="M43">
        <f t="shared" si="5"/>
        <v>1</v>
      </c>
      <c r="N43" t="b">
        <f t="shared" si="3"/>
        <v>1</v>
      </c>
      <c r="O43">
        <f t="shared" si="6"/>
        <v>1</v>
      </c>
    </row>
    <row r="44" spans="1:15" x14ac:dyDescent="0.25">
      <c r="A44" s="4" t="s">
        <v>172</v>
      </c>
      <c r="B44" s="4">
        <v>1.9453188170103899</v>
      </c>
      <c r="C44" s="4">
        <f t="shared" si="7"/>
        <v>3.851228750294633</v>
      </c>
      <c r="D44" s="5">
        <v>7.1150719782806898E-23</v>
      </c>
      <c r="E44" s="4" t="s">
        <v>6</v>
      </c>
      <c r="F44" s="4" t="s">
        <v>170</v>
      </c>
      <c r="G44" s="4" t="s">
        <v>171</v>
      </c>
      <c r="H44" s="4">
        <v>187</v>
      </c>
      <c r="I44" s="4">
        <v>-2.6</v>
      </c>
      <c r="K44">
        <f t="shared" si="0"/>
        <v>0</v>
      </c>
      <c r="L44" t="str">
        <f t="shared" si="1"/>
        <v/>
      </c>
      <c r="M44" t="str">
        <f t="shared" si="5"/>
        <v/>
      </c>
      <c r="N44" t="str">
        <f t="shared" si="3"/>
        <v/>
      </c>
      <c r="O44" t="str">
        <f t="shared" ref="M34:O44" si="8">IF(N44 = TRUE, 1, "")</f>
        <v/>
      </c>
    </row>
    <row r="45" spans="1:15" x14ac:dyDescent="0.25">
      <c r="I45" s="2">
        <v>41</v>
      </c>
      <c r="K45">
        <f>SUM(K2:K44)</f>
        <v>23</v>
      </c>
      <c r="M45">
        <f>SUM(M2:M44)</f>
        <v>15</v>
      </c>
      <c r="O45">
        <f>SUM(O2:O44)</f>
        <v>19</v>
      </c>
    </row>
    <row r="46" spans="1:15" x14ac:dyDescent="0.25">
      <c r="I46" t="s">
        <v>187</v>
      </c>
      <c r="J46" t="s">
        <v>186</v>
      </c>
    </row>
    <row r="47" spans="1:15" x14ac:dyDescent="0.25">
      <c r="I47" t="s">
        <v>188</v>
      </c>
      <c r="J47" t="s">
        <v>185</v>
      </c>
    </row>
    <row r="49" spans="9:9" x14ac:dyDescent="0.25">
      <c r="I49" t="s">
        <v>181</v>
      </c>
    </row>
    <row r="50" spans="9:9" x14ac:dyDescent="0.25">
      <c r="I50" t="s">
        <v>182</v>
      </c>
    </row>
    <row r="51" spans="9:9" x14ac:dyDescent="0.25">
      <c r="I51" t="s">
        <v>183</v>
      </c>
    </row>
    <row r="53" spans="9:9" x14ac:dyDescent="0.25">
      <c r="I53" t="s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Sheet1!Combined_List_25_29vs_37_Analysis_Shrunk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Randall</dc:creator>
  <cp:lastModifiedBy>Trevor Randall</cp:lastModifiedBy>
  <dcterms:created xsi:type="dcterms:W3CDTF">2020-04-29T17:40:23Z</dcterms:created>
  <dcterms:modified xsi:type="dcterms:W3CDTF">2021-09-07T14:52:24Z</dcterms:modified>
</cp:coreProperties>
</file>