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n\_Remote_projects\ccp-sROS\"/>
    </mc:Choice>
  </mc:AlternateContent>
  <xr:revisionPtr revIDLastSave="0" documentId="13_ncr:1_{74E7DDFB-3B82-4A58-80DA-0EE429C8C35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cc_table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J3" i="1"/>
  <c r="K3" i="1"/>
  <c r="K12" i="1" s="1"/>
  <c r="L3" i="1"/>
  <c r="L12" i="1" s="1"/>
  <c r="M3" i="1"/>
  <c r="M12" i="1" s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K18" i="1"/>
  <c r="L18" i="1"/>
  <c r="M18" i="1"/>
  <c r="K19" i="1"/>
  <c r="L19" i="1"/>
  <c r="M19" i="1"/>
  <c r="K20" i="1"/>
  <c r="L20" i="1"/>
  <c r="M20" i="1"/>
  <c r="K2" i="1"/>
  <c r="K15" i="1" s="1"/>
  <c r="L2" i="1"/>
  <c r="L15" i="1" s="1"/>
  <c r="M2" i="1"/>
  <c r="M15" i="1" s="1"/>
  <c r="G2" i="1"/>
  <c r="G3" i="1"/>
  <c r="G4" i="1"/>
  <c r="G5" i="1"/>
  <c r="G6" i="1"/>
  <c r="G7" i="1"/>
  <c r="G8" i="1"/>
  <c r="G9" i="1"/>
  <c r="G10" i="1"/>
  <c r="G11" i="1"/>
  <c r="I10" i="1"/>
  <c r="I11" i="1"/>
  <c r="H11" i="1"/>
  <c r="I2" i="1"/>
  <c r="J2" i="1"/>
  <c r="I3" i="1"/>
  <c r="I4" i="1"/>
  <c r="I5" i="1"/>
  <c r="I6" i="1"/>
  <c r="I7" i="1"/>
  <c r="I8" i="1"/>
  <c r="I9" i="1"/>
  <c r="H3" i="1"/>
  <c r="H4" i="1"/>
  <c r="H5" i="1"/>
  <c r="H6" i="1"/>
  <c r="H7" i="1"/>
  <c r="H8" i="1"/>
  <c r="H9" i="1"/>
  <c r="H10" i="1"/>
  <c r="H2" i="1"/>
  <c r="M14" i="1" l="1"/>
  <c r="M13" i="1"/>
  <c r="M17" i="1"/>
  <c r="M16" i="1"/>
  <c r="L14" i="1"/>
  <c r="L13" i="1"/>
  <c r="L17" i="1"/>
  <c r="L16" i="1"/>
  <c r="K14" i="1"/>
  <c r="K13" i="1"/>
  <c r="K17" i="1"/>
  <c r="K16" i="1"/>
</calcChain>
</file>

<file path=xl/sharedStrings.xml><?xml version="1.0" encoding="utf-8"?>
<sst xmlns="http://schemas.openxmlformats.org/spreadsheetml/2006/main" count="58" uniqueCount="39">
  <si>
    <t>Call</t>
  </si>
  <si>
    <t>lm(formula = ROS ~ I(isi.m^2) - 1, data = s.fires.con)</t>
  </si>
  <si>
    <t>lm(formula = ROS ~ I(ISI^2) - 1, data = s.fires.mod)</t>
  </si>
  <si>
    <t>lm(formula = ROS ~ I(ISI^2) + SFC - 1, data = s.fires.mod)</t>
  </si>
  <si>
    <t>lm(formula = ROS ~ I(isi.m^2) - 1, data = s.fires.mod)</t>
  </si>
  <si>
    <t>lm(formula = ROS ~ I(isi.m^2) + SFC - 1, data = s.fires.mod)</t>
  </si>
  <si>
    <t xml:space="preserve">nls(formula = ROS ~ 25 * (1 - exp(-b * ISI))^c, data = s.fires.mod, </t>
  </si>
  <si>
    <t xml:space="preserve">nls(formula = ROS ~ 25 * (1 - exp(-b * isi.m))^c, data = s.fires.mod, </t>
  </si>
  <si>
    <t xml:space="preserve">nls(formula = ROS ~ a * ISI^b, data = s.fires.mod, start = list(a = 1, </t>
  </si>
  <si>
    <t xml:space="preserve">nls(formula = ROS ~ 25 * (1 - exp(-b * ISI))^c, data = s.fires.mod %&gt;% </t>
  </si>
  <si>
    <t>Model</t>
  </si>
  <si>
    <t>Data</t>
  </si>
  <si>
    <t>Conifer (excluding PPDF)</t>
  </si>
  <si>
    <t>All fires, PPDF90C</t>
  </si>
  <si>
    <t>Ones I want:</t>
  </si>
  <si>
    <t>sf.crisimCon.mod</t>
  </si>
  <si>
    <t>Con</t>
  </si>
  <si>
    <t>Predictors</t>
  </si>
  <si>
    <t>ISIm</t>
  </si>
  <si>
    <t>ISI</t>
  </si>
  <si>
    <t>ISIm, SFC</t>
  </si>
  <si>
    <t>ISI, SFC</t>
  </si>
  <si>
    <t>sf.crisiCon.mod</t>
  </si>
  <si>
    <t xml:space="preserve">nls(formula = ROS ~ 25 * (1 - exp(-b * isi.m))^c, data = s.fires.mod %&gt;% </t>
  </si>
  <si>
    <t>con.lm.mod</t>
  </si>
  <si>
    <t>sros.ISI2.mod</t>
  </si>
  <si>
    <t>sros.ISI2SFC.mod</t>
  </si>
  <si>
    <t>sros.isim2.mod</t>
  </si>
  <si>
    <t>sros.isim2SFC.mod</t>
  </si>
  <si>
    <t>sf.crisi.mod</t>
  </si>
  <si>
    <t>sf.crisim.mod</t>
  </si>
  <si>
    <t>sf.axb.isi.mod</t>
  </si>
  <si>
    <t>nobs</t>
  </si>
  <si>
    <t>Efron R2</t>
  </si>
  <si>
    <t>AIC</t>
  </si>
  <si>
    <t>ISI/ISI.sa5</t>
  </si>
  <si>
    <t>Mean.agg</t>
  </si>
  <si>
    <t>Mean.con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</si>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</sst>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ABDD8"/>
        <bgColor indexed="64"/>
      </patternFill>
    </fill>
    <fill>
      <patternFill patternType="solid">
        <fgColor rgb="FFB5E6A2"/>
        <bgColor indexed="64"/>
      </patternFill>
    </fill>
    <fill>
      <patternFill patternType="solid">
        <fgColor rgb="FFFF818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0" fillId="34" borderId="0" xfId="0" applyFill="1"/>
    <xf numFmtId="168" fontId="0" fillId="34" borderId="0" xfId="0" applyNumberFormat="1" applyFill="1"/>
    <xf numFmtId="0" fontId="0" fillId="34" borderId="10" xfId="0" applyFill="1" applyBorder="1"/>
    <xf numFmtId="168" fontId="0" fillId="34" borderId="10" xfId="0" applyNumberFormat="1" applyFill="1" applyBorder="1"/>
    <xf numFmtId="0" fontId="0" fillId="35" borderId="0" xfId="0" applyFill="1"/>
    <xf numFmtId="168" fontId="0" fillId="35" borderId="0" xfId="0" applyNumberFormat="1" applyFill="1"/>
    <xf numFmtId="0" fontId="0" fillId="35" borderId="10" xfId="0" applyFill="1" applyBorder="1"/>
    <xf numFmtId="168" fontId="0" fillId="35" borderId="10" xfId="0" applyNumberFormat="1" applyFill="1" applyBorder="1"/>
    <xf numFmtId="0" fontId="0" fillId="36" borderId="0" xfId="0" applyFill="1"/>
    <xf numFmtId="0" fontId="16" fillId="0" borderId="10" xfId="0" applyFont="1" applyBorder="1"/>
    <xf numFmtId="0" fontId="16" fillId="34" borderId="0" xfId="0" applyFont="1" applyFill="1"/>
    <xf numFmtId="9" fontId="16" fillId="34" borderId="0" xfId="0" applyNumberFormat="1" applyFont="1" applyFill="1"/>
    <xf numFmtId="9" fontId="16" fillId="34" borderId="10" xfId="0" applyNumberFormat="1" applyFont="1" applyFill="1" applyBorder="1"/>
    <xf numFmtId="0" fontId="16" fillId="35" borderId="0" xfId="0" applyFont="1" applyFill="1"/>
    <xf numFmtId="9" fontId="16" fillId="35" borderId="0" xfId="0" applyNumberFormat="1" applyFont="1" applyFill="1"/>
    <xf numFmtId="9" fontId="16" fillId="35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8181"/>
      <color rgb="FFB5E6A2"/>
      <color rgb="FF7ABDD8"/>
      <color rgb="FFFFA74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an\_Remote_projects\ccp-sROS\acc_table.csv" TargetMode="External"/><Relationship Id="rId1" Type="http://schemas.openxmlformats.org/officeDocument/2006/relationships/externalLinkPath" Target="acc_tabl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c_table"/>
    </sheetNames>
    <sheetDataSet>
      <sheetData sheetId="0">
        <row r="2">
          <cell r="B2" t="str">
            <v>isim2.con</v>
          </cell>
          <cell r="C2">
            <v>56</v>
          </cell>
          <cell r="D2">
            <v>199.8</v>
          </cell>
          <cell r="E2">
            <v>0.77500000000000002</v>
          </cell>
          <cell r="F2">
            <v>0.57999999999999996</v>
          </cell>
          <cell r="G2">
            <v>2.34</v>
          </cell>
          <cell r="H2">
            <v>5.26</v>
          </cell>
        </row>
        <row r="3">
          <cell r="B3" t="str">
            <v>ISI2.agg</v>
          </cell>
          <cell r="C3">
            <v>90</v>
          </cell>
          <cell r="D3">
            <v>351.7</v>
          </cell>
          <cell r="E3">
            <v>0.69599999999999995</v>
          </cell>
          <cell r="F3">
            <v>0.4</v>
          </cell>
          <cell r="G3">
            <v>1.6</v>
          </cell>
          <cell r="H3">
            <v>3.59</v>
          </cell>
        </row>
        <row r="4">
          <cell r="B4" t="str">
            <v>ISI2SFC.agg</v>
          </cell>
          <cell r="C4">
            <v>82</v>
          </cell>
          <cell r="D4">
            <v>306.2</v>
          </cell>
          <cell r="E4">
            <v>0.75600000000000001</v>
          </cell>
          <cell r="F4">
            <v>1.1599999999999999</v>
          </cell>
          <cell r="G4">
            <v>2.21</v>
          </cell>
          <cell r="H4">
            <v>3.97</v>
          </cell>
        </row>
        <row r="5">
          <cell r="B5" t="str">
            <v>isim2.agg</v>
          </cell>
          <cell r="C5">
            <v>90</v>
          </cell>
          <cell r="D5">
            <v>329.2</v>
          </cell>
          <cell r="E5">
            <v>0.76300000000000001</v>
          </cell>
          <cell r="F5">
            <v>0.42</v>
          </cell>
          <cell r="G5">
            <v>1.67</v>
          </cell>
          <cell r="H5">
            <v>3.76</v>
          </cell>
        </row>
        <row r="6">
          <cell r="B6" t="str">
            <v>isim2SFC.agg</v>
          </cell>
          <cell r="C6">
            <v>82</v>
          </cell>
          <cell r="D6">
            <v>286.89999999999998</v>
          </cell>
          <cell r="E6">
            <v>0.80700000000000005</v>
          </cell>
          <cell r="F6">
            <v>0.9</v>
          </cell>
          <cell r="G6">
            <v>2.0499999999999998</v>
          </cell>
          <cell r="H6">
            <v>3.97</v>
          </cell>
        </row>
        <row r="7">
          <cell r="B7" t="str">
            <v>crisi.agg</v>
          </cell>
          <cell r="C7">
            <v>90</v>
          </cell>
          <cell r="D7">
            <v>338.9</v>
          </cell>
          <cell r="E7">
            <v>0.74199999999999999</v>
          </cell>
          <cell r="F7">
            <v>0.68</v>
          </cell>
          <cell r="G7">
            <v>2.2400000000000002</v>
          </cell>
          <cell r="H7">
            <v>4.22</v>
          </cell>
        </row>
        <row r="8">
          <cell r="B8" t="str">
            <v>crisim.agg</v>
          </cell>
          <cell r="C8">
            <v>90</v>
          </cell>
          <cell r="D8">
            <v>327.2</v>
          </cell>
          <cell r="E8">
            <v>0.77400000000000002</v>
          </cell>
          <cell r="F8">
            <v>0.65</v>
          </cell>
          <cell r="G8">
            <v>2.17</v>
          </cell>
          <cell r="H8">
            <v>4.1399999999999997</v>
          </cell>
        </row>
        <row r="9">
          <cell r="B9" t="str">
            <v>axb.isi.agg</v>
          </cell>
          <cell r="C9">
            <v>90</v>
          </cell>
          <cell r="D9">
            <v>339.1</v>
          </cell>
          <cell r="E9">
            <v>0.74099999999999999</v>
          </cell>
          <cell r="F9">
            <v>0.82</v>
          </cell>
          <cell r="G9">
            <v>2.2400000000000002</v>
          </cell>
          <cell r="H9">
            <v>4.03</v>
          </cell>
        </row>
        <row r="10">
          <cell r="B10" t="str">
            <v>crisi.con</v>
          </cell>
          <cell r="C10">
            <v>50</v>
          </cell>
          <cell r="D10">
            <v>143.6</v>
          </cell>
          <cell r="E10">
            <v>0.875</v>
          </cell>
          <cell r="F10">
            <v>0.26</v>
          </cell>
          <cell r="G10">
            <v>2.4300000000000002</v>
          </cell>
          <cell r="H10">
            <v>6.6</v>
          </cell>
        </row>
        <row r="11">
          <cell r="B11" t="str">
            <v>crisim.con</v>
          </cell>
          <cell r="C11">
            <v>50</v>
          </cell>
          <cell r="D11">
            <v>149.80000000000001</v>
          </cell>
          <cell r="E11">
            <v>0.85799999999999998</v>
          </cell>
          <cell r="F11">
            <v>0.28000000000000003</v>
          </cell>
          <cell r="G11">
            <v>2.06</v>
          </cell>
          <cell r="H11">
            <v>5.29</v>
          </cell>
        </row>
        <row r="12">
          <cell r="B12" t="str">
            <v>c6s</v>
          </cell>
          <cell r="F12">
            <v>1.07</v>
          </cell>
          <cell r="G12">
            <v>5.01</v>
          </cell>
          <cell r="H12">
            <v>10.24</v>
          </cell>
        </row>
        <row r="13">
          <cell r="B13" t="str">
            <v>c4s</v>
          </cell>
          <cell r="F13">
            <v>2.02</v>
          </cell>
          <cell r="G13">
            <v>9.67</v>
          </cell>
          <cell r="H13">
            <v>15.49</v>
          </cell>
        </row>
        <row r="14">
          <cell r="B14" t="str">
            <v>c3s</v>
          </cell>
          <cell r="F14">
            <v>0.73</v>
          </cell>
          <cell r="G14">
            <v>2.3199999999999998</v>
          </cell>
          <cell r="H14">
            <v>4.18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topLeftCell="F1" zoomScale="144" workbookViewId="0">
      <selection activeCell="N1" sqref="N1"/>
    </sheetView>
  </sheetViews>
  <sheetFormatPr defaultRowHeight="14.4" x14ac:dyDescent="0.3"/>
  <cols>
    <col min="2" max="4" width="22.5546875" customWidth="1"/>
    <col min="5" max="5" width="68.33203125" customWidth="1"/>
    <col min="6" max="6" width="9.77734375" customWidth="1"/>
    <col min="7" max="7" width="15.33203125" customWidth="1"/>
    <col min="8" max="8" width="9.33203125" customWidth="1"/>
    <col min="10" max="12" width="9.5546875" bestFit="1" customWidth="1"/>
    <col min="15" max="15" width="11.33203125" customWidth="1"/>
    <col min="16" max="16" width="17.44140625" customWidth="1"/>
  </cols>
  <sheetData>
    <row r="1" spans="1:14" x14ac:dyDescent="0.3">
      <c r="B1" t="s">
        <v>10</v>
      </c>
      <c r="C1" t="s">
        <v>17</v>
      </c>
      <c r="D1" t="s">
        <v>11</v>
      </c>
      <c r="E1" t="s">
        <v>0</v>
      </c>
      <c r="G1" s="12" t="s">
        <v>10</v>
      </c>
      <c r="H1" s="12" t="s">
        <v>32</v>
      </c>
      <c r="I1" s="12" t="s">
        <v>33</v>
      </c>
      <c r="J1" s="12" t="s">
        <v>34</v>
      </c>
      <c r="K1" s="12" t="s">
        <v>35</v>
      </c>
      <c r="L1" s="12">
        <v>10</v>
      </c>
      <c r="M1" s="12">
        <v>15</v>
      </c>
    </row>
    <row r="2" spans="1:14" x14ac:dyDescent="0.3">
      <c r="A2">
        <v>1</v>
      </c>
      <c r="B2" t="s">
        <v>24</v>
      </c>
      <c r="C2" t="s">
        <v>18</v>
      </c>
      <c r="D2" t="s">
        <v>12</v>
      </c>
      <c r="E2" t="s">
        <v>1</v>
      </c>
      <c r="G2" s="1" t="str">
        <f>[1]acc_table!B2</f>
        <v>isim2.con</v>
      </c>
      <c r="H2" s="1">
        <f>[1]acc_table!C2</f>
        <v>56</v>
      </c>
      <c r="I2" s="1">
        <f>[1]acc_table!D2</f>
        <v>199.8</v>
      </c>
      <c r="J2" s="1">
        <f>[1]acc_table!E2</f>
        <v>0.77500000000000002</v>
      </c>
      <c r="K2" s="1">
        <f>[1]acc_table!F2</f>
        <v>0.57999999999999996</v>
      </c>
      <c r="L2" s="1">
        <f>[1]acc_table!G2</f>
        <v>2.34</v>
      </c>
      <c r="M2" s="1">
        <f>[1]acc_table!H2</f>
        <v>5.26</v>
      </c>
    </row>
    <row r="3" spans="1:14" x14ac:dyDescent="0.3">
      <c r="A3">
        <v>2</v>
      </c>
      <c r="B3" t="s">
        <v>25</v>
      </c>
      <c r="C3" t="s">
        <v>19</v>
      </c>
      <c r="D3" t="s">
        <v>13</v>
      </c>
      <c r="E3" t="s">
        <v>2</v>
      </c>
      <c r="G3" s="3" t="str">
        <f>[1]acc_table!B3</f>
        <v>ISI2.agg</v>
      </c>
      <c r="H3" s="3">
        <f>[1]acc_table!C3</f>
        <v>90</v>
      </c>
      <c r="I3" s="3">
        <f>[1]acc_table!D3</f>
        <v>351.7</v>
      </c>
      <c r="J3" s="3">
        <f>[1]acc_table!E3</f>
        <v>0.69599999999999995</v>
      </c>
      <c r="K3" s="3">
        <f>[1]acc_table!F3</f>
        <v>0.4</v>
      </c>
      <c r="L3" s="3">
        <f>[1]acc_table!G3</f>
        <v>1.6</v>
      </c>
      <c r="M3" s="3">
        <f>[1]acc_table!H3</f>
        <v>3.59</v>
      </c>
    </row>
    <row r="4" spans="1:14" x14ac:dyDescent="0.3">
      <c r="A4">
        <v>3</v>
      </c>
      <c r="B4" t="s">
        <v>26</v>
      </c>
      <c r="C4" t="s">
        <v>21</v>
      </c>
      <c r="D4" t="s">
        <v>13</v>
      </c>
      <c r="E4" t="s">
        <v>3</v>
      </c>
      <c r="G4" s="3" t="str">
        <f>[1]acc_table!B4</f>
        <v>ISI2SFC.agg</v>
      </c>
      <c r="H4" s="3">
        <f>[1]acc_table!C4</f>
        <v>82</v>
      </c>
      <c r="I4" s="3">
        <f>[1]acc_table!D4</f>
        <v>306.2</v>
      </c>
      <c r="J4" s="3">
        <f>[1]acc_table!E4</f>
        <v>0.75600000000000001</v>
      </c>
      <c r="K4" s="3">
        <f>[1]acc_table!F4</f>
        <v>1.1599999999999999</v>
      </c>
      <c r="L4" s="3">
        <f>[1]acc_table!G4</f>
        <v>2.21</v>
      </c>
      <c r="M4" s="3">
        <f>[1]acc_table!H4</f>
        <v>3.97</v>
      </c>
      <c r="N4" t="s">
        <v>38</v>
      </c>
    </row>
    <row r="5" spans="1:14" x14ac:dyDescent="0.3">
      <c r="A5">
        <v>4</v>
      </c>
      <c r="B5" t="s">
        <v>27</v>
      </c>
      <c r="C5" t="s">
        <v>18</v>
      </c>
      <c r="D5" t="s">
        <v>13</v>
      </c>
      <c r="E5" t="s">
        <v>4</v>
      </c>
      <c r="G5" s="3" t="str">
        <f>[1]acc_table!B5</f>
        <v>isim2.agg</v>
      </c>
      <c r="H5" s="3">
        <f>[1]acc_table!C5</f>
        <v>90</v>
      </c>
      <c r="I5" s="3">
        <f>[1]acc_table!D5</f>
        <v>329.2</v>
      </c>
      <c r="J5" s="3">
        <f>[1]acc_table!E5</f>
        <v>0.76300000000000001</v>
      </c>
      <c r="K5" s="3">
        <f>[1]acc_table!F5</f>
        <v>0.42</v>
      </c>
      <c r="L5" s="3">
        <f>[1]acc_table!G5</f>
        <v>1.67</v>
      </c>
      <c r="M5" s="3">
        <f>[1]acc_table!H5</f>
        <v>3.76</v>
      </c>
    </row>
    <row r="6" spans="1:14" x14ac:dyDescent="0.3">
      <c r="A6">
        <v>5</v>
      </c>
      <c r="B6" t="s">
        <v>28</v>
      </c>
      <c r="C6" t="s">
        <v>20</v>
      </c>
      <c r="D6" t="s">
        <v>12</v>
      </c>
      <c r="E6" t="s">
        <v>5</v>
      </c>
      <c r="G6" s="3" t="str">
        <f>[1]acc_table!B6</f>
        <v>isim2SFC.agg</v>
      </c>
      <c r="H6" s="3">
        <f>[1]acc_table!C6</f>
        <v>82</v>
      </c>
      <c r="I6" s="3">
        <f>[1]acc_table!D6</f>
        <v>286.89999999999998</v>
      </c>
      <c r="J6" s="3">
        <f>[1]acc_table!E6</f>
        <v>0.80700000000000005</v>
      </c>
      <c r="K6" s="3">
        <f>[1]acc_table!F6</f>
        <v>0.9</v>
      </c>
      <c r="L6" s="3">
        <f>[1]acc_table!G6</f>
        <v>2.0499999999999998</v>
      </c>
      <c r="M6" s="3">
        <f>[1]acc_table!H6</f>
        <v>3.97</v>
      </c>
      <c r="N6" t="s">
        <v>38</v>
      </c>
    </row>
    <row r="7" spans="1:14" x14ac:dyDescent="0.3">
      <c r="A7">
        <v>6</v>
      </c>
      <c r="B7" t="s">
        <v>29</v>
      </c>
      <c r="C7" t="s">
        <v>19</v>
      </c>
      <c r="D7" t="s">
        <v>13</v>
      </c>
      <c r="E7" t="s">
        <v>6</v>
      </c>
      <c r="G7" s="3" t="str">
        <f>[1]acc_table!B7</f>
        <v>crisi.agg</v>
      </c>
      <c r="H7" s="3">
        <f>[1]acc_table!C7</f>
        <v>90</v>
      </c>
      <c r="I7" s="3">
        <f>[1]acc_table!D7</f>
        <v>338.9</v>
      </c>
      <c r="J7" s="3">
        <f>[1]acc_table!E7</f>
        <v>0.74199999999999999</v>
      </c>
      <c r="K7" s="3">
        <f>[1]acc_table!F7</f>
        <v>0.68</v>
      </c>
      <c r="L7" s="3">
        <f>[1]acc_table!G7</f>
        <v>2.2400000000000002</v>
      </c>
      <c r="M7" s="3">
        <f>[1]acc_table!H7</f>
        <v>4.22</v>
      </c>
    </row>
    <row r="8" spans="1:14" x14ac:dyDescent="0.3">
      <c r="A8">
        <v>7</v>
      </c>
      <c r="B8" t="s">
        <v>30</v>
      </c>
      <c r="C8" t="s">
        <v>18</v>
      </c>
      <c r="D8" t="s">
        <v>13</v>
      </c>
      <c r="E8" t="s">
        <v>7</v>
      </c>
      <c r="G8" s="3" t="str">
        <f>[1]acc_table!B8</f>
        <v>crisim.agg</v>
      </c>
      <c r="H8" s="3">
        <f>[1]acc_table!C8</f>
        <v>90</v>
      </c>
      <c r="I8" s="3">
        <f>[1]acc_table!D8</f>
        <v>327.2</v>
      </c>
      <c r="J8" s="3">
        <f>[1]acc_table!E8</f>
        <v>0.77400000000000002</v>
      </c>
      <c r="K8" s="3">
        <f>[1]acc_table!F8</f>
        <v>0.65</v>
      </c>
      <c r="L8" s="3">
        <f>[1]acc_table!G8</f>
        <v>2.17</v>
      </c>
      <c r="M8" s="3">
        <f>[1]acc_table!H8</f>
        <v>4.1399999999999997</v>
      </c>
    </row>
    <row r="9" spans="1:14" x14ac:dyDescent="0.3">
      <c r="A9">
        <v>8</v>
      </c>
      <c r="B9" t="s">
        <v>31</v>
      </c>
      <c r="C9" t="s">
        <v>19</v>
      </c>
      <c r="D9" t="s">
        <v>13</v>
      </c>
      <c r="E9" t="s">
        <v>8</v>
      </c>
      <c r="G9" s="3" t="str">
        <f>[1]acc_table!B9</f>
        <v>axb.isi.agg</v>
      </c>
      <c r="H9" s="3">
        <f>[1]acc_table!C9</f>
        <v>90</v>
      </c>
      <c r="I9" s="3">
        <f>[1]acc_table!D9</f>
        <v>339.1</v>
      </c>
      <c r="J9" s="3">
        <f>[1]acc_table!E9</f>
        <v>0.74099999999999999</v>
      </c>
      <c r="K9" s="3">
        <f>[1]acc_table!F9</f>
        <v>0.82</v>
      </c>
      <c r="L9" s="3">
        <f>[1]acc_table!G9</f>
        <v>2.2400000000000002</v>
      </c>
      <c r="M9" s="3">
        <f>[1]acc_table!H9</f>
        <v>4.03</v>
      </c>
    </row>
    <row r="10" spans="1:14" x14ac:dyDescent="0.3">
      <c r="A10">
        <v>9</v>
      </c>
      <c r="B10" t="s">
        <v>22</v>
      </c>
      <c r="C10" t="s">
        <v>19</v>
      </c>
      <c r="D10" t="s">
        <v>12</v>
      </c>
      <c r="E10" t="s">
        <v>9</v>
      </c>
      <c r="G10" s="1" t="str">
        <f>[1]acc_table!B10</f>
        <v>crisi.con</v>
      </c>
      <c r="H10" s="7">
        <f>[1]acc_table!C10</f>
        <v>50</v>
      </c>
      <c r="I10" s="1">
        <f>[1]acc_table!D10</f>
        <v>143.6</v>
      </c>
      <c r="J10" s="1">
        <f>[1]acc_table!E10</f>
        <v>0.875</v>
      </c>
      <c r="K10" s="1">
        <f>[1]acc_table!F10</f>
        <v>0.26</v>
      </c>
      <c r="L10" s="1">
        <f>[1]acc_table!G10</f>
        <v>2.4300000000000002</v>
      </c>
      <c r="M10" s="1">
        <f>[1]acc_table!H10</f>
        <v>6.6</v>
      </c>
    </row>
    <row r="11" spans="1:14" x14ac:dyDescent="0.3">
      <c r="A11">
        <v>10</v>
      </c>
      <c r="B11" t="s">
        <v>15</v>
      </c>
      <c r="C11" t="s">
        <v>18</v>
      </c>
      <c r="D11" t="s">
        <v>12</v>
      </c>
      <c r="E11" t="s">
        <v>23</v>
      </c>
      <c r="G11" s="2" t="str">
        <f>[1]acc_table!B11</f>
        <v>crisim.con</v>
      </c>
      <c r="H11" s="2">
        <f>[1]acc_table!C11</f>
        <v>50</v>
      </c>
      <c r="I11" s="2">
        <f>[1]acc_table!D11</f>
        <v>149.80000000000001</v>
      </c>
      <c r="J11" s="2">
        <f>[1]acc_table!E11</f>
        <v>0.85799999999999998</v>
      </c>
      <c r="K11" s="2">
        <f>[1]acc_table!F11</f>
        <v>0.28000000000000003</v>
      </c>
      <c r="L11" s="2">
        <f>[1]acc_table!G11</f>
        <v>2.06</v>
      </c>
      <c r="M11" s="2">
        <f>[1]acc_table!H11</f>
        <v>5.29</v>
      </c>
    </row>
    <row r="12" spans="1:14" x14ac:dyDescent="0.3">
      <c r="G12" s="13" t="s">
        <v>36</v>
      </c>
      <c r="H12" s="3"/>
      <c r="I12" s="3"/>
      <c r="J12" s="3"/>
      <c r="K12" s="4">
        <f>AVERAGE(K3:K9)</f>
        <v>0.71857142857142864</v>
      </c>
      <c r="L12" s="4">
        <f>AVERAGE(L3:L9)</f>
        <v>2.0257142857142858</v>
      </c>
      <c r="M12" s="4">
        <f>AVERAGE(M3:M9)</f>
        <v>3.9542857142857146</v>
      </c>
    </row>
    <row r="13" spans="1:14" x14ac:dyDescent="0.3">
      <c r="G13" s="14">
        <v>0.35</v>
      </c>
      <c r="H13" s="3"/>
      <c r="I13" s="3"/>
      <c r="J13" s="3"/>
      <c r="K13" s="4">
        <f>K12*1.35</f>
        <v>0.9700714285714287</v>
      </c>
      <c r="L13" s="4">
        <f t="shared" ref="L13:M13" si="0">L12*1.35</f>
        <v>2.7347142857142859</v>
      </c>
      <c r="M13" s="4">
        <f t="shared" si="0"/>
        <v>5.338285714285715</v>
      </c>
    </row>
    <row r="14" spans="1:14" x14ac:dyDescent="0.3">
      <c r="G14" s="15">
        <v>-0.35</v>
      </c>
      <c r="H14" s="5"/>
      <c r="I14" s="5"/>
      <c r="J14" s="5"/>
      <c r="K14" s="6">
        <f>K12*0.65</f>
        <v>0.46707142857142864</v>
      </c>
      <c r="L14" s="6">
        <f t="shared" ref="L14:M14" si="1">L12*0.65</f>
        <v>1.3167142857142857</v>
      </c>
      <c r="M14" s="6">
        <f t="shared" si="1"/>
        <v>2.5702857142857147</v>
      </c>
    </row>
    <row r="15" spans="1:14" x14ac:dyDescent="0.3">
      <c r="D15" t="s">
        <v>14</v>
      </c>
      <c r="G15" s="16" t="s">
        <v>37</v>
      </c>
      <c r="H15" s="7"/>
      <c r="I15" s="7"/>
      <c r="J15" s="7"/>
      <c r="K15" s="8">
        <f>AVERAGE(K2,K10:K11)</f>
        <v>0.37333333333333335</v>
      </c>
      <c r="L15" s="8">
        <f>AVERAGE(L2,L10:L11)</f>
        <v>2.2766666666666668</v>
      </c>
      <c r="M15" s="8">
        <f>AVERAGE(M2,M10:M11)</f>
        <v>5.7166666666666659</v>
      </c>
    </row>
    <row r="16" spans="1:14" x14ac:dyDescent="0.3">
      <c r="D16" t="s">
        <v>16</v>
      </c>
      <c r="E16" t="s">
        <v>15</v>
      </c>
      <c r="G16" s="17">
        <v>0.35</v>
      </c>
      <c r="H16" s="7"/>
      <c r="I16" s="7"/>
      <c r="J16" s="7"/>
      <c r="K16" s="8">
        <f>K15*1.35</f>
        <v>0.504</v>
      </c>
      <c r="L16" s="8">
        <f t="shared" ref="L16" si="2">L15*1.35</f>
        <v>3.0735000000000006</v>
      </c>
      <c r="M16" s="8">
        <f t="shared" ref="M16" si="3">M15*1.35</f>
        <v>7.7174999999999994</v>
      </c>
    </row>
    <row r="17" spans="4:13" x14ac:dyDescent="0.3">
      <c r="D17" t="s">
        <v>16</v>
      </c>
      <c r="E17" t="s">
        <v>22</v>
      </c>
      <c r="G17" s="18">
        <v>-0.35</v>
      </c>
      <c r="H17" s="9"/>
      <c r="I17" s="9"/>
      <c r="J17" s="9"/>
      <c r="K17" s="10">
        <f>K15*0.65</f>
        <v>0.2426666666666667</v>
      </c>
      <c r="L17" s="10">
        <f t="shared" ref="L17:M17" si="4">L15*0.65</f>
        <v>1.4798333333333336</v>
      </c>
      <c r="M17" s="10">
        <f t="shared" si="4"/>
        <v>3.7158333333333329</v>
      </c>
    </row>
    <row r="18" spans="4:13" x14ac:dyDescent="0.3">
      <c r="G18" s="11" t="str">
        <f>[1]acc_table!B12</f>
        <v>c6s</v>
      </c>
      <c r="H18" s="11"/>
      <c r="I18" s="11"/>
      <c r="J18" s="11"/>
      <c r="K18" s="11">
        <f>[1]acc_table!F12</f>
        <v>1.07</v>
      </c>
      <c r="L18" s="11">
        <f>[1]acc_table!G12</f>
        <v>5.01</v>
      </c>
      <c r="M18" s="11">
        <f>[1]acc_table!H12</f>
        <v>10.24</v>
      </c>
    </row>
    <row r="19" spans="4:13" x14ac:dyDescent="0.3">
      <c r="G19" s="11" t="str">
        <f>[1]acc_table!B13</f>
        <v>c4s</v>
      </c>
      <c r="H19" s="11"/>
      <c r="I19" s="11"/>
      <c r="J19" s="11"/>
      <c r="K19" s="11">
        <f>[1]acc_table!F13</f>
        <v>2.02</v>
      </c>
      <c r="L19" s="11">
        <f>[1]acc_table!G13</f>
        <v>9.67</v>
      </c>
      <c r="M19" s="11">
        <f>[1]acc_table!H13</f>
        <v>15.49</v>
      </c>
    </row>
    <row r="20" spans="4:13" x14ac:dyDescent="0.3">
      <c r="G20" s="11" t="str">
        <f>[1]acc_table!B14</f>
        <v>c3s</v>
      </c>
      <c r="H20" s="11"/>
      <c r="I20" s="11"/>
      <c r="J20" s="11"/>
      <c r="K20" s="11">
        <f>[1]acc_table!F14</f>
        <v>0.73</v>
      </c>
      <c r="L20" s="11">
        <f>[1]acc_table!G14</f>
        <v>2.3199999999999998</v>
      </c>
      <c r="M20" s="11">
        <f>[1]acc_table!H14</f>
        <v>4.18</v>
      </c>
    </row>
  </sheetData>
  <pageMargins left="0.7" right="0.7" top="0.75" bottom="0.75" header="0.3" footer="0.3"/>
  <headerFooter>
    <oddHeader>&amp;R&amp;"Calibri"&amp;12&amp;K000000 UNCLASSIFIED - NON CLASSIFIÉ&amp;1#_x000D_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1" zoomScale="122" workbookViewId="0">
      <selection activeCell="C1" sqref="C1"/>
    </sheetView>
  </sheetViews>
  <sheetFormatPr defaultRowHeight="14.4" x14ac:dyDescent="0.3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219619fd-75dc-48cb-820d-8f683a95dd8b}" enabled="1" method="Privileged" siteId="{05c95b33-90ca-49d5-b644-288b930b912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acc_table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Perrakis, Daniel</cp:lastModifiedBy>
  <dcterms:created xsi:type="dcterms:W3CDTF">2024-05-27T18:32:27Z</dcterms:created>
  <dcterms:modified xsi:type="dcterms:W3CDTF">2024-06-04T00:17:11Z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19619fd-75dc-48cb-820d-8f683a95dd8b_Enabled">
    <vt:lpwstr>true</vt:lpwstr>
  </property>
  <property fmtid="{D5CDD505-2E9C-101B-9397-08002B2CF9AE}" pid="3" name="MSIP_Label_219619fd-75dc-48cb-820d-8f683a95dd8b_SetDate">
    <vt:lpwstr>2024-05-27T18:32:27Z</vt:lpwstr>
  </property>
  <property fmtid="{D5CDD505-2E9C-101B-9397-08002B2CF9AE}" pid="4" name="MSIP_Label_219619fd-75dc-48cb-820d-8f683a95dd8b_Method">
    <vt:lpwstr>Standard</vt:lpwstr>
  </property>
  <property fmtid="{D5CDD505-2E9C-101B-9397-08002B2CF9AE}" pid="5" name="MSIP_Label_219619fd-75dc-48cb-820d-8f683a95dd8b_Name">
    <vt:lpwstr>Unclassified - Non classifié</vt:lpwstr>
  </property>
  <property fmtid="{D5CDD505-2E9C-101B-9397-08002B2CF9AE}" pid="6" name="MSIP_Label_219619fd-75dc-48cb-820d-8f683a95dd8b_SiteId">
    <vt:lpwstr>05c95b33-90ca-49d5-b644-288b930b912b</vt:lpwstr>
  </property>
  <property fmtid="{D5CDD505-2E9C-101B-9397-08002B2CF9AE}" pid="7" name="MSIP_Label_219619fd-75dc-48cb-820d-8f683a95dd8b_ActionId">
    <vt:lpwstr>23026ef1-40d2-4bc8-9ed0-7833a17868e2</vt:lpwstr>
  </property>
  <property fmtid="{D5CDD505-2E9C-101B-9397-08002B2CF9AE}" pid="8" name="MSIP_Label_219619fd-75dc-48cb-820d-8f683a95dd8b_ContentBits">
    <vt:lpwstr>0</vt:lpwstr>
  </property>
</Properties>
</file>