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Firemandeheavenly\OneDrive\Desktop\"/>
    </mc:Choice>
  </mc:AlternateContent>
  <xr:revisionPtr revIDLastSave="0" documentId="13_ncr:1_{C7BD0566-A7BB-4B47-978C-04BF5F95840A}" xr6:coauthVersionLast="47" xr6:coauthVersionMax="47" xr10:uidLastSave="{00000000-0000-0000-0000-000000000000}"/>
  <bookViews>
    <workbookView xWindow="-120" yWindow="-120" windowWidth="20730" windowHeight="11160" firstSheet="1" activeTab="1" xr2:uid="{7D39AC0E-EFAA-4130-B89A-2F4E7B8165FE}"/>
  </bookViews>
  <sheets>
    <sheet name="Sheet5" sheetId="5" r:id="rId1"/>
    <sheet name="Sheet6" sheetId="6" r:id="rId2"/>
    <sheet name="Sheet1" sheetId="1" r:id="rId3"/>
  </sheets>
  <definedNames>
    <definedName name="_xlnm._FilterDatabase" localSheetId="2" hidden="1">Sheet1!$A$1:$D$7</definedName>
    <definedName name="Slicer_Type">#N/A</definedName>
    <definedName name="Slicer_Year">#N/A</definedName>
  </definedNames>
  <calcPr calcId="191029"/>
  <pivotCaches>
    <pivotCache cacheId="3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33" i="1" l="1"/>
  <c r="E30" i="1"/>
  <c r="F30" i="1"/>
  <c r="F31" i="1"/>
  <c r="F32" i="1"/>
  <c r="F29" i="1"/>
  <c r="E31" i="1"/>
  <c r="E32" i="1"/>
  <c r="E29" i="1"/>
  <c r="C23" i="1"/>
  <c r="E23" i="1"/>
  <c r="E26" i="1"/>
  <c r="E25" i="1"/>
  <c r="C20" i="1"/>
  <c r="C19" i="1"/>
  <c r="C22" i="1"/>
  <c r="C24" i="1"/>
  <c r="C21" i="1"/>
  <c r="F5" i="1"/>
  <c r="F4" i="1"/>
  <c r="F1" i="1"/>
  <c r="F3" i="1" s="1"/>
  <c r="C5" i="1"/>
  <c r="D5" i="1" s="1"/>
  <c r="D11" i="1"/>
  <c r="C11" i="1"/>
  <c r="B11" i="1"/>
  <c r="A11" i="1"/>
  <c r="B7" i="1"/>
  <c r="C4" i="1"/>
  <c r="D4" i="1" s="1"/>
  <c r="C3" i="1"/>
  <c r="D3" i="1" s="1"/>
  <c r="C2" i="1"/>
  <c r="D2" i="1" s="1"/>
  <c r="A13" i="1" l="1" a="1"/>
  <c r="B13" i="1" s="1"/>
  <c r="A6" i="1"/>
  <c r="C6" i="1" s="1"/>
  <c r="C7" i="1" s="1"/>
  <c r="B15" i="1" l="1"/>
  <c r="C15" i="1"/>
  <c r="D15" i="1" s="1"/>
  <c r="C14" i="1"/>
  <c r="D14" i="1" s="1"/>
  <c r="C16" i="1"/>
  <c r="D16" i="1" s="1"/>
  <c r="C13" i="1"/>
  <c r="A16" i="1"/>
  <c r="A13" i="1"/>
  <c r="A15" i="1"/>
  <c r="A14" i="1"/>
  <c r="B14" i="1"/>
  <c r="B16" i="1"/>
  <c r="A7" i="1"/>
  <c r="D7" i="1" s="1"/>
  <c r="D6" i="1"/>
  <c r="D13" i="1" l="1"/>
  <c r="C17" i="1"/>
  <c r="D17" i="1" s="1"/>
  <c r="D8" i="1"/>
</calcChain>
</file>

<file path=xl/sharedStrings.xml><?xml version="1.0" encoding="utf-8"?>
<sst xmlns="http://schemas.openxmlformats.org/spreadsheetml/2006/main" count="123" uniqueCount="43">
  <si>
    <t>Food</t>
  </si>
  <si>
    <t>Pain</t>
  </si>
  <si>
    <t>Help</t>
  </si>
  <si>
    <t>Total</t>
  </si>
  <si>
    <t>First Name</t>
  </si>
  <si>
    <t>Last Name</t>
  </si>
  <si>
    <t>James</t>
  </si>
  <si>
    <t>Paul</t>
  </si>
  <si>
    <t>Kakra</t>
  </si>
  <si>
    <t>Koomson</t>
  </si>
  <si>
    <t>Arnold</t>
  </si>
  <si>
    <t>Full Name</t>
  </si>
  <si>
    <t>Howard</t>
  </si>
  <si>
    <t>Tithes</t>
  </si>
  <si>
    <t>Fruits</t>
  </si>
  <si>
    <t>Apple</t>
  </si>
  <si>
    <t>Banana</t>
  </si>
  <si>
    <t>Row Labels</t>
  </si>
  <si>
    <t>Grand Total</t>
  </si>
  <si>
    <t>Score</t>
  </si>
  <si>
    <t>Marks</t>
  </si>
  <si>
    <t>Guava</t>
  </si>
  <si>
    <t>Quansah</t>
  </si>
  <si>
    <t>Name</t>
  </si>
  <si>
    <t>Salesman</t>
  </si>
  <si>
    <t>Year</t>
  </si>
  <si>
    <t>Type</t>
  </si>
  <si>
    <t>Gross Salary</t>
  </si>
  <si>
    <t>Rice</t>
  </si>
  <si>
    <t>Beta Malt</t>
  </si>
  <si>
    <t>Watermelon</t>
  </si>
  <si>
    <t>Kofi</t>
  </si>
  <si>
    <t>Esi</t>
  </si>
  <si>
    <t>Husby</t>
  </si>
  <si>
    <t>Nana</t>
  </si>
  <si>
    <t>Monica</t>
  </si>
  <si>
    <t>Nice</t>
  </si>
  <si>
    <t>Seed</t>
  </si>
  <si>
    <t>Bad</t>
  </si>
  <si>
    <t>Cool</t>
  </si>
  <si>
    <t>Column Labels</t>
  </si>
  <si>
    <t>Sum of Gross Salary</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</si>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</sst>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14"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NumberFormat="1"/>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[Practice.xlsx]Sheet6!PivotTable11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Sheet6!$A$4:$A$9</c:f>
              <c:strCache>
                <c:ptCount val="5"/>
                <c:pt idx="0">
                  <c:v>Esi</c:v>
                </c:pt>
                <c:pt idx="1">
                  <c:v>Husby</c:v>
                </c:pt>
                <c:pt idx="2">
                  <c:v>Kofi</c:v>
                </c:pt>
                <c:pt idx="3">
                  <c:v>Monica</c:v>
                </c:pt>
                <c:pt idx="4">
                  <c:v>Nana</c:v>
                </c:pt>
              </c:strCache>
            </c:strRef>
          </c:cat>
          <c:val>
            <c:numRef>
              <c:f>Sheet6!$B$4:$B$9</c:f>
              <c:numCache>
                <c:formatCode>General</c:formatCode>
                <c:ptCount val="5"/>
                <c:pt idx="0">
                  <c:v>4022726.6540000001</c:v>
                </c:pt>
                <c:pt idx="1">
                  <c:v>895957.31400000001</c:v>
                </c:pt>
                <c:pt idx="2">
                  <c:v>459582.39999999997</c:v>
                </c:pt>
                <c:pt idx="3">
                  <c:v>384848.48</c:v>
                </c:pt>
                <c:pt idx="4">
                  <c:v>932328.32</c:v>
                </c:pt>
              </c:numCache>
            </c:numRef>
          </c:val>
          <c:extLst>
            <c:ext xmlns:c16="http://schemas.microsoft.com/office/drawing/2014/chart" uri="{C3380CC4-5D6E-409C-BE32-E72D297353CC}">
              <c16:uniqueId val="{00000000-C044-4193-A331-71BFC2C90F3F}"/>
            </c:ext>
          </c:extLst>
        </c:ser>
        <c:dLbls>
          <c:showLegendKey val="0"/>
          <c:showVal val="0"/>
          <c:showCatName val="0"/>
          <c:showSerName val="0"/>
          <c:showPercent val="0"/>
          <c:showBubbleSize val="0"/>
        </c:dLbls>
        <c:gapWidth val="219"/>
        <c:overlap val="-27"/>
        <c:axId val="2097925744"/>
        <c:axId val="2097932400"/>
      </c:barChart>
      <c:catAx>
        <c:axId val="209792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097932400"/>
        <c:crosses val="autoZero"/>
        <c:auto val="1"/>
        <c:lblAlgn val="ctr"/>
        <c:lblOffset val="100"/>
        <c:noMultiLvlLbl val="0"/>
      </c:catAx>
      <c:valAx>
        <c:axId val="2097932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09792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lotArea>
      <c:layout/>
      <c:barChart>
        <c:barDir val="col"/>
        <c:grouping val="clustered"/>
        <c:varyColors val="0"/>
        <c:ser>
          <c:idx val="0"/>
          <c:order val="0"/>
          <c:tx>
            <c:strRef>
              <c:f>Sheet1!$A$1</c:f>
              <c:strCache>
                <c:ptCount val="1"/>
                <c:pt idx="0">
                  <c:v>Food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Sheet1!$A$2:$A$7</c:f>
              <c:numCache>
                <c:formatCode>General</c:formatCode>
                <c:ptCount val="6"/>
                <c:pt idx="0">
                  <c:v>55</c:v>
                </c:pt>
                <c:pt idx="1">
                  <c:v>34</c:v>
                </c:pt>
                <c:pt idx="2">
                  <c:v>33</c:v>
                </c:pt>
                <c:pt idx="3">
                  <c:v>47</c:v>
                </c:pt>
                <c:pt idx="4">
                  <c:v>169</c:v>
                </c:pt>
                <c:pt idx="5">
                  <c:v>338</c:v>
                </c:pt>
              </c:numCache>
            </c:numRef>
          </c:val>
          <c:extLst>
            <c:ext xmlns:c16="http://schemas.microsoft.com/office/drawing/2014/chart" uri="{C3380CC4-5D6E-409C-BE32-E72D297353CC}">
              <c16:uniqueId val="{00000000-6DA2-40DE-9B38-0055A93C9615}"/>
            </c:ext>
          </c:extLst>
        </c:ser>
        <c:ser>
          <c:idx val="1"/>
          <c:order val="1"/>
          <c:tx>
            <c:strRef>
              <c:f>Sheet1!$B$1</c:f>
              <c:strCache>
                <c:ptCount val="1"/>
                <c:pt idx="0">
                  <c:v>Pain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Sheet1!$B$2:$B$7</c:f>
              <c:numCache>
                <c:formatCode>General</c:formatCode>
                <c:ptCount val="6"/>
                <c:pt idx="0">
                  <c:v>32</c:v>
                </c:pt>
                <c:pt idx="1">
                  <c:v>6</c:v>
                </c:pt>
                <c:pt idx="2">
                  <c:v>32</c:v>
                </c:pt>
                <c:pt idx="3">
                  <c:v>23</c:v>
                </c:pt>
                <c:pt idx="4">
                  <c:v>55</c:v>
                </c:pt>
                <c:pt idx="5">
                  <c:v>148</c:v>
                </c:pt>
              </c:numCache>
            </c:numRef>
          </c:val>
          <c:extLst>
            <c:ext xmlns:c16="http://schemas.microsoft.com/office/drawing/2014/chart" uri="{C3380CC4-5D6E-409C-BE32-E72D297353CC}">
              <c16:uniqueId val="{00000001-6DA2-40DE-9B38-0055A93C9615}"/>
            </c:ext>
          </c:extLst>
        </c:ser>
        <c:ser>
          <c:idx val="2"/>
          <c:order val="2"/>
          <c:tx>
            <c:strRef>
              <c:f>Sheet1!$C$1</c:f>
              <c:strCache>
                <c:ptCount val="1"/>
                <c:pt idx="0">
                  <c:v>Help</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Sheet1!$C$2:$C$7</c:f>
              <c:numCache>
                <c:formatCode>General</c:formatCode>
                <c:ptCount val="6"/>
                <c:pt idx="0">
                  <c:v>87</c:v>
                </c:pt>
                <c:pt idx="1">
                  <c:v>40</c:v>
                </c:pt>
                <c:pt idx="2">
                  <c:v>65</c:v>
                </c:pt>
                <c:pt idx="3">
                  <c:v>70</c:v>
                </c:pt>
                <c:pt idx="4">
                  <c:v>224</c:v>
                </c:pt>
                <c:pt idx="5">
                  <c:v>486</c:v>
                </c:pt>
              </c:numCache>
            </c:numRef>
          </c:val>
          <c:extLst>
            <c:ext xmlns:c16="http://schemas.microsoft.com/office/drawing/2014/chart" uri="{C3380CC4-5D6E-409C-BE32-E72D297353CC}">
              <c16:uniqueId val="{00000002-6DA2-40DE-9B38-0055A93C9615}"/>
            </c:ext>
          </c:extLst>
        </c:ser>
        <c:ser>
          <c:idx val="3"/>
          <c:order val="3"/>
          <c:tx>
            <c:strRef>
              <c:f>Sheet1!$D$1</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Sheet1!$D$2:$D$7</c:f>
              <c:numCache>
                <c:formatCode>General</c:formatCode>
                <c:ptCount val="6"/>
                <c:pt idx="0">
                  <c:v>174</c:v>
                </c:pt>
                <c:pt idx="1">
                  <c:v>80</c:v>
                </c:pt>
                <c:pt idx="2">
                  <c:v>130</c:v>
                </c:pt>
                <c:pt idx="3">
                  <c:v>140</c:v>
                </c:pt>
                <c:pt idx="4">
                  <c:v>448</c:v>
                </c:pt>
                <c:pt idx="5">
                  <c:v>972</c:v>
                </c:pt>
              </c:numCache>
            </c:numRef>
          </c:val>
          <c:extLst>
            <c:ext xmlns:c16="http://schemas.microsoft.com/office/drawing/2014/chart" uri="{C3380CC4-5D6E-409C-BE32-E72D297353CC}">
              <c16:uniqueId val="{00000003-6DA2-40DE-9B38-0055A93C9615}"/>
            </c:ext>
          </c:extLst>
        </c:ser>
        <c:dLbls>
          <c:showLegendKey val="0"/>
          <c:showVal val="0"/>
          <c:showCatName val="0"/>
          <c:showSerName val="0"/>
          <c:showPercent val="0"/>
          <c:showBubbleSize val="0"/>
        </c:dLbls>
        <c:gapWidth val="100"/>
        <c:overlap val="-24"/>
        <c:axId val="2022048576"/>
        <c:axId val="2022040256"/>
      </c:barChart>
      <c:catAx>
        <c:axId val="2022048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2022040256"/>
        <c:crosses val="autoZero"/>
        <c:auto val="1"/>
        <c:lblAlgn val="ctr"/>
        <c:lblOffset val="100"/>
        <c:noMultiLvlLbl val="0"/>
      </c:catAx>
      <c:valAx>
        <c:axId val="20220402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2022048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6</xdr:col>
      <xdr:colOff>361950</xdr:colOff>
      <xdr:row>2</xdr:row>
      <xdr:rowOff>123825</xdr:rowOff>
    </xdr:from>
    <xdr:to>
      <xdr:col>8</xdr:col>
      <xdr:colOff>152400</xdr:colOff>
      <xdr:row>15</xdr:row>
      <xdr:rowOff>171450</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A49F359E-1E7B-6681-176E-6502E0942FB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5638800" y="504825"/>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238125</xdr:colOff>
      <xdr:row>2</xdr:row>
      <xdr:rowOff>95250</xdr:rowOff>
    </xdr:from>
    <xdr:to>
      <xdr:col>9</xdr:col>
      <xdr:colOff>1171575</xdr:colOff>
      <xdr:row>15</xdr:row>
      <xdr:rowOff>142875</xdr:rowOff>
    </xdr:to>
    <mc:AlternateContent xmlns:mc="http://schemas.openxmlformats.org/markup-compatibility/2006">
      <mc:Choice xmlns:a14="http://schemas.microsoft.com/office/drawing/2010/main" Requires="a14">
        <xdr:graphicFrame macro="">
          <xdr:nvGraphicFramePr>
            <xdr:cNvPr id="6" name="Type">
              <a:extLst>
                <a:ext uri="{FF2B5EF4-FFF2-40B4-BE49-F238E27FC236}">
                  <a16:creationId xmlns:a16="http://schemas.microsoft.com/office/drawing/2014/main" id="{5A967728-87A0-CBF2-AB10-7A9FAE8BA0AA}"/>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7553325" y="47625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21</xdr:row>
      <xdr:rowOff>0</xdr:rowOff>
    </xdr:from>
    <xdr:to>
      <xdr:col>5</xdr:col>
      <xdr:colOff>342900</xdr:colOff>
      <xdr:row>35</xdr:row>
      <xdr:rowOff>76200</xdr:rowOff>
    </xdr:to>
    <xdr:graphicFrame macro="">
      <xdr:nvGraphicFramePr>
        <xdr:cNvPr id="2" name="Chart 1">
          <a:extLst>
            <a:ext uri="{FF2B5EF4-FFF2-40B4-BE49-F238E27FC236}">
              <a16:creationId xmlns:a16="http://schemas.microsoft.com/office/drawing/2014/main" id="{A96B208E-1FE7-DC22-03DC-ED634B4597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xdr:colOff>
      <xdr:row>0</xdr:row>
      <xdr:rowOff>0</xdr:rowOff>
    </xdr:from>
    <xdr:to>
      <xdr:col>9</xdr:col>
      <xdr:colOff>428625</xdr:colOff>
      <xdr:row>14</xdr:row>
      <xdr:rowOff>76200</xdr:rowOff>
    </xdr:to>
    <xdr:graphicFrame macro="">
      <xdr:nvGraphicFramePr>
        <xdr:cNvPr id="4" name="Chart 3">
          <a:extLst>
            <a:ext uri="{FF2B5EF4-FFF2-40B4-BE49-F238E27FC236}">
              <a16:creationId xmlns:a16="http://schemas.microsoft.com/office/drawing/2014/main" id="{A71B148E-EE64-5FD7-80E9-33B538818F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remandeheavenly" refreshedDate="44848.538868402778" createdVersion="8" refreshedVersion="8" minRefreshableVersion="3" recordCount="10" xr:uid="{831C417D-D703-41B6-A6B6-8CCDF3A1AE8B}">
  <cacheSource type="worksheet">
    <worksheetSource name="Table6"/>
  </cacheSource>
  <cacheFields count="5">
    <cacheField name="Food" numFmtId="0">
      <sharedItems count="4">
        <s v="Rice"/>
        <s v="Guava"/>
        <s v="Beta Malt"/>
        <s v="Watermelon"/>
      </sharedItems>
    </cacheField>
    <cacheField name="Salesman" numFmtId="0">
      <sharedItems count="5">
        <s v="Kofi"/>
        <s v="Esi"/>
        <s v="Husby"/>
        <s v="Nana"/>
        <s v="Monica"/>
      </sharedItems>
    </cacheField>
    <cacheField name="Year" numFmtId="0">
      <sharedItems containsSemiMixedTypes="0" containsString="0" containsNumber="1" containsInteger="1" minValue="2000" maxValue="2007" count="5">
        <n v="2000"/>
        <n v="2002"/>
        <n v="2005"/>
        <n v="2007"/>
        <n v="2003"/>
      </sharedItems>
    </cacheField>
    <cacheField name="Type" numFmtId="0">
      <sharedItems count="4">
        <s v="Nice"/>
        <s v="Seed"/>
        <s v="Bad"/>
        <s v="Cool"/>
      </sharedItems>
    </cacheField>
    <cacheField name="Gross Salary" numFmtId="0">
      <sharedItems containsSemiMixedTypes="0" containsString="0" containsNumber="1" minValue="47483.83" maxValue="3843934.4840000002" count="10">
        <n v="374748.47"/>
        <n v="3843934.4840000002"/>
        <n v="848473.48400000005"/>
        <n v="94943.83"/>
        <n v="848483.83999999997"/>
        <n v="83848.34"/>
        <n v="384848.48"/>
        <n v="84833.93"/>
        <n v="83844.479999999996"/>
        <n v="47483.83"/>
      </sharedItems>
    </cacheField>
  </cacheFields>
  <extLst>
    <ext xmlns:x14="http://schemas.microsoft.com/office/spreadsheetml/2009/9/main" uri="{725AE2AE-9491-48be-B2B4-4EB974FC3084}">
      <x14:pivotCacheDefinition pivotCacheId="14095600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x v="0"/>
    <x v="0"/>
  </r>
  <r>
    <x v="1"/>
    <x v="1"/>
    <x v="1"/>
    <x v="1"/>
    <x v="1"/>
  </r>
  <r>
    <x v="2"/>
    <x v="2"/>
    <x v="1"/>
    <x v="0"/>
    <x v="2"/>
  </r>
  <r>
    <x v="0"/>
    <x v="1"/>
    <x v="2"/>
    <x v="0"/>
    <x v="3"/>
  </r>
  <r>
    <x v="0"/>
    <x v="3"/>
    <x v="3"/>
    <x v="2"/>
    <x v="4"/>
  </r>
  <r>
    <x v="3"/>
    <x v="1"/>
    <x v="2"/>
    <x v="0"/>
    <x v="5"/>
  </r>
  <r>
    <x v="2"/>
    <x v="4"/>
    <x v="3"/>
    <x v="2"/>
    <x v="6"/>
  </r>
  <r>
    <x v="3"/>
    <x v="0"/>
    <x v="3"/>
    <x v="3"/>
    <x v="7"/>
  </r>
  <r>
    <x v="1"/>
    <x v="3"/>
    <x v="4"/>
    <x v="3"/>
    <x v="8"/>
  </r>
  <r>
    <x v="3"/>
    <x v="2"/>
    <x v="0"/>
    <x v="2"/>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75BC08-58EA-461E-95AC-3A4DCD79BF0B}" name="PivotTable6"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14" firstHeaderRow="1" firstDataRow="2" firstDataCol="1"/>
  <pivotFields count="5">
    <pivotField axis="axisRow" showAll="0">
      <items count="5">
        <item x="2"/>
        <item x="1"/>
        <item x="0"/>
        <item x="3"/>
        <item t="default"/>
      </items>
    </pivotField>
    <pivotField axis="axisRow" showAll="0">
      <items count="6">
        <item x="1"/>
        <item x="2"/>
        <item x="0"/>
        <item x="4"/>
        <item x="3"/>
        <item t="default"/>
      </items>
    </pivotField>
    <pivotField axis="axisRow" showAll="0">
      <items count="6">
        <item h="1" x="0"/>
        <item h="1" x="1"/>
        <item h="1" x="4"/>
        <item h="1" x="2"/>
        <item x="3"/>
        <item t="default"/>
      </items>
    </pivotField>
    <pivotField axis="axisCol" showAll="0">
      <items count="5">
        <item x="2"/>
        <item x="3"/>
        <item x="0"/>
        <item x="1"/>
        <item t="default"/>
      </items>
    </pivotField>
    <pivotField dataField="1" showAll="0">
      <items count="11">
        <item x="9"/>
        <item x="8"/>
        <item x="5"/>
        <item x="7"/>
        <item x="3"/>
        <item x="0"/>
        <item x="6"/>
        <item x="2"/>
        <item x="4"/>
        <item x="1"/>
        <item t="default"/>
      </items>
    </pivotField>
  </pivotFields>
  <rowFields count="3">
    <field x="1"/>
    <field x="2"/>
    <field x="0"/>
  </rowFields>
  <rowItems count="10">
    <i>
      <x v="2"/>
    </i>
    <i r="1">
      <x v="4"/>
    </i>
    <i r="2">
      <x v="3"/>
    </i>
    <i>
      <x v="3"/>
    </i>
    <i r="1">
      <x v="4"/>
    </i>
    <i r="2">
      <x/>
    </i>
    <i>
      <x v="4"/>
    </i>
    <i r="1">
      <x v="4"/>
    </i>
    <i r="2">
      <x v="2"/>
    </i>
    <i t="grand">
      <x/>
    </i>
  </rowItems>
  <colFields count="1">
    <field x="3"/>
  </colFields>
  <colItems count="3">
    <i>
      <x/>
    </i>
    <i>
      <x v="1"/>
    </i>
    <i t="grand">
      <x/>
    </i>
  </colItems>
  <dataFields count="1">
    <dataField name="Sum of Gross Salary" fld="4"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10" series="1">
      <pivotArea type="data" outline="0" fieldPosition="0">
        <references count="1">
          <reference field="4294967294" count="1" selected="0">
            <x v="0"/>
          </reference>
        </references>
      </pivotArea>
    </chartFormat>
    <chartFormat chart="0" format="11" series="1">
      <pivotArea type="data" outline="0" fieldPosition="0">
        <references count="2">
          <reference field="4294967294" count="1" selected="0">
            <x v="0"/>
          </reference>
          <reference field="3" count="1" selected="0">
            <x v="1"/>
          </reference>
        </references>
      </pivotArea>
    </chartFormat>
    <chartFormat chart="0" format="12" series="1">
      <pivotArea type="data" outline="0" fieldPosition="0">
        <references count="2">
          <reference field="4294967294" count="1" selected="0">
            <x v="0"/>
          </reference>
          <reference field="3" count="1" selected="0">
            <x v="2"/>
          </reference>
        </references>
      </pivotArea>
    </chartFormat>
    <chartFormat chart="0" format="13" series="1">
      <pivotArea type="data" outline="0" fieldPosition="0">
        <references count="2">
          <reference field="4294967294" count="1" selected="0">
            <x v="0"/>
          </reference>
          <reference field="3" count="1" selected="0">
            <x v="3"/>
          </reference>
        </references>
      </pivotArea>
    </chartFormat>
    <chartFormat chart="0" format="14"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393A47-FF6A-49C4-B2BF-BAE9FA4972AF}" name="PivotTable14"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F21" firstHeaderRow="1" firstDataRow="2" firstDataCol="1"/>
  <pivotFields count="5">
    <pivotField showAll="0"/>
    <pivotField axis="axisRow" showAll="0">
      <items count="6">
        <item x="1"/>
        <item x="2"/>
        <item x="0"/>
        <item x="4"/>
        <item x="3"/>
        <item t="default"/>
      </items>
    </pivotField>
    <pivotField showAll="0"/>
    <pivotField axis="axisCol" showAll="0">
      <items count="5">
        <item x="2"/>
        <item x="3"/>
        <item x="0"/>
        <item x="1"/>
        <item t="default"/>
      </items>
    </pivotField>
    <pivotField dataField="1" showAll="0"/>
  </pivotFields>
  <rowFields count="1">
    <field x="1"/>
  </rowFields>
  <rowItems count="6">
    <i>
      <x/>
    </i>
    <i>
      <x v="1"/>
    </i>
    <i>
      <x v="2"/>
    </i>
    <i>
      <x v="3"/>
    </i>
    <i>
      <x v="4"/>
    </i>
    <i t="grand">
      <x/>
    </i>
  </rowItems>
  <colFields count="1">
    <field x="3"/>
  </colFields>
  <colItems count="5">
    <i>
      <x/>
    </i>
    <i>
      <x v="1"/>
    </i>
    <i>
      <x v="2"/>
    </i>
    <i>
      <x v="3"/>
    </i>
    <i t="grand">
      <x/>
    </i>
  </colItems>
  <dataFields count="1">
    <dataField name="Sum of Gross Salar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64CE59-EBD8-40B0-955E-38CB170A1B73}" name="PivotTable13"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E3:J10" firstHeaderRow="1" firstDataRow="2" firstDataCol="1" rowPageCount="1" colPageCount="1"/>
  <pivotFields count="5">
    <pivotField axis="axisCol" showAll="0">
      <items count="5">
        <item x="2"/>
        <item x="1"/>
        <item x="0"/>
        <item x="3"/>
        <item t="default"/>
      </items>
    </pivotField>
    <pivotField axis="axisRow" showAll="0">
      <items count="6">
        <item x="1"/>
        <item x="2"/>
        <item x="0"/>
        <item x="4"/>
        <item x="3"/>
        <item t="default"/>
      </items>
    </pivotField>
    <pivotField showAll="0"/>
    <pivotField axis="axisPage" multipleItemSelectionAllowed="1" showAll="0">
      <items count="5">
        <item x="2"/>
        <item x="3"/>
        <item x="0"/>
        <item x="1"/>
        <item t="default"/>
      </items>
    </pivotField>
    <pivotField dataField="1" showAll="0"/>
  </pivotFields>
  <rowFields count="1">
    <field x="1"/>
  </rowFields>
  <rowItems count="6">
    <i>
      <x/>
    </i>
    <i>
      <x v="1"/>
    </i>
    <i>
      <x v="2"/>
    </i>
    <i>
      <x v="3"/>
    </i>
    <i>
      <x v="4"/>
    </i>
    <i t="grand">
      <x/>
    </i>
  </rowItems>
  <colFields count="1">
    <field x="0"/>
  </colFields>
  <colItems count="5">
    <i>
      <x/>
    </i>
    <i>
      <x v="1"/>
    </i>
    <i>
      <x v="2"/>
    </i>
    <i>
      <x v="3"/>
    </i>
    <i t="grand">
      <x/>
    </i>
  </colItems>
  <pageFields count="1">
    <pageField fld="3" hier="-1"/>
  </pageFields>
  <dataFields count="1">
    <dataField name="Sum of Gross Salar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816C1A-ADA0-4EAD-A33D-9B9BF0558AE3}" name="PivotTable1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9" firstHeaderRow="1" firstDataRow="1" firstDataCol="1"/>
  <pivotFields count="5">
    <pivotField showAll="0"/>
    <pivotField axis="axisRow" showAll="0">
      <items count="6">
        <item x="1"/>
        <item x="2"/>
        <item x="0"/>
        <item x="4"/>
        <item x="3"/>
        <item t="default"/>
      </items>
    </pivotField>
    <pivotField showAll="0"/>
    <pivotField showAll="0">
      <items count="5">
        <item x="2"/>
        <item x="3"/>
        <item x="0"/>
        <item x="1"/>
        <item t="default"/>
      </items>
    </pivotField>
    <pivotField dataField="1" showAll="0"/>
  </pivotFields>
  <rowFields count="1">
    <field x="1"/>
  </rowFields>
  <rowItems count="6">
    <i>
      <x/>
    </i>
    <i>
      <x v="1"/>
    </i>
    <i>
      <x v="2"/>
    </i>
    <i>
      <x v="3"/>
    </i>
    <i>
      <x v="4"/>
    </i>
    <i t="grand">
      <x/>
    </i>
  </rowItems>
  <colItems count="1">
    <i/>
  </colItems>
  <dataFields count="1">
    <dataField name="Sum of Gross Salary"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52E3246-80A5-43BF-BE1A-97713B71802F}" sourceName="Year">
  <pivotTables>
    <pivotTable tabId="5" name="PivotTable6"/>
  </pivotTables>
  <data>
    <tabular pivotCacheId="1409560056">
      <items count="5">
        <i x="0"/>
        <i x="1"/>
        <i x="4"/>
        <i x="2"/>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0AB629C3-5775-45D6-8DEE-AC0C2F98F981}" sourceName="Type">
  <pivotTables>
    <pivotTable tabId="5" name="PivotTable6"/>
  </pivotTables>
  <data>
    <tabular pivotCacheId="1409560056">
      <items count="4">
        <i x="2" s="1"/>
        <i x="3" s="1"/>
        <i x="0" s="1" nd="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5E63863E-492A-42AE-B6EA-01EEFE7475F1}" cache="Slicer_Year" caption="Year" rowHeight="241300"/>
  <slicer name="Type" xr10:uid="{5A3880E3-008E-4C21-A0CE-D497A7EE5987}" cache="Slicer_Type" caption="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63893D-A30D-4EAC-9761-D33D234C2D32}" name="Table2" displayName="Table2" ref="A1:D8" totalsRowCount="1">
  <autoFilter ref="A1:D7" xr:uid="{8563893D-A30D-4EAC-9761-D33D234C2D32}"/>
  <tableColumns count="4">
    <tableColumn id="1" xr3:uid="{DBEA2827-F4DA-4A68-BC6C-6D2AC7B438C2}" name="Food" totalsRowLabel="Total"/>
    <tableColumn id="2" xr3:uid="{B5CF4BCA-3B40-4CC7-9A73-1C1A3507302F}" name="Pain"/>
    <tableColumn id="3" xr3:uid="{494C8C20-0465-467F-A20A-47434E467F0F}" name="Help"/>
    <tableColumn id="4" xr3:uid="{BC81DF60-0F0A-4BC8-9FED-51E636E2CF5A}" name="Total" totalsRowFunction="su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D094509-E8BF-4075-BC38-24817A88FC59}" name="Table6" displayName="Table6" ref="A35:E45" totalsRowShown="0">
  <autoFilter ref="A35:E45" xr:uid="{ED094509-E8BF-4075-BC38-24817A88FC59}"/>
  <tableColumns count="5">
    <tableColumn id="1" xr3:uid="{35582B12-0D49-4D38-8F00-6BB697309DFC}" name="Food"/>
    <tableColumn id="2" xr3:uid="{84BE04C5-835F-42A0-BD3B-D72AC932DB30}" name="Salesman"/>
    <tableColumn id="3" xr3:uid="{2E49D81D-2BD5-462B-86CB-1B05326C27E3}" name="Year"/>
    <tableColumn id="4" xr3:uid="{76D39E9F-2906-4885-ACA6-4022DF5D1C55}" name="Type"/>
    <tableColumn id="5" xr3:uid="{26DD97EF-45D2-47A4-B93B-EB6E98143C58}" name="Gross Sal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9E238-98AA-4A44-86AE-B358EB9973A0}">
  <dimension ref="A3:D14"/>
  <sheetViews>
    <sheetView workbookViewId="0">
      <selection activeCell="C8" sqref="C8"/>
    </sheetView>
  </sheetViews>
  <sheetFormatPr defaultRowHeight="15" x14ac:dyDescent="0.25"/>
  <cols>
    <col min="1" max="1" width="18.5703125" bestFit="1" customWidth="1"/>
    <col min="2" max="2" width="16.28515625" bestFit="1" customWidth="1"/>
    <col min="3" max="3" width="9" bestFit="1" customWidth="1"/>
    <col min="4" max="4" width="11.28515625" bestFit="1" customWidth="1"/>
    <col min="5" max="7" width="12" bestFit="1" customWidth="1"/>
    <col min="8" max="8" width="18.5703125" bestFit="1" customWidth="1"/>
    <col min="9" max="9" width="13.42578125" bestFit="1" customWidth="1"/>
    <col min="10" max="10" width="18.5703125" bestFit="1" customWidth="1"/>
    <col min="11" max="11" width="13.42578125" bestFit="1" customWidth="1"/>
    <col min="12" max="12" width="23.5703125" bestFit="1" customWidth="1"/>
    <col min="13" max="13" width="18.42578125" bestFit="1" customWidth="1"/>
  </cols>
  <sheetData>
    <row r="3" spans="1:4" x14ac:dyDescent="0.25">
      <c r="A3" s="4" t="s">
        <v>41</v>
      </c>
      <c r="B3" s="4" t="s">
        <v>40</v>
      </c>
    </row>
    <row r="4" spans="1:4" x14ac:dyDescent="0.25">
      <c r="A4" s="4" t="s">
        <v>17</v>
      </c>
      <c r="B4" t="s">
        <v>38</v>
      </c>
      <c r="C4" t="s">
        <v>39</v>
      </c>
      <c r="D4" t="s">
        <v>18</v>
      </c>
    </row>
    <row r="5" spans="1:4" x14ac:dyDescent="0.25">
      <c r="A5" s="5" t="s">
        <v>31</v>
      </c>
      <c r="B5" s="8"/>
      <c r="C5" s="8">
        <v>84833.93</v>
      </c>
      <c r="D5" s="8">
        <v>84833.93</v>
      </c>
    </row>
    <row r="6" spans="1:4" x14ac:dyDescent="0.25">
      <c r="A6" s="6">
        <v>2007</v>
      </c>
      <c r="B6" s="8"/>
      <c r="C6" s="8">
        <v>84833.93</v>
      </c>
      <c r="D6" s="8">
        <v>84833.93</v>
      </c>
    </row>
    <row r="7" spans="1:4" x14ac:dyDescent="0.25">
      <c r="A7" s="7" t="s">
        <v>30</v>
      </c>
      <c r="B7" s="8"/>
      <c r="C7" s="8">
        <v>84833.93</v>
      </c>
      <c r="D7" s="8">
        <v>84833.93</v>
      </c>
    </row>
    <row r="8" spans="1:4" x14ac:dyDescent="0.25">
      <c r="A8" s="5" t="s">
        <v>35</v>
      </c>
      <c r="B8" s="8">
        <v>384848.48</v>
      </c>
      <c r="C8" s="8"/>
      <c r="D8" s="8">
        <v>384848.48</v>
      </c>
    </row>
    <row r="9" spans="1:4" x14ac:dyDescent="0.25">
      <c r="A9" s="6">
        <v>2007</v>
      </c>
      <c r="B9" s="8">
        <v>384848.48</v>
      </c>
      <c r="C9" s="8"/>
      <c r="D9" s="8">
        <v>384848.48</v>
      </c>
    </row>
    <row r="10" spans="1:4" x14ac:dyDescent="0.25">
      <c r="A10" s="7" t="s">
        <v>29</v>
      </c>
      <c r="B10" s="8">
        <v>384848.48</v>
      </c>
      <c r="C10" s="8"/>
      <c r="D10" s="8">
        <v>384848.48</v>
      </c>
    </row>
    <row r="11" spans="1:4" x14ac:dyDescent="0.25">
      <c r="A11" s="5" t="s">
        <v>34</v>
      </c>
      <c r="B11" s="8">
        <v>848483.83999999997</v>
      </c>
      <c r="C11" s="8"/>
      <c r="D11" s="8">
        <v>848483.83999999997</v>
      </c>
    </row>
    <row r="12" spans="1:4" x14ac:dyDescent="0.25">
      <c r="A12" s="6">
        <v>2007</v>
      </c>
      <c r="B12" s="8">
        <v>848483.83999999997</v>
      </c>
      <c r="C12" s="8"/>
      <c r="D12" s="8">
        <v>848483.83999999997</v>
      </c>
    </row>
    <row r="13" spans="1:4" x14ac:dyDescent="0.25">
      <c r="A13" s="7" t="s">
        <v>28</v>
      </c>
      <c r="B13" s="8">
        <v>848483.83999999997</v>
      </c>
      <c r="C13" s="8"/>
      <c r="D13" s="8">
        <v>848483.83999999997</v>
      </c>
    </row>
    <row r="14" spans="1:4" x14ac:dyDescent="0.25">
      <c r="A14" s="5" t="s">
        <v>18</v>
      </c>
      <c r="B14" s="8">
        <v>1233332.3199999998</v>
      </c>
      <c r="C14" s="8">
        <v>84833.93</v>
      </c>
      <c r="D14" s="8">
        <v>1318166.25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64DB0-00C9-4304-BFFF-A25D4B117ADE}">
  <dimension ref="A1:J21"/>
  <sheetViews>
    <sheetView tabSelected="1" workbookViewId="0">
      <selection activeCell="G14" sqref="G14"/>
    </sheetView>
  </sheetViews>
  <sheetFormatPr defaultRowHeight="15" x14ac:dyDescent="0.25"/>
  <cols>
    <col min="1" max="1" width="13.140625" bestFit="1" customWidth="1"/>
    <col min="2" max="2" width="18.5703125" bestFit="1" customWidth="1"/>
    <col min="3" max="3" width="11.5703125" bestFit="1" customWidth="1"/>
    <col min="4" max="4" width="12" bestFit="1" customWidth="1"/>
    <col min="5" max="5" width="18.5703125" bestFit="1" customWidth="1"/>
    <col min="6" max="6" width="16.28515625" bestFit="1" customWidth="1"/>
    <col min="7" max="7" width="12" bestFit="1" customWidth="1"/>
    <col min="8" max="8" width="11" bestFit="1" customWidth="1"/>
    <col min="9" max="9" width="12.28515625" bestFit="1" customWidth="1"/>
    <col min="10" max="10" width="12" bestFit="1" customWidth="1"/>
    <col min="11" max="11" width="16.5703125" bestFit="1" customWidth="1"/>
  </cols>
  <sheetData>
    <row r="1" spans="1:10" x14ac:dyDescent="0.25">
      <c r="E1" s="4" t="s">
        <v>26</v>
      </c>
      <c r="F1" t="s">
        <v>42</v>
      </c>
    </row>
    <row r="3" spans="1:10" x14ac:dyDescent="0.25">
      <c r="A3" s="4" t="s">
        <v>17</v>
      </c>
      <c r="B3" t="s">
        <v>41</v>
      </c>
      <c r="E3" s="4" t="s">
        <v>41</v>
      </c>
      <c r="F3" s="4" t="s">
        <v>40</v>
      </c>
    </row>
    <row r="4" spans="1:10" x14ac:dyDescent="0.25">
      <c r="A4" s="5" t="s">
        <v>32</v>
      </c>
      <c r="B4" s="8">
        <v>4022726.6540000001</v>
      </c>
      <c r="E4" s="4" t="s">
        <v>17</v>
      </c>
      <c r="F4" t="s">
        <v>29</v>
      </c>
      <c r="G4" t="s">
        <v>21</v>
      </c>
      <c r="H4" t="s">
        <v>28</v>
      </c>
      <c r="I4" t="s">
        <v>30</v>
      </c>
      <c r="J4" t="s">
        <v>18</v>
      </c>
    </row>
    <row r="5" spans="1:10" x14ac:dyDescent="0.25">
      <c r="A5" s="5" t="s">
        <v>33</v>
      </c>
      <c r="B5" s="8">
        <v>895957.31400000001</v>
      </c>
      <c r="E5" s="5" t="s">
        <v>32</v>
      </c>
      <c r="F5" s="8"/>
      <c r="G5" s="8">
        <v>3843934.4840000002</v>
      </c>
      <c r="H5" s="8">
        <v>94943.83</v>
      </c>
      <c r="I5" s="8">
        <v>83848.34</v>
      </c>
      <c r="J5" s="8">
        <v>4022726.6540000001</v>
      </c>
    </row>
    <row r="6" spans="1:10" x14ac:dyDescent="0.25">
      <c r="A6" s="5" t="s">
        <v>31</v>
      </c>
      <c r="B6" s="8">
        <v>459582.39999999997</v>
      </c>
      <c r="E6" s="5" t="s">
        <v>33</v>
      </c>
      <c r="F6" s="8">
        <v>848473.48400000005</v>
      </c>
      <c r="G6" s="8"/>
      <c r="H6" s="8"/>
      <c r="I6" s="8">
        <v>47483.83</v>
      </c>
      <c r="J6" s="8">
        <v>895957.31400000001</v>
      </c>
    </row>
    <row r="7" spans="1:10" x14ac:dyDescent="0.25">
      <c r="A7" s="5" t="s">
        <v>35</v>
      </c>
      <c r="B7" s="8">
        <v>384848.48</v>
      </c>
      <c r="E7" s="5" t="s">
        <v>31</v>
      </c>
      <c r="F7" s="8"/>
      <c r="G7" s="8"/>
      <c r="H7" s="8">
        <v>374748.47</v>
      </c>
      <c r="I7" s="8">
        <v>84833.93</v>
      </c>
      <c r="J7" s="8">
        <v>459582.39999999997</v>
      </c>
    </row>
    <row r="8" spans="1:10" x14ac:dyDescent="0.25">
      <c r="A8" s="5" t="s">
        <v>34</v>
      </c>
      <c r="B8" s="8">
        <v>932328.32</v>
      </c>
      <c r="E8" s="5" t="s">
        <v>35</v>
      </c>
      <c r="F8" s="8">
        <v>384848.48</v>
      </c>
      <c r="G8" s="8"/>
      <c r="H8" s="8"/>
      <c r="I8" s="8"/>
      <c r="J8" s="8">
        <v>384848.48</v>
      </c>
    </row>
    <row r="9" spans="1:10" x14ac:dyDescent="0.25">
      <c r="A9" s="5" t="s">
        <v>18</v>
      </c>
      <c r="B9" s="8">
        <v>6695443.1680000015</v>
      </c>
      <c r="E9" s="5" t="s">
        <v>34</v>
      </c>
      <c r="F9" s="8"/>
      <c r="G9" s="8">
        <v>83844.479999999996</v>
      </c>
      <c r="H9" s="8">
        <v>848483.83999999997</v>
      </c>
      <c r="I9" s="8"/>
      <c r="J9" s="8">
        <v>932328.32</v>
      </c>
    </row>
    <row r="10" spans="1:10" x14ac:dyDescent="0.25">
      <c r="E10" s="5" t="s">
        <v>18</v>
      </c>
      <c r="F10" s="8">
        <v>1233321.9640000002</v>
      </c>
      <c r="G10" s="8">
        <v>3927778.9640000002</v>
      </c>
      <c r="H10" s="8">
        <v>1318176.1399999999</v>
      </c>
      <c r="I10" s="8">
        <v>216166.09999999998</v>
      </c>
      <c r="J10" s="8">
        <v>6695443.1680000015</v>
      </c>
    </row>
    <row r="14" spans="1:10" x14ac:dyDescent="0.25">
      <c r="A14" s="4" t="s">
        <v>41</v>
      </c>
      <c r="B14" s="4" t="s">
        <v>40</v>
      </c>
    </row>
    <row r="15" spans="1:10" x14ac:dyDescent="0.25">
      <c r="A15" s="4" t="s">
        <v>17</v>
      </c>
      <c r="B15" t="s">
        <v>38</v>
      </c>
      <c r="C15" t="s">
        <v>39</v>
      </c>
      <c r="D15" t="s">
        <v>36</v>
      </c>
      <c r="E15" t="s">
        <v>37</v>
      </c>
      <c r="F15" t="s">
        <v>18</v>
      </c>
    </row>
    <row r="16" spans="1:10" x14ac:dyDescent="0.25">
      <c r="A16" s="5" t="s">
        <v>32</v>
      </c>
      <c r="B16" s="8"/>
      <c r="C16" s="8"/>
      <c r="D16" s="8">
        <v>178792.16999999998</v>
      </c>
      <c r="E16" s="8">
        <v>3843934.4840000002</v>
      </c>
      <c r="F16" s="8">
        <v>4022726.6540000001</v>
      </c>
    </row>
    <row r="17" spans="1:6" x14ac:dyDescent="0.25">
      <c r="A17" s="5" t="s">
        <v>33</v>
      </c>
      <c r="B17" s="8">
        <v>47483.83</v>
      </c>
      <c r="C17" s="8"/>
      <c r="D17" s="8">
        <v>848473.48400000005</v>
      </c>
      <c r="E17" s="8"/>
      <c r="F17" s="8">
        <v>895957.31400000001</v>
      </c>
    </row>
    <row r="18" spans="1:6" x14ac:dyDescent="0.25">
      <c r="A18" s="5" t="s">
        <v>31</v>
      </c>
      <c r="B18" s="8"/>
      <c r="C18" s="8">
        <v>84833.93</v>
      </c>
      <c r="D18" s="8">
        <v>374748.47</v>
      </c>
      <c r="E18" s="8"/>
      <c r="F18" s="8">
        <v>459582.39999999997</v>
      </c>
    </row>
    <row r="19" spans="1:6" x14ac:dyDescent="0.25">
      <c r="A19" s="5" t="s">
        <v>35</v>
      </c>
      <c r="B19" s="8">
        <v>384848.48</v>
      </c>
      <c r="C19" s="8"/>
      <c r="D19" s="8"/>
      <c r="E19" s="8"/>
      <c r="F19" s="8">
        <v>384848.48</v>
      </c>
    </row>
    <row r="20" spans="1:6" x14ac:dyDescent="0.25">
      <c r="A20" s="5" t="s">
        <v>34</v>
      </c>
      <c r="B20" s="8">
        <v>848483.83999999997</v>
      </c>
      <c r="C20" s="8">
        <v>83844.479999999996</v>
      </c>
      <c r="D20" s="8"/>
      <c r="E20" s="8"/>
      <c r="F20" s="8">
        <v>932328.32</v>
      </c>
    </row>
    <row r="21" spans="1:6" x14ac:dyDescent="0.25">
      <c r="A21" s="5" t="s">
        <v>18</v>
      </c>
      <c r="B21" s="8">
        <v>1280816.1499999999</v>
      </c>
      <c r="C21" s="8">
        <v>168678.40999999997</v>
      </c>
      <c r="D21" s="8">
        <v>1402014.1240000001</v>
      </c>
      <c r="E21" s="8">
        <v>3843934.4840000002</v>
      </c>
      <c r="F21" s="8">
        <v>6695443.1680000015</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8E91B-A511-4198-83DA-332286CFBC55}">
  <dimension ref="A1:F45"/>
  <sheetViews>
    <sheetView topLeftCell="A33" workbookViewId="0">
      <selection activeCell="D42" sqref="D42"/>
    </sheetView>
  </sheetViews>
  <sheetFormatPr defaultRowHeight="15" x14ac:dyDescent="0.25"/>
  <cols>
    <col min="1" max="1" width="24.42578125" customWidth="1"/>
    <col min="2" max="2" width="15.85546875" customWidth="1"/>
    <col min="3" max="3" width="25.140625" customWidth="1"/>
    <col min="4" max="4" width="24" customWidth="1"/>
    <col min="5" max="5" width="20.140625" customWidth="1"/>
    <col min="6" max="6" width="14.85546875" bestFit="1" customWidth="1"/>
  </cols>
  <sheetData>
    <row r="1" spans="1:6" x14ac:dyDescent="0.25">
      <c r="A1" t="s">
        <v>0</v>
      </c>
      <c r="B1" t="s">
        <v>1</v>
      </c>
      <c r="C1" s="1" t="s">
        <v>2</v>
      </c>
      <c r="D1" t="s">
        <v>3</v>
      </c>
      <c r="F1" s="2">
        <f ca="1">TODAY()</f>
        <v>44848</v>
      </c>
    </row>
    <row r="2" spans="1:6" x14ac:dyDescent="0.25">
      <c r="A2">
        <v>55</v>
      </c>
      <c r="B2">
        <v>32</v>
      </c>
      <c r="C2" s="1">
        <f>SUM((A2:B2))</f>
        <v>87</v>
      </c>
      <c r="D2">
        <f>SUM(Table2[[#This Row],[Food]:[Help]])</f>
        <v>174</v>
      </c>
      <c r="F2" s="2">
        <v>44924</v>
      </c>
    </row>
    <row r="3" spans="1:6" x14ac:dyDescent="0.25">
      <c r="A3">
        <v>34</v>
      </c>
      <c r="B3">
        <v>6</v>
      </c>
      <c r="C3">
        <f>SUM((A3:B3))</f>
        <v>40</v>
      </c>
      <c r="D3">
        <f>SUM(Table2[[#This Row],[Food]:[Help]])</f>
        <v>80</v>
      </c>
      <c r="E3" s="2"/>
      <c r="F3">
        <f ca="1">(F1-F2)</f>
        <v>-76</v>
      </c>
    </row>
    <row r="4" spans="1:6" x14ac:dyDescent="0.25">
      <c r="A4">
        <v>33</v>
      </c>
      <c r="B4">
        <v>32</v>
      </c>
      <c r="C4">
        <f>SUM((A4:B4))</f>
        <v>65</v>
      </c>
      <c r="D4">
        <f>SUM(Table2[[#This Row],[Food]:[Help]])</f>
        <v>130</v>
      </c>
      <c r="F4" s="3">
        <f ca="1">NOW()</f>
        <v>44848.627236574073</v>
      </c>
    </row>
    <row r="5" spans="1:6" x14ac:dyDescent="0.25">
      <c r="A5">
        <v>47</v>
      </c>
      <c r="B5">
        <v>23</v>
      </c>
      <c r="C5">
        <f>SUM((A5:B5))</f>
        <v>70</v>
      </c>
      <c r="D5">
        <f>SUM(Table2[[#This Row],[Food]:[Help]])</f>
        <v>140</v>
      </c>
      <c r="F5" s="3">
        <f ca="1">NOW()</f>
        <v>44848.627236574073</v>
      </c>
    </row>
    <row r="6" spans="1:6" x14ac:dyDescent="0.25">
      <c r="A6">
        <f>SUM(A2:A5)</f>
        <v>169</v>
      </c>
      <c r="B6">
        <v>55</v>
      </c>
      <c r="C6">
        <f>SUM((A6:B6))</f>
        <v>224</v>
      </c>
      <c r="D6">
        <f>SUM(Table2[[#This Row],[Food]:[Help]])</f>
        <v>448</v>
      </c>
    </row>
    <row r="7" spans="1:6" x14ac:dyDescent="0.25">
      <c r="A7">
        <f>SUM(A1:A6)</f>
        <v>338</v>
      </c>
      <c r="B7">
        <f>SUM(B1:B6)</f>
        <v>148</v>
      </c>
      <c r="C7">
        <f>SUM(C1:C6)</f>
        <v>486</v>
      </c>
      <c r="D7">
        <f>SUM(Table2[[#This Row],[Food]:[Help]])</f>
        <v>972</v>
      </c>
    </row>
    <row r="8" spans="1:6" x14ac:dyDescent="0.25">
      <c r="A8" t="s">
        <v>3</v>
      </c>
      <c r="D8">
        <f>SUBTOTAL(109,Table2[Total])</f>
        <v>1944</v>
      </c>
    </row>
    <row r="9" spans="1:6" x14ac:dyDescent="0.25">
      <c r="A9">
        <v>47</v>
      </c>
      <c r="B9">
        <v>33</v>
      </c>
      <c r="C9">
        <v>34</v>
      </c>
      <c r="D9">
        <v>3</v>
      </c>
    </row>
    <row r="10" spans="1:6" x14ac:dyDescent="0.25">
      <c r="A10">
        <v>23</v>
      </c>
      <c r="B10">
        <v>32</v>
      </c>
      <c r="C10">
        <v>6</v>
      </c>
      <c r="D10">
        <v>86</v>
      </c>
    </row>
    <row r="11" spans="1:6" x14ac:dyDescent="0.25">
      <c r="A11">
        <f>SUM((A9:A10))</f>
        <v>70</v>
      </c>
      <c r="B11">
        <f>SUM((B9:B10))</f>
        <v>65</v>
      </c>
      <c r="C11">
        <f>SUM((C9:C10))</f>
        <v>40</v>
      </c>
      <c r="D11">
        <f>SUM((D9:D10))</f>
        <v>89</v>
      </c>
    </row>
    <row r="13" spans="1:6" x14ac:dyDescent="0.25">
      <c r="A13">
        <f t="array" ref="A13:C16">TRANSPOSE(A9:D11)</f>
        <v>47</v>
      </c>
      <c r="B13">
        <v>23</v>
      </c>
      <c r="C13">
        <v>70</v>
      </c>
      <c r="D13" t="str">
        <f>IF(C13&gt;=80,"A",IF(C13&gt;=70,"B",IF(C13&gt;=50,"C","Fail")))</f>
        <v>B</v>
      </c>
    </row>
    <row r="14" spans="1:6" x14ac:dyDescent="0.25">
      <c r="A14">
        <v>33</v>
      </c>
      <c r="B14">
        <v>32</v>
      </c>
      <c r="C14">
        <v>65</v>
      </c>
      <c r="D14" t="str">
        <f t="shared" ref="D14:D17" si="0">IF(C14&gt;=80,"A",IF(C14&gt;=70,"B",IF(C14&gt;=50,"C","Fail")))</f>
        <v>C</v>
      </c>
    </row>
    <row r="15" spans="1:6" x14ac:dyDescent="0.25">
      <c r="A15">
        <v>34</v>
      </c>
      <c r="B15">
        <v>6</v>
      </c>
      <c r="C15">
        <v>40</v>
      </c>
      <c r="D15" t="str">
        <f t="shared" si="0"/>
        <v>Fail</v>
      </c>
    </row>
    <row r="16" spans="1:6" x14ac:dyDescent="0.25">
      <c r="A16">
        <v>3</v>
      </c>
      <c r="B16">
        <v>86</v>
      </c>
      <c r="C16">
        <v>89</v>
      </c>
      <c r="D16" t="str">
        <f t="shared" si="0"/>
        <v>A</v>
      </c>
    </row>
    <row r="17" spans="1:6" x14ac:dyDescent="0.25">
      <c r="C17">
        <f>COUNTIF(C11:C16,"=40")</f>
        <v>2</v>
      </c>
      <c r="D17" t="str">
        <f t="shared" si="0"/>
        <v>Fail</v>
      </c>
    </row>
    <row r="18" spans="1:6" x14ac:dyDescent="0.25">
      <c r="A18" t="s">
        <v>4</v>
      </c>
      <c r="B18" t="s">
        <v>5</v>
      </c>
      <c r="C18" t="s">
        <v>11</v>
      </c>
      <c r="D18" t="s">
        <v>14</v>
      </c>
      <c r="E18" t="s">
        <v>19</v>
      </c>
      <c r="F18" t="s">
        <v>20</v>
      </c>
    </row>
    <row r="19" spans="1:6" x14ac:dyDescent="0.25">
      <c r="A19" t="s">
        <v>6</v>
      </c>
      <c r="B19" t="s">
        <v>9</v>
      </c>
      <c r="C19" t="str">
        <f>(A19&amp;" "&amp;B19)</f>
        <v>James Koomson</v>
      </c>
      <c r="D19" t="s">
        <v>15</v>
      </c>
      <c r="E19">
        <v>37</v>
      </c>
      <c r="F19">
        <v>94</v>
      </c>
    </row>
    <row r="20" spans="1:6" x14ac:dyDescent="0.25">
      <c r="A20" t="s">
        <v>7</v>
      </c>
      <c r="B20" t="s">
        <v>10</v>
      </c>
      <c r="C20" t="str">
        <f>(A20&amp;" "&amp;B20)</f>
        <v>Paul Arnold</v>
      </c>
      <c r="D20" t="s">
        <v>16</v>
      </c>
      <c r="E20">
        <v>38</v>
      </c>
      <c r="F20">
        <v>48</v>
      </c>
    </row>
    <row r="21" spans="1:6" x14ac:dyDescent="0.25">
      <c r="A21" t="s">
        <v>8</v>
      </c>
      <c r="B21" t="s">
        <v>13</v>
      </c>
      <c r="C21" t="str">
        <f t="shared" ref="C21:C24" si="1">(A21&amp;" "&amp;B21)</f>
        <v>Kakra Tithes</v>
      </c>
      <c r="D21" t="s">
        <v>15</v>
      </c>
      <c r="E21">
        <v>62</v>
      </c>
      <c r="F21">
        <v>80</v>
      </c>
    </row>
    <row r="22" spans="1:6" x14ac:dyDescent="0.25">
      <c r="A22" t="s">
        <v>12</v>
      </c>
      <c r="B22" t="s">
        <v>9</v>
      </c>
      <c r="C22" t="str">
        <f t="shared" si="1"/>
        <v>Howard Koomson</v>
      </c>
      <c r="D22" t="s">
        <v>15</v>
      </c>
      <c r="E22">
        <v>39</v>
      </c>
      <c r="F22">
        <v>49</v>
      </c>
    </row>
    <row r="23" spans="1:6" x14ac:dyDescent="0.25">
      <c r="A23" t="s">
        <v>7</v>
      </c>
      <c r="B23" t="s">
        <v>22</v>
      </c>
      <c r="C23" t="str">
        <f>(A23&amp;" "&amp;B23)</f>
        <v>Paul Quansah</v>
      </c>
      <c r="D23" t="s">
        <v>21</v>
      </c>
      <c r="E23">
        <f>SUMIF(B19:B22,C26,E19:E22)</f>
        <v>76</v>
      </c>
      <c r="F23">
        <v>99</v>
      </c>
    </row>
    <row r="24" spans="1:6" x14ac:dyDescent="0.25">
      <c r="C24" t="str">
        <f t="shared" si="1"/>
        <v xml:space="preserve"> </v>
      </c>
    </row>
    <row r="25" spans="1:6" x14ac:dyDescent="0.25">
      <c r="D25" t="s">
        <v>15</v>
      </c>
      <c r="E25">
        <f>SUMIF(D19:D22,D25,E19:E22)</f>
        <v>138</v>
      </c>
    </row>
    <row r="26" spans="1:6" x14ac:dyDescent="0.25">
      <c r="C26" t="s">
        <v>9</v>
      </c>
      <c r="D26" t="s">
        <v>15</v>
      </c>
      <c r="E26">
        <f>SUMIFS(E19:E22,D19:D22,D26,B19:B22,C26)</f>
        <v>76</v>
      </c>
    </row>
    <row r="28" spans="1:6" x14ac:dyDescent="0.25">
      <c r="D28" t="s">
        <v>23</v>
      </c>
      <c r="E28" t="s">
        <v>19</v>
      </c>
      <c r="F28" t="s">
        <v>20</v>
      </c>
    </row>
    <row r="29" spans="1:6" x14ac:dyDescent="0.25">
      <c r="D29" t="s">
        <v>7</v>
      </c>
      <c r="E29">
        <f>VLOOKUP(D29,A18:F23,5,FALSE)</f>
        <v>38</v>
      </c>
      <c r="F29">
        <f>VLOOKUP(D29,A18:F23,6,FALSE)</f>
        <v>48</v>
      </c>
    </row>
    <row r="30" spans="1:6" x14ac:dyDescent="0.25">
      <c r="D30" t="s">
        <v>7</v>
      </c>
      <c r="E30">
        <f>VLOOKUP(D30,A19:F24,5,FALSE)</f>
        <v>38</v>
      </c>
      <c r="F30">
        <f t="shared" ref="F30:F32" si="2">VLOOKUP(D30,A19:F24,6,FALSE)</f>
        <v>48</v>
      </c>
    </row>
    <row r="31" spans="1:6" x14ac:dyDescent="0.25">
      <c r="D31" t="s">
        <v>8</v>
      </c>
      <c r="E31">
        <f t="shared" ref="E31:E32" si="3">VLOOKUP(D31,A20:F25,5,FALSE)</f>
        <v>62</v>
      </c>
      <c r="F31">
        <f t="shared" si="2"/>
        <v>80</v>
      </c>
    </row>
    <row r="32" spans="1:6" x14ac:dyDescent="0.25">
      <c r="D32" t="s">
        <v>12</v>
      </c>
      <c r="E32">
        <f t="shared" si="3"/>
        <v>39</v>
      </c>
      <c r="F32">
        <f t="shared" si="2"/>
        <v>49</v>
      </c>
    </row>
    <row r="33" spans="1:5" x14ac:dyDescent="0.25">
      <c r="D33" t="s">
        <v>7</v>
      </c>
      <c r="E33">
        <f>VLOOKUP(D33,A18:F23,6,FALSE)</f>
        <v>48</v>
      </c>
    </row>
    <row r="35" spans="1:5" x14ac:dyDescent="0.25">
      <c r="A35" t="s">
        <v>0</v>
      </c>
      <c r="B35" t="s">
        <v>24</v>
      </c>
      <c r="C35" t="s">
        <v>25</v>
      </c>
      <c r="D35" t="s">
        <v>26</v>
      </c>
      <c r="E35" t="s">
        <v>27</v>
      </c>
    </row>
    <row r="36" spans="1:5" x14ac:dyDescent="0.25">
      <c r="A36" t="s">
        <v>28</v>
      </c>
      <c r="B36" t="s">
        <v>31</v>
      </c>
      <c r="C36">
        <v>2000</v>
      </c>
      <c r="D36" t="s">
        <v>36</v>
      </c>
      <c r="E36">
        <v>374748.47</v>
      </c>
    </row>
    <row r="37" spans="1:5" x14ac:dyDescent="0.25">
      <c r="A37" t="s">
        <v>21</v>
      </c>
      <c r="B37" t="s">
        <v>32</v>
      </c>
      <c r="C37">
        <v>2002</v>
      </c>
      <c r="D37" t="s">
        <v>37</v>
      </c>
      <c r="E37">
        <v>3843934.4840000002</v>
      </c>
    </row>
    <row r="38" spans="1:5" x14ac:dyDescent="0.25">
      <c r="A38" t="s">
        <v>29</v>
      </c>
      <c r="B38" t="s">
        <v>33</v>
      </c>
      <c r="C38">
        <v>2002</v>
      </c>
      <c r="D38" t="s">
        <v>36</v>
      </c>
      <c r="E38">
        <v>848473.48400000005</v>
      </c>
    </row>
    <row r="39" spans="1:5" x14ac:dyDescent="0.25">
      <c r="A39" t="s">
        <v>28</v>
      </c>
      <c r="B39" t="s">
        <v>32</v>
      </c>
      <c r="C39">
        <v>2005</v>
      </c>
      <c r="D39" t="s">
        <v>36</v>
      </c>
      <c r="E39">
        <v>94943.83</v>
      </c>
    </row>
    <row r="40" spans="1:5" x14ac:dyDescent="0.25">
      <c r="A40" t="s">
        <v>28</v>
      </c>
      <c r="B40" t="s">
        <v>34</v>
      </c>
      <c r="C40">
        <v>2007</v>
      </c>
      <c r="D40" t="s">
        <v>38</v>
      </c>
      <c r="E40">
        <v>848483.83999999997</v>
      </c>
    </row>
    <row r="41" spans="1:5" x14ac:dyDescent="0.25">
      <c r="A41" t="s">
        <v>30</v>
      </c>
      <c r="B41" t="s">
        <v>32</v>
      </c>
      <c r="C41">
        <v>2005</v>
      </c>
      <c r="D41" t="s">
        <v>36</v>
      </c>
      <c r="E41">
        <v>83848.34</v>
      </c>
    </row>
    <row r="42" spans="1:5" x14ac:dyDescent="0.25">
      <c r="A42" t="s">
        <v>29</v>
      </c>
      <c r="B42" t="s">
        <v>35</v>
      </c>
      <c r="C42">
        <v>2007</v>
      </c>
      <c r="D42" t="s">
        <v>38</v>
      </c>
      <c r="E42">
        <v>384848.48</v>
      </c>
    </row>
    <row r="43" spans="1:5" x14ac:dyDescent="0.25">
      <c r="A43" t="s">
        <v>30</v>
      </c>
      <c r="B43" t="s">
        <v>31</v>
      </c>
      <c r="C43">
        <v>2007</v>
      </c>
      <c r="D43" t="s">
        <v>39</v>
      </c>
      <c r="E43">
        <v>84833.93</v>
      </c>
    </row>
    <row r="44" spans="1:5" x14ac:dyDescent="0.25">
      <c r="A44" t="s">
        <v>21</v>
      </c>
      <c r="B44" t="s">
        <v>34</v>
      </c>
      <c r="C44">
        <v>2003</v>
      </c>
      <c r="D44" t="s">
        <v>39</v>
      </c>
      <c r="E44">
        <v>83844.479999999996</v>
      </c>
    </row>
    <row r="45" spans="1:5" x14ac:dyDescent="0.25">
      <c r="A45" t="s">
        <v>30</v>
      </c>
      <c r="B45" t="s">
        <v>33</v>
      </c>
      <c r="C45">
        <v>2000</v>
      </c>
      <c r="D45" t="s">
        <v>38</v>
      </c>
      <c r="E45">
        <v>47483.83</v>
      </c>
    </row>
  </sheetData>
  <sortState xmlns:xlrd2="http://schemas.microsoft.com/office/spreadsheetml/2017/richdata2" ref="A1:D7">
    <sortCondition sortBy="cellColor" ref="C6:C7" dxfId="0"/>
  </sortState>
  <phoneticPr fontId="1" type="noConversion"/>
  <conditionalFormatting sqref="A2:D7">
    <cfRule type="dataBar" priority="1">
      <dataBar>
        <cfvo type="min"/>
        <cfvo type="max"/>
        <color rgb="FF638EC6"/>
      </dataBar>
      <extLst>
        <ext xmlns:x14="http://schemas.microsoft.com/office/spreadsheetml/2009/9/main" uri="{B025F937-C7B1-47D3-B67F-A62EFF666E3E}">
          <x14:id>{7B83BA7D-B3B9-4A6E-A225-32BBA809B354}</x14:id>
        </ext>
      </extLst>
    </cfRule>
  </conditionalFormatting>
  <dataValidations count="3">
    <dataValidation type="list" allowBlank="1" showInputMessage="1" showErrorMessage="1" sqref="E2:E7" xr:uid="{815D96FF-BE75-49AC-89B5-F2CB64C31595}">
      <formula1>"Microsoft, Facebook, Twitter"</formula1>
    </dataValidation>
    <dataValidation type="list" allowBlank="1" showInputMessage="1" showErrorMessage="1" sqref="D29:D32" xr:uid="{B155A400-685B-4FE4-8427-7457846CA045}">
      <formula1>"James, Paul, Kakra, Howard, Gideon"</formula1>
    </dataValidation>
    <dataValidation type="list" allowBlank="1" showInputMessage="1" showErrorMessage="1" sqref="D36:D45" xr:uid="{C073D8A9-C3C3-4D19-8BAF-D47D2EFAC9F7}">
      <formula1>"Cool,Nice,Seed,Bad"</formula1>
    </dataValidation>
  </dataValidations>
  <pageMargins left="0.7" right="0.7" top="0.75" bottom="0.75" header="0.3" footer="0.3"/>
  <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7B83BA7D-B3B9-4A6E-A225-32BBA809B354}">
            <x14:dataBar minLength="0" maxLength="100" gradient="0">
              <x14:cfvo type="autoMin"/>
              <x14:cfvo type="autoMax"/>
              <x14:negativeFillColor rgb="FFFF0000"/>
              <x14:axisColor rgb="FF000000"/>
            </x14:dataBar>
          </x14:cfRule>
          <xm:sqref>A2:D7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69C5C5-4C46-40B0-9305-5E40DF25C8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Sheet5</vt:lpstr>
      <vt:lpstr>Sheet6</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Firemandeheavenly</dc:creator>
  <cp:lastModifiedBy>Firemandeheavenly</cp:lastModifiedBy>
  <dcterms:created xsi:type="dcterms:W3CDTF">2022-10-13T20:42:34Z</dcterms:created>
  <dcterms:modified xsi:type="dcterms:W3CDTF">2022-10-14T15:03:44Z</dcterms:modified>
</cp:coreProperties>
</file>