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dicators - Industrial_2020\Fuel_Prices_by_Sector\"/>
    </mc:Choice>
  </mc:AlternateContent>
  <xr:revisionPtr revIDLastSave="0" documentId="13_ncr:1_{E811D547-57A6-4F63-A797-7C32B5AF8018}" xr6:coauthVersionLast="45" xr6:coauthVersionMax="45" xr10:uidLastSave="{00000000-0000-0000-0000-000000000000}"/>
  <bookViews>
    <workbookView xWindow="3255" yWindow="1290" windowWidth="17835" windowHeight="14040" activeTab="1" xr2:uid="{00000000-000D-0000-FFFF-FFFF00000000}"/>
  </bookViews>
  <sheets>
    <sheet name="Coal (MECS) Prices" sheetId="26" r:id="rId1"/>
    <sheet name="Predicted Coal Prices" sheetId="25" r:id="rId2"/>
    <sheet name="Coal-311" sheetId="1" r:id="rId3"/>
    <sheet name="Coal-312" sheetId="27" r:id="rId4"/>
    <sheet name="Coal-313" sheetId="28" r:id="rId5"/>
    <sheet name="Coal-314" sheetId="29" r:id="rId6"/>
    <sheet name="Coal-315" sheetId="30" r:id="rId7"/>
    <sheet name="Coal-316" sheetId="31" r:id="rId8"/>
    <sheet name="Coal-321" sheetId="32" r:id="rId9"/>
    <sheet name="Coal-322" sheetId="33" r:id="rId10"/>
    <sheet name="Coal-323" sheetId="34" r:id="rId11"/>
    <sheet name="Coal-324" sheetId="35" r:id="rId12"/>
    <sheet name="Coal-325" sheetId="36" r:id="rId13"/>
    <sheet name="Coal-326" sheetId="37" r:id="rId14"/>
    <sheet name="Coal-327" sheetId="38" r:id="rId15"/>
    <sheet name="Coal-331" sheetId="39" r:id="rId16"/>
    <sheet name="Coal-332" sheetId="40" r:id="rId17"/>
    <sheet name="Coal-333" sheetId="41" r:id="rId18"/>
    <sheet name="Coal-334" sheetId="42" r:id="rId19"/>
    <sheet name="Coal-335" sheetId="43" r:id="rId20"/>
    <sheet name="Coal-336" sheetId="44" r:id="rId21"/>
    <sheet name="Coal-337" sheetId="45" r:id="rId22"/>
    <sheet name="Coal-339" sheetId="46" r:id="rId23"/>
  </sheets>
  <externalReferences>
    <externalReference r:id="rId24"/>
    <externalReference r:id="rId25"/>
    <externalReference r:id="rId26"/>
    <externalReference r:id="rId27"/>
    <externalReference r:id="rId28"/>
  </externalReferences>
  <definedNames>
    <definedName name="solver_adj" localSheetId="2" hidden="1">'Coal-311'!$H$3:$I$3</definedName>
    <definedName name="solver_adj" localSheetId="3" hidden="1">'Coal-312'!$H$3:$I$3</definedName>
    <definedName name="solver_adj" localSheetId="4" hidden="1">'Coal-313'!$H$3:$I$3</definedName>
    <definedName name="solver_adj" localSheetId="5" hidden="1">'Coal-314'!$H$3:$I$3</definedName>
    <definedName name="solver_adj" localSheetId="6" hidden="1">'Coal-315'!$H$3:$I$3</definedName>
    <definedName name="solver_adj" localSheetId="7" hidden="1">'Coal-316'!$H$3:$I$3</definedName>
    <definedName name="solver_adj" localSheetId="8" hidden="1">'Coal-321'!$H$3:$I$3</definedName>
    <definedName name="solver_adj" localSheetId="9" hidden="1">'Coal-322'!$H$3:$I$3</definedName>
    <definedName name="solver_adj" localSheetId="10" hidden="1">'Coal-323'!$H$3:$I$3</definedName>
    <definedName name="solver_adj" localSheetId="11" hidden="1">'Coal-324'!$H$3:$I$3</definedName>
    <definedName name="solver_adj" localSheetId="12" hidden="1">'Coal-325'!$H$3:$I$3</definedName>
    <definedName name="solver_adj" localSheetId="13" hidden="1">'Coal-326'!$H$3:$I$3</definedName>
    <definedName name="solver_adj" localSheetId="14" hidden="1">'Coal-327'!$H$3:$I$3</definedName>
    <definedName name="solver_adj" localSheetId="15" hidden="1">'Coal-331'!$H$3:$I$3</definedName>
    <definedName name="solver_adj" localSheetId="16" hidden="1">'Coal-332'!$H$3:$I$3</definedName>
    <definedName name="solver_adj" localSheetId="17" hidden="1">'Coal-333'!$H$3:$I$3</definedName>
    <definedName name="solver_adj" localSheetId="18" hidden="1">'Coal-334'!$H$3:$I$3</definedName>
    <definedName name="solver_adj" localSheetId="19" hidden="1">'Coal-335'!$H$3:$I$3</definedName>
    <definedName name="solver_adj" localSheetId="20" hidden="1">'Coal-336'!$H$3:$I$3</definedName>
    <definedName name="solver_adj" localSheetId="21" hidden="1">'Coal-337'!$H$3:$I$3</definedName>
    <definedName name="solver_adj" localSheetId="22" hidden="1">'Coal-339'!$H$3:$I$3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cvg" localSheetId="19" hidden="1">0.0001</definedName>
    <definedName name="solver_cvg" localSheetId="20" hidden="1">0.0001</definedName>
    <definedName name="solver_cvg" localSheetId="21" hidden="1">0.0001</definedName>
    <definedName name="solver_cvg" localSheetId="22" hidden="1">0.0001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drv" localSheetId="19" hidden="1">1</definedName>
    <definedName name="solver_drv" localSheetId="20" hidden="1">1</definedName>
    <definedName name="solver_drv" localSheetId="21" hidden="1">1</definedName>
    <definedName name="solver_drv" localSheetId="22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eng" localSheetId="20" hidden="1">1</definedName>
    <definedName name="solver_eng" localSheetId="21" hidden="1">1</definedName>
    <definedName name="solver_eng" localSheetId="22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est" localSheetId="18" hidden="1">1</definedName>
    <definedName name="solver_est" localSheetId="19" hidden="1">1</definedName>
    <definedName name="solver_est" localSheetId="20" hidden="1">1</definedName>
    <definedName name="solver_est" localSheetId="21" hidden="1">1</definedName>
    <definedName name="solver_est" localSheetId="22" hidden="1">1</definedName>
    <definedName name="solver_itr" localSheetId="2" hidden="1">100</definedName>
    <definedName name="solver_itr" localSheetId="3" hidden="1">100</definedName>
    <definedName name="solver_itr" localSheetId="4" hidden="1">100</definedName>
    <definedName name="solver_itr" localSheetId="5" hidden="1">100</definedName>
    <definedName name="solver_itr" localSheetId="6" hidden="1">100</definedName>
    <definedName name="solver_itr" localSheetId="7" hidden="1">100</definedName>
    <definedName name="solver_itr" localSheetId="8" hidden="1">100</definedName>
    <definedName name="solver_itr" localSheetId="9" hidden="1">100</definedName>
    <definedName name="solver_itr" localSheetId="10" hidden="1">100</definedName>
    <definedName name="solver_itr" localSheetId="11" hidden="1">100</definedName>
    <definedName name="solver_itr" localSheetId="12" hidden="1">100</definedName>
    <definedName name="solver_itr" localSheetId="13" hidden="1">100</definedName>
    <definedName name="solver_itr" localSheetId="14" hidden="1">100</definedName>
    <definedName name="solver_itr" localSheetId="15" hidden="1">100</definedName>
    <definedName name="solver_itr" localSheetId="16" hidden="1">100</definedName>
    <definedName name="solver_itr" localSheetId="17" hidden="1">100</definedName>
    <definedName name="solver_itr" localSheetId="18" hidden="1">100</definedName>
    <definedName name="solver_itr" localSheetId="19" hidden="1">100</definedName>
    <definedName name="solver_itr" localSheetId="20" hidden="1">100</definedName>
    <definedName name="solver_itr" localSheetId="21" hidden="1">100</definedName>
    <definedName name="solver_itr" localSheetId="22" hidden="1">100</definedName>
    <definedName name="solver_lhs1" localSheetId="2" hidden="1">'Coal-311'!$H$3</definedName>
    <definedName name="solver_lhs1" localSheetId="3" hidden="1">'Coal-312'!$H$3</definedName>
    <definedName name="solver_lhs1" localSheetId="4" hidden="1">'Coal-313'!$H$3</definedName>
    <definedName name="solver_lhs1" localSheetId="5" hidden="1">'Coal-314'!$H$3</definedName>
    <definedName name="solver_lhs1" localSheetId="6" hidden="1">'Coal-315'!$H$3</definedName>
    <definedName name="solver_lhs1" localSheetId="7" hidden="1">'Coal-316'!$H$3</definedName>
    <definedName name="solver_lhs1" localSheetId="8" hidden="1">'Coal-321'!$H$3</definedName>
    <definedName name="solver_lhs1" localSheetId="9" hidden="1">'Coal-322'!$H$3</definedName>
    <definedName name="solver_lhs1" localSheetId="10" hidden="1">'Coal-323'!$H$3</definedName>
    <definedName name="solver_lhs1" localSheetId="11" hidden="1">'Coal-324'!$H$3</definedName>
    <definedName name="solver_lhs1" localSheetId="12" hidden="1">'Coal-325'!$H$3</definedName>
    <definedName name="solver_lhs1" localSheetId="13" hidden="1">'Coal-326'!$H$3</definedName>
    <definedName name="solver_lhs1" localSheetId="14" hidden="1">'Coal-327'!$H$3</definedName>
    <definedName name="solver_lhs1" localSheetId="15" hidden="1">'Coal-331'!$H$3</definedName>
    <definedName name="solver_lhs1" localSheetId="16" hidden="1">'Coal-332'!$H$3</definedName>
    <definedName name="solver_lhs1" localSheetId="17" hidden="1">'Coal-333'!$H$3</definedName>
    <definedName name="solver_lhs1" localSheetId="18" hidden="1">'Coal-334'!$H$3</definedName>
    <definedName name="solver_lhs1" localSheetId="19" hidden="1">'Coal-335'!$H$3</definedName>
    <definedName name="solver_lhs1" localSheetId="20" hidden="1">'Coal-336'!$H$3</definedName>
    <definedName name="solver_lhs1" localSheetId="21" hidden="1">'Coal-337'!$H$3</definedName>
    <definedName name="solver_lhs1" localSheetId="22" hidden="1">'Coal-339'!$H$3</definedName>
    <definedName name="solver_lhs2" localSheetId="2" hidden="1">'Coal-311'!$I$3</definedName>
    <definedName name="solver_lhs2" localSheetId="3" hidden="1">'Coal-312'!$I$3</definedName>
    <definedName name="solver_lhs2" localSheetId="4" hidden="1">'Coal-313'!$I$3</definedName>
    <definedName name="solver_lhs2" localSheetId="5" hidden="1">'Coal-314'!$I$3</definedName>
    <definedName name="solver_lhs2" localSheetId="6" hidden="1">'Coal-315'!$I$3</definedName>
    <definedName name="solver_lhs2" localSheetId="7" hidden="1">'Coal-316'!$I$3</definedName>
    <definedName name="solver_lhs2" localSheetId="8" hidden="1">'Coal-321'!$I$3</definedName>
    <definedName name="solver_lhs2" localSheetId="9" hidden="1">'Coal-322'!$I$3</definedName>
    <definedName name="solver_lhs2" localSheetId="10" hidden="1">'Coal-323'!$I$3</definedName>
    <definedName name="solver_lhs2" localSheetId="11" hidden="1">'Coal-324'!$I$3</definedName>
    <definedName name="solver_lhs2" localSheetId="12" hidden="1">'Coal-325'!$I$3</definedName>
    <definedName name="solver_lhs2" localSheetId="13" hidden="1">'Coal-326'!$I$3</definedName>
    <definedName name="solver_lhs2" localSheetId="14" hidden="1">'Coal-327'!$I$3</definedName>
    <definedName name="solver_lhs2" localSheetId="15" hidden="1">'Coal-331'!$I$3</definedName>
    <definedName name="solver_lhs2" localSheetId="16" hidden="1">'Coal-332'!$I$3</definedName>
    <definedName name="solver_lhs2" localSheetId="17" hidden="1">'Coal-333'!$I$3</definedName>
    <definedName name="solver_lhs2" localSheetId="18" hidden="1">'Coal-334'!$I$3</definedName>
    <definedName name="solver_lhs2" localSheetId="19" hidden="1">'Coal-335'!$I$3</definedName>
    <definedName name="solver_lhs2" localSheetId="20" hidden="1">'Coal-336'!$I$3</definedName>
    <definedName name="solver_lhs2" localSheetId="21" hidden="1">'Coal-337'!$I$3</definedName>
    <definedName name="solver_lhs2" localSheetId="22" hidden="1">'Coal-339'!$I$3</definedName>
    <definedName name="solver_lhs3" localSheetId="2" hidden="1">'Coal-311'!$J$5</definedName>
    <definedName name="solver_lhs3" localSheetId="4" hidden="1">'Coal-313'!$Y$3</definedName>
    <definedName name="solver_lhs3" localSheetId="5" hidden="1">'Coal-314'!$J$5</definedName>
    <definedName name="solver_lhs3" localSheetId="6" hidden="1">'Coal-315'!$J$5</definedName>
    <definedName name="solver_lhs3" localSheetId="7" hidden="1">'Coal-316'!$Y$3</definedName>
    <definedName name="solver_lhs3" localSheetId="8" hidden="1">'Coal-321'!$Y$3</definedName>
    <definedName name="solver_lhs3" localSheetId="9" hidden="1">'Coal-322'!$J$5</definedName>
    <definedName name="solver_lhs3" localSheetId="10" hidden="1">'Coal-323'!$J$5</definedName>
    <definedName name="solver_lhs3" localSheetId="11" hidden="1">'Coal-324'!$J$5</definedName>
    <definedName name="solver_lhs3" localSheetId="12" hidden="1">'Coal-325'!$J$5</definedName>
    <definedName name="solver_lhs3" localSheetId="13" hidden="1">'Coal-326'!$Y$3</definedName>
    <definedName name="solver_lhs3" localSheetId="14" hidden="1">'Coal-327'!$J$5</definedName>
    <definedName name="solver_lhs3" localSheetId="15" hidden="1">'Coal-331'!$Y$3</definedName>
    <definedName name="solver_lhs3" localSheetId="16" hidden="1">'Coal-332'!$J$5</definedName>
    <definedName name="solver_lhs3" localSheetId="17" hidden="1">'Coal-333'!$J$5</definedName>
    <definedName name="solver_lhs3" localSheetId="18" hidden="1">'Coal-334'!$Y$3</definedName>
    <definedName name="solver_lhs3" localSheetId="19" hidden="1">'Coal-335'!$Y$3</definedName>
    <definedName name="solver_lhs3" localSheetId="20" hidden="1">'Coal-336'!$J$5</definedName>
    <definedName name="solver_lhs3" localSheetId="21" hidden="1">'Coal-337'!$Y$3</definedName>
    <definedName name="solver_lhs3" localSheetId="22" hidden="1">'Coal-339'!$J$5</definedName>
    <definedName name="solver_lin" localSheetId="2" hidden="1">2</definedName>
    <definedName name="solver_lin" localSheetId="3" hidden="1">2</definedName>
    <definedName name="solver_lin" localSheetId="4" hidden="1">2</definedName>
    <definedName name="solver_lin" localSheetId="5" hidden="1">2</definedName>
    <definedName name="solver_lin" localSheetId="6" hidden="1">2</definedName>
    <definedName name="solver_lin" localSheetId="7" hidden="1">2</definedName>
    <definedName name="solver_lin" localSheetId="8" hidden="1">2</definedName>
    <definedName name="solver_lin" localSheetId="9" hidden="1">2</definedName>
    <definedName name="solver_lin" localSheetId="10" hidden="1">2</definedName>
    <definedName name="solver_lin" localSheetId="11" hidden="1">2</definedName>
    <definedName name="solver_lin" localSheetId="12" hidden="1">2</definedName>
    <definedName name="solver_lin" localSheetId="13" hidden="1">2</definedName>
    <definedName name="solver_lin" localSheetId="14" hidden="1">2</definedName>
    <definedName name="solver_lin" localSheetId="15" hidden="1">2</definedName>
    <definedName name="solver_lin" localSheetId="16" hidden="1">2</definedName>
    <definedName name="solver_lin" localSheetId="17" hidden="1">2</definedName>
    <definedName name="solver_lin" localSheetId="18" hidden="1">2</definedName>
    <definedName name="solver_lin" localSheetId="19" hidden="1">2</definedName>
    <definedName name="solver_lin" localSheetId="20" hidden="1">2</definedName>
    <definedName name="solver_lin" localSheetId="21" hidden="1">2</definedName>
    <definedName name="solver_lin" localSheetId="22" hidden="1">2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ip" localSheetId="19" hidden="1">2147483647</definedName>
    <definedName name="solver_mip" localSheetId="20" hidden="1">2147483647</definedName>
    <definedName name="solver_mip" localSheetId="21" hidden="1">2147483647</definedName>
    <definedName name="solver_mip" localSheetId="22" hidden="1">2147483647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ni" localSheetId="19" hidden="1">30</definedName>
    <definedName name="solver_mni" localSheetId="20" hidden="1">30</definedName>
    <definedName name="solver_mni" localSheetId="21" hidden="1">30</definedName>
    <definedName name="solver_mni" localSheetId="22" hidden="1">30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rt" localSheetId="19" hidden="1">0.075</definedName>
    <definedName name="solver_mrt" localSheetId="20" hidden="1">0.075</definedName>
    <definedName name="solver_mrt" localSheetId="21" hidden="1">0.075</definedName>
    <definedName name="solver_mrt" localSheetId="22" hidden="1">0.075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msl" localSheetId="19" hidden="1">2</definedName>
    <definedName name="solver_msl" localSheetId="20" hidden="1">2</definedName>
    <definedName name="solver_msl" localSheetId="21" hidden="1">2</definedName>
    <definedName name="solver_msl" localSheetId="22" hidden="1">2</definedName>
    <definedName name="solver_neg" localSheetId="2" hidden="1">1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eg" localSheetId="8" hidden="1">2</definedName>
    <definedName name="solver_neg" localSheetId="9" hidden="1">2</definedName>
    <definedName name="solver_neg" localSheetId="10" hidden="1">2</definedName>
    <definedName name="solver_neg" localSheetId="11" hidden="1">2</definedName>
    <definedName name="solver_neg" localSheetId="12" hidden="1">2</definedName>
    <definedName name="solver_neg" localSheetId="13" hidden="1">2</definedName>
    <definedName name="solver_neg" localSheetId="14" hidden="1">2</definedName>
    <definedName name="solver_neg" localSheetId="15" hidden="1">2</definedName>
    <definedName name="solver_neg" localSheetId="16" hidden="1">2</definedName>
    <definedName name="solver_neg" localSheetId="17" hidden="1">2</definedName>
    <definedName name="solver_neg" localSheetId="18" hidden="1">2</definedName>
    <definedName name="solver_neg" localSheetId="19" hidden="1">2</definedName>
    <definedName name="solver_neg" localSheetId="20" hidden="1">2</definedName>
    <definedName name="solver_neg" localSheetId="21" hidden="1">2</definedName>
    <definedName name="solver_neg" localSheetId="22" hidden="1">2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od" localSheetId="19" hidden="1">2147483647</definedName>
    <definedName name="solver_nod" localSheetId="20" hidden="1">2147483647</definedName>
    <definedName name="solver_nod" localSheetId="21" hidden="1">2147483647</definedName>
    <definedName name="solver_nod" localSheetId="22" hidden="1">2147483647</definedName>
    <definedName name="solver_num" localSheetId="2" hidden="1">3</definedName>
    <definedName name="solver_num" localSheetId="3" hidden="1">2</definedName>
    <definedName name="solver_num" localSheetId="4" hidden="1">2</definedName>
    <definedName name="solver_num" localSheetId="5" hidden="1">3</definedName>
    <definedName name="solver_num" localSheetId="6" hidden="1">3</definedName>
    <definedName name="solver_num" localSheetId="7" hidden="1">2</definedName>
    <definedName name="solver_num" localSheetId="8" hidden="1">2</definedName>
    <definedName name="solver_num" localSheetId="9" hidden="1">3</definedName>
    <definedName name="solver_num" localSheetId="10" hidden="1">3</definedName>
    <definedName name="solver_num" localSheetId="11" hidden="1">3</definedName>
    <definedName name="solver_num" localSheetId="12" hidden="1">3</definedName>
    <definedName name="solver_num" localSheetId="13" hidden="1">2</definedName>
    <definedName name="solver_num" localSheetId="14" hidden="1">3</definedName>
    <definedName name="solver_num" localSheetId="15" hidden="1">2</definedName>
    <definedName name="solver_num" localSheetId="16" hidden="1">3</definedName>
    <definedName name="solver_num" localSheetId="17" hidden="1">3</definedName>
    <definedName name="solver_num" localSheetId="18" hidden="1">2</definedName>
    <definedName name="solver_num" localSheetId="19" hidden="1">2</definedName>
    <definedName name="solver_num" localSheetId="20" hidden="1">3</definedName>
    <definedName name="solver_num" localSheetId="21" hidden="1">2</definedName>
    <definedName name="solver_num" localSheetId="22" hidden="1">3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nwt" localSheetId="18" hidden="1">1</definedName>
    <definedName name="solver_nwt" localSheetId="19" hidden="1">1</definedName>
    <definedName name="solver_nwt" localSheetId="20" hidden="1">1</definedName>
    <definedName name="solver_nwt" localSheetId="21" hidden="1">1</definedName>
    <definedName name="solver_nwt" localSheetId="22" hidden="1">1</definedName>
    <definedName name="solver_opt" localSheetId="2" hidden="1">'Coal-311'!$H$4</definedName>
    <definedName name="solver_opt" localSheetId="3" hidden="1">'Coal-312'!$H$4</definedName>
    <definedName name="solver_opt" localSheetId="4" hidden="1">'Coal-313'!$H$4</definedName>
    <definedName name="solver_opt" localSheetId="5" hidden="1">'Coal-314'!$H$4</definedName>
    <definedName name="solver_opt" localSheetId="6" hidden="1">'Coal-315'!$H$4</definedName>
    <definedName name="solver_opt" localSheetId="7" hidden="1">'Coal-316'!$H$4</definedName>
    <definedName name="solver_opt" localSheetId="8" hidden="1">'Coal-321'!$H$4</definedName>
    <definedName name="solver_opt" localSheetId="9" hidden="1">'Coal-322'!$H$4</definedName>
    <definedName name="solver_opt" localSheetId="10" hidden="1">'Coal-323'!$H$4</definedName>
    <definedName name="solver_opt" localSheetId="11" hidden="1">'Coal-324'!$H$4</definedName>
    <definedName name="solver_opt" localSheetId="12" hidden="1">'Coal-325'!$H$4</definedName>
    <definedName name="solver_opt" localSheetId="13" hidden="1">'Coal-326'!$H$4</definedName>
    <definedName name="solver_opt" localSheetId="14" hidden="1">'Coal-327'!$H$4</definedName>
    <definedName name="solver_opt" localSheetId="15" hidden="1">'Coal-331'!$H$4</definedName>
    <definedName name="solver_opt" localSheetId="16" hidden="1">'Coal-332'!$H$4</definedName>
    <definedName name="solver_opt" localSheetId="17" hidden="1">'Coal-333'!$H$4</definedName>
    <definedName name="solver_opt" localSheetId="18" hidden="1">'Coal-334'!$H$4</definedName>
    <definedName name="solver_opt" localSheetId="19" hidden="1">'Coal-335'!$H$4</definedName>
    <definedName name="solver_opt" localSheetId="20" hidden="1">'Coal-336'!$H$4</definedName>
    <definedName name="solver_opt" localSheetId="21" hidden="1">'Coal-337'!$H$4</definedName>
    <definedName name="solver_opt" localSheetId="22" hidden="1">'Coal-339'!$H$4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pre" localSheetId="19" hidden="1">0.000001</definedName>
    <definedName name="solver_pre" localSheetId="20" hidden="1">0.000001</definedName>
    <definedName name="solver_pre" localSheetId="21" hidden="1">0.000001</definedName>
    <definedName name="solver_pre" localSheetId="22" hidden="1">0.000001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bv" localSheetId="19" hidden="1">1</definedName>
    <definedName name="solver_rbv" localSheetId="20" hidden="1">1</definedName>
    <definedName name="solver_rbv" localSheetId="21" hidden="1">1</definedName>
    <definedName name="solver_rbv" localSheetId="22" hidden="1">1</definedName>
    <definedName name="solver_rel1" localSheetId="2" hidden="1">3</definedName>
    <definedName name="solver_rel1" localSheetId="3" hidden="1">3</definedName>
    <definedName name="solver_rel1" localSheetId="4" hidden="1">3</definedName>
    <definedName name="solver_rel1" localSheetId="5" hidden="1">3</definedName>
    <definedName name="solver_rel1" localSheetId="6" hidden="1">3</definedName>
    <definedName name="solver_rel1" localSheetId="7" hidden="1">3</definedName>
    <definedName name="solver_rel1" localSheetId="8" hidden="1">3</definedName>
    <definedName name="solver_rel1" localSheetId="9" hidden="1">3</definedName>
    <definedName name="solver_rel1" localSheetId="10" hidden="1">3</definedName>
    <definedName name="solver_rel1" localSheetId="11" hidden="1">3</definedName>
    <definedName name="solver_rel1" localSheetId="12" hidden="1">3</definedName>
    <definedName name="solver_rel1" localSheetId="13" hidden="1">3</definedName>
    <definedName name="solver_rel1" localSheetId="14" hidden="1">3</definedName>
    <definedName name="solver_rel1" localSheetId="15" hidden="1">3</definedName>
    <definedName name="solver_rel1" localSheetId="16" hidden="1">3</definedName>
    <definedName name="solver_rel1" localSheetId="17" hidden="1">3</definedName>
    <definedName name="solver_rel1" localSheetId="18" hidden="1">3</definedName>
    <definedName name="solver_rel1" localSheetId="19" hidden="1">3</definedName>
    <definedName name="solver_rel1" localSheetId="20" hidden="1">3</definedName>
    <definedName name="solver_rel1" localSheetId="21" hidden="1">3</definedName>
    <definedName name="solver_rel1" localSheetId="22" hidden="1">3</definedName>
    <definedName name="solver_rel2" localSheetId="2" hidden="1">3</definedName>
    <definedName name="solver_rel2" localSheetId="3" hidden="1">3</definedName>
    <definedName name="solver_rel2" localSheetId="4" hidden="1">3</definedName>
    <definedName name="solver_rel2" localSheetId="5" hidden="1">3</definedName>
    <definedName name="solver_rel2" localSheetId="6" hidden="1">3</definedName>
    <definedName name="solver_rel2" localSheetId="7" hidden="1">3</definedName>
    <definedName name="solver_rel2" localSheetId="8" hidden="1">3</definedName>
    <definedName name="solver_rel2" localSheetId="9" hidden="1">3</definedName>
    <definedName name="solver_rel2" localSheetId="10" hidden="1">3</definedName>
    <definedName name="solver_rel2" localSheetId="11" hidden="1">3</definedName>
    <definedName name="solver_rel2" localSheetId="12" hidden="1">3</definedName>
    <definedName name="solver_rel2" localSheetId="13" hidden="1">3</definedName>
    <definedName name="solver_rel2" localSheetId="14" hidden="1">3</definedName>
    <definedName name="solver_rel2" localSheetId="15" hidden="1">3</definedName>
    <definedName name="solver_rel2" localSheetId="16" hidden="1">3</definedName>
    <definedName name="solver_rel2" localSheetId="17" hidden="1">3</definedName>
    <definedName name="solver_rel2" localSheetId="18" hidden="1">3</definedName>
    <definedName name="solver_rel2" localSheetId="19" hidden="1">3</definedName>
    <definedName name="solver_rel2" localSheetId="20" hidden="1">3</definedName>
    <definedName name="solver_rel2" localSheetId="21" hidden="1">3</definedName>
    <definedName name="solver_rel2" localSheetId="22" hidden="1">3</definedName>
    <definedName name="solver_rel3" localSheetId="2" hidden="1">3</definedName>
    <definedName name="solver_rel3" localSheetId="4" hidden="1">3</definedName>
    <definedName name="solver_rel3" localSheetId="5" hidden="1">3</definedName>
    <definedName name="solver_rel3" localSheetId="6" hidden="1">3</definedName>
    <definedName name="solver_rel3" localSheetId="7" hidden="1">3</definedName>
    <definedName name="solver_rel3" localSheetId="8" hidden="1">3</definedName>
    <definedName name="solver_rel3" localSheetId="9" hidden="1">3</definedName>
    <definedName name="solver_rel3" localSheetId="10" hidden="1">3</definedName>
    <definedName name="solver_rel3" localSheetId="11" hidden="1">3</definedName>
    <definedName name="solver_rel3" localSheetId="12" hidden="1">3</definedName>
    <definedName name="solver_rel3" localSheetId="13" hidden="1">3</definedName>
    <definedName name="solver_rel3" localSheetId="14" hidden="1">3</definedName>
    <definedName name="solver_rel3" localSheetId="15" hidden="1">3</definedName>
    <definedName name="solver_rel3" localSheetId="16" hidden="1">3</definedName>
    <definedName name="solver_rel3" localSheetId="17" hidden="1">3</definedName>
    <definedName name="solver_rel3" localSheetId="18" hidden="1">3</definedName>
    <definedName name="solver_rel3" localSheetId="19" hidden="1">3</definedName>
    <definedName name="solver_rel3" localSheetId="20" hidden="1">3</definedName>
    <definedName name="solver_rel3" localSheetId="21" hidden="1">3</definedName>
    <definedName name="solver_rel3" localSheetId="22" hidden="1">3</definedName>
    <definedName name="solver_rhs1" localSheetId="2" hidden="1">0</definedName>
    <definedName name="solver_rhs1" localSheetId="3" hidden="1">0</definedName>
    <definedName name="solver_rhs1" localSheetId="4" hidden="1">0</definedName>
    <definedName name="solver_rhs1" localSheetId="5" hidden="1">0</definedName>
    <definedName name="solver_rhs1" localSheetId="6" hidden="1">0</definedName>
    <definedName name="solver_rhs1" localSheetId="7" hidden="1">0</definedName>
    <definedName name="solver_rhs1" localSheetId="8" hidden="1">0</definedName>
    <definedName name="solver_rhs1" localSheetId="9" hidden="1">0</definedName>
    <definedName name="solver_rhs1" localSheetId="10" hidden="1">0</definedName>
    <definedName name="solver_rhs1" localSheetId="11" hidden="1">0</definedName>
    <definedName name="solver_rhs1" localSheetId="12" hidden="1">0</definedName>
    <definedName name="solver_rhs1" localSheetId="13" hidden="1">0</definedName>
    <definedName name="solver_rhs1" localSheetId="14" hidden="1">0</definedName>
    <definedName name="solver_rhs1" localSheetId="15" hidden="1">0</definedName>
    <definedName name="solver_rhs1" localSheetId="16" hidden="1">0</definedName>
    <definedName name="solver_rhs1" localSheetId="17" hidden="1">0</definedName>
    <definedName name="solver_rhs1" localSheetId="18" hidden="1">0</definedName>
    <definedName name="solver_rhs1" localSheetId="19" hidden="1">0</definedName>
    <definedName name="solver_rhs1" localSheetId="20" hidden="1">0</definedName>
    <definedName name="solver_rhs1" localSheetId="21" hidden="1">0</definedName>
    <definedName name="solver_rhs1" localSheetId="22" hidden="1">0</definedName>
    <definedName name="solver_rhs2" localSheetId="2" hidden="1">0</definedName>
    <definedName name="solver_rhs2" localSheetId="3" hidden="1">0</definedName>
    <definedName name="solver_rhs2" localSheetId="4" hidden="1">0</definedName>
    <definedName name="solver_rhs2" localSheetId="5" hidden="1">0</definedName>
    <definedName name="solver_rhs2" localSheetId="6" hidden="1">0</definedName>
    <definedName name="solver_rhs2" localSheetId="7" hidden="1">0</definedName>
    <definedName name="solver_rhs2" localSheetId="8" hidden="1">0</definedName>
    <definedName name="solver_rhs2" localSheetId="9" hidden="1">0</definedName>
    <definedName name="solver_rhs2" localSheetId="10" hidden="1">0</definedName>
    <definedName name="solver_rhs2" localSheetId="11" hidden="1">0.01</definedName>
    <definedName name="solver_rhs2" localSheetId="12" hidden="1">0.01</definedName>
    <definedName name="solver_rhs2" localSheetId="13" hidden="1">0</definedName>
    <definedName name="solver_rhs2" localSheetId="14" hidden="1">0</definedName>
    <definedName name="solver_rhs2" localSheetId="15" hidden="1">0</definedName>
    <definedName name="solver_rhs2" localSheetId="16" hidden="1">0.01</definedName>
    <definedName name="solver_rhs2" localSheetId="17" hidden="1">0</definedName>
    <definedName name="solver_rhs2" localSheetId="18" hidden="1">0</definedName>
    <definedName name="solver_rhs2" localSheetId="19" hidden="1">0</definedName>
    <definedName name="solver_rhs2" localSheetId="20" hidden="1">0.01</definedName>
    <definedName name="solver_rhs2" localSheetId="21" hidden="1">0</definedName>
    <definedName name="solver_rhs2" localSheetId="22" hidden="1">0.01</definedName>
    <definedName name="solver_rhs3" localSheetId="2" hidden="1">'Coal-311'!$K$5</definedName>
    <definedName name="solver_rhs3" localSheetId="4" hidden="1">0</definedName>
    <definedName name="solver_rhs3" localSheetId="5" hidden="1">'Coal-314'!$K$5</definedName>
    <definedName name="solver_rhs3" localSheetId="6" hidden="1">'Coal-315'!$K$5</definedName>
    <definedName name="solver_rhs3" localSheetId="7" hidden="1">0</definedName>
    <definedName name="solver_rhs3" localSheetId="8" hidden="1">0</definedName>
    <definedName name="solver_rhs3" localSheetId="9" hidden="1">'Coal-322'!$K$5</definedName>
    <definedName name="solver_rhs3" localSheetId="10" hidden="1">'Coal-323'!$K$5</definedName>
    <definedName name="solver_rhs3" localSheetId="11" hidden="1">'Coal-324'!$K$5</definedName>
    <definedName name="solver_rhs3" localSheetId="12" hidden="1">'Coal-325'!$K$5</definedName>
    <definedName name="solver_rhs3" localSheetId="13" hidden="1">0</definedName>
    <definedName name="solver_rhs3" localSheetId="14" hidden="1">'Coal-327'!$K$5</definedName>
    <definedName name="solver_rhs3" localSheetId="15" hidden="1">0</definedName>
    <definedName name="solver_rhs3" localSheetId="16" hidden="1">'Coal-332'!$K$5</definedName>
    <definedName name="solver_rhs3" localSheetId="17" hidden="1">'Coal-333'!$K$5</definedName>
    <definedName name="solver_rhs3" localSheetId="18" hidden="1">0</definedName>
    <definedName name="solver_rhs3" localSheetId="19" hidden="1">0</definedName>
    <definedName name="solver_rhs3" localSheetId="20" hidden="1">'Coal-336'!$K$5</definedName>
    <definedName name="solver_rhs3" localSheetId="21" hidden="1">0</definedName>
    <definedName name="solver_rhs3" localSheetId="22" hidden="1">'Coal-339'!$K$5</definedName>
    <definedName name="solver_rlx" localSheetId="2" hidden="1">1</definedName>
    <definedName name="solver_rlx" localSheetId="3" hidden="1">1</definedName>
    <definedName name="solver_rlx" localSheetId="4" hidden="1">1</definedName>
    <definedName name="solver_rlx" localSheetId="5" hidden="1">1</definedName>
    <definedName name="solver_rlx" localSheetId="6" hidden="1">1</definedName>
    <definedName name="solver_rlx" localSheetId="7" hidden="1">1</definedName>
    <definedName name="solver_rlx" localSheetId="8" hidden="1">1</definedName>
    <definedName name="solver_rlx" localSheetId="9" hidden="1">1</definedName>
    <definedName name="solver_rlx" localSheetId="10" hidden="1">1</definedName>
    <definedName name="solver_rlx" localSheetId="11" hidden="1">1</definedName>
    <definedName name="solver_rlx" localSheetId="12" hidden="1">1</definedName>
    <definedName name="solver_rlx" localSheetId="13" hidden="1">1</definedName>
    <definedName name="solver_rlx" localSheetId="14" hidden="1">1</definedName>
    <definedName name="solver_rlx" localSheetId="15" hidden="1">1</definedName>
    <definedName name="solver_rlx" localSheetId="16" hidden="1">1</definedName>
    <definedName name="solver_rlx" localSheetId="17" hidden="1">1</definedName>
    <definedName name="solver_rlx" localSheetId="18" hidden="1">1</definedName>
    <definedName name="solver_rlx" localSheetId="19" hidden="1">1</definedName>
    <definedName name="solver_rlx" localSheetId="20" hidden="1">1</definedName>
    <definedName name="solver_rlx" localSheetId="21" hidden="1">1</definedName>
    <definedName name="solver_rlx" localSheetId="22" hidden="1">1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rsd" localSheetId="19" hidden="1">0</definedName>
    <definedName name="solver_rsd" localSheetId="20" hidden="1">0</definedName>
    <definedName name="solver_rsd" localSheetId="21" hidden="1">0</definedName>
    <definedName name="solver_rsd" localSheetId="22" hidden="1">0</definedName>
    <definedName name="solver_scl" localSheetId="2" hidden="1">2</definedName>
    <definedName name="solver_scl" localSheetId="3" hidden="1">2</definedName>
    <definedName name="solver_scl" localSheetId="4" hidden="1">2</definedName>
    <definedName name="solver_scl" localSheetId="5" hidden="1">2</definedName>
    <definedName name="solver_scl" localSheetId="6" hidden="1">2</definedName>
    <definedName name="solver_scl" localSheetId="7" hidden="1">2</definedName>
    <definedName name="solver_scl" localSheetId="8" hidden="1">2</definedName>
    <definedName name="solver_scl" localSheetId="9" hidden="1">2</definedName>
    <definedName name="solver_scl" localSheetId="10" hidden="1">2</definedName>
    <definedName name="solver_scl" localSheetId="11" hidden="1">2</definedName>
    <definedName name="solver_scl" localSheetId="12" hidden="1">2</definedName>
    <definedName name="solver_scl" localSheetId="13" hidden="1">2</definedName>
    <definedName name="solver_scl" localSheetId="14" hidden="1">2</definedName>
    <definedName name="solver_scl" localSheetId="15" hidden="1">2</definedName>
    <definedName name="solver_scl" localSheetId="16" hidden="1">2</definedName>
    <definedName name="solver_scl" localSheetId="17" hidden="1">2</definedName>
    <definedName name="solver_scl" localSheetId="18" hidden="1">2</definedName>
    <definedName name="solver_scl" localSheetId="19" hidden="1">2</definedName>
    <definedName name="solver_scl" localSheetId="20" hidden="1">2</definedName>
    <definedName name="solver_scl" localSheetId="21" hidden="1">2</definedName>
    <definedName name="solver_scl" localSheetId="22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ho" localSheetId="20" hidden="1">2</definedName>
    <definedName name="solver_sho" localSheetId="21" hidden="1">2</definedName>
    <definedName name="solver_sho" localSheetId="22" hidden="1">2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ssz" localSheetId="19" hidden="1">100</definedName>
    <definedName name="solver_ssz" localSheetId="20" hidden="1">100</definedName>
    <definedName name="solver_ssz" localSheetId="21" hidden="1">100</definedName>
    <definedName name="solver_ssz" localSheetId="22" hidden="1">100</definedName>
    <definedName name="solver_tim" localSheetId="2" hidden="1">100</definedName>
    <definedName name="solver_tim" localSheetId="3" hidden="1">100</definedName>
    <definedName name="solver_tim" localSheetId="4" hidden="1">100</definedName>
    <definedName name="solver_tim" localSheetId="5" hidden="1">100</definedName>
    <definedName name="solver_tim" localSheetId="6" hidden="1">100</definedName>
    <definedName name="solver_tim" localSheetId="7" hidden="1">100</definedName>
    <definedName name="solver_tim" localSheetId="8" hidden="1">100</definedName>
    <definedName name="solver_tim" localSheetId="9" hidden="1">100</definedName>
    <definedName name="solver_tim" localSheetId="10" hidden="1">100</definedName>
    <definedName name="solver_tim" localSheetId="11" hidden="1">100</definedName>
    <definedName name="solver_tim" localSheetId="12" hidden="1">100</definedName>
    <definedName name="solver_tim" localSheetId="13" hidden="1">100</definedName>
    <definedName name="solver_tim" localSheetId="14" hidden="1">100</definedName>
    <definedName name="solver_tim" localSheetId="15" hidden="1">100</definedName>
    <definedName name="solver_tim" localSheetId="16" hidden="1">100</definedName>
    <definedName name="solver_tim" localSheetId="17" hidden="1">100</definedName>
    <definedName name="solver_tim" localSheetId="18" hidden="1">100</definedName>
    <definedName name="solver_tim" localSheetId="19" hidden="1">100</definedName>
    <definedName name="solver_tim" localSheetId="20" hidden="1">100</definedName>
    <definedName name="solver_tim" localSheetId="21" hidden="1">100</definedName>
    <definedName name="solver_tim" localSheetId="22" hidden="1">100</definedName>
    <definedName name="solver_tol" localSheetId="2" hidden="1">0.05</definedName>
    <definedName name="solver_tol" localSheetId="3" hidden="1">0.05</definedName>
    <definedName name="solver_tol" localSheetId="4" hidden="1">0.05</definedName>
    <definedName name="solver_tol" localSheetId="5" hidden="1">0.05</definedName>
    <definedName name="solver_tol" localSheetId="6" hidden="1">0.05</definedName>
    <definedName name="solver_tol" localSheetId="7" hidden="1">0.05</definedName>
    <definedName name="solver_tol" localSheetId="8" hidden="1">0.05</definedName>
    <definedName name="solver_tol" localSheetId="9" hidden="1">0.05</definedName>
    <definedName name="solver_tol" localSheetId="10" hidden="1">0.05</definedName>
    <definedName name="solver_tol" localSheetId="11" hidden="1">0.05</definedName>
    <definedName name="solver_tol" localSheetId="12" hidden="1">0.05</definedName>
    <definedName name="solver_tol" localSheetId="13" hidden="1">0.05</definedName>
    <definedName name="solver_tol" localSheetId="14" hidden="1">0.05</definedName>
    <definedName name="solver_tol" localSheetId="15" hidden="1">0.05</definedName>
    <definedName name="solver_tol" localSheetId="16" hidden="1">0.05</definedName>
    <definedName name="solver_tol" localSheetId="17" hidden="1">0.05</definedName>
    <definedName name="solver_tol" localSheetId="18" hidden="1">0.05</definedName>
    <definedName name="solver_tol" localSheetId="19" hidden="1">0.05</definedName>
    <definedName name="solver_tol" localSheetId="20" hidden="1">0.05</definedName>
    <definedName name="solver_tol" localSheetId="21" hidden="1">0.05</definedName>
    <definedName name="solver_tol" localSheetId="22" hidden="1">0.05</definedName>
    <definedName name="solver_typ" localSheetId="2" hidden="1">1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typ" localSheetId="19" hidden="1">2</definedName>
    <definedName name="solver_typ" localSheetId="20" hidden="1">2</definedName>
    <definedName name="solver_typ" localSheetId="21" hidden="1">2</definedName>
    <definedName name="solver_typ" localSheetId="22" hidden="1">2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al" localSheetId="20" hidden="1">0</definedName>
    <definedName name="solver_val" localSheetId="21" hidden="1">0</definedName>
    <definedName name="solver_val" localSheetId="22" hidden="1">0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  <definedName name="solver_ver" localSheetId="17" hidden="1">3</definedName>
    <definedName name="solver_ver" localSheetId="18" hidden="1">3</definedName>
    <definedName name="solver_ver" localSheetId="19" hidden="1">3</definedName>
    <definedName name="solver_ver" localSheetId="20" hidden="1">3</definedName>
    <definedName name="solver_ver" localSheetId="21" hidden="1">3</definedName>
    <definedName name="solver_ver" localSheetId="2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91" i="25" l="1"/>
  <c r="AL91" i="25" s="1"/>
  <c r="AM91" i="25" s="1"/>
  <c r="E38" i="46"/>
  <c r="E34" i="46"/>
  <c r="O34" i="46" s="1"/>
  <c r="D42" i="46"/>
  <c r="D41" i="46"/>
  <c r="D40" i="46"/>
  <c r="N40" i="46" s="1"/>
  <c r="D39" i="46"/>
  <c r="O38" i="46"/>
  <c r="D38" i="46"/>
  <c r="D37" i="46"/>
  <c r="F36" i="46"/>
  <c r="D36" i="46"/>
  <c r="N36" i="46" s="1"/>
  <c r="D35" i="46"/>
  <c r="N35" i="46" s="1"/>
  <c r="D34" i="46"/>
  <c r="C34" i="46"/>
  <c r="C35" i="46" s="1"/>
  <c r="E38" i="45"/>
  <c r="O38" i="45" s="1"/>
  <c r="E34" i="45"/>
  <c r="O34" i="45" s="1"/>
  <c r="D42" i="45"/>
  <c r="D41" i="45"/>
  <c r="D40" i="45"/>
  <c r="N40" i="45" s="1"/>
  <c r="D39" i="45"/>
  <c r="D38" i="45"/>
  <c r="D37" i="45"/>
  <c r="N37" i="45" s="1"/>
  <c r="F36" i="45"/>
  <c r="D36" i="45"/>
  <c r="N36" i="45" s="1"/>
  <c r="D35" i="45"/>
  <c r="N35" i="45" s="1"/>
  <c r="D34" i="45"/>
  <c r="C34" i="45"/>
  <c r="C35" i="45" s="1"/>
  <c r="E38" i="44"/>
  <c r="O38" i="44" s="1"/>
  <c r="E34" i="44"/>
  <c r="O34" i="44" s="1"/>
  <c r="D42" i="44"/>
  <c r="D41" i="44"/>
  <c r="N41" i="44" s="1"/>
  <c r="D40" i="44"/>
  <c r="N40" i="44" s="1"/>
  <c r="D39" i="44"/>
  <c r="D38" i="44"/>
  <c r="N38" i="44" s="1"/>
  <c r="D37" i="44"/>
  <c r="N37" i="44" s="1"/>
  <c r="D36" i="44"/>
  <c r="N36" i="44" s="1"/>
  <c r="D35" i="44"/>
  <c r="D34" i="44"/>
  <c r="N34" i="44" s="1"/>
  <c r="C34" i="44"/>
  <c r="C35" i="44" s="1"/>
  <c r="E38" i="43"/>
  <c r="O38" i="43" s="1"/>
  <c r="E34" i="43"/>
  <c r="O34" i="43" s="1"/>
  <c r="D42" i="43"/>
  <c r="D41" i="43"/>
  <c r="N41" i="43" s="1"/>
  <c r="D40" i="43"/>
  <c r="N40" i="43" s="1"/>
  <c r="D39" i="43"/>
  <c r="D38" i="43"/>
  <c r="D37" i="43"/>
  <c r="F37" i="43" s="1"/>
  <c r="D36" i="43"/>
  <c r="N36" i="43" s="1"/>
  <c r="D35" i="43"/>
  <c r="N35" i="43" s="1"/>
  <c r="D34" i="43"/>
  <c r="C34" i="43"/>
  <c r="C35" i="43" s="1"/>
  <c r="E38" i="42"/>
  <c r="O38" i="42" s="1"/>
  <c r="E34" i="42"/>
  <c r="O34" i="42" s="1"/>
  <c r="D42" i="42"/>
  <c r="N42" i="42" s="1"/>
  <c r="D41" i="42"/>
  <c r="D40" i="42"/>
  <c r="N40" i="42" s="1"/>
  <c r="D39" i="42"/>
  <c r="N39" i="42" s="1"/>
  <c r="D38" i="42"/>
  <c r="D37" i="42"/>
  <c r="D36" i="42"/>
  <c r="N36" i="42" s="1"/>
  <c r="D35" i="42"/>
  <c r="N35" i="42" s="1"/>
  <c r="M34" i="42"/>
  <c r="D34" i="42"/>
  <c r="C34" i="42"/>
  <c r="C35" i="42" s="1"/>
  <c r="E38" i="41"/>
  <c r="O38" i="41" s="1"/>
  <c r="E34" i="41"/>
  <c r="O34" i="41" s="1"/>
  <c r="D42" i="41"/>
  <c r="D41" i="41"/>
  <c r="D40" i="41"/>
  <c r="N40" i="41" s="1"/>
  <c r="N39" i="41"/>
  <c r="D39" i="41"/>
  <c r="F39" i="41" s="1"/>
  <c r="D38" i="41"/>
  <c r="N38" i="41" s="1"/>
  <c r="D37" i="41"/>
  <c r="F37" i="41" s="1"/>
  <c r="D36" i="41"/>
  <c r="N36" i="41" s="1"/>
  <c r="D35" i="41"/>
  <c r="D34" i="41"/>
  <c r="N34" i="41" s="1"/>
  <c r="C34" i="41"/>
  <c r="C35" i="41" s="1"/>
  <c r="O38" i="40"/>
  <c r="E34" i="40"/>
  <c r="O34" i="40" s="1"/>
  <c r="D42" i="40"/>
  <c r="D41" i="40"/>
  <c r="N41" i="40" s="1"/>
  <c r="D40" i="40"/>
  <c r="N40" i="40" s="1"/>
  <c r="D39" i="40"/>
  <c r="D38" i="40"/>
  <c r="D37" i="40"/>
  <c r="D36" i="40"/>
  <c r="N36" i="40" s="1"/>
  <c r="D35" i="40"/>
  <c r="N35" i="40" s="1"/>
  <c r="D34" i="40"/>
  <c r="C34" i="40"/>
  <c r="C35" i="40" s="1"/>
  <c r="E38" i="39"/>
  <c r="O38" i="39" s="1"/>
  <c r="E34" i="39"/>
  <c r="O34" i="39" s="1"/>
  <c r="D42" i="39"/>
  <c r="D41" i="39"/>
  <c r="D40" i="39"/>
  <c r="N40" i="39" s="1"/>
  <c r="D39" i="39"/>
  <c r="D38" i="39"/>
  <c r="N38" i="39" s="1"/>
  <c r="D37" i="39"/>
  <c r="D36" i="39"/>
  <c r="N36" i="39" s="1"/>
  <c r="D35" i="39"/>
  <c r="D34" i="39"/>
  <c r="N34" i="39" s="1"/>
  <c r="C34" i="39"/>
  <c r="C35" i="39" s="1"/>
  <c r="E38" i="38"/>
  <c r="O38" i="38" s="1"/>
  <c r="E34" i="38"/>
  <c r="O34" i="38" s="1"/>
  <c r="D42" i="38"/>
  <c r="N42" i="38" s="1"/>
  <c r="D41" i="38"/>
  <c r="D40" i="38"/>
  <c r="N40" i="38" s="1"/>
  <c r="D39" i="38"/>
  <c r="N39" i="38" s="1"/>
  <c r="D38" i="38"/>
  <c r="D37" i="38"/>
  <c r="D36" i="38"/>
  <c r="N36" i="38" s="1"/>
  <c r="D35" i="38"/>
  <c r="N35" i="38" s="1"/>
  <c r="M34" i="38"/>
  <c r="D34" i="38"/>
  <c r="C34" i="38"/>
  <c r="C35" i="38" s="1"/>
  <c r="E38" i="37"/>
  <c r="E34" i="37"/>
  <c r="D42" i="37"/>
  <c r="N42" i="37" s="1"/>
  <c r="D41" i="37"/>
  <c r="D40" i="37"/>
  <c r="N40" i="37" s="1"/>
  <c r="D39" i="37"/>
  <c r="N39" i="37" s="1"/>
  <c r="D38" i="37"/>
  <c r="D37" i="37"/>
  <c r="D36" i="37"/>
  <c r="N36" i="37" s="1"/>
  <c r="D35" i="37"/>
  <c r="N35" i="37" s="1"/>
  <c r="M34" i="37"/>
  <c r="D34" i="37"/>
  <c r="C34" i="37"/>
  <c r="C35" i="37" s="1"/>
  <c r="E38" i="36"/>
  <c r="O38" i="36" s="1"/>
  <c r="E34" i="36"/>
  <c r="O34" i="36" s="1"/>
  <c r="D42" i="36"/>
  <c r="D41" i="36"/>
  <c r="D40" i="36"/>
  <c r="N40" i="36" s="1"/>
  <c r="D39" i="36"/>
  <c r="D38" i="36"/>
  <c r="D37" i="36"/>
  <c r="N37" i="36" s="1"/>
  <c r="D36" i="36"/>
  <c r="N36" i="36" s="1"/>
  <c r="D35" i="36"/>
  <c r="N35" i="36" s="1"/>
  <c r="M34" i="36"/>
  <c r="D34" i="36"/>
  <c r="C34" i="36"/>
  <c r="C35" i="36" s="1"/>
  <c r="E38" i="35"/>
  <c r="E34" i="35"/>
  <c r="D42" i="35"/>
  <c r="N42" i="35" s="1"/>
  <c r="D41" i="35"/>
  <c r="F41" i="35" s="1"/>
  <c r="D40" i="35"/>
  <c r="N40" i="35" s="1"/>
  <c r="D39" i="35"/>
  <c r="N39" i="35" s="1"/>
  <c r="D38" i="35"/>
  <c r="N38" i="35" s="1"/>
  <c r="D37" i="35"/>
  <c r="D36" i="35"/>
  <c r="D35" i="35"/>
  <c r="N35" i="35" s="1"/>
  <c r="M34" i="35"/>
  <c r="D34" i="35"/>
  <c r="N34" i="35" s="1"/>
  <c r="C34" i="35"/>
  <c r="C35" i="35" s="1"/>
  <c r="E38" i="34"/>
  <c r="O38" i="34" s="1"/>
  <c r="E34" i="34"/>
  <c r="O34" i="34" s="1"/>
  <c r="E38" i="33"/>
  <c r="O38" i="33" s="1"/>
  <c r="E34" i="33"/>
  <c r="D42" i="34"/>
  <c r="D41" i="34"/>
  <c r="N41" i="34" s="1"/>
  <c r="D40" i="34"/>
  <c r="N40" i="34" s="1"/>
  <c r="D39" i="34"/>
  <c r="F39" i="34" s="1"/>
  <c r="D38" i="34"/>
  <c r="D37" i="34"/>
  <c r="N37" i="34" s="1"/>
  <c r="D36" i="34"/>
  <c r="N36" i="34" s="1"/>
  <c r="D35" i="34"/>
  <c r="D34" i="34"/>
  <c r="C34" i="34"/>
  <c r="C35" i="34" s="1"/>
  <c r="D42" i="33"/>
  <c r="D41" i="33"/>
  <c r="N41" i="33" s="1"/>
  <c r="D40" i="33"/>
  <c r="N40" i="33" s="1"/>
  <c r="D39" i="33"/>
  <c r="F39" i="33" s="1"/>
  <c r="D38" i="33"/>
  <c r="D37" i="33"/>
  <c r="N37" i="33" s="1"/>
  <c r="D36" i="33"/>
  <c r="N36" i="33" s="1"/>
  <c r="D35" i="33"/>
  <c r="O34" i="33"/>
  <c r="D34" i="33"/>
  <c r="C34" i="33"/>
  <c r="C35" i="33" s="1"/>
  <c r="E38" i="32"/>
  <c r="O38" i="32" s="1"/>
  <c r="E34" i="32"/>
  <c r="O34" i="32" s="1"/>
  <c r="D42" i="32"/>
  <c r="N42" i="32" s="1"/>
  <c r="D41" i="32"/>
  <c r="N41" i="32" s="1"/>
  <c r="D40" i="32"/>
  <c r="N40" i="32" s="1"/>
  <c r="D39" i="32"/>
  <c r="D38" i="32"/>
  <c r="D37" i="32"/>
  <c r="N37" i="32" s="1"/>
  <c r="D36" i="32"/>
  <c r="N36" i="32" s="1"/>
  <c r="D35" i="32"/>
  <c r="N35" i="32" s="1"/>
  <c r="D34" i="32"/>
  <c r="C34" i="32"/>
  <c r="C35" i="32" s="1"/>
  <c r="E38" i="31"/>
  <c r="O38" i="31" s="1"/>
  <c r="E34" i="31"/>
  <c r="O34" i="31" s="1"/>
  <c r="D42" i="31"/>
  <c r="D41" i="31"/>
  <c r="N41" i="31" s="1"/>
  <c r="D40" i="31"/>
  <c r="N40" i="31" s="1"/>
  <c r="D39" i="31"/>
  <c r="D38" i="31"/>
  <c r="D37" i="31"/>
  <c r="N37" i="31" s="1"/>
  <c r="D36" i="31"/>
  <c r="N36" i="31" s="1"/>
  <c r="D35" i="31"/>
  <c r="N35" i="31" s="1"/>
  <c r="D34" i="31"/>
  <c r="C34" i="31"/>
  <c r="C35" i="31" s="1"/>
  <c r="D42" i="30"/>
  <c r="N42" i="30" s="1"/>
  <c r="D41" i="30"/>
  <c r="N41" i="30" s="1"/>
  <c r="D40" i="30"/>
  <c r="N40" i="30" s="1"/>
  <c r="D39" i="30"/>
  <c r="O38" i="30"/>
  <c r="E38" i="30"/>
  <c r="D38" i="30"/>
  <c r="D37" i="30"/>
  <c r="N37" i="30" s="1"/>
  <c r="D36" i="30"/>
  <c r="N36" i="30" s="1"/>
  <c r="D35" i="30"/>
  <c r="N35" i="30" s="1"/>
  <c r="E34" i="30"/>
  <c r="O34" i="30" s="1"/>
  <c r="D34" i="30"/>
  <c r="C34" i="30"/>
  <c r="C35" i="30" s="1"/>
  <c r="E38" i="29"/>
  <c r="O38" i="29" s="1"/>
  <c r="E34" i="29"/>
  <c r="D42" i="29"/>
  <c r="F42" i="29" s="1"/>
  <c r="D41" i="29"/>
  <c r="D40" i="29"/>
  <c r="N40" i="29" s="1"/>
  <c r="D39" i="29"/>
  <c r="F39" i="29" s="1"/>
  <c r="D38" i="29"/>
  <c r="N38" i="29" s="1"/>
  <c r="D37" i="29"/>
  <c r="D36" i="29"/>
  <c r="N36" i="29" s="1"/>
  <c r="D35" i="29"/>
  <c r="O34" i="29"/>
  <c r="D34" i="29"/>
  <c r="C34" i="29"/>
  <c r="C35" i="29" s="1"/>
  <c r="E38" i="27"/>
  <c r="O38" i="27" s="1"/>
  <c r="E34" i="27"/>
  <c r="O34" i="27" s="1"/>
  <c r="D42" i="27"/>
  <c r="D41" i="27"/>
  <c r="N41" i="27" s="1"/>
  <c r="D40" i="27"/>
  <c r="N40" i="27" s="1"/>
  <c r="D39" i="27"/>
  <c r="D38" i="27"/>
  <c r="F38" i="27" s="1"/>
  <c r="D37" i="27"/>
  <c r="N37" i="27" s="1"/>
  <c r="D36" i="27"/>
  <c r="N36" i="27" s="1"/>
  <c r="D35" i="27"/>
  <c r="D34" i="27"/>
  <c r="N34" i="27" s="1"/>
  <c r="C34" i="27"/>
  <c r="C35" i="27" s="1"/>
  <c r="E38" i="1"/>
  <c r="E34" i="1"/>
  <c r="AB51" i="26"/>
  <c r="AC51" i="26"/>
  <c r="AD51" i="26"/>
  <c r="AE51" i="26"/>
  <c r="AF51" i="26"/>
  <c r="AG51" i="26"/>
  <c r="AH51" i="26"/>
  <c r="AI51" i="26"/>
  <c r="AJ51" i="26"/>
  <c r="AK51" i="26"/>
  <c r="AL51" i="26"/>
  <c r="AM51" i="26"/>
  <c r="AN51" i="26"/>
  <c r="AO51" i="26"/>
  <c r="AP51" i="26"/>
  <c r="AQ51" i="26"/>
  <c r="AR51" i="26"/>
  <c r="AS51" i="26"/>
  <c r="AT51" i="26"/>
  <c r="AU51" i="26"/>
  <c r="AA51" i="26"/>
  <c r="AA7" i="26" a="1"/>
  <c r="AB7" i="26" s="1"/>
  <c r="L33" i="26"/>
  <c r="L34" i="26"/>
  <c r="L35" i="26"/>
  <c r="L36" i="26"/>
  <c r="L37" i="26"/>
  <c r="L38" i="26"/>
  <c r="L39" i="26"/>
  <c r="L40" i="26"/>
  <c r="L41" i="26"/>
  <c r="L42" i="26"/>
  <c r="L43" i="26"/>
  <c r="L44" i="26"/>
  <c r="L45" i="26"/>
  <c r="L46" i="26"/>
  <c r="L47" i="26"/>
  <c r="L48" i="26"/>
  <c r="L49" i="26"/>
  <c r="L50" i="26"/>
  <c r="L51" i="26"/>
  <c r="L52" i="26"/>
  <c r="L53" i="26"/>
  <c r="F41" i="39" l="1"/>
  <c r="F39" i="27"/>
  <c r="F39" i="31"/>
  <c r="F40" i="41"/>
  <c r="F40" i="34"/>
  <c r="F36" i="35"/>
  <c r="F41" i="41"/>
  <c r="F42" i="31"/>
  <c r="F35" i="27"/>
  <c r="F36" i="43"/>
  <c r="F42" i="33"/>
  <c r="F39" i="44"/>
  <c r="F35" i="39"/>
  <c r="F35" i="36"/>
  <c r="F37" i="46"/>
  <c r="F38" i="36"/>
  <c r="G38" i="36" s="1"/>
  <c r="F37" i="37"/>
  <c r="N35" i="39"/>
  <c r="F39" i="32"/>
  <c r="F39" i="36"/>
  <c r="F35" i="41"/>
  <c r="F35" i="35"/>
  <c r="F38" i="38"/>
  <c r="F37" i="40"/>
  <c r="F39" i="46"/>
  <c r="N39" i="33"/>
  <c r="F39" i="40"/>
  <c r="F40" i="33"/>
  <c r="N34" i="36"/>
  <c r="F42" i="40"/>
  <c r="F42" i="27"/>
  <c r="N42" i="33"/>
  <c r="F42" i="34"/>
  <c r="F42" i="36"/>
  <c r="F39" i="39"/>
  <c r="N37" i="40"/>
  <c r="F38" i="46"/>
  <c r="F38" i="32"/>
  <c r="F35" i="33"/>
  <c r="N42" i="34"/>
  <c r="F42" i="43"/>
  <c r="F39" i="30"/>
  <c r="F36" i="33"/>
  <c r="F35" i="34"/>
  <c r="F39" i="35"/>
  <c r="F42" i="39"/>
  <c r="N39" i="40"/>
  <c r="F42" i="45"/>
  <c r="F40" i="32"/>
  <c r="F40" i="46"/>
  <c r="F42" i="30"/>
  <c r="F41" i="46"/>
  <c r="F35" i="29"/>
  <c r="F35" i="30"/>
  <c r="F38" i="42"/>
  <c r="N39" i="34"/>
  <c r="N35" i="27"/>
  <c r="F41" i="36"/>
  <c r="F37" i="38"/>
  <c r="F41" i="37"/>
  <c r="F42" i="41"/>
  <c r="F38" i="43"/>
  <c r="G38" i="43" s="1"/>
  <c r="F41" i="44"/>
  <c r="N39" i="30"/>
  <c r="F42" i="32"/>
  <c r="F38" i="33"/>
  <c r="G38" i="33" s="1"/>
  <c r="N36" i="35"/>
  <c r="F42" i="35"/>
  <c r="F36" i="36"/>
  <c r="F37" i="39"/>
  <c r="F40" i="40"/>
  <c r="N35" i="41"/>
  <c r="N42" i="41"/>
  <c r="F41" i="42"/>
  <c r="F39" i="43"/>
  <c r="F35" i="44"/>
  <c r="F42" i="44"/>
  <c r="F39" i="45"/>
  <c r="F42" i="46"/>
  <c r="F36" i="39"/>
  <c r="F38" i="45"/>
  <c r="G38" i="45" s="1"/>
  <c r="F35" i="46"/>
  <c r="F38" i="31"/>
  <c r="G38" i="31" s="1"/>
  <c r="F35" i="32"/>
  <c r="F36" i="34"/>
  <c r="F37" i="35"/>
  <c r="F37" i="36"/>
  <c r="F41" i="38"/>
  <c r="F35" i="40"/>
  <c r="N39" i="43"/>
  <c r="N35" i="44"/>
  <c r="N42" i="44"/>
  <c r="N39" i="45"/>
  <c r="N42" i="46"/>
  <c r="F36" i="27"/>
  <c r="N35" i="34"/>
  <c r="N42" i="36"/>
  <c r="F40" i="30"/>
  <c r="N39" i="27"/>
  <c r="N39" i="31"/>
  <c r="F38" i="34"/>
  <c r="G38" i="34" s="1"/>
  <c r="F38" i="35"/>
  <c r="G38" i="35" s="1"/>
  <c r="N39" i="39"/>
  <c r="N37" i="41"/>
  <c r="F40" i="43"/>
  <c r="F40" i="45"/>
  <c r="F36" i="31"/>
  <c r="F37" i="29"/>
  <c r="F36" i="32"/>
  <c r="N38" i="36"/>
  <c r="F36" i="40"/>
  <c r="N42" i="40"/>
  <c r="F38" i="41"/>
  <c r="G38" i="41" s="1"/>
  <c r="F37" i="44"/>
  <c r="F41" i="45"/>
  <c r="N37" i="46"/>
  <c r="F40" i="27"/>
  <c r="F40" i="31"/>
  <c r="F40" i="39"/>
  <c r="F41" i="40"/>
  <c r="F36" i="30"/>
  <c r="N39" i="36"/>
  <c r="F35" i="43"/>
  <c r="N42" i="43"/>
  <c r="F38" i="44"/>
  <c r="G38" i="44" s="1"/>
  <c r="F35" i="45"/>
  <c r="N42" i="45"/>
  <c r="N42" i="27"/>
  <c r="F41" i="29"/>
  <c r="F38" i="30"/>
  <c r="G38" i="30" s="1"/>
  <c r="F35" i="31"/>
  <c r="N42" i="31"/>
  <c r="N39" i="32"/>
  <c r="N35" i="33"/>
  <c r="F40" i="35"/>
  <c r="F40" i="36"/>
  <c r="F38" i="37"/>
  <c r="G38" i="37" s="1"/>
  <c r="F36" i="38"/>
  <c r="N42" i="39"/>
  <c r="F38" i="40"/>
  <c r="G38" i="40" s="1"/>
  <c r="F37" i="42"/>
  <c r="N39" i="44"/>
  <c r="N39" i="46"/>
  <c r="G38" i="46"/>
  <c r="C36" i="46"/>
  <c r="M35" i="46"/>
  <c r="M34" i="46"/>
  <c r="N34" i="46"/>
  <c r="N38" i="46"/>
  <c r="N41" i="46"/>
  <c r="M35" i="45"/>
  <c r="C36" i="45"/>
  <c r="F37" i="45"/>
  <c r="M34" i="45"/>
  <c r="N34" i="45"/>
  <c r="N38" i="45"/>
  <c r="N41" i="45"/>
  <c r="M35" i="44"/>
  <c r="C36" i="44"/>
  <c r="M34" i="44"/>
  <c r="F36" i="44"/>
  <c r="F40" i="44"/>
  <c r="C36" i="43"/>
  <c r="M35" i="43"/>
  <c r="F41" i="43"/>
  <c r="M34" i="43"/>
  <c r="N34" i="43"/>
  <c r="N38" i="43"/>
  <c r="N37" i="43"/>
  <c r="M35" i="42"/>
  <c r="C36" i="42"/>
  <c r="G38" i="42"/>
  <c r="N34" i="42"/>
  <c r="N38" i="42"/>
  <c r="F36" i="42"/>
  <c r="F40" i="42"/>
  <c r="N41" i="42"/>
  <c r="N37" i="42"/>
  <c r="F35" i="42"/>
  <c r="F39" i="42"/>
  <c r="F42" i="42"/>
  <c r="C36" i="41"/>
  <c r="M35" i="41"/>
  <c r="M34" i="41"/>
  <c r="N41" i="41"/>
  <c r="F36" i="41"/>
  <c r="M35" i="40"/>
  <c r="C36" i="40"/>
  <c r="M34" i="40"/>
  <c r="N34" i="40"/>
  <c r="N38" i="40"/>
  <c r="C36" i="39"/>
  <c r="M35" i="39"/>
  <c r="M34" i="39"/>
  <c r="N37" i="39"/>
  <c r="N41" i="39"/>
  <c r="F38" i="39"/>
  <c r="M35" i="38"/>
  <c r="C36" i="38"/>
  <c r="G38" i="38"/>
  <c r="N34" i="38"/>
  <c r="N38" i="38"/>
  <c r="N37" i="38"/>
  <c r="F40" i="38"/>
  <c r="N41" i="38"/>
  <c r="F35" i="38"/>
  <c r="F39" i="38"/>
  <c r="F42" i="38"/>
  <c r="M35" i="37"/>
  <c r="C36" i="37"/>
  <c r="N38" i="37"/>
  <c r="O34" i="37"/>
  <c r="F36" i="37"/>
  <c r="N37" i="37"/>
  <c r="O38" i="37"/>
  <c r="F40" i="37"/>
  <c r="N41" i="37"/>
  <c r="N34" i="37"/>
  <c r="F39" i="37"/>
  <c r="F42" i="37"/>
  <c r="F35" i="37"/>
  <c r="M35" i="36"/>
  <c r="C36" i="36"/>
  <c r="N41" i="36"/>
  <c r="M35" i="35"/>
  <c r="C36" i="35"/>
  <c r="O34" i="35"/>
  <c r="N37" i="35"/>
  <c r="O38" i="35"/>
  <c r="N41" i="35"/>
  <c r="C36" i="34"/>
  <c r="M35" i="34"/>
  <c r="F37" i="34"/>
  <c r="F41" i="34"/>
  <c r="M34" i="34"/>
  <c r="N34" i="34"/>
  <c r="N38" i="34"/>
  <c r="C36" i="33"/>
  <c r="M35" i="33"/>
  <c r="F37" i="33"/>
  <c r="F41" i="33"/>
  <c r="M34" i="33"/>
  <c r="N34" i="33"/>
  <c r="N38" i="33"/>
  <c r="G38" i="32"/>
  <c r="C36" i="32"/>
  <c r="M35" i="32"/>
  <c r="F37" i="32"/>
  <c r="F41" i="32"/>
  <c r="M34" i="32"/>
  <c r="N34" i="32"/>
  <c r="N38" i="32"/>
  <c r="C36" i="31"/>
  <c r="M35" i="31"/>
  <c r="F37" i="31"/>
  <c r="F41" i="31"/>
  <c r="M34" i="31"/>
  <c r="N34" i="31"/>
  <c r="N38" i="31"/>
  <c r="C36" i="30"/>
  <c r="M35" i="30"/>
  <c r="M34" i="30"/>
  <c r="F37" i="30"/>
  <c r="F41" i="30"/>
  <c r="N34" i="30"/>
  <c r="N38" i="30"/>
  <c r="M35" i="29"/>
  <c r="C36" i="29"/>
  <c r="N35" i="29"/>
  <c r="N39" i="29"/>
  <c r="N42" i="29"/>
  <c r="M34" i="29"/>
  <c r="F38" i="29"/>
  <c r="N34" i="29"/>
  <c r="F36" i="29"/>
  <c r="N37" i="29"/>
  <c r="F40" i="29"/>
  <c r="N41" i="29"/>
  <c r="G38" i="27"/>
  <c r="M35" i="27"/>
  <c r="C36" i="27"/>
  <c r="F41" i="27"/>
  <c r="M34" i="27"/>
  <c r="F37" i="27"/>
  <c r="N38" i="27"/>
  <c r="AB15" i="26"/>
  <c r="AH9" i="26"/>
  <c r="AG13" i="26"/>
  <c r="AD8" i="26"/>
  <c r="AF13" i="26"/>
  <c r="AR9" i="26"/>
  <c r="AQ13" i="26"/>
  <c r="AT10" i="26"/>
  <c r="AQ9" i="26"/>
  <c r="AN8" i="26"/>
  <c r="AK7" i="26"/>
  <c r="AB11" i="26"/>
  <c r="AA15" i="26"/>
  <c r="AM11" i="26"/>
  <c r="AG9" i="26"/>
  <c r="AL15" i="26"/>
  <c r="AL11" i="26"/>
  <c r="AL7" i="26"/>
  <c r="AK15" i="26"/>
  <c r="AB12" i="26"/>
  <c r="AE9" i="26"/>
  <c r="AB8" i="26"/>
  <c r="AJ15" i="26"/>
  <c r="AS14" i="26"/>
  <c r="AG14" i="26"/>
  <c r="AP13" i="26"/>
  <c r="AD13" i="26"/>
  <c r="AM12" i="26"/>
  <c r="AA12" i="26"/>
  <c r="AJ11" i="26"/>
  <c r="AS10" i="26"/>
  <c r="AG10" i="26"/>
  <c r="AP9" i="26"/>
  <c r="AD9" i="26"/>
  <c r="AM8" i="26"/>
  <c r="AA8" i="26"/>
  <c r="AJ7" i="26"/>
  <c r="AH13" i="26"/>
  <c r="AT9" i="26"/>
  <c r="AJ14" i="26"/>
  <c r="AJ10" i="26"/>
  <c r="AR13" i="26"/>
  <c r="AI10" i="26"/>
  <c r="AI7" i="26"/>
  <c r="AN15" i="26"/>
  <c r="AM7" i="26"/>
  <c r="AQ12" i="26"/>
  <c r="AQ8" i="26"/>
  <c r="AS13" i="26"/>
  <c r="AA11" i="26"/>
  <c r="AA7" i="26"/>
  <c r="AI14" i="26"/>
  <c r="AC12" i="26"/>
  <c r="AO8" i="26"/>
  <c r="AH14" i="26"/>
  <c r="AK11" i="26"/>
  <c r="AR14" i="26"/>
  <c r="AC13" i="26"/>
  <c r="AI11" i="26"/>
  <c r="AO9" i="26"/>
  <c r="AU7" i="26"/>
  <c r="AH15" i="26"/>
  <c r="AN13" i="26"/>
  <c r="AT11" i="26"/>
  <c r="AN9" i="26"/>
  <c r="AT7" i="26"/>
  <c r="AD14" i="26"/>
  <c r="AS11" i="26"/>
  <c r="AD10" i="26"/>
  <c r="AJ8" i="26"/>
  <c r="AL13" i="26"/>
  <c r="AF11" i="26"/>
  <c r="AC10" i="26"/>
  <c r="AU8" i="26"/>
  <c r="AR7" i="26"/>
  <c r="AF7" i="26"/>
  <c r="AN11" i="26"/>
  <c r="AM15" i="26"/>
  <c r="AP12" i="26"/>
  <c r="AS9" i="26"/>
  <c r="AU14" i="26"/>
  <c r="AU10" i="26"/>
  <c r="AC8" i="26"/>
  <c r="AT14" i="26"/>
  <c r="AN12" i="26"/>
  <c r="AU15" i="26"/>
  <c r="AF14" i="26"/>
  <c r="AU11" i="26"/>
  <c r="AF10" i="26"/>
  <c r="AL8" i="26"/>
  <c r="AE14" i="26"/>
  <c r="AK12" i="26"/>
  <c r="AQ10" i="26"/>
  <c r="AB9" i="26"/>
  <c r="AH7" i="26"/>
  <c r="AG15" i="26"/>
  <c r="AM13" i="26"/>
  <c r="AJ12" i="26"/>
  <c r="AP10" i="26"/>
  <c r="AM9" i="26"/>
  <c r="AG7" i="26"/>
  <c r="AF15" i="26"/>
  <c r="AC14" i="26"/>
  <c r="AU12" i="26"/>
  <c r="AR11" i="26"/>
  <c r="AL9" i="26"/>
  <c r="AB14" i="26"/>
  <c r="AH12" i="26"/>
  <c r="AE11" i="26"/>
  <c r="AB10" i="26"/>
  <c r="AT8" i="26"/>
  <c r="AH8" i="26"/>
  <c r="AQ7" i="26"/>
  <c r="AE7" i="26"/>
  <c r="AT13" i="26"/>
  <c r="AK10" i="26"/>
  <c r="AD12" i="26"/>
  <c r="AP8" i="26"/>
  <c r="AO12" i="26"/>
  <c r="AF9" i="26"/>
  <c r="AE13" i="26"/>
  <c r="AH10" i="26"/>
  <c r="AI15" i="26"/>
  <c r="AO13" i="26"/>
  <c r="AL12" i="26"/>
  <c r="AR10" i="26"/>
  <c r="AC9" i="26"/>
  <c r="AT15" i="26"/>
  <c r="AQ14" i="26"/>
  <c r="AB13" i="26"/>
  <c r="AH11" i="26"/>
  <c r="AE10" i="26"/>
  <c r="AK8" i="26"/>
  <c r="AS15" i="26"/>
  <c r="AP14" i="26"/>
  <c r="AA13" i="26"/>
  <c r="AG11" i="26"/>
  <c r="AA9" i="26"/>
  <c r="AS7" i="26"/>
  <c r="AR15" i="26"/>
  <c r="AO14" i="26"/>
  <c r="AI12" i="26"/>
  <c r="AO10" i="26"/>
  <c r="AI8" i="26"/>
  <c r="AQ15" i="26"/>
  <c r="AE15" i="26"/>
  <c r="AN14" i="26"/>
  <c r="AK13" i="26"/>
  <c r="AT12" i="26"/>
  <c r="AQ11" i="26"/>
  <c r="AN10" i="26"/>
  <c r="AK9" i="26"/>
  <c r="AP15" i="26"/>
  <c r="AD15" i="26"/>
  <c r="AM14" i="26"/>
  <c r="AA14" i="26"/>
  <c r="AJ13" i="26"/>
  <c r="AS12" i="26"/>
  <c r="AG12" i="26"/>
  <c r="AP11" i="26"/>
  <c r="AD11" i="26"/>
  <c r="AM10" i="26"/>
  <c r="AA10" i="26"/>
  <c r="AJ9" i="26"/>
  <c r="AS8" i="26"/>
  <c r="AG8" i="26"/>
  <c r="AP7" i="26"/>
  <c r="AD7" i="26"/>
  <c r="AK14" i="26"/>
  <c r="AO15" i="26"/>
  <c r="AC15" i="26"/>
  <c r="AL14" i="26"/>
  <c r="AU13" i="26"/>
  <c r="AI13" i="26"/>
  <c r="AR12" i="26"/>
  <c r="AF12" i="26"/>
  <c r="AO11" i="26"/>
  <c r="AC11" i="26"/>
  <c r="AL10" i="26"/>
  <c r="AU9" i="26"/>
  <c r="AI9" i="26"/>
  <c r="AR8" i="26"/>
  <c r="AF8" i="26"/>
  <c r="AO7" i="26"/>
  <c r="AC7" i="26"/>
  <c r="AE12" i="26"/>
  <c r="AE8" i="26"/>
  <c r="AN7" i="26"/>
  <c r="I38" i="44" l="1"/>
  <c r="I39" i="44" s="1"/>
  <c r="I40" i="44" s="1"/>
  <c r="I41" i="44" s="1"/>
  <c r="I42" i="44" s="1"/>
  <c r="J42" i="44" s="1"/>
  <c r="P42" i="44" s="1"/>
  <c r="W86" i="25" s="1"/>
  <c r="H38" i="44"/>
  <c r="H38" i="35"/>
  <c r="I38" i="35"/>
  <c r="I39" i="35" s="1"/>
  <c r="I40" i="35" s="1"/>
  <c r="I41" i="35" s="1"/>
  <c r="I42" i="35" s="1"/>
  <c r="J42" i="35" s="1"/>
  <c r="P42" i="35" s="1"/>
  <c r="N86" i="25" s="1"/>
  <c r="C37" i="46"/>
  <c r="M36" i="46"/>
  <c r="I38" i="46"/>
  <c r="H38" i="46"/>
  <c r="M36" i="45"/>
  <c r="C37" i="45"/>
  <c r="I38" i="45"/>
  <c r="H38" i="45"/>
  <c r="J38" i="44"/>
  <c r="P38" i="44" s="1"/>
  <c r="J41" i="44"/>
  <c r="P41" i="44" s="1"/>
  <c r="W85" i="25" s="1"/>
  <c r="J40" i="44"/>
  <c r="P40" i="44" s="1"/>
  <c r="W84" i="25" s="1"/>
  <c r="C37" i="44"/>
  <c r="M36" i="44"/>
  <c r="C37" i="43"/>
  <c r="M36" i="43"/>
  <c r="I38" i="43"/>
  <c r="H38" i="43"/>
  <c r="I38" i="42"/>
  <c r="H38" i="42"/>
  <c r="C37" i="42"/>
  <c r="M36" i="42"/>
  <c r="C37" i="41"/>
  <c r="M36" i="41"/>
  <c r="I38" i="41"/>
  <c r="H38" i="41"/>
  <c r="H38" i="40"/>
  <c r="I38" i="40"/>
  <c r="C37" i="40"/>
  <c r="M36" i="40"/>
  <c r="C37" i="39"/>
  <c r="M36" i="39"/>
  <c r="G38" i="39"/>
  <c r="C37" i="38"/>
  <c r="M36" i="38"/>
  <c r="I38" i="38"/>
  <c r="H38" i="38"/>
  <c r="C37" i="37"/>
  <c r="M36" i="37"/>
  <c r="I38" i="37"/>
  <c r="H38" i="37"/>
  <c r="I38" i="36"/>
  <c r="H38" i="36"/>
  <c r="C37" i="36"/>
  <c r="M36" i="36"/>
  <c r="C37" i="35"/>
  <c r="M36" i="35"/>
  <c r="M36" i="34"/>
  <c r="C37" i="34"/>
  <c r="I38" i="34"/>
  <c r="H38" i="34"/>
  <c r="I38" i="33"/>
  <c r="H38" i="33"/>
  <c r="M36" i="33"/>
  <c r="C37" i="33"/>
  <c r="C37" i="32"/>
  <c r="M36" i="32"/>
  <c r="I38" i="32"/>
  <c r="H38" i="32"/>
  <c r="I38" i="31"/>
  <c r="H38" i="31"/>
  <c r="M36" i="31"/>
  <c r="C37" i="31"/>
  <c r="M36" i="30"/>
  <c r="C37" i="30"/>
  <c r="I38" i="30"/>
  <c r="H38" i="30"/>
  <c r="G38" i="29"/>
  <c r="C37" i="29"/>
  <c r="M36" i="29"/>
  <c r="I38" i="27"/>
  <c r="H38" i="27"/>
  <c r="C37" i="27"/>
  <c r="M36" i="27"/>
  <c r="J39" i="44" l="1"/>
  <c r="P39" i="44" s="1"/>
  <c r="J40" i="35"/>
  <c r="P40" i="35" s="1"/>
  <c r="N84" i="25" s="1"/>
  <c r="J38" i="35"/>
  <c r="P38" i="35" s="1"/>
  <c r="J41" i="35"/>
  <c r="P41" i="35" s="1"/>
  <c r="N85" i="25" s="1"/>
  <c r="J39" i="35"/>
  <c r="P39" i="35" s="1"/>
  <c r="I39" i="46"/>
  <c r="J38" i="46"/>
  <c r="P38" i="46" s="1"/>
  <c r="C38" i="46"/>
  <c r="M37" i="46"/>
  <c r="I39" i="45"/>
  <c r="J38" i="45"/>
  <c r="P38" i="45" s="1"/>
  <c r="C38" i="45"/>
  <c r="M37" i="45"/>
  <c r="C38" i="44"/>
  <c r="M37" i="44"/>
  <c r="C38" i="43"/>
  <c r="M37" i="43"/>
  <c r="I39" i="43"/>
  <c r="J38" i="43"/>
  <c r="P38" i="43" s="1"/>
  <c r="C38" i="42"/>
  <c r="M37" i="42"/>
  <c r="I39" i="42"/>
  <c r="J38" i="42"/>
  <c r="P38" i="42" s="1"/>
  <c r="I39" i="41"/>
  <c r="J38" i="41"/>
  <c r="P38" i="41" s="1"/>
  <c r="M37" i="41"/>
  <c r="C38" i="41"/>
  <c r="C38" i="40"/>
  <c r="M37" i="40"/>
  <c r="I39" i="40"/>
  <c r="J38" i="40"/>
  <c r="P38" i="40" s="1"/>
  <c r="C38" i="39"/>
  <c r="M37" i="39"/>
  <c r="I38" i="39"/>
  <c r="H38" i="39"/>
  <c r="I39" i="38"/>
  <c r="J38" i="38"/>
  <c r="P38" i="38" s="1"/>
  <c r="C38" i="38"/>
  <c r="M37" i="38"/>
  <c r="I39" i="37"/>
  <c r="J38" i="37"/>
  <c r="P38" i="37" s="1"/>
  <c r="C38" i="37"/>
  <c r="M37" i="37"/>
  <c r="C38" i="36"/>
  <c r="M37" i="36"/>
  <c r="I39" i="36"/>
  <c r="J38" i="36"/>
  <c r="P38" i="36" s="1"/>
  <c r="C38" i="35"/>
  <c r="M37" i="35"/>
  <c r="C38" i="34"/>
  <c r="M37" i="34"/>
  <c r="I39" i="34"/>
  <c r="J38" i="34"/>
  <c r="P38" i="34" s="1"/>
  <c r="I39" i="33"/>
  <c r="J38" i="33"/>
  <c r="P38" i="33" s="1"/>
  <c r="C38" i="33"/>
  <c r="M37" i="33"/>
  <c r="I39" i="32"/>
  <c r="J38" i="32"/>
  <c r="P38" i="32" s="1"/>
  <c r="C38" i="32"/>
  <c r="M37" i="32"/>
  <c r="C38" i="31"/>
  <c r="M37" i="31"/>
  <c r="I39" i="31"/>
  <c r="J38" i="31"/>
  <c r="P38" i="31" s="1"/>
  <c r="C38" i="30"/>
  <c r="M37" i="30"/>
  <c r="I39" i="30"/>
  <c r="J38" i="30"/>
  <c r="P38" i="30" s="1"/>
  <c r="C38" i="29"/>
  <c r="M37" i="29"/>
  <c r="H38" i="29"/>
  <c r="I38" i="29"/>
  <c r="I39" i="27"/>
  <c r="J38" i="27"/>
  <c r="P38" i="27" s="1"/>
  <c r="C38" i="27"/>
  <c r="M37" i="27"/>
  <c r="I40" i="46" l="1"/>
  <c r="J39" i="46"/>
  <c r="P39" i="46" s="1"/>
  <c r="C39" i="46"/>
  <c r="M38" i="46"/>
  <c r="I40" i="45"/>
  <c r="J39" i="45"/>
  <c r="P39" i="45" s="1"/>
  <c r="C39" i="45"/>
  <c r="M38" i="45"/>
  <c r="C39" i="44"/>
  <c r="M38" i="44"/>
  <c r="C39" i="43"/>
  <c r="M38" i="43"/>
  <c r="I40" i="43"/>
  <c r="J39" i="43"/>
  <c r="P39" i="43" s="1"/>
  <c r="C39" i="42"/>
  <c r="M38" i="42"/>
  <c r="I40" i="42"/>
  <c r="J39" i="42"/>
  <c r="P39" i="42" s="1"/>
  <c r="I40" i="41"/>
  <c r="J39" i="41"/>
  <c r="P39" i="41" s="1"/>
  <c r="C39" i="41"/>
  <c r="M38" i="41"/>
  <c r="I40" i="40"/>
  <c r="J39" i="40"/>
  <c r="P39" i="40" s="1"/>
  <c r="C39" i="40"/>
  <c r="M38" i="40"/>
  <c r="I39" i="39"/>
  <c r="J38" i="39"/>
  <c r="P38" i="39" s="1"/>
  <c r="C39" i="39"/>
  <c r="M38" i="39"/>
  <c r="C39" i="38"/>
  <c r="M38" i="38"/>
  <c r="I40" i="38"/>
  <c r="J39" i="38"/>
  <c r="P39" i="38" s="1"/>
  <c r="C39" i="37"/>
  <c r="M38" i="37"/>
  <c r="I40" i="37"/>
  <c r="J39" i="37"/>
  <c r="P39" i="37" s="1"/>
  <c r="I40" i="36"/>
  <c r="J39" i="36"/>
  <c r="P39" i="36" s="1"/>
  <c r="C39" i="36"/>
  <c r="M38" i="36"/>
  <c r="C39" i="35"/>
  <c r="M38" i="35"/>
  <c r="C39" i="34"/>
  <c r="M38" i="34"/>
  <c r="I40" i="34"/>
  <c r="J39" i="34"/>
  <c r="P39" i="34" s="1"/>
  <c r="C39" i="33"/>
  <c r="M38" i="33"/>
  <c r="I40" i="33"/>
  <c r="J39" i="33"/>
  <c r="P39" i="33" s="1"/>
  <c r="C39" i="32"/>
  <c r="M38" i="32"/>
  <c r="I40" i="32"/>
  <c r="J39" i="32"/>
  <c r="P39" i="32" s="1"/>
  <c r="C39" i="31"/>
  <c r="M38" i="31"/>
  <c r="I40" i="31"/>
  <c r="J39" i="31"/>
  <c r="P39" i="31" s="1"/>
  <c r="I40" i="30"/>
  <c r="J39" i="30"/>
  <c r="P39" i="30" s="1"/>
  <c r="C39" i="30"/>
  <c r="M38" i="30"/>
  <c r="M38" i="29"/>
  <c r="C39" i="29"/>
  <c r="I39" i="29"/>
  <c r="J38" i="29"/>
  <c r="P38" i="29" s="1"/>
  <c r="C39" i="27"/>
  <c r="M38" i="27"/>
  <c r="I40" i="27"/>
  <c r="J39" i="27"/>
  <c r="P39" i="27" s="1"/>
  <c r="I41" i="46" l="1"/>
  <c r="J40" i="46"/>
  <c r="P40" i="46" s="1"/>
  <c r="Y84" i="25" s="1"/>
  <c r="M39" i="46"/>
  <c r="C40" i="46"/>
  <c r="I41" i="45"/>
  <c r="J40" i="45"/>
  <c r="P40" i="45" s="1"/>
  <c r="X84" i="25" s="1"/>
  <c r="C40" i="45"/>
  <c r="M39" i="45"/>
  <c r="M39" i="44"/>
  <c r="C40" i="44"/>
  <c r="I41" i="43"/>
  <c r="J40" i="43"/>
  <c r="P40" i="43" s="1"/>
  <c r="V84" i="25" s="1"/>
  <c r="C40" i="43"/>
  <c r="M39" i="43"/>
  <c r="M39" i="42"/>
  <c r="C40" i="42"/>
  <c r="I41" i="42"/>
  <c r="J40" i="42"/>
  <c r="P40" i="42" s="1"/>
  <c r="U84" i="25" s="1"/>
  <c r="C40" i="41"/>
  <c r="M39" i="41"/>
  <c r="I41" i="41"/>
  <c r="J40" i="41"/>
  <c r="P40" i="41" s="1"/>
  <c r="T84" i="25" s="1"/>
  <c r="I41" i="40"/>
  <c r="J40" i="40"/>
  <c r="P40" i="40" s="1"/>
  <c r="S84" i="25" s="1"/>
  <c r="M39" i="40"/>
  <c r="C40" i="40"/>
  <c r="M39" i="39"/>
  <c r="C40" i="39"/>
  <c r="I40" i="39"/>
  <c r="J39" i="39"/>
  <c r="P39" i="39" s="1"/>
  <c r="I41" i="38"/>
  <c r="J40" i="38"/>
  <c r="P40" i="38" s="1"/>
  <c r="Q84" i="25" s="1"/>
  <c r="M39" i="38"/>
  <c r="C40" i="38"/>
  <c r="I41" i="37"/>
  <c r="J40" i="37"/>
  <c r="P40" i="37" s="1"/>
  <c r="P84" i="25" s="1"/>
  <c r="M39" i="37"/>
  <c r="C40" i="37"/>
  <c r="I41" i="36"/>
  <c r="J40" i="36"/>
  <c r="P40" i="36" s="1"/>
  <c r="O84" i="25" s="1"/>
  <c r="M39" i="36"/>
  <c r="C40" i="36"/>
  <c r="M39" i="35"/>
  <c r="C40" i="35"/>
  <c r="I41" i="34"/>
  <c r="J40" i="34"/>
  <c r="P40" i="34" s="1"/>
  <c r="M84" i="25" s="1"/>
  <c r="M39" i="34"/>
  <c r="C40" i="34"/>
  <c r="I41" i="33"/>
  <c r="J40" i="33"/>
  <c r="P40" i="33" s="1"/>
  <c r="L84" i="25" s="1"/>
  <c r="M39" i="33"/>
  <c r="C40" i="33"/>
  <c r="I41" i="32"/>
  <c r="J40" i="32"/>
  <c r="P40" i="32" s="1"/>
  <c r="K84" i="25" s="1"/>
  <c r="C40" i="32"/>
  <c r="M39" i="32"/>
  <c r="I41" i="31"/>
  <c r="J40" i="31"/>
  <c r="P40" i="31" s="1"/>
  <c r="J84" i="25" s="1"/>
  <c r="C40" i="31"/>
  <c r="M39" i="31"/>
  <c r="C40" i="30"/>
  <c r="M39" i="30"/>
  <c r="I41" i="30"/>
  <c r="J40" i="30"/>
  <c r="P40" i="30" s="1"/>
  <c r="I84" i="25" s="1"/>
  <c r="M39" i="29"/>
  <c r="C40" i="29"/>
  <c r="I40" i="29"/>
  <c r="J39" i="29"/>
  <c r="P39" i="29" s="1"/>
  <c r="C40" i="27"/>
  <c r="M39" i="27"/>
  <c r="I41" i="27"/>
  <c r="J40" i="27"/>
  <c r="P40" i="27" s="1"/>
  <c r="F84" i="25" s="1"/>
  <c r="C41" i="46" l="1"/>
  <c r="M40" i="46"/>
  <c r="I42" i="46"/>
  <c r="J42" i="46" s="1"/>
  <c r="P42" i="46" s="1"/>
  <c r="Y86" i="25" s="1"/>
  <c r="J41" i="46"/>
  <c r="P41" i="46" s="1"/>
  <c r="Y85" i="25" s="1"/>
  <c r="I42" i="45"/>
  <c r="J42" i="45" s="1"/>
  <c r="P42" i="45" s="1"/>
  <c r="X86" i="25" s="1"/>
  <c r="J41" i="45"/>
  <c r="P41" i="45" s="1"/>
  <c r="X85" i="25" s="1"/>
  <c r="M40" i="45"/>
  <c r="C41" i="45"/>
  <c r="C41" i="44"/>
  <c r="M40" i="44"/>
  <c r="C41" i="43"/>
  <c r="M40" i="43"/>
  <c r="I42" i="43"/>
  <c r="J42" i="43" s="1"/>
  <c r="P42" i="43" s="1"/>
  <c r="V86" i="25" s="1"/>
  <c r="J41" i="43"/>
  <c r="P41" i="43" s="1"/>
  <c r="V85" i="25" s="1"/>
  <c r="I42" i="42"/>
  <c r="J42" i="42" s="1"/>
  <c r="P42" i="42" s="1"/>
  <c r="U86" i="25" s="1"/>
  <c r="J41" i="42"/>
  <c r="P41" i="42" s="1"/>
  <c r="U85" i="25" s="1"/>
  <c r="C41" i="42"/>
  <c r="M40" i="42"/>
  <c r="I42" i="41"/>
  <c r="J42" i="41" s="1"/>
  <c r="P42" i="41" s="1"/>
  <c r="T86" i="25" s="1"/>
  <c r="J41" i="41"/>
  <c r="P41" i="41" s="1"/>
  <c r="T85" i="25" s="1"/>
  <c r="C41" i="41"/>
  <c r="M40" i="41"/>
  <c r="C41" i="40"/>
  <c r="M40" i="40"/>
  <c r="I42" i="40"/>
  <c r="J42" i="40" s="1"/>
  <c r="P42" i="40" s="1"/>
  <c r="S86" i="25" s="1"/>
  <c r="J41" i="40"/>
  <c r="P41" i="40" s="1"/>
  <c r="S85" i="25" s="1"/>
  <c r="I41" i="39"/>
  <c r="J40" i="39"/>
  <c r="P40" i="39" s="1"/>
  <c r="R84" i="25" s="1"/>
  <c r="C41" i="39"/>
  <c r="M40" i="39"/>
  <c r="C41" i="38"/>
  <c r="M40" i="38"/>
  <c r="I42" i="38"/>
  <c r="J42" i="38" s="1"/>
  <c r="P42" i="38" s="1"/>
  <c r="Q86" i="25" s="1"/>
  <c r="J41" i="38"/>
  <c r="P41" i="38" s="1"/>
  <c r="Q85" i="25" s="1"/>
  <c r="C41" i="37"/>
  <c r="M40" i="37"/>
  <c r="I42" i="37"/>
  <c r="J42" i="37" s="1"/>
  <c r="P42" i="37" s="1"/>
  <c r="P86" i="25" s="1"/>
  <c r="J41" i="37"/>
  <c r="P41" i="37" s="1"/>
  <c r="P85" i="25" s="1"/>
  <c r="C41" i="36"/>
  <c r="M40" i="36"/>
  <c r="I42" i="36"/>
  <c r="J42" i="36" s="1"/>
  <c r="P42" i="36" s="1"/>
  <c r="O86" i="25" s="1"/>
  <c r="J41" i="36"/>
  <c r="P41" i="36" s="1"/>
  <c r="O85" i="25" s="1"/>
  <c r="C41" i="35"/>
  <c r="M40" i="35"/>
  <c r="I42" i="34"/>
  <c r="J42" i="34" s="1"/>
  <c r="P42" i="34" s="1"/>
  <c r="M86" i="25" s="1"/>
  <c r="J41" i="34"/>
  <c r="P41" i="34" s="1"/>
  <c r="M85" i="25" s="1"/>
  <c r="M40" i="34"/>
  <c r="C41" i="34"/>
  <c r="I42" i="33"/>
  <c r="J42" i="33" s="1"/>
  <c r="P42" i="33" s="1"/>
  <c r="L86" i="25" s="1"/>
  <c r="J41" i="33"/>
  <c r="P41" i="33" s="1"/>
  <c r="L85" i="25" s="1"/>
  <c r="M40" i="33"/>
  <c r="C41" i="33"/>
  <c r="C41" i="32"/>
  <c r="M40" i="32"/>
  <c r="I42" i="32"/>
  <c r="J42" i="32" s="1"/>
  <c r="P42" i="32" s="1"/>
  <c r="K86" i="25" s="1"/>
  <c r="J41" i="32"/>
  <c r="P41" i="32" s="1"/>
  <c r="K85" i="25" s="1"/>
  <c r="M40" i="31"/>
  <c r="C41" i="31"/>
  <c r="I42" i="31"/>
  <c r="J42" i="31" s="1"/>
  <c r="P42" i="31" s="1"/>
  <c r="J86" i="25" s="1"/>
  <c r="J41" i="31"/>
  <c r="P41" i="31" s="1"/>
  <c r="J85" i="25" s="1"/>
  <c r="I42" i="30"/>
  <c r="J42" i="30" s="1"/>
  <c r="P42" i="30" s="1"/>
  <c r="I86" i="25" s="1"/>
  <c r="J41" i="30"/>
  <c r="P41" i="30" s="1"/>
  <c r="I85" i="25" s="1"/>
  <c r="M40" i="30"/>
  <c r="C41" i="30"/>
  <c r="C41" i="29"/>
  <c r="M40" i="29"/>
  <c r="I41" i="29"/>
  <c r="J40" i="29"/>
  <c r="P40" i="29" s="1"/>
  <c r="H84" i="25" s="1"/>
  <c r="I42" i="27"/>
  <c r="J42" i="27" s="1"/>
  <c r="P42" i="27" s="1"/>
  <c r="F86" i="25" s="1"/>
  <c r="J41" i="27"/>
  <c r="P41" i="27" s="1"/>
  <c r="F85" i="25" s="1"/>
  <c r="M40" i="27"/>
  <c r="C41" i="27"/>
  <c r="C42" i="46" l="1"/>
  <c r="M42" i="46" s="1"/>
  <c r="M41" i="46"/>
  <c r="C42" i="45"/>
  <c r="M42" i="45" s="1"/>
  <c r="M41" i="45"/>
  <c r="C42" i="44"/>
  <c r="M42" i="44" s="1"/>
  <c r="M41" i="44"/>
  <c r="C42" i="43"/>
  <c r="M42" i="43" s="1"/>
  <c r="M41" i="43"/>
  <c r="C42" i="42"/>
  <c r="M42" i="42" s="1"/>
  <c r="M41" i="42"/>
  <c r="C42" i="41"/>
  <c r="M42" i="41" s="1"/>
  <c r="M41" i="41"/>
  <c r="C42" i="40"/>
  <c r="M42" i="40" s="1"/>
  <c r="M41" i="40"/>
  <c r="C42" i="39"/>
  <c r="M42" i="39" s="1"/>
  <c r="M41" i="39"/>
  <c r="I42" i="39"/>
  <c r="J42" i="39" s="1"/>
  <c r="P42" i="39" s="1"/>
  <c r="R86" i="25" s="1"/>
  <c r="J41" i="39"/>
  <c r="P41" i="39" s="1"/>
  <c r="R85" i="25" s="1"/>
  <c r="C42" i="38"/>
  <c r="M42" i="38" s="1"/>
  <c r="M41" i="38"/>
  <c r="C42" i="37"/>
  <c r="M42" i="37" s="1"/>
  <c r="M41" i="37"/>
  <c r="C42" i="36"/>
  <c r="M42" i="36" s="1"/>
  <c r="M41" i="36"/>
  <c r="C42" i="35"/>
  <c r="M42" i="35" s="1"/>
  <c r="M41" i="35"/>
  <c r="C42" i="34"/>
  <c r="M42" i="34" s="1"/>
  <c r="M41" i="34"/>
  <c r="C42" i="33"/>
  <c r="M42" i="33" s="1"/>
  <c r="M41" i="33"/>
  <c r="C42" i="32"/>
  <c r="M42" i="32" s="1"/>
  <c r="M41" i="32"/>
  <c r="C42" i="31"/>
  <c r="M42" i="31" s="1"/>
  <c r="M41" i="31"/>
  <c r="C42" i="30"/>
  <c r="M42" i="30" s="1"/>
  <c r="M41" i="30"/>
  <c r="I42" i="29"/>
  <c r="J42" i="29" s="1"/>
  <c r="P42" i="29" s="1"/>
  <c r="H86" i="25" s="1"/>
  <c r="J41" i="29"/>
  <c r="P41" i="29" s="1"/>
  <c r="H85" i="25" s="1"/>
  <c r="C42" i="29"/>
  <c r="M42" i="29" s="1"/>
  <c r="M41" i="29"/>
  <c r="C42" i="27"/>
  <c r="M42" i="27" s="1"/>
  <c r="M41" i="27"/>
  <c r="P32" i="26" l="1"/>
  <c r="Q32" i="26"/>
  <c r="R32" i="26"/>
  <c r="S32" i="26"/>
  <c r="T32" i="26"/>
  <c r="U32" i="26"/>
  <c r="V32" i="26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F34" i="1" s="1"/>
  <c r="D35" i="1"/>
  <c r="D36" i="1"/>
  <c r="D37" i="1"/>
  <c r="D38" i="1"/>
  <c r="F38" i="1" s="1"/>
  <c r="D39" i="1"/>
  <c r="N39" i="1" s="1"/>
  <c r="D40" i="1"/>
  <c r="F40" i="1" s="1"/>
  <c r="D41" i="1"/>
  <c r="N41" i="1" s="1"/>
  <c r="D42" i="1"/>
  <c r="N42" i="1" s="1"/>
  <c r="O38" i="1"/>
  <c r="N38" i="1"/>
  <c r="N37" i="1"/>
  <c r="N36" i="1"/>
  <c r="O34" i="1"/>
  <c r="C34" i="1"/>
  <c r="C35" i="1" s="1"/>
  <c r="F35" i="1" l="1"/>
  <c r="N35" i="1"/>
  <c r="F36" i="1"/>
  <c r="N34" i="1"/>
  <c r="F39" i="1"/>
  <c r="N40" i="1"/>
  <c r="F42" i="1"/>
  <c r="G38" i="1"/>
  <c r="M35" i="1"/>
  <c r="C36" i="1"/>
  <c r="G34" i="1"/>
  <c r="M34" i="1"/>
  <c r="F37" i="1"/>
  <c r="F41" i="1"/>
  <c r="E6" i="1"/>
  <c r="M36" i="1" l="1"/>
  <c r="C37" i="1"/>
  <c r="I38" i="1"/>
  <c r="H38" i="1"/>
  <c r="I35" i="1"/>
  <c r="J35" i="1" s="1"/>
  <c r="P35" i="1" s="1"/>
  <c r="I36" i="1"/>
  <c r="J36" i="1" s="1"/>
  <c r="P36" i="1" s="1"/>
  <c r="I34" i="1"/>
  <c r="J34" i="1" s="1"/>
  <c r="P34" i="1" s="1"/>
  <c r="H34" i="1"/>
  <c r="I37" i="1"/>
  <c r="J37" i="1" s="1"/>
  <c r="P37" i="1" s="1"/>
  <c r="D39" i="28"/>
  <c r="D37" i="28"/>
  <c r="D38" i="28"/>
  <c r="B22" i="39"/>
  <c r="B26" i="39"/>
  <c r="B30" i="39"/>
  <c r="B34" i="39"/>
  <c r="C38" i="1" l="1"/>
  <c r="M37" i="1"/>
  <c r="I39" i="1"/>
  <c r="J38" i="1"/>
  <c r="P38" i="1" s="1"/>
  <c r="F38" i="28"/>
  <c r="N38" i="28"/>
  <c r="N37" i="28"/>
  <c r="N39" i="28"/>
  <c r="F39" i="28"/>
  <c r="J5" i="46"/>
  <c r="J5" i="38"/>
  <c r="J5" i="36"/>
  <c r="J5" i="33"/>
  <c r="J5" i="30"/>
  <c r="I40" i="1" l="1"/>
  <c r="J39" i="1"/>
  <c r="P39" i="1" s="1"/>
  <c r="C39" i="1"/>
  <c r="M38" i="1"/>
  <c r="J5" i="29"/>
  <c r="J5" i="1"/>
  <c r="F38" i="26"/>
  <c r="D33" i="26"/>
  <c r="E33" i="26"/>
  <c r="F33" i="26"/>
  <c r="G33" i="26"/>
  <c r="D34" i="26"/>
  <c r="E34" i="26"/>
  <c r="F34" i="26"/>
  <c r="G34" i="26"/>
  <c r="D35" i="26"/>
  <c r="E35" i="26"/>
  <c r="F35" i="26"/>
  <c r="G35" i="26"/>
  <c r="D36" i="26"/>
  <c r="E36" i="26"/>
  <c r="F36" i="26"/>
  <c r="G36" i="26"/>
  <c r="D37" i="26"/>
  <c r="E37" i="26"/>
  <c r="F37" i="26"/>
  <c r="G37" i="26"/>
  <c r="I37" i="26"/>
  <c r="J37" i="26"/>
  <c r="K37" i="26"/>
  <c r="D38" i="26"/>
  <c r="E38" i="26"/>
  <c r="G38" i="26"/>
  <c r="K38" i="26"/>
  <c r="D39" i="26"/>
  <c r="E39" i="26"/>
  <c r="F39" i="26"/>
  <c r="G39" i="26"/>
  <c r="D40" i="26"/>
  <c r="E40" i="26"/>
  <c r="F40" i="26"/>
  <c r="G40" i="26"/>
  <c r="D41" i="26"/>
  <c r="E41" i="26"/>
  <c r="D42" i="26"/>
  <c r="E42" i="26"/>
  <c r="F42" i="26"/>
  <c r="G42" i="26"/>
  <c r="D43" i="26"/>
  <c r="E43" i="26"/>
  <c r="F43" i="26"/>
  <c r="G43" i="26"/>
  <c r="D44" i="26"/>
  <c r="E44" i="26"/>
  <c r="F44" i="26"/>
  <c r="G44" i="26"/>
  <c r="D45" i="26"/>
  <c r="E45" i="26"/>
  <c r="F45" i="26"/>
  <c r="G45" i="26"/>
  <c r="D46" i="26"/>
  <c r="E46" i="26"/>
  <c r="F46" i="26"/>
  <c r="G46" i="26"/>
  <c r="D47" i="26"/>
  <c r="E47" i="26"/>
  <c r="F47" i="26"/>
  <c r="G47" i="26"/>
  <c r="J47" i="26"/>
  <c r="D48" i="26"/>
  <c r="E48" i="26"/>
  <c r="F48" i="26"/>
  <c r="G48" i="26"/>
  <c r="K48" i="26"/>
  <c r="D49" i="26"/>
  <c r="E49" i="26"/>
  <c r="F49" i="26"/>
  <c r="G49" i="26"/>
  <c r="J49" i="26"/>
  <c r="K49" i="26"/>
  <c r="D50" i="26"/>
  <c r="E50" i="26"/>
  <c r="F50" i="26"/>
  <c r="G50" i="26"/>
  <c r="I50" i="26"/>
  <c r="K50" i="26"/>
  <c r="D51" i="26"/>
  <c r="E51" i="26"/>
  <c r="F51" i="26"/>
  <c r="G51" i="26"/>
  <c r="D52" i="26"/>
  <c r="E52" i="26"/>
  <c r="F52" i="26"/>
  <c r="G52" i="26"/>
  <c r="D53" i="26"/>
  <c r="E53" i="26"/>
  <c r="F53" i="26"/>
  <c r="G53" i="26"/>
  <c r="I53" i="26"/>
  <c r="J53" i="26"/>
  <c r="D54" i="26"/>
  <c r="E54" i="26"/>
  <c r="F54" i="26"/>
  <c r="G54" i="26"/>
  <c r="K54" i="26"/>
  <c r="C40" i="1" l="1"/>
  <c r="M39" i="1"/>
  <c r="I41" i="1"/>
  <c r="J40" i="1"/>
  <c r="P40" i="1" s="1"/>
  <c r="E84" i="25" s="1"/>
  <c r="J5" i="35"/>
  <c r="J5" i="34"/>
  <c r="J5" i="40"/>
  <c r="J5" i="41"/>
  <c r="J5" i="44"/>
  <c r="I42" i="1" l="1"/>
  <c r="J42" i="1" s="1"/>
  <c r="P42" i="1" s="1"/>
  <c r="E86" i="25" s="1"/>
  <c r="J41" i="1"/>
  <c r="P41" i="1" s="1"/>
  <c r="E85" i="25" s="1"/>
  <c r="M40" i="1"/>
  <c r="C41" i="1"/>
  <c r="D33" i="46"/>
  <c r="D32" i="46"/>
  <c r="N32" i="46" s="1"/>
  <c r="D31" i="46"/>
  <c r="N31" i="46" s="1"/>
  <c r="D30" i="46"/>
  <c r="N30" i="46" s="1"/>
  <c r="D29" i="46"/>
  <c r="N29" i="46" s="1"/>
  <c r="D28" i="46"/>
  <c r="N28" i="46" s="1"/>
  <c r="D27" i="46"/>
  <c r="N27" i="46" s="1"/>
  <c r="D26" i="46"/>
  <c r="N26" i="46" s="1"/>
  <c r="D25" i="46"/>
  <c r="N25" i="46" s="1"/>
  <c r="D24" i="46"/>
  <c r="N24" i="46" s="1"/>
  <c r="D23" i="46"/>
  <c r="N23" i="46" s="1"/>
  <c r="D22" i="46"/>
  <c r="N22" i="46" s="1"/>
  <c r="D21" i="46"/>
  <c r="N21" i="46" s="1"/>
  <c r="D20" i="46"/>
  <c r="N20" i="46" s="1"/>
  <c r="D19" i="46"/>
  <c r="N19" i="46" s="1"/>
  <c r="D18" i="46"/>
  <c r="N18" i="46" s="1"/>
  <c r="D17" i="46"/>
  <c r="N17" i="46" s="1"/>
  <c r="D16" i="46"/>
  <c r="N16" i="46" s="1"/>
  <c r="D15" i="46"/>
  <c r="N15" i="46" s="1"/>
  <c r="D14" i="46"/>
  <c r="N14" i="46" s="1"/>
  <c r="D13" i="46"/>
  <c r="N13" i="46" s="1"/>
  <c r="D12" i="46"/>
  <c r="N12" i="46" s="1"/>
  <c r="D11" i="46"/>
  <c r="N11" i="46" s="1"/>
  <c r="D10" i="46"/>
  <c r="N10" i="46" s="1"/>
  <c r="D9" i="46"/>
  <c r="N9" i="46" s="1"/>
  <c r="D8" i="46"/>
  <c r="N8" i="46" s="1"/>
  <c r="C8" i="46"/>
  <c r="C9" i="46" s="1"/>
  <c r="M7" i="46"/>
  <c r="D7" i="46"/>
  <c r="N7" i="46" s="1"/>
  <c r="P6" i="46"/>
  <c r="O6" i="46"/>
  <c r="N6" i="46"/>
  <c r="D33" i="45"/>
  <c r="F34" i="45" s="1"/>
  <c r="G34" i="45" s="1"/>
  <c r="D32" i="45"/>
  <c r="N32" i="45" s="1"/>
  <c r="D31" i="45"/>
  <c r="D30" i="45"/>
  <c r="N30" i="45" s="1"/>
  <c r="D29" i="45"/>
  <c r="N29" i="45" s="1"/>
  <c r="D28" i="45"/>
  <c r="D27" i="45"/>
  <c r="N27" i="45" s="1"/>
  <c r="D26" i="45"/>
  <c r="N26" i="45" s="1"/>
  <c r="D25" i="45"/>
  <c r="D24" i="45"/>
  <c r="N24" i="45" s="1"/>
  <c r="D23" i="45"/>
  <c r="D22" i="45"/>
  <c r="N22" i="45" s="1"/>
  <c r="D21" i="45"/>
  <c r="N21" i="45" s="1"/>
  <c r="D20" i="45"/>
  <c r="D19" i="45"/>
  <c r="N19" i="45" s="1"/>
  <c r="D18" i="45"/>
  <c r="N18" i="45" s="1"/>
  <c r="D17" i="45"/>
  <c r="D16" i="45"/>
  <c r="N16" i="45" s="1"/>
  <c r="D15" i="45"/>
  <c r="N15" i="45" s="1"/>
  <c r="D14" i="45"/>
  <c r="D13" i="45"/>
  <c r="N13" i="45" s="1"/>
  <c r="D12" i="45"/>
  <c r="D11" i="45"/>
  <c r="N11" i="45" s="1"/>
  <c r="D10" i="45"/>
  <c r="D9" i="45"/>
  <c r="D8" i="45"/>
  <c r="N8" i="45" s="1"/>
  <c r="C8" i="45"/>
  <c r="C9" i="45" s="1"/>
  <c r="M7" i="45"/>
  <c r="D7" i="45"/>
  <c r="P6" i="45"/>
  <c r="O6" i="45"/>
  <c r="N6" i="45"/>
  <c r="D33" i="44"/>
  <c r="D32" i="44"/>
  <c r="N32" i="44" s="1"/>
  <c r="D31" i="44"/>
  <c r="N31" i="44" s="1"/>
  <c r="D30" i="44"/>
  <c r="N30" i="44" s="1"/>
  <c r="D29" i="44"/>
  <c r="N29" i="44" s="1"/>
  <c r="D28" i="44"/>
  <c r="N28" i="44" s="1"/>
  <c r="D27" i="44"/>
  <c r="N27" i="44" s="1"/>
  <c r="D26" i="44"/>
  <c r="N26" i="44" s="1"/>
  <c r="D25" i="44"/>
  <c r="N25" i="44" s="1"/>
  <c r="D24" i="44"/>
  <c r="N24" i="44" s="1"/>
  <c r="D23" i="44"/>
  <c r="N23" i="44" s="1"/>
  <c r="D22" i="44"/>
  <c r="N22" i="44" s="1"/>
  <c r="D21" i="44"/>
  <c r="N21" i="44" s="1"/>
  <c r="D20" i="44"/>
  <c r="N20" i="44" s="1"/>
  <c r="D19" i="44"/>
  <c r="N19" i="44" s="1"/>
  <c r="D18" i="44"/>
  <c r="N18" i="44" s="1"/>
  <c r="D17" i="44"/>
  <c r="N17" i="44" s="1"/>
  <c r="D16" i="44"/>
  <c r="N16" i="44" s="1"/>
  <c r="D15" i="44"/>
  <c r="N15" i="44" s="1"/>
  <c r="D14" i="44"/>
  <c r="N14" i="44" s="1"/>
  <c r="D13" i="44"/>
  <c r="N13" i="44" s="1"/>
  <c r="D12" i="44"/>
  <c r="N12" i="44" s="1"/>
  <c r="D11" i="44"/>
  <c r="N11" i="44" s="1"/>
  <c r="D10" i="44"/>
  <c r="N10" i="44" s="1"/>
  <c r="D9" i="44"/>
  <c r="N9" i="44" s="1"/>
  <c r="D8" i="44"/>
  <c r="N8" i="44" s="1"/>
  <c r="C8" i="44"/>
  <c r="C9" i="44" s="1"/>
  <c r="M7" i="44"/>
  <c r="D7" i="44"/>
  <c r="N7" i="44" s="1"/>
  <c r="P6" i="44"/>
  <c r="O6" i="44"/>
  <c r="N6" i="44"/>
  <c r="D33" i="43"/>
  <c r="D32" i="43"/>
  <c r="N32" i="43" s="1"/>
  <c r="D31" i="43"/>
  <c r="N31" i="43" s="1"/>
  <c r="D30" i="43"/>
  <c r="N30" i="43" s="1"/>
  <c r="D29" i="43"/>
  <c r="N29" i="43" s="1"/>
  <c r="D28" i="43"/>
  <c r="N28" i="43" s="1"/>
  <c r="D27" i="43"/>
  <c r="N27" i="43" s="1"/>
  <c r="D26" i="43"/>
  <c r="N26" i="43" s="1"/>
  <c r="D25" i="43"/>
  <c r="N25" i="43" s="1"/>
  <c r="D24" i="43"/>
  <c r="N24" i="43" s="1"/>
  <c r="D23" i="43"/>
  <c r="N23" i="43" s="1"/>
  <c r="D22" i="43"/>
  <c r="N22" i="43" s="1"/>
  <c r="D21" i="43"/>
  <c r="N21" i="43" s="1"/>
  <c r="D20" i="43"/>
  <c r="N20" i="43" s="1"/>
  <c r="D19" i="43"/>
  <c r="N19" i="43" s="1"/>
  <c r="D18" i="43"/>
  <c r="N18" i="43" s="1"/>
  <c r="D17" i="43"/>
  <c r="N17" i="43" s="1"/>
  <c r="D16" i="43"/>
  <c r="N16" i="43" s="1"/>
  <c r="D15" i="43"/>
  <c r="N15" i="43" s="1"/>
  <c r="D14" i="43"/>
  <c r="N14" i="43" s="1"/>
  <c r="D13" i="43"/>
  <c r="N13" i="43" s="1"/>
  <c r="D12" i="43"/>
  <c r="N12" i="43" s="1"/>
  <c r="D11" i="43"/>
  <c r="N11" i="43" s="1"/>
  <c r="D10" i="43"/>
  <c r="N10" i="43" s="1"/>
  <c r="D9" i="43"/>
  <c r="N9" i="43" s="1"/>
  <c r="D8" i="43"/>
  <c r="N8" i="43" s="1"/>
  <c r="C8" i="43"/>
  <c r="C9" i="43" s="1"/>
  <c r="M7" i="43"/>
  <c r="D7" i="43"/>
  <c r="N7" i="43" s="1"/>
  <c r="P6" i="43"/>
  <c r="O6" i="43"/>
  <c r="N6" i="43"/>
  <c r="D33" i="42"/>
  <c r="D32" i="42"/>
  <c r="N32" i="42" s="1"/>
  <c r="D31" i="42"/>
  <c r="N31" i="42" s="1"/>
  <c r="D30" i="42"/>
  <c r="N30" i="42" s="1"/>
  <c r="D29" i="42"/>
  <c r="N29" i="42" s="1"/>
  <c r="D28" i="42"/>
  <c r="N28" i="42" s="1"/>
  <c r="D27" i="42"/>
  <c r="N27" i="42" s="1"/>
  <c r="D26" i="42"/>
  <c r="N26" i="42" s="1"/>
  <c r="D25" i="42"/>
  <c r="N25" i="42" s="1"/>
  <c r="D24" i="42"/>
  <c r="N24" i="42" s="1"/>
  <c r="D23" i="42"/>
  <c r="N23" i="42" s="1"/>
  <c r="D22" i="42"/>
  <c r="N22" i="42" s="1"/>
  <c r="D21" i="42"/>
  <c r="N21" i="42" s="1"/>
  <c r="D20" i="42"/>
  <c r="N20" i="42" s="1"/>
  <c r="D19" i="42"/>
  <c r="N19" i="42" s="1"/>
  <c r="D18" i="42"/>
  <c r="N18" i="42" s="1"/>
  <c r="D17" i="42"/>
  <c r="N17" i="42" s="1"/>
  <c r="D16" i="42"/>
  <c r="N16" i="42" s="1"/>
  <c r="D15" i="42"/>
  <c r="N15" i="42" s="1"/>
  <c r="D14" i="42"/>
  <c r="N14" i="42" s="1"/>
  <c r="D13" i="42"/>
  <c r="N13" i="42" s="1"/>
  <c r="D12" i="42"/>
  <c r="N12" i="42" s="1"/>
  <c r="D11" i="42"/>
  <c r="N11" i="42" s="1"/>
  <c r="D10" i="42"/>
  <c r="N10" i="42" s="1"/>
  <c r="D9" i="42"/>
  <c r="N9" i="42" s="1"/>
  <c r="D8" i="42"/>
  <c r="N8" i="42" s="1"/>
  <c r="C8" i="42"/>
  <c r="M8" i="42" s="1"/>
  <c r="M7" i="42"/>
  <c r="D7" i="42"/>
  <c r="N7" i="42" s="1"/>
  <c r="P6" i="42"/>
  <c r="O6" i="42"/>
  <c r="N6" i="42"/>
  <c r="D33" i="41"/>
  <c r="D32" i="41"/>
  <c r="N32" i="41" s="1"/>
  <c r="D31" i="41"/>
  <c r="N31" i="41" s="1"/>
  <c r="D30" i="41"/>
  <c r="N30" i="41" s="1"/>
  <c r="D29" i="41"/>
  <c r="N29" i="41" s="1"/>
  <c r="D28" i="41"/>
  <c r="N28" i="41" s="1"/>
  <c r="D27" i="41"/>
  <c r="N27" i="41" s="1"/>
  <c r="D26" i="41"/>
  <c r="N26" i="41" s="1"/>
  <c r="D25" i="41"/>
  <c r="N25" i="41" s="1"/>
  <c r="D24" i="41"/>
  <c r="N24" i="41" s="1"/>
  <c r="D23" i="41"/>
  <c r="N23" i="41" s="1"/>
  <c r="D22" i="41"/>
  <c r="N22" i="41" s="1"/>
  <c r="D21" i="41"/>
  <c r="N21" i="41" s="1"/>
  <c r="D20" i="41"/>
  <c r="N20" i="41" s="1"/>
  <c r="D19" i="41"/>
  <c r="N19" i="41" s="1"/>
  <c r="D18" i="41"/>
  <c r="N18" i="41" s="1"/>
  <c r="D17" i="41"/>
  <c r="N17" i="41" s="1"/>
  <c r="D16" i="41"/>
  <c r="N16" i="41" s="1"/>
  <c r="D15" i="41"/>
  <c r="N15" i="41" s="1"/>
  <c r="D14" i="41"/>
  <c r="N14" i="41" s="1"/>
  <c r="D13" i="41"/>
  <c r="N13" i="41" s="1"/>
  <c r="D12" i="41"/>
  <c r="N12" i="41" s="1"/>
  <c r="D11" i="41"/>
  <c r="N11" i="41" s="1"/>
  <c r="D10" i="41"/>
  <c r="N10" i="41" s="1"/>
  <c r="D9" i="41"/>
  <c r="N9" i="41" s="1"/>
  <c r="D8" i="41"/>
  <c r="N8" i="41" s="1"/>
  <c r="C8" i="41"/>
  <c r="C9" i="41" s="1"/>
  <c r="M7" i="41"/>
  <c r="D7" i="41"/>
  <c r="N7" i="41" s="1"/>
  <c r="P6" i="41"/>
  <c r="O6" i="41"/>
  <c r="N6" i="41"/>
  <c r="D33" i="40"/>
  <c r="D32" i="40"/>
  <c r="N32" i="40" s="1"/>
  <c r="D31" i="40"/>
  <c r="N31" i="40" s="1"/>
  <c r="D30" i="40"/>
  <c r="N30" i="40" s="1"/>
  <c r="D29" i="40"/>
  <c r="N29" i="40" s="1"/>
  <c r="D28" i="40"/>
  <c r="N28" i="40" s="1"/>
  <c r="D27" i="40"/>
  <c r="N27" i="40" s="1"/>
  <c r="D26" i="40"/>
  <c r="N26" i="40" s="1"/>
  <c r="D25" i="40"/>
  <c r="N25" i="40" s="1"/>
  <c r="D24" i="40"/>
  <c r="N24" i="40" s="1"/>
  <c r="D23" i="40"/>
  <c r="N23" i="40" s="1"/>
  <c r="D22" i="40"/>
  <c r="N22" i="40" s="1"/>
  <c r="D21" i="40"/>
  <c r="N21" i="40" s="1"/>
  <c r="D20" i="40"/>
  <c r="N20" i="40" s="1"/>
  <c r="D19" i="40"/>
  <c r="N19" i="40" s="1"/>
  <c r="D18" i="40"/>
  <c r="N18" i="40" s="1"/>
  <c r="D17" i="40"/>
  <c r="N17" i="40" s="1"/>
  <c r="D16" i="40"/>
  <c r="N16" i="40" s="1"/>
  <c r="D15" i="40"/>
  <c r="D14" i="40"/>
  <c r="N14" i="40" s="1"/>
  <c r="D13" i="40"/>
  <c r="N13" i="40" s="1"/>
  <c r="D12" i="40"/>
  <c r="N12" i="40" s="1"/>
  <c r="D11" i="40"/>
  <c r="N11" i="40" s="1"/>
  <c r="D10" i="40"/>
  <c r="N10" i="40" s="1"/>
  <c r="D9" i="40"/>
  <c r="N9" i="40" s="1"/>
  <c r="D8" i="40"/>
  <c r="N8" i="40" s="1"/>
  <c r="C8" i="40"/>
  <c r="C9" i="40" s="1"/>
  <c r="M7" i="40"/>
  <c r="D7" i="40"/>
  <c r="N7" i="40" s="1"/>
  <c r="P6" i="40"/>
  <c r="O6" i="40"/>
  <c r="N6" i="40"/>
  <c r="D33" i="39"/>
  <c r="D32" i="39"/>
  <c r="N32" i="39" s="1"/>
  <c r="D31" i="39"/>
  <c r="N31" i="39" s="1"/>
  <c r="D30" i="39"/>
  <c r="N30" i="39" s="1"/>
  <c r="D29" i="39"/>
  <c r="N29" i="39" s="1"/>
  <c r="D28" i="39"/>
  <c r="N28" i="39" s="1"/>
  <c r="D27" i="39"/>
  <c r="N27" i="39" s="1"/>
  <c r="D26" i="39"/>
  <c r="N26" i="39" s="1"/>
  <c r="D25" i="39"/>
  <c r="N25" i="39" s="1"/>
  <c r="D24" i="39"/>
  <c r="N24" i="39" s="1"/>
  <c r="D23" i="39"/>
  <c r="N23" i="39" s="1"/>
  <c r="D22" i="39"/>
  <c r="N22" i="39" s="1"/>
  <c r="D21" i="39"/>
  <c r="D20" i="39"/>
  <c r="D19" i="39"/>
  <c r="D18" i="39"/>
  <c r="F18" i="39" s="1"/>
  <c r="D17" i="39"/>
  <c r="D16" i="39"/>
  <c r="N16" i="39" s="1"/>
  <c r="D15" i="39"/>
  <c r="D14" i="39"/>
  <c r="N14" i="39" s="1"/>
  <c r="D13" i="39"/>
  <c r="N13" i="39" s="1"/>
  <c r="D12" i="39"/>
  <c r="N12" i="39" s="1"/>
  <c r="D11" i="39"/>
  <c r="N11" i="39" s="1"/>
  <c r="D10" i="39"/>
  <c r="N10" i="39" s="1"/>
  <c r="D9" i="39"/>
  <c r="N9" i="39" s="1"/>
  <c r="D8" i="39"/>
  <c r="N8" i="39" s="1"/>
  <c r="C8" i="39"/>
  <c r="C9" i="39" s="1"/>
  <c r="M7" i="39"/>
  <c r="D7" i="39"/>
  <c r="N7" i="39" s="1"/>
  <c r="P6" i="39"/>
  <c r="O6" i="39"/>
  <c r="N6" i="39"/>
  <c r="D33" i="38"/>
  <c r="D32" i="38"/>
  <c r="D31" i="38"/>
  <c r="N31" i="38" s="1"/>
  <c r="D30" i="38"/>
  <c r="N30" i="38" s="1"/>
  <c r="D29" i="38"/>
  <c r="D28" i="38"/>
  <c r="N28" i="38" s="1"/>
  <c r="D27" i="38"/>
  <c r="D26" i="38"/>
  <c r="N26" i="38" s="1"/>
  <c r="D25" i="38"/>
  <c r="N25" i="38" s="1"/>
  <c r="D24" i="38"/>
  <c r="D23" i="38"/>
  <c r="N23" i="38" s="1"/>
  <c r="D22" i="38"/>
  <c r="N22" i="38" s="1"/>
  <c r="D21" i="38"/>
  <c r="D20" i="38"/>
  <c r="N20" i="38" s="1"/>
  <c r="D19" i="38"/>
  <c r="D18" i="38"/>
  <c r="N18" i="38" s="1"/>
  <c r="D17" i="38"/>
  <c r="N17" i="38" s="1"/>
  <c r="D16" i="38"/>
  <c r="D15" i="38"/>
  <c r="N15" i="38" s="1"/>
  <c r="D14" i="38"/>
  <c r="N14" i="38" s="1"/>
  <c r="D13" i="38"/>
  <c r="N13" i="38" s="1"/>
  <c r="D12" i="38"/>
  <c r="D11" i="38"/>
  <c r="N11" i="38" s="1"/>
  <c r="D10" i="38"/>
  <c r="D9" i="38"/>
  <c r="N9" i="38" s="1"/>
  <c r="D8" i="38"/>
  <c r="N8" i="38" s="1"/>
  <c r="C8" i="38"/>
  <c r="C9" i="38" s="1"/>
  <c r="M7" i="38"/>
  <c r="D7" i="38"/>
  <c r="P6" i="38"/>
  <c r="O6" i="38"/>
  <c r="N6" i="38"/>
  <c r="D33" i="37"/>
  <c r="D32" i="37"/>
  <c r="D31" i="37"/>
  <c r="D30" i="37"/>
  <c r="D29" i="37"/>
  <c r="D28" i="37"/>
  <c r="D27" i="37"/>
  <c r="D26" i="37"/>
  <c r="N26" i="37" s="1"/>
  <c r="D25" i="37"/>
  <c r="D24" i="37"/>
  <c r="D23" i="37"/>
  <c r="D22" i="37"/>
  <c r="D21" i="37"/>
  <c r="D20" i="37"/>
  <c r="D19" i="37"/>
  <c r="D18" i="37"/>
  <c r="N18" i="37" s="1"/>
  <c r="D17" i="37"/>
  <c r="D16" i="37"/>
  <c r="N16" i="37" s="1"/>
  <c r="D15" i="37"/>
  <c r="N15" i="37" s="1"/>
  <c r="D14" i="37"/>
  <c r="N14" i="37" s="1"/>
  <c r="D13" i="37"/>
  <c r="N13" i="37" s="1"/>
  <c r="D12" i="37"/>
  <c r="N12" i="37" s="1"/>
  <c r="D11" i="37"/>
  <c r="N11" i="37" s="1"/>
  <c r="D10" i="37"/>
  <c r="N10" i="37" s="1"/>
  <c r="D9" i="37"/>
  <c r="N9" i="37" s="1"/>
  <c r="D8" i="37"/>
  <c r="N8" i="37" s="1"/>
  <c r="C8" i="37"/>
  <c r="C9" i="37" s="1"/>
  <c r="M7" i="37"/>
  <c r="D7" i="37"/>
  <c r="N7" i="37" s="1"/>
  <c r="P6" i="37"/>
  <c r="O6" i="37"/>
  <c r="N6" i="37"/>
  <c r="D33" i="36"/>
  <c r="D32" i="36"/>
  <c r="N32" i="36" s="1"/>
  <c r="D31" i="36"/>
  <c r="N31" i="36" s="1"/>
  <c r="D30" i="36"/>
  <c r="N30" i="36" s="1"/>
  <c r="D29" i="36"/>
  <c r="N29" i="36" s="1"/>
  <c r="D28" i="36"/>
  <c r="N28" i="36" s="1"/>
  <c r="D27" i="36"/>
  <c r="N27" i="36" s="1"/>
  <c r="D26" i="36"/>
  <c r="N26" i="36" s="1"/>
  <c r="D25" i="36"/>
  <c r="N25" i="36" s="1"/>
  <c r="D24" i="36"/>
  <c r="N24" i="36" s="1"/>
  <c r="D23" i="36"/>
  <c r="N23" i="36" s="1"/>
  <c r="D22" i="36"/>
  <c r="N22" i="36" s="1"/>
  <c r="D21" i="36"/>
  <c r="N21" i="36" s="1"/>
  <c r="D20" i="36"/>
  <c r="N20" i="36" s="1"/>
  <c r="D19" i="36"/>
  <c r="N19" i="36" s="1"/>
  <c r="D18" i="36"/>
  <c r="N18" i="36" s="1"/>
  <c r="D17" i="36"/>
  <c r="N17" i="36" s="1"/>
  <c r="D16" i="36"/>
  <c r="N16" i="36" s="1"/>
  <c r="D15" i="36"/>
  <c r="N15" i="36" s="1"/>
  <c r="D14" i="36"/>
  <c r="N14" i="36" s="1"/>
  <c r="D13" i="36"/>
  <c r="N13" i="36" s="1"/>
  <c r="D12" i="36"/>
  <c r="N12" i="36" s="1"/>
  <c r="D11" i="36"/>
  <c r="N11" i="36" s="1"/>
  <c r="D10" i="36"/>
  <c r="N10" i="36" s="1"/>
  <c r="D9" i="36"/>
  <c r="N9" i="36" s="1"/>
  <c r="D8" i="36"/>
  <c r="N8" i="36" s="1"/>
  <c r="C8" i="36"/>
  <c r="C9" i="36" s="1"/>
  <c r="M7" i="36"/>
  <c r="D7" i="36"/>
  <c r="N7" i="36" s="1"/>
  <c r="P6" i="36"/>
  <c r="O6" i="36"/>
  <c r="N6" i="36"/>
  <c r="D33" i="35"/>
  <c r="D32" i="35"/>
  <c r="N32" i="35" s="1"/>
  <c r="D31" i="35"/>
  <c r="N31" i="35" s="1"/>
  <c r="D30" i="35"/>
  <c r="N30" i="35" s="1"/>
  <c r="D29" i="35"/>
  <c r="N29" i="35" s="1"/>
  <c r="D28" i="35"/>
  <c r="N28" i="35" s="1"/>
  <c r="D27" i="35"/>
  <c r="N27" i="35" s="1"/>
  <c r="D26" i="35"/>
  <c r="N26" i="35" s="1"/>
  <c r="D25" i="35"/>
  <c r="N25" i="35" s="1"/>
  <c r="D24" i="35"/>
  <c r="N24" i="35" s="1"/>
  <c r="D23" i="35"/>
  <c r="N23" i="35" s="1"/>
  <c r="D22" i="35"/>
  <c r="N22" i="35" s="1"/>
  <c r="D21" i="35"/>
  <c r="N21" i="35" s="1"/>
  <c r="D20" i="35"/>
  <c r="N20" i="35" s="1"/>
  <c r="D19" i="35"/>
  <c r="N19" i="35" s="1"/>
  <c r="D18" i="35"/>
  <c r="N18" i="35" s="1"/>
  <c r="D17" i="35"/>
  <c r="N17" i="35" s="1"/>
  <c r="D16" i="35"/>
  <c r="N16" i="35" s="1"/>
  <c r="D15" i="35"/>
  <c r="N15" i="35" s="1"/>
  <c r="D14" i="35"/>
  <c r="N14" i="35" s="1"/>
  <c r="D13" i="35"/>
  <c r="N13" i="35" s="1"/>
  <c r="D12" i="35"/>
  <c r="N12" i="35" s="1"/>
  <c r="D11" i="35"/>
  <c r="N11" i="35" s="1"/>
  <c r="D10" i="35"/>
  <c r="N10" i="35" s="1"/>
  <c r="D9" i="35"/>
  <c r="N9" i="35" s="1"/>
  <c r="D8" i="35"/>
  <c r="N8" i="35" s="1"/>
  <c r="C8" i="35"/>
  <c r="C9" i="35" s="1"/>
  <c r="M7" i="35"/>
  <c r="D7" i="35"/>
  <c r="N7" i="35" s="1"/>
  <c r="P6" i="35"/>
  <c r="O6" i="35"/>
  <c r="N6" i="35"/>
  <c r="D33" i="34"/>
  <c r="D32" i="34"/>
  <c r="N32" i="34" s="1"/>
  <c r="D31" i="34"/>
  <c r="N31" i="34" s="1"/>
  <c r="D30" i="34"/>
  <c r="N30" i="34" s="1"/>
  <c r="D29" i="34"/>
  <c r="N29" i="34" s="1"/>
  <c r="D28" i="34"/>
  <c r="N28" i="34" s="1"/>
  <c r="D27" i="34"/>
  <c r="N27" i="34" s="1"/>
  <c r="D26" i="34"/>
  <c r="N26" i="34" s="1"/>
  <c r="D25" i="34"/>
  <c r="N25" i="34" s="1"/>
  <c r="D24" i="34"/>
  <c r="N24" i="34" s="1"/>
  <c r="D23" i="34"/>
  <c r="N23" i="34" s="1"/>
  <c r="D22" i="34"/>
  <c r="N22" i="34" s="1"/>
  <c r="D21" i="34"/>
  <c r="N21" i="34" s="1"/>
  <c r="D20" i="34"/>
  <c r="N20" i="34" s="1"/>
  <c r="D19" i="34"/>
  <c r="N19" i="34" s="1"/>
  <c r="D18" i="34"/>
  <c r="N18" i="34" s="1"/>
  <c r="D17" i="34"/>
  <c r="N17" i="34" s="1"/>
  <c r="D16" i="34"/>
  <c r="D15" i="34"/>
  <c r="N15" i="34" s="1"/>
  <c r="D14" i="34"/>
  <c r="N14" i="34" s="1"/>
  <c r="D13" i="34"/>
  <c r="N13" i="34" s="1"/>
  <c r="D12" i="34"/>
  <c r="N12" i="34" s="1"/>
  <c r="D11" i="34"/>
  <c r="N11" i="34" s="1"/>
  <c r="D10" i="34"/>
  <c r="N10" i="34" s="1"/>
  <c r="D9" i="34"/>
  <c r="N9" i="34" s="1"/>
  <c r="D8" i="34"/>
  <c r="N8" i="34" s="1"/>
  <c r="C8" i="34"/>
  <c r="C9" i="34" s="1"/>
  <c r="M7" i="34"/>
  <c r="D7" i="34"/>
  <c r="F8" i="34" s="1"/>
  <c r="P6" i="34"/>
  <c r="O6" i="34"/>
  <c r="N6" i="34"/>
  <c r="D33" i="33"/>
  <c r="D32" i="33"/>
  <c r="N32" i="33" s="1"/>
  <c r="D31" i="33"/>
  <c r="N31" i="33" s="1"/>
  <c r="D30" i="33"/>
  <c r="N30" i="33" s="1"/>
  <c r="D29" i="33"/>
  <c r="N29" i="33" s="1"/>
  <c r="D28" i="33"/>
  <c r="N28" i="33" s="1"/>
  <c r="D27" i="33"/>
  <c r="N27" i="33" s="1"/>
  <c r="D26" i="33"/>
  <c r="N26" i="33" s="1"/>
  <c r="D25" i="33"/>
  <c r="N25" i="33" s="1"/>
  <c r="D24" i="33"/>
  <c r="N24" i="33" s="1"/>
  <c r="D23" i="33"/>
  <c r="N23" i="33" s="1"/>
  <c r="D22" i="33"/>
  <c r="N22" i="33" s="1"/>
  <c r="D21" i="33"/>
  <c r="N21" i="33" s="1"/>
  <c r="D20" i="33"/>
  <c r="N20" i="33" s="1"/>
  <c r="D19" i="33"/>
  <c r="N19" i="33" s="1"/>
  <c r="D18" i="33"/>
  <c r="N18" i="33" s="1"/>
  <c r="D17" i="33"/>
  <c r="N17" i="33" s="1"/>
  <c r="D16" i="33"/>
  <c r="N16" i="33" s="1"/>
  <c r="D15" i="33"/>
  <c r="N15" i="33" s="1"/>
  <c r="D14" i="33"/>
  <c r="N14" i="33" s="1"/>
  <c r="D13" i="33"/>
  <c r="N13" i="33" s="1"/>
  <c r="D12" i="33"/>
  <c r="N12" i="33" s="1"/>
  <c r="D11" i="33"/>
  <c r="N11" i="33" s="1"/>
  <c r="D10" i="33"/>
  <c r="N10" i="33" s="1"/>
  <c r="D9" i="33"/>
  <c r="N9" i="33" s="1"/>
  <c r="D8" i="33"/>
  <c r="N8" i="33" s="1"/>
  <c r="C8" i="33"/>
  <c r="M8" i="33" s="1"/>
  <c r="M7" i="33"/>
  <c r="D7" i="33"/>
  <c r="N7" i="33" s="1"/>
  <c r="P6" i="33"/>
  <c r="O6" i="33"/>
  <c r="N6" i="33"/>
  <c r="D33" i="32"/>
  <c r="D32" i="32"/>
  <c r="N32" i="32" s="1"/>
  <c r="D31" i="32"/>
  <c r="N31" i="32" s="1"/>
  <c r="D30" i="32"/>
  <c r="N30" i="32" s="1"/>
  <c r="D29" i="32"/>
  <c r="N29" i="32" s="1"/>
  <c r="D28" i="32"/>
  <c r="N28" i="32" s="1"/>
  <c r="D27" i="32"/>
  <c r="N27" i="32" s="1"/>
  <c r="D26" i="32"/>
  <c r="N26" i="32" s="1"/>
  <c r="D25" i="32"/>
  <c r="N25" i="32" s="1"/>
  <c r="D24" i="32"/>
  <c r="N24" i="32" s="1"/>
  <c r="D23" i="32"/>
  <c r="N23" i="32" s="1"/>
  <c r="D22" i="32"/>
  <c r="N22" i="32" s="1"/>
  <c r="D21" i="32"/>
  <c r="N21" i="32" s="1"/>
  <c r="D20" i="32"/>
  <c r="N20" i="32" s="1"/>
  <c r="D19" i="32"/>
  <c r="N19" i="32" s="1"/>
  <c r="D18" i="32"/>
  <c r="N18" i="32" s="1"/>
  <c r="D17" i="32"/>
  <c r="N17" i="32" s="1"/>
  <c r="D16" i="32"/>
  <c r="N16" i="32" s="1"/>
  <c r="D15" i="32"/>
  <c r="N15" i="32" s="1"/>
  <c r="D14" i="32"/>
  <c r="N14" i="32" s="1"/>
  <c r="D13" i="32"/>
  <c r="N13" i="32" s="1"/>
  <c r="D12" i="32"/>
  <c r="N12" i="32" s="1"/>
  <c r="D11" i="32"/>
  <c r="N11" i="32" s="1"/>
  <c r="D10" i="32"/>
  <c r="N10" i="32" s="1"/>
  <c r="D9" i="32"/>
  <c r="N9" i="32" s="1"/>
  <c r="D8" i="32"/>
  <c r="N8" i="32" s="1"/>
  <c r="C8" i="32"/>
  <c r="M8" i="32" s="1"/>
  <c r="M7" i="32"/>
  <c r="D7" i="32"/>
  <c r="N7" i="32" s="1"/>
  <c r="P6" i="32"/>
  <c r="O6" i="32"/>
  <c r="N6" i="32"/>
  <c r="D33" i="31"/>
  <c r="D32" i="31"/>
  <c r="N32" i="31" s="1"/>
  <c r="D31" i="31"/>
  <c r="N31" i="31" s="1"/>
  <c r="D30" i="31"/>
  <c r="N30" i="31" s="1"/>
  <c r="D29" i="31"/>
  <c r="N29" i="31" s="1"/>
  <c r="D28" i="31"/>
  <c r="N28" i="31" s="1"/>
  <c r="D27" i="31"/>
  <c r="N27" i="31" s="1"/>
  <c r="D26" i="31"/>
  <c r="N26" i="31" s="1"/>
  <c r="D25" i="31"/>
  <c r="N25" i="31" s="1"/>
  <c r="D24" i="31"/>
  <c r="N24" i="31" s="1"/>
  <c r="D23" i="31"/>
  <c r="N23" i="31" s="1"/>
  <c r="D22" i="31"/>
  <c r="N22" i="31" s="1"/>
  <c r="D21" i="31"/>
  <c r="N21" i="31" s="1"/>
  <c r="D20" i="31"/>
  <c r="N20" i="31" s="1"/>
  <c r="D19" i="31"/>
  <c r="N19" i="31" s="1"/>
  <c r="D18" i="31"/>
  <c r="N18" i="31" s="1"/>
  <c r="D17" i="31"/>
  <c r="N17" i="31" s="1"/>
  <c r="D16" i="31"/>
  <c r="N16" i="31" s="1"/>
  <c r="D15" i="31"/>
  <c r="N15" i="31" s="1"/>
  <c r="D14" i="31"/>
  <c r="N14" i="31" s="1"/>
  <c r="D13" i="31"/>
  <c r="N13" i="31" s="1"/>
  <c r="D12" i="31"/>
  <c r="N12" i="31" s="1"/>
  <c r="D11" i="31"/>
  <c r="N11" i="31" s="1"/>
  <c r="D10" i="31"/>
  <c r="N10" i="31" s="1"/>
  <c r="D9" i="31"/>
  <c r="N9" i="31" s="1"/>
  <c r="D8" i="31"/>
  <c r="N8" i="31" s="1"/>
  <c r="C8" i="31"/>
  <c r="M8" i="31" s="1"/>
  <c r="M7" i="31"/>
  <c r="D7" i="31"/>
  <c r="N7" i="31" s="1"/>
  <c r="P6" i="31"/>
  <c r="O6" i="31"/>
  <c r="N6" i="31"/>
  <c r="D33" i="30"/>
  <c r="D32" i="30"/>
  <c r="N32" i="30" s="1"/>
  <c r="D31" i="30"/>
  <c r="N31" i="30" s="1"/>
  <c r="D30" i="30"/>
  <c r="N30" i="30" s="1"/>
  <c r="D29" i="30"/>
  <c r="N29" i="30" s="1"/>
  <c r="D28" i="30"/>
  <c r="N28" i="30" s="1"/>
  <c r="D27" i="30"/>
  <c r="N27" i="30" s="1"/>
  <c r="D26" i="30"/>
  <c r="N26" i="30" s="1"/>
  <c r="D25" i="30"/>
  <c r="N25" i="30" s="1"/>
  <c r="D24" i="30"/>
  <c r="N24" i="30" s="1"/>
  <c r="D23" i="30"/>
  <c r="N23" i="30" s="1"/>
  <c r="D22" i="30"/>
  <c r="N22" i="30" s="1"/>
  <c r="D21" i="30"/>
  <c r="N21" i="30" s="1"/>
  <c r="D20" i="30"/>
  <c r="N20" i="30" s="1"/>
  <c r="D19" i="30"/>
  <c r="N19" i="30" s="1"/>
  <c r="D18" i="30"/>
  <c r="N18" i="30" s="1"/>
  <c r="D17" i="30"/>
  <c r="N17" i="30" s="1"/>
  <c r="D16" i="30"/>
  <c r="N16" i="30" s="1"/>
  <c r="D15" i="30"/>
  <c r="N15" i="30" s="1"/>
  <c r="D14" i="30"/>
  <c r="N14" i="30" s="1"/>
  <c r="D13" i="30"/>
  <c r="N13" i="30" s="1"/>
  <c r="D12" i="30"/>
  <c r="N12" i="30" s="1"/>
  <c r="D11" i="30"/>
  <c r="N11" i="30" s="1"/>
  <c r="D10" i="30"/>
  <c r="N10" i="30" s="1"/>
  <c r="D9" i="30"/>
  <c r="N9" i="30" s="1"/>
  <c r="D8" i="30"/>
  <c r="N8" i="30" s="1"/>
  <c r="C8" i="30"/>
  <c r="C9" i="30" s="1"/>
  <c r="M7" i="30"/>
  <c r="D7" i="30"/>
  <c r="N7" i="30" s="1"/>
  <c r="P6" i="30"/>
  <c r="O6" i="30"/>
  <c r="N6" i="30"/>
  <c r="D8" i="29"/>
  <c r="N8" i="29" s="1"/>
  <c r="D9" i="29"/>
  <c r="N9" i="29" s="1"/>
  <c r="D10" i="29"/>
  <c r="D11" i="29"/>
  <c r="D12" i="29"/>
  <c r="D13" i="29"/>
  <c r="D14" i="29"/>
  <c r="D15" i="29"/>
  <c r="D16" i="29"/>
  <c r="D17" i="29"/>
  <c r="N17" i="29" s="1"/>
  <c r="D18" i="29"/>
  <c r="N18" i="29" s="1"/>
  <c r="D19" i="29"/>
  <c r="D20" i="29"/>
  <c r="N20" i="29" s="1"/>
  <c r="D21" i="29"/>
  <c r="N21" i="29" s="1"/>
  <c r="D22" i="29"/>
  <c r="N22" i="29" s="1"/>
  <c r="D23" i="29"/>
  <c r="N23" i="29" s="1"/>
  <c r="D24" i="29"/>
  <c r="D25" i="29"/>
  <c r="D26" i="29"/>
  <c r="N26" i="29" s="1"/>
  <c r="D27" i="29"/>
  <c r="D28" i="29"/>
  <c r="D29" i="29"/>
  <c r="N29" i="29" s="1"/>
  <c r="D30" i="29"/>
  <c r="N30" i="29" s="1"/>
  <c r="D31" i="29"/>
  <c r="D32" i="29"/>
  <c r="N32" i="29" s="1"/>
  <c r="D33" i="29"/>
  <c r="D7" i="29"/>
  <c r="N7" i="29" s="1"/>
  <c r="D36" i="28"/>
  <c r="D35" i="28"/>
  <c r="N35" i="28" s="1"/>
  <c r="D8" i="28"/>
  <c r="D9" i="28"/>
  <c r="D10" i="28"/>
  <c r="D11" i="28"/>
  <c r="N11" i="28" s="1"/>
  <c r="D12" i="28"/>
  <c r="F13" i="28" s="1"/>
  <c r="D13" i="28"/>
  <c r="D14" i="28"/>
  <c r="N14" i="28" s="1"/>
  <c r="D15" i="28"/>
  <c r="D16" i="28"/>
  <c r="N16" i="28" s="1"/>
  <c r="D17" i="28"/>
  <c r="N17" i="28" s="1"/>
  <c r="D18" i="28"/>
  <c r="N18" i="28" s="1"/>
  <c r="D19" i="28"/>
  <c r="D20" i="28"/>
  <c r="N20" i="28" s="1"/>
  <c r="D21" i="28"/>
  <c r="N21" i="28" s="1"/>
  <c r="D22" i="28"/>
  <c r="N22" i="28" s="1"/>
  <c r="D23" i="28"/>
  <c r="N23" i="28" s="1"/>
  <c r="D24" i="28"/>
  <c r="N24" i="28" s="1"/>
  <c r="D25" i="28"/>
  <c r="D26" i="28"/>
  <c r="N26" i="28" s="1"/>
  <c r="D27" i="28"/>
  <c r="N27" i="28" s="1"/>
  <c r="D28" i="28"/>
  <c r="N28" i="28" s="1"/>
  <c r="D29" i="28"/>
  <c r="N29" i="28" s="1"/>
  <c r="D30" i="28"/>
  <c r="N30" i="28" s="1"/>
  <c r="D31" i="28"/>
  <c r="D32" i="28"/>
  <c r="N32" i="28" s="1"/>
  <c r="D33" i="28"/>
  <c r="N33" i="28" s="1"/>
  <c r="D34" i="28"/>
  <c r="N34" i="28" s="1"/>
  <c r="D7" i="28"/>
  <c r="N7" i="28" s="1"/>
  <c r="D7" i="27"/>
  <c r="N7" i="27" s="1"/>
  <c r="D8" i="27"/>
  <c r="D9" i="27"/>
  <c r="D10" i="27"/>
  <c r="D11" i="27"/>
  <c r="D12" i="27"/>
  <c r="N12" i="27" s="1"/>
  <c r="D13" i="27"/>
  <c r="N13" i="27" s="1"/>
  <c r="D14" i="27"/>
  <c r="N14" i="27" s="1"/>
  <c r="D15" i="27"/>
  <c r="D16" i="27"/>
  <c r="F17" i="27" s="1"/>
  <c r="D17" i="27"/>
  <c r="D18" i="27"/>
  <c r="N18" i="27" s="1"/>
  <c r="D19" i="27"/>
  <c r="D20" i="27"/>
  <c r="D21" i="27"/>
  <c r="N21" i="27" s="1"/>
  <c r="D22" i="27"/>
  <c r="N22" i="27" s="1"/>
  <c r="D23" i="27"/>
  <c r="N23" i="27" s="1"/>
  <c r="D24" i="27"/>
  <c r="N24" i="27" s="1"/>
  <c r="D25" i="27"/>
  <c r="N25" i="27" s="1"/>
  <c r="D26" i="27"/>
  <c r="N26" i="27" s="1"/>
  <c r="D27" i="27"/>
  <c r="N27" i="27" s="1"/>
  <c r="D28" i="27"/>
  <c r="N28" i="27" s="1"/>
  <c r="D29" i="27"/>
  <c r="D30" i="27"/>
  <c r="N30" i="27" s="1"/>
  <c r="D31" i="27"/>
  <c r="N31" i="27" s="1"/>
  <c r="D32" i="27"/>
  <c r="N32" i="27" s="1"/>
  <c r="D33" i="27"/>
  <c r="N31" i="29"/>
  <c r="N28" i="29"/>
  <c r="N27" i="29"/>
  <c r="N25" i="29"/>
  <c r="N24" i="29"/>
  <c r="N19" i="29"/>
  <c r="N16" i="29"/>
  <c r="N15" i="29"/>
  <c r="N14" i="29"/>
  <c r="N13" i="29"/>
  <c r="N12" i="29"/>
  <c r="C8" i="29"/>
  <c r="M8" i="29" s="1"/>
  <c r="M7" i="29"/>
  <c r="P6" i="29"/>
  <c r="O6" i="29"/>
  <c r="N6" i="29"/>
  <c r="N31" i="28"/>
  <c r="N25" i="28"/>
  <c r="N19" i="28"/>
  <c r="N13" i="28"/>
  <c r="F14" i="28"/>
  <c r="N9" i="28"/>
  <c r="N8" i="28"/>
  <c r="C8" i="28"/>
  <c r="C9" i="28" s="1"/>
  <c r="M7" i="28"/>
  <c r="P6" i="28"/>
  <c r="O6" i="28"/>
  <c r="N6" i="28"/>
  <c r="N29" i="27"/>
  <c r="N17" i="27"/>
  <c r="N15" i="27"/>
  <c r="N11" i="27"/>
  <c r="N9" i="27"/>
  <c r="N8" i="27"/>
  <c r="C8" i="27"/>
  <c r="M8" i="27" s="1"/>
  <c r="M7" i="27"/>
  <c r="P6" i="27"/>
  <c r="O6" i="27"/>
  <c r="N6" i="27"/>
  <c r="AA22" i="26"/>
  <c r="E9" i="1" s="1"/>
  <c r="O9" i="1" s="1"/>
  <c r="O32" i="26"/>
  <c r="C33" i="26"/>
  <c r="C34" i="26"/>
  <c r="C35" i="26"/>
  <c r="C36" i="26"/>
  <c r="C37" i="26"/>
  <c r="C38" i="26"/>
  <c r="C39" i="26"/>
  <c r="C40" i="26"/>
  <c r="C41" i="26"/>
  <c r="C42" i="26"/>
  <c r="C43" i="26"/>
  <c r="C44" i="26"/>
  <c r="C45" i="26"/>
  <c r="C46" i="26"/>
  <c r="C47" i="26"/>
  <c r="C48" i="26"/>
  <c r="C49" i="26"/>
  <c r="C50" i="26"/>
  <c r="C51" i="26"/>
  <c r="C52" i="26"/>
  <c r="C53" i="26"/>
  <c r="I27" i="26"/>
  <c r="U27" i="26" s="1"/>
  <c r="H27" i="26"/>
  <c r="T27" i="26" s="1"/>
  <c r="G27" i="26"/>
  <c r="S27" i="26" s="1"/>
  <c r="F27" i="26"/>
  <c r="R27" i="26" s="1"/>
  <c r="E27" i="26"/>
  <c r="Q27" i="26" s="1"/>
  <c r="D27" i="26"/>
  <c r="P27" i="26" s="1"/>
  <c r="I26" i="26"/>
  <c r="U26" i="26" s="1"/>
  <c r="H26" i="26"/>
  <c r="T26" i="26" s="1"/>
  <c r="G26" i="26"/>
  <c r="S26" i="26" s="1"/>
  <c r="F26" i="26"/>
  <c r="R26" i="26" s="1"/>
  <c r="E26" i="26"/>
  <c r="Q26" i="26" s="1"/>
  <c r="D26" i="26"/>
  <c r="P26" i="26" s="1"/>
  <c r="I25" i="26"/>
  <c r="U25" i="26" s="1"/>
  <c r="H25" i="26"/>
  <c r="T25" i="26" s="1"/>
  <c r="G25" i="26"/>
  <c r="S25" i="26" s="1"/>
  <c r="F25" i="26"/>
  <c r="R25" i="26" s="1"/>
  <c r="E25" i="26"/>
  <c r="Q25" i="26" s="1"/>
  <c r="D25" i="26"/>
  <c r="P25" i="26" s="1"/>
  <c r="I24" i="26"/>
  <c r="U24" i="26" s="1"/>
  <c r="H24" i="26"/>
  <c r="T24" i="26" s="1"/>
  <c r="G24" i="26"/>
  <c r="S24" i="26" s="1"/>
  <c r="F24" i="26"/>
  <c r="R24" i="26" s="1"/>
  <c r="E24" i="26"/>
  <c r="Q24" i="26" s="1"/>
  <c r="D24" i="26"/>
  <c r="P24" i="26" s="1"/>
  <c r="I23" i="26"/>
  <c r="U23" i="26" s="1"/>
  <c r="H23" i="26"/>
  <c r="T23" i="26" s="1"/>
  <c r="G23" i="26"/>
  <c r="S23" i="26" s="1"/>
  <c r="F23" i="26"/>
  <c r="R23" i="26" s="1"/>
  <c r="E23" i="26"/>
  <c r="Q23" i="26" s="1"/>
  <c r="D23" i="26"/>
  <c r="P23" i="26" s="1"/>
  <c r="I22" i="26"/>
  <c r="U22" i="26" s="1"/>
  <c r="H22" i="26"/>
  <c r="T22" i="26" s="1"/>
  <c r="G22" i="26"/>
  <c r="S22" i="26" s="1"/>
  <c r="F22" i="26"/>
  <c r="R22" i="26" s="1"/>
  <c r="E22" i="26"/>
  <c r="Q22" i="26" s="1"/>
  <c r="D22" i="26"/>
  <c r="P22" i="26" s="1"/>
  <c r="I21" i="26"/>
  <c r="U21" i="26" s="1"/>
  <c r="H21" i="26"/>
  <c r="T21" i="26" s="1"/>
  <c r="G21" i="26"/>
  <c r="S21" i="26" s="1"/>
  <c r="F21" i="26"/>
  <c r="R21" i="26" s="1"/>
  <c r="E21" i="26"/>
  <c r="Q21" i="26" s="1"/>
  <c r="D21" i="26"/>
  <c r="P21" i="26" s="1"/>
  <c r="I20" i="26"/>
  <c r="U20" i="26" s="1"/>
  <c r="H20" i="26"/>
  <c r="T20" i="26" s="1"/>
  <c r="G20" i="26"/>
  <c r="S20" i="26" s="1"/>
  <c r="F20" i="26"/>
  <c r="R20" i="26" s="1"/>
  <c r="E20" i="26"/>
  <c r="Q20" i="26" s="1"/>
  <c r="D20" i="26"/>
  <c r="P20" i="26" s="1"/>
  <c r="I19" i="26"/>
  <c r="U19" i="26" s="1"/>
  <c r="H19" i="26"/>
  <c r="T19" i="26" s="1"/>
  <c r="G19" i="26"/>
  <c r="S19" i="26" s="1"/>
  <c r="F19" i="26"/>
  <c r="R19" i="26" s="1"/>
  <c r="E19" i="26"/>
  <c r="Q19" i="26" s="1"/>
  <c r="D19" i="26"/>
  <c r="P19" i="26" s="1"/>
  <c r="I18" i="26"/>
  <c r="U18" i="26" s="1"/>
  <c r="H18" i="26"/>
  <c r="T18" i="26" s="1"/>
  <c r="G18" i="26"/>
  <c r="S18" i="26" s="1"/>
  <c r="F18" i="26"/>
  <c r="R18" i="26" s="1"/>
  <c r="E18" i="26"/>
  <c r="Q18" i="26" s="1"/>
  <c r="D18" i="26"/>
  <c r="P18" i="26" s="1"/>
  <c r="I17" i="26"/>
  <c r="U17" i="26" s="1"/>
  <c r="H17" i="26"/>
  <c r="T17" i="26" s="1"/>
  <c r="G17" i="26"/>
  <c r="S17" i="26" s="1"/>
  <c r="F17" i="26"/>
  <c r="R17" i="26" s="1"/>
  <c r="E17" i="26"/>
  <c r="Q17" i="26" s="1"/>
  <c r="D17" i="26"/>
  <c r="P17" i="26" s="1"/>
  <c r="Z21" i="26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I16" i="26"/>
  <c r="U16" i="26" s="1"/>
  <c r="H16" i="26"/>
  <c r="T16" i="26" s="1"/>
  <c r="G16" i="26"/>
  <c r="S16" i="26" s="1"/>
  <c r="F16" i="26"/>
  <c r="R16" i="26" s="1"/>
  <c r="E16" i="26"/>
  <c r="Q16" i="26" s="1"/>
  <c r="D16" i="26"/>
  <c r="P16" i="26" s="1"/>
  <c r="I15" i="26"/>
  <c r="U15" i="26" s="1"/>
  <c r="H15" i="26"/>
  <c r="T15" i="26" s="1"/>
  <c r="G15" i="26"/>
  <c r="S15" i="26" s="1"/>
  <c r="F15" i="26"/>
  <c r="R15" i="26" s="1"/>
  <c r="E15" i="26"/>
  <c r="Q15" i="26" s="1"/>
  <c r="D15" i="26"/>
  <c r="P15" i="26" s="1"/>
  <c r="I14" i="26"/>
  <c r="U14" i="26" s="1"/>
  <c r="H14" i="26"/>
  <c r="T14" i="26" s="1"/>
  <c r="G14" i="26"/>
  <c r="S14" i="26" s="1"/>
  <c r="F14" i="26"/>
  <c r="R14" i="26" s="1"/>
  <c r="E14" i="26"/>
  <c r="Q14" i="26" s="1"/>
  <c r="D14" i="26"/>
  <c r="P14" i="26" s="1"/>
  <c r="I13" i="26"/>
  <c r="U13" i="26" s="1"/>
  <c r="H13" i="26"/>
  <c r="T13" i="26" s="1"/>
  <c r="G13" i="26"/>
  <c r="S13" i="26" s="1"/>
  <c r="F13" i="26"/>
  <c r="R13" i="26" s="1"/>
  <c r="E13" i="26"/>
  <c r="Q13" i="26" s="1"/>
  <c r="D13" i="26"/>
  <c r="P13" i="26" s="1"/>
  <c r="I12" i="26"/>
  <c r="U12" i="26" s="1"/>
  <c r="H12" i="26"/>
  <c r="T12" i="26" s="1"/>
  <c r="G12" i="26"/>
  <c r="S12" i="26" s="1"/>
  <c r="F12" i="26"/>
  <c r="R12" i="26" s="1"/>
  <c r="E12" i="26"/>
  <c r="Q12" i="26" s="1"/>
  <c r="D12" i="26"/>
  <c r="P12" i="26" s="1"/>
  <c r="I11" i="26"/>
  <c r="U11" i="26" s="1"/>
  <c r="H11" i="26"/>
  <c r="T11" i="26" s="1"/>
  <c r="G11" i="26"/>
  <c r="S11" i="26" s="1"/>
  <c r="F11" i="26"/>
  <c r="R11" i="26" s="1"/>
  <c r="E11" i="26"/>
  <c r="Q11" i="26" s="1"/>
  <c r="D11" i="26"/>
  <c r="P11" i="26" s="1"/>
  <c r="I10" i="26"/>
  <c r="U10" i="26" s="1"/>
  <c r="H10" i="26"/>
  <c r="T10" i="26" s="1"/>
  <c r="G10" i="26"/>
  <c r="S10" i="26" s="1"/>
  <c r="F10" i="26"/>
  <c r="R10" i="26" s="1"/>
  <c r="E10" i="26"/>
  <c r="Q10" i="26" s="1"/>
  <c r="D10" i="26"/>
  <c r="P10" i="26" s="1"/>
  <c r="I9" i="26"/>
  <c r="U9" i="26" s="1"/>
  <c r="H9" i="26"/>
  <c r="T9" i="26" s="1"/>
  <c r="G9" i="26"/>
  <c r="S9" i="26" s="1"/>
  <c r="F9" i="26"/>
  <c r="R9" i="26" s="1"/>
  <c r="E9" i="26"/>
  <c r="Q9" i="26" s="1"/>
  <c r="D9" i="26"/>
  <c r="P9" i="26" s="1"/>
  <c r="I8" i="26"/>
  <c r="U8" i="26" s="1"/>
  <c r="H8" i="26"/>
  <c r="T8" i="26" s="1"/>
  <c r="G8" i="26"/>
  <c r="S8" i="26" s="1"/>
  <c r="F8" i="26"/>
  <c r="R8" i="26" s="1"/>
  <c r="E8" i="26"/>
  <c r="Q8" i="26" s="1"/>
  <c r="D8" i="26"/>
  <c r="P8" i="26" s="1"/>
  <c r="I7" i="26"/>
  <c r="U7" i="26" s="1"/>
  <c r="H7" i="26"/>
  <c r="T7" i="26" s="1"/>
  <c r="G7" i="26"/>
  <c r="S7" i="26" s="1"/>
  <c r="F7" i="26"/>
  <c r="R7" i="26" s="1"/>
  <c r="E7" i="26"/>
  <c r="Q7" i="26" s="1"/>
  <c r="D7" i="26"/>
  <c r="P7" i="26" s="1"/>
  <c r="F11" i="27" l="1"/>
  <c r="F11" i="29"/>
  <c r="N11" i="29"/>
  <c r="N33" i="29"/>
  <c r="F34" i="29"/>
  <c r="G34" i="29" s="1"/>
  <c r="N33" i="32"/>
  <c r="F34" i="32"/>
  <c r="G34" i="32" s="1"/>
  <c r="N33" i="35"/>
  <c r="F34" i="35"/>
  <c r="G34" i="35" s="1"/>
  <c r="N33" i="38"/>
  <c r="F34" i="38"/>
  <c r="G34" i="38" s="1"/>
  <c r="N33" i="41"/>
  <c r="F34" i="41"/>
  <c r="G34" i="41" s="1"/>
  <c r="N33" i="44"/>
  <c r="F34" i="44"/>
  <c r="G34" i="44" s="1"/>
  <c r="N33" i="27"/>
  <c r="F34" i="27"/>
  <c r="G34" i="27" s="1"/>
  <c r="N33" i="31"/>
  <c r="F34" i="31"/>
  <c r="G34" i="31" s="1"/>
  <c r="N33" i="34"/>
  <c r="F34" i="34"/>
  <c r="G34" i="34" s="1"/>
  <c r="N33" i="37"/>
  <c r="F34" i="37"/>
  <c r="G34" i="37" s="1"/>
  <c r="N33" i="40"/>
  <c r="F34" i="40"/>
  <c r="G34" i="40" s="1"/>
  <c r="N33" i="43"/>
  <c r="F34" i="43"/>
  <c r="G34" i="43" s="1"/>
  <c r="N33" i="46"/>
  <c r="F34" i="46"/>
  <c r="G34" i="46" s="1"/>
  <c r="N33" i="30"/>
  <c r="F34" i="30"/>
  <c r="G34" i="30" s="1"/>
  <c r="N33" i="33"/>
  <c r="F34" i="33"/>
  <c r="G34" i="33" s="1"/>
  <c r="N33" i="36"/>
  <c r="F34" i="36"/>
  <c r="G34" i="36" s="1"/>
  <c r="N33" i="39"/>
  <c r="F34" i="39"/>
  <c r="G34" i="39" s="1"/>
  <c r="N33" i="42"/>
  <c r="F34" i="42"/>
  <c r="G34" i="42" s="1"/>
  <c r="I37" i="45"/>
  <c r="J37" i="45" s="1"/>
  <c r="P37" i="45" s="1"/>
  <c r="H34" i="45"/>
  <c r="I35" i="45"/>
  <c r="J35" i="45" s="1"/>
  <c r="P35" i="45" s="1"/>
  <c r="I36" i="45"/>
  <c r="J36" i="45" s="1"/>
  <c r="P36" i="45" s="1"/>
  <c r="I34" i="45"/>
  <c r="J34" i="45" s="1"/>
  <c r="P34" i="45" s="1"/>
  <c r="F11" i="28"/>
  <c r="F22" i="37"/>
  <c r="N16" i="27"/>
  <c r="F20" i="27"/>
  <c r="C42" i="1"/>
  <c r="M42" i="1" s="1"/>
  <c r="M41" i="1"/>
  <c r="M8" i="30"/>
  <c r="F16" i="40"/>
  <c r="F21" i="27"/>
  <c r="N36" i="28"/>
  <c r="F37" i="28"/>
  <c r="F24" i="38"/>
  <c r="F10" i="45"/>
  <c r="F8" i="45"/>
  <c r="F16" i="34"/>
  <c r="F13" i="45"/>
  <c r="F16" i="39"/>
  <c r="F33" i="45"/>
  <c r="AS47" i="26"/>
  <c r="AO47" i="26"/>
  <c r="AK47" i="26"/>
  <c r="AG47" i="26"/>
  <c r="AC47" i="26"/>
  <c r="E34" i="28" s="1"/>
  <c r="O34" i="28" s="1"/>
  <c r="AT43" i="26"/>
  <c r="E30" i="45" s="1"/>
  <c r="O30" i="45" s="1"/>
  <c r="AP43" i="26"/>
  <c r="E30" i="41" s="1"/>
  <c r="O30" i="41" s="1"/>
  <c r="AH43" i="26"/>
  <c r="E30" i="33" s="1"/>
  <c r="O30" i="33" s="1"/>
  <c r="AD43" i="26"/>
  <c r="E30" i="29" s="1"/>
  <c r="O30" i="29" s="1"/>
  <c r="AM39" i="26"/>
  <c r="E26" i="38" s="1"/>
  <c r="O26" i="38" s="1"/>
  <c r="AI39" i="26"/>
  <c r="E26" i="34" s="1"/>
  <c r="O26" i="34" s="1"/>
  <c r="AE39" i="26"/>
  <c r="E26" i="30" s="1"/>
  <c r="O26" i="30" s="1"/>
  <c r="AA39" i="26"/>
  <c r="E26" i="1" s="1"/>
  <c r="AR35" i="26"/>
  <c r="E22" i="43" s="1"/>
  <c r="O22" i="43" s="1"/>
  <c r="AJ35" i="26"/>
  <c r="E22" i="35" s="1"/>
  <c r="O22" i="35" s="1"/>
  <c r="AB35" i="26"/>
  <c r="E22" i="27" s="1"/>
  <c r="O22" i="27" s="1"/>
  <c r="AS31" i="26"/>
  <c r="E18" i="44" s="1"/>
  <c r="O18" i="44" s="1"/>
  <c r="AO31" i="26"/>
  <c r="E18" i="40" s="1"/>
  <c r="O18" i="40" s="1"/>
  <c r="AK31" i="26"/>
  <c r="E18" i="36" s="1"/>
  <c r="O18" i="36" s="1"/>
  <c r="AG31" i="26"/>
  <c r="E18" i="32" s="1"/>
  <c r="O18" i="32" s="1"/>
  <c r="Q18" i="32" s="1"/>
  <c r="AC31" i="26"/>
  <c r="E18" i="28" s="1"/>
  <c r="O18" i="28" s="1"/>
  <c r="AN28" i="26"/>
  <c r="E15" i="39" s="1"/>
  <c r="O15" i="39" s="1"/>
  <c r="AJ28" i="26"/>
  <c r="E15" i="35" s="1"/>
  <c r="O15" i="35" s="1"/>
  <c r="AF28" i="26"/>
  <c r="E15" i="31" s="1"/>
  <c r="O15" i="31" s="1"/>
  <c r="AB28" i="26"/>
  <c r="E15" i="27" s="1"/>
  <c r="O15" i="27" s="1"/>
  <c r="AS25" i="26"/>
  <c r="E12" i="44" s="1"/>
  <c r="O12" i="44" s="1"/>
  <c r="AO25" i="26"/>
  <c r="E12" i="40" s="1"/>
  <c r="O12" i="40" s="1"/>
  <c r="AK25" i="26"/>
  <c r="E12" i="36" s="1"/>
  <c r="O12" i="36" s="1"/>
  <c r="AT22" i="26"/>
  <c r="E9" i="45" s="1"/>
  <c r="O9" i="45" s="1"/>
  <c r="AP22" i="26"/>
  <c r="E9" i="41" s="1"/>
  <c r="O9" i="41" s="1"/>
  <c r="AL22" i="26"/>
  <c r="E9" i="37" s="1"/>
  <c r="O9" i="37" s="1"/>
  <c r="AH22" i="26"/>
  <c r="E9" i="33" s="1"/>
  <c r="O9" i="33" s="1"/>
  <c r="AD22" i="26"/>
  <c r="E9" i="29" s="1"/>
  <c r="O9" i="29" s="1"/>
  <c r="AU47" i="26"/>
  <c r="AQ47" i="26"/>
  <c r="AM47" i="26"/>
  <c r="AI47" i="26"/>
  <c r="AE47" i="26"/>
  <c r="AA47" i="26"/>
  <c r="AR43" i="26"/>
  <c r="E30" i="43" s="1"/>
  <c r="O30" i="43" s="1"/>
  <c r="AN43" i="26"/>
  <c r="E30" i="39" s="1"/>
  <c r="AJ43" i="26"/>
  <c r="E30" i="35" s="1"/>
  <c r="O30" i="35" s="1"/>
  <c r="AF43" i="26"/>
  <c r="E30" i="31" s="1"/>
  <c r="O30" i="31" s="1"/>
  <c r="AB43" i="26"/>
  <c r="E30" i="27" s="1"/>
  <c r="O30" i="27" s="1"/>
  <c r="AS39" i="26"/>
  <c r="E26" i="44" s="1"/>
  <c r="O26" i="44" s="1"/>
  <c r="AG39" i="26"/>
  <c r="E26" i="32" s="1"/>
  <c r="O26" i="32" s="1"/>
  <c r="Q26" i="32" s="1"/>
  <c r="AC39" i="26"/>
  <c r="E26" i="28" s="1"/>
  <c r="O26" i="28" s="1"/>
  <c r="AT35" i="26"/>
  <c r="E22" i="45" s="1"/>
  <c r="O22" i="45" s="1"/>
  <c r="AP35" i="26"/>
  <c r="E22" i="41" s="1"/>
  <c r="O22" i="41" s="1"/>
  <c r="AL35" i="26"/>
  <c r="E22" i="37" s="1"/>
  <c r="O22" i="37" s="1"/>
  <c r="AD35" i="26"/>
  <c r="E22" i="29" s="1"/>
  <c r="O22" i="29" s="1"/>
  <c r="AQ31" i="26"/>
  <c r="E18" i="42" s="1"/>
  <c r="O18" i="42" s="1"/>
  <c r="AM31" i="26"/>
  <c r="E18" i="38" s="1"/>
  <c r="O18" i="38" s="1"/>
  <c r="AE31" i="26"/>
  <c r="E18" i="30" s="1"/>
  <c r="O18" i="30" s="1"/>
  <c r="AA31" i="26"/>
  <c r="E18" i="1" s="1"/>
  <c r="AP28" i="26"/>
  <c r="E15" i="41" s="1"/>
  <c r="O15" i="41" s="1"/>
  <c r="AH28" i="26"/>
  <c r="E15" i="33" s="1"/>
  <c r="O15" i="33" s="1"/>
  <c r="AD28" i="26"/>
  <c r="E15" i="29" s="1"/>
  <c r="O15" i="29" s="1"/>
  <c r="AQ25" i="26"/>
  <c r="E12" i="42" s="1"/>
  <c r="O12" i="42" s="1"/>
  <c r="AM25" i="26"/>
  <c r="E12" i="38" s="1"/>
  <c r="O12" i="38" s="1"/>
  <c r="AI25" i="26"/>
  <c r="E12" i="34" s="1"/>
  <c r="O12" i="34" s="1"/>
  <c r="AE25" i="26"/>
  <c r="E12" i="30" s="1"/>
  <c r="O12" i="30" s="1"/>
  <c r="AA25" i="26"/>
  <c r="E12" i="1" s="1"/>
  <c r="AR22" i="26"/>
  <c r="E9" i="43" s="1"/>
  <c r="O9" i="43" s="1"/>
  <c r="AN22" i="26"/>
  <c r="E9" i="39" s="1"/>
  <c r="O9" i="39" s="1"/>
  <c r="AJ22" i="26"/>
  <c r="E9" i="35" s="1"/>
  <c r="O9" i="35" s="1"/>
  <c r="AF22" i="26"/>
  <c r="E9" i="31" s="1"/>
  <c r="O9" i="31" s="1"/>
  <c r="AB22" i="26"/>
  <c r="E9" i="27" s="1"/>
  <c r="O9" i="27" s="1"/>
  <c r="F16" i="38"/>
  <c r="F19" i="38"/>
  <c r="F21" i="38"/>
  <c r="F27" i="38"/>
  <c r="F29" i="38"/>
  <c r="F31" i="38"/>
  <c r="F17" i="45"/>
  <c r="F19" i="45"/>
  <c r="F28" i="45"/>
  <c r="F31" i="45"/>
  <c r="F10" i="38"/>
  <c r="F13" i="38"/>
  <c r="F14" i="38"/>
  <c r="F32" i="38"/>
  <c r="F14" i="45"/>
  <c r="F16" i="45"/>
  <c r="F20" i="45"/>
  <c r="F23" i="45"/>
  <c r="F25" i="45"/>
  <c r="F27" i="45"/>
  <c r="F30" i="37"/>
  <c r="N10" i="38"/>
  <c r="F11" i="38"/>
  <c r="N16" i="38"/>
  <c r="F17" i="38"/>
  <c r="N19" i="38"/>
  <c r="F20" i="38"/>
  <c r="N21" i="38"/>
  <c r="F23" i="38"/>
  <c r="N24" i="38"/>
  <c r="F25" i="38"/>
  <c r="N27" i="38"/>
  <c r="F28" i="38"/>
  <c r="N29" i="38"/>
  <c r="N32" i="38"/>
  <c r="F33" i="38"/>
  <c r="N14" i="45"/>
  <c r="N17" i="45"/>
  <c r="N20" i="45"/>
  <c r="F21" i="45"/>
  <c r="N23" i="45"/>
  <c r="F24" i="45"/>
  <c r="N25" i="45"/>
  <c r="N28" i="45"/>
  <c r="F29" i="45"/>
  <c r="N31" i="45"/>
  <c r="F32" i="45"/>
  <c r="N33" i="45"/>
  <c r="F8" i="38"/>
  <c r="F11" i="45"/>
  <c r="C10" i="46"/>
  <c r="M9" i="46"/>
  <c r="M8" i="46"/>
  <c r="F9" i="46"/>
  <c r="F12" i="46"/>
  <c r="F15" i="46"/>
  <c r="F8" i="46"/>
  <c r="F10" i="46"/>
  <c r="F11" i="46"/>
  <c r="F13" i="46"/>
  <c r="F14" i="46"/>
  <c r="F16" i="46"/>
  <c r="F17" i="46"/>
  <c r="F19" i="46"/>
  <c r="F20" i="46"/>
  <c r="F21" i="46"/>
  <c r="F23" i="46"/>
  <c r="F24" i="46"/>
  <c r="F25" i="46"/>
  <c r="F27" i="46"/>
  <c r="F28" i="46"/>
  <c r="F29" i="46"/>
  <c r="F31" i="46"/>
  <c r="F32" i="46"/>
  <c r="F33" i="46"/>
  <c r="F18" i="46"/>
  <c r="F22" i="46"/>
  <c r="F26" i="46"/>
  <c r="F30" i="46"/>
  <c r="C10" i="45"/>
  <c r="M9" i="45"/>
  <c r="N7" i="45"/>
  <c r="M8" i="45"/>
  <c r="F9" i="45"/>
  <c r="N9" i="45"/>
  <c r="F12" i="45"/>
  <c r="N12" i="45"/>
  <c r="N10" i="45"/>
  <c r="F15" i="45"/>
  <c r="F18" i="45"/>
  <c r="F22" i="45"/>
  <c r="F26" i="45"/>
  <c r="F30" i="45"/>
  <c r="C10" i="44"/>
  <c r="M9" i="44"/>
  <c r="M8" i="44"/>
  <c r="F9" i="44"/>
  <c r="F12" i="44"/>
  <c r="F15" i="44"/>
  <c r="F8" i="44"/>
  <c r="F10" i="44"/>
  <c r="F11" i="44"/>
  <c r="F13" i="44"/>
  <c r="F14" i="44"/>
  <c r="F16" i="44"/>
  <c r="F17" i="44"/>
  <c r="F19" i="44"/>
  <c r="F20" i="44"/>
  <c r="F21" i="44"/>
  <c r="F23" i="44"/>
  <c r="F24" i="44"/>
  <c r="F25" i="44"/>
  <c r="F27" i="44"/>
  <c r="F28" i="44"/>
  <c r="F29" i="44"/>
  <c r="F31" i="44"/>
  <c r="F32" i="44"/>
  <c r="F33" i="44"/>
  <c r="F18" i="44"/>
  <c r="F22" i="44"/>
  <c r="F26" i="44"/>
  <c r="F30" i="44"/>
  <c r="C10" i="43"/>
  <c r="M9" i="43"/>
  <c r="M8" i="43"/>
  <c r="F9" i="43"/>
  <c r="F12" i="43"/>
  <c r="F15" i="43"/>
  <c r="F8" i="43"/>
  <c r="F10" i="43"/>
  <c r="F11" i="43"/>
  <c r="F13" i="43"/>
  <c r="F14" i="43"/>
  <c r="F16" i="43"/>
  <c r="F17" i="43"/>
  <c r="F19" i="43"/>
  <c r="F20" i="43"/>
  <c r="F21" i="43"/>
  <c r="F23" i="43"/>
  <c r="F24" i="43"/>
  <c r="F25" i="43"/>
  <c r="F27" i="43"/>
  <c r="F28" i="43"/>
  <c r="F29" i="43"/>
  <c r="F31" i="43"/>
  <c r="F32" i="43"/>
  <c r="F33" i="43"/>
  <c r="F18" i="43"/>
  <c r="F22" i="43"/>
  <c r="F26" i="43"/>
  <c r="F30" i="43"/>
  <c r="F8" i="42"/>
  <c r="C9" i="42"/>
  <c r="F10" i="42"/>
  <c r="F11" i="42"/>
  <c r="F13" i="42"/>
  <c r="F14" i="42"/>
  <c r="F16" i="42"/>
  <c r="F9" i="42"/>
  <c r="F12" i="42"/>
  <c r="F15" i="42"/>
  <c r="F17" i="42"/>
  <c r="F19" i="42"/>
  <c r="F20" i="42"/>
  <c r="F21" i="42"/>
  <c r="F23" i="42"/>
  <c r="F24" i="42"/>
  <c r="F25" i="42"/>
  <c r="F27" i="42"/>
  <c r="F28" i="42"/>
  <c r="F29" i="42"/>
  <c r="F31" i="42"/>
  <c r="F32" i="42"/>
  <c r="F33" i="42"/>
  <c r="F18" i="42"/>
  <c r="F22" i="42"/>
  <c r="F26" i="42"/>
  <c r="F30" i="42"/>
  <c r="C10" i="41"/>
  <c r="M9" i="41"/>
  <c r="M8" i="41"/>
  <c r="F9" i="41"/>
  <c r="F12" i="41"/>
  <c r="F15" i="41"/>
  <c r="F8" i="41"/>
  <c r="F10" i="41"/>
  <c r="F11" i="41"/>
  <c r="F13" i="41"/>
  <c r="F14" i="41"/>
  <c r="F16" i="41"/>
  <c r="F17" i="41"/>
  <c r="F19" i="41"/>
  <c r="F20" i="41"/>
  <c r="F21" i="41"/>
  <c r="F23" i="41"/>
  <c r="F24" i="41"/>
  <c r="F25" i="41"/>
  <c r="F27" i="41"/>
  <c r="F28" i="41"/>
  <c r="F29" i="41"/>
  <c r="F31" i="41"/>
  <c r="F32" i="41"/>
  <c r="F33" i="41"/>
  <c r="F18" i="41"/>
  <c r="F22" i="41"/>
  <c r="F26" i="41"/>
  <c r="F30" i="41"/>
  <c r="C10" i="40"/>
  <c r="M9" i="40"/>
  <c r="M8" i="40"/>
  <c r="F9" i="40"/>
  <c r="F12" i="40"/>
  <c r="F15" i="40"/>
  <c r="N15" i="40"/>
  <c r="F8" i="40"/>
  <c r="F10" i="40"/>
  <c r="F11" i="40"/>
  <c r="F13" i="40"/>
  <c r="F14" i="40"/>
  <c r="F17" i="40"/>
  <c r="F19" i="40"/>
  <c r="F20" i="40"/>
  <c r="F21" i="40"/>
  <c r="F23" i="40"/>
  <c r="F24" i="40"/>
  <c r="F25" i="40"/>
  <c r="F27" i="40"/>
  <c r="F28" i="40"/>
  <c r="F29" i="40"/>
  <c r="F31" i="40"/>
  <c r="F32" i="40"/>
  <c r="F33" i="40"/>
  <c r="F18" i="40"/>
  <c r="F22" i="40"/>
  <c r="F26" i="40"/>
  <c r="F30" i="40"/>
  <c r="C10" i="39"/>
  <c r="M9" i="39"/>
  <c r="M8" i="39"/>
  <c r="F9" i="39"/>
  <c r="F12" i="39"/>
  <c r="F15" i="39"/>
  <c r="N15" i="39"/>
  <c r="N18" i="39"/>
  <c r="N19" i="39"/>
  <c r="F19" i="39"/>
  <c r="N20" i="39"/>
  <c r="F20" i="39"/>
  <c r="N21" i="39"/>
  <c r="F21" i="39"/>
  <c r="F8" i="39"/>
  <c r="F10" i="39"/>
  <c r="F11" i="39"/>
  <c r="F13" i="39"/>
  <c r="F14" i="39"/>
  <c r="N17" i="39"/>
  <c r="F17" i="39"/>
  <c r="F23" i="39"/>
  <c r="F24" i="39"/>
  <c r="F25" i="39"/>
  <c r="F27" i="39"/>
  <c r="F28" i="39"/>
  <c r="F29" i="39"/>
  <c r="F31" i="39"/>
  <c r="F32" i="39"/>
  <c r="F33" i="39"/>
  <c r="F22" i="39"/>
  <c r="F26" i="39"/>
  <c r="F30" i="39"/>
  <c r="C10" i="38"/>
  <c r="M9" i="38"/>
  <c r="N7" i="38"/>
  <c r="M8" i="38"/>
  <c r="F9" i="38"/>
  <c r="F12" i="38"/>
  <c r="N12" i="38"/>
  <c r="F15" i="38"/>
  <c r="F18" i="38"/>
  <c r="F22" i="38"/>
  <c r="F26" i="38"/>
  <c r="F30" i="38"/>
  <c r="C10" i="37"/>
  <c r="M9" i="37"/>
  <c r="M8" i="37"/>
  <c r="F9" i="37"/>
  <c r="F12" i="37"/>
  <c r="F15" i="37"/>
  <c r="N17" i="37"/>
  <c r="F17" i="37"/>
  <c r="F18" i="37"/>
  <c r="N22" i="37"/>
  <c r="N23" i="37"/>
  <c r="F23" i="37"/>
  <c r="N24" i="37"/>
  <c r="F24" i="37"/>
  <c r="N25" i="37"/>
  <c r="F25" i="37"/>
  <c r="F26" i="37"/>
  <c r="N30" i="37"/>
  <c r="N31" i="37"/>
  <c r="F31" i="37"/>
  <c r="N32" i="37"/>
  <c r="F32" i="37"/>
  <c r="F8" i="37"/>
  <c r="F10" i="37"/>
  <c r="F11" i="37"/>
  <c r="F13" i="37"/>
  <c r="F14" i="37"/>
  <c r="F16" i="37"/>
  <c r="N19" i="37"/>
  <c r="F19" i="37"/>
  <c r="N20" i="37"/>
  <c r="F20" i="37"/>
  <c r="N21" i="37"/>
  <c r="F21" i="37"/>
  <c r="N27" i="37"/>
  <c r="F27" i="37"/>
  <c r="N28" i="37"/>
  <c r="F28" i="37"/>
  <c r="N29" i="37"/>
  <c r="F29" i="37"/>
  <c r="F33" i="37"/>
  <c r="C10" i="36"/>
  <c r="M9" i="36"/>
  <c r="M8" i="36"/>
  <c r="F9" i="36"/>
  <c r="F12" i="36"/>
  <c r="F15" i="36"/>
  <c r="F8" i="36"/>
  <c r="F10" i="36"/>
  <c r="F11" i="36"/>
  <c r="F13" i="36"/>
  <c r="F14" i="36"/>
  <c r="F16" i="36"/>
  <c r="F17" i="36"/>
  <c r="F19" i="36"/>
  <c r="F20" i="36"/>
  <c r="F21" i="36"/>
  <c r="F23" i="36"/>
  <c r="F24" i="36"/>
  <c r="F25" i="36"/>
  <c r="F27" i="36"/>
  <c r="F28" i="36"/>
  <c r="F29" i="36"/>
  <c r="F31" i="36"/>
  <c r="F32" i="36"/>
  <c r="F33" i="36"/>
  <c r="F18" i="36"/>
  <c r="F22" i="36"/>
  <c r="F26" i="36"/>
  <c r="F30" i="36"/>
  <c r="C10" i="35"/>
  <c r="M9" i="35"/>
  <c r="M8" i="35"/>
  <c r="F9" i="35"/>
  <c r="F12" i="35"/>
  <c r="F15" i="35"/>
  <c r="F8" i="35"/>
  <c r="F10" i="35"/>
  <c r="F11" i="35"/>
  <c r="F13" i="35"/>
  <c r="F14" i="35"/>
  <c r="F16" i="35"/>
  <c r="F17" i="35"/>
  <c r="F19" i="35"/>
  <c r="F20" i="35"/>
  <c r="F21" i="35"/>
  <c r="F23" i="35"/>
  <c r="F24" i="35"/>
  <c r="F25" i="35"/>
  <c r="F27" i="35"/>
  <c r="F28" i="35"/>
  <c r="F29" i="35"/>
  <c r="F31" i="35"/>
  <c r="F32" i="35"/>
  <c r="F33" i="35"/>
  <c r="F18" i="35"/>
  <c r="F22" i="35"/>
  <c r="F26" i="35"/>
  <c r="F30" i="35"/>
  <c r="C10" i="34"/>
  <c r="M9" i="34"/>
  <c r="N7" i="34"/>
  <c r="M8" i="34"/>
  <c r="F9" i="34"/>
  <c r="F12" i="34"/>
  <c r="F15" i="34"/>
  <c r="N16" i="34"/>
  <c r="F10" i="34"/>
  <c r="F11" i="34"/>
  <c r="F13" i="34"/>
  <c r="F14" i="34"/>
  <c r="F17" i="34"/>
  <c r="F19" i="34"/>
  <c r="F20" i="34"/>
  <c r="F21" i="34"/>
  <c r="F23" i="34"/>
  <c r="F24" i="34"/>
  <c r="F25" i="34"/>
  <c r="F27" i="34"/>
  <c r="F28" i="34"/>
  <c r="F29" i="34"/>
  <c r="F31" i="34"/>
  <c r="F32" i="34"/>
  <c r="F33" i="34"/>
  <c r="F18" i="34"/>
  <c r="F22" i="34"/>
  <c r="F26" i="34"/>
  <c r="F30" i="34"/>
  <c r="F8" i="33"/>
  <c r="C9" i="33"/>
  <c r="F10" i="33"/>
  <c r="F11" i="33"/>
  <c r="F13" i="33"/>
  <c r="F14" i="33"/>
  <c r="F16" i="33"/>
  <c r="F9" i="33"/>
  <c r="F12" i="33"/>
  <c r="F15" i="33"/>
  <c r="F17" i="33"/>
  <c r="F19" i="33"/>
  <c r="F20" i="33"/>
  <c r="F21" i="33"/>
  <c r="F23" i="33"/>
  <c r="F24" i="33"/>
  <c r="F25" i="33"/>
  <c r="F27" i="33"/>
  <c r="F28" i="33"/>
  <c r="F29" i="33"/>
  <c r="F31" i="33"/>
  <c r="F32" i="33"/>
  <c r="F33" i="33"/>
  <c r="F18" i="33"/>
  <c r="F22" i="33"/>
  <c r="F26" i="33"/>
  <c r="F30" i="33"/>
  <c r="F8" i="32"/>
  <c r="C9" i="32"/>
  <c r="F10" i="32"/>
  <c r="F11" i="32"/>
  <c r="F13" i="32"/>
  <c r="F14" i="32"/>
  <c r="F16" i="32"/>
  <c r="F9" i="32"/>
  <c r="F12" i="32"/>
  <c r="F15" i="32"/>
  <c r="F17" i="32"/>
  <c r="F19" i="32"/>
  <c r="F20" i="32"/>
  <c r="F21" i="32"/>
  <c r="F23" i="32"/>
  <c r="F24" i="32"/>
  <c r="F25" i="32"/>
  <c r="F27" i="32"/>
  <c r="F28" i="32"/>
  <c r="F29" i="32"/>
  <c r="F31" i="32"/>
  <c r="F32" i="32"/>
  <c r="F33" i="32"/>
  <c r="F18" i="32"/>
  <c r="F22" i="32"/>
  <c r="F26" i="32"/>
  <c r="F30" i="32"/>
  <c r="F8" i="31"/>
  <c r="C9" i="31"/>
  <c r="F10" i="31"/>
  <c r="F11" i="31"/>
  <c r="F13" i="31"/>
  <c r="F14" i="31"/>
  <c r="F16" i="31"/>
  <c r="F9" i="31"/>
  <c r="F12" i="31"/>
  <c r="F15" i="31"/>
  <c r="F17" i="31"/>
  <c r="F19" i="31"/>
  <c r="F20" i="31"/>
  <c r="F21" i="31"/>
  <c r="F23" i="31"/>
  <c r="F24" i="31"/>
  <c r="F25" i="31"/>
  <c r="F27" i="31"/>
  <c r="F28" i="31"/>
  <c r="F29" i="31"/>
  <c r="F31" i="31"/>
  <c r="F32" i="31"/>
  <c r="F33" i="31"/>
  <c r="F18" i="31"/>
  <c r="F22" i="31"/>
  <c r="F26" i="31"/>
  <c r="F30" i="31"/>
  <c r="C10" i="30"/>
  <c r="M9" i="30"/>
  <c r="F9" i="30"/>
  <c r="F12" i="30"/>
  <c r="F15" i="30"/>
  <c r="F8" i="30"/>
  <c r="F10" i="30"/>
  <c r="F11" i="30"/>
  <c r="F13" i="30"/>
  <c r="F14" i="30"/>
  <c r="F16" i="30"/>
  <c r="F17" i="30"/>
  <c r="F19" i="30"/>
  <c r="F20" i="30"/>
  <c r="F21" i="30"/>
  <c r="F23" i="30"/>
  <c r="F24" i="30"/>
  <c r="F25" i="30"/>
  <c r="F27" i="30"/>
  <c r="F28" i="30"/>
  <c r="F29" i="30"/>
  <c r="F31" i="30"/>
  <c r="F32" i="30"/>
  <c r="F33" i="30"/>
  <c r="F18" i="30"/>
  <c r="F22" i="30"/>
  <c r="F26" i="30"/>
  <c r="F30" i="30"/>
  <c r="F35" i="28"/>
  <c r="F36" i="28"/>
  <c r="F8" i="29"/>
  <c r="C9" i="29"/>
  <c r="F10" i="29"/>
  <c r="N10" i="29"/>
  <c r="F13" i="29"/>
  <c r="F14" i="29"/>
  <c r="F9" i="29"/>
  <c r="F12" i="29"/>
  <c r="F15" i="29"/>
  <c r="F16" i="29"/>
  <c r="F17" i="29"/>
  <c r="F19" i="29"/>
  <c r="F20" i="29"/>
  <c r="F21" i="29"/>
  <c r="F23" i="29"/>
  <c r="F24" i="29"/>
  <c r="F25" i="29"/>
  <c r="F27" i="29"/>
  <c r="F28" i="29"/>
  <c r="F29" i="29"/>
  <c r="F31" i="29"/>
  <c r="F32" i="29"/>
  <c r="F33" i="29"/>
  <c r="F18" i="29"/>
  <c r="F22" i="29"/>
  <c r="F26" i="29"/>
  <c r="F30" i="29"/>
  <c r="C10" i="28"/>
  <c r="M9" i="28"/>
  <c r="M8" i="28"/>
  <c r="F9" i="28"/>
  <c r="F12" i="28"/>
  <c r="N12" i="28"/>
  <c r="N15" i="28"/>
  <c r="F15" i="28"/>
  <c r="F8" i="28"/>
  <c r="F10" i="28"/>
  <c r="N10" i="28"/>
  <c r="F16" i="28"/>
  <c r="F17" i="28"/>
  <c r="F19" i="28"/>
  <c r="F20" i="28"/>
  <c r="F21" i="28"/>
  <c r="F23" i="28"/>
  <c r="F24" i="28"/>
  <c r="F25" i="28"/>
  <c r="F27" i="28"/>
  <c r="F28" i="28"/>
  <c r="F29" i="28"/>
  <c r="F31" i="28"/>
  <c r="F32" i="28"/>
  <c r="F33" i="28"/>
  <c r="F18" i="28"/>
  <c r="F22" i="28"/>
  <c r="F26" i="28"/>
  <c r="F30" i="28"/>
  <c r="F34" i="28"/>
  <c r="F8" i="27"/>
  <c r="C9" i="27"/>
  <c r="F10" i="27"/>
  <c r="N10" i="27"/>
  <c r="F13" i="27"/>
  <c r="F14" i="27"/>
  <c r="F9" i="27"/>
  <c r="F12" i="27"/>
  <c r="F16" i="27"/>
  <c r="F19" i="27"/>
  <c r="N19" i="27"/>
  <c r="N20" i="27"/>
  <c r="F23" i="27"/>
  <c r="F24" i="27"/>
  <c r="F25" i="27"/>
  <c r="F27" i="27"/>
  <c r="F28" i="27"/>
  <c r="F29" i="27"/>
  <c r="F31" i="27"/>
  <c r="F32" i="27"/>
  <c r="F33" i="27"/>
  <c r="F15" i="27"/>
  <c r="F18" i="27"/>
  <c r="F22" i="27"/>
  <c r="F26" i="27"/>
  <c r="F30" i="27"/>
  <c r="AR28" i="26"/>
  <c r="E15" i="43" s="1"/>
  <c r="O15" i="43" s="1"/>
  <c r="AT47" i="26"/>
  <c r="AR47" i="26"/>
  <c r="AP47" i="26"/>
  <c r="AN47" i="26"/>
  <c r="AL47" i="26"/>
  <c r="AJ47" i="26"/>
  <c r="AH47" i="26"/>
  <c r="AF47" i="26"/>
  <c r="AD47" i="26"/>
  <c r="AB47" i="26"/>
  <c r="AU43" i="26"/>
  <c r="E30" i="46" s="1"/>
  <c r="O30" i="46" s="1"/>
  <c r="AS43" i="26"/>
  <c r="E30" i="44" s="1"/>
  <c r="O30" i="44" s="1"/>
  <c r="AQ43" i="26"/>
  <c r="E30" i="42" s="1"/>
  <c r="O30" i="42" s="1"/>
  <c r="AM43" i="26"/>
  <c r="E30" i="38" s="1"/>
  <c r="O30" i="38" s="1"/>
  <c r="AK43" i="26"/>
  <c r="E30" i="36" s="1"/>
  <c r="O30" i="36" s="1"/>
  <c r="AI43" i="26"/>
  <c r="E30" i="34" s="1"/>
  <c r="O30" i="34" s="1"/>
  <c r="AG43" i="26"/>
  <c r="E30" i="32" s="1"/>
  <c r="O30" i="32" s="1"/>
  <c r="Q30" i="32" s="1"/>
  <c r="AE43" i="26"/>
  <c r="E30" i="30" s="1"/>
  <c r="O30" i="30" s="1"/>
  <c r="AC43" i="26"/>
  <c r="E30" i="28" s="1"/>
  <c r="O30" i="28" s="1"/>
  <c r="AT39" i="26"/>
  <c r="E26" i="45" s="1"/>
  <c r="O26" i="45" s="1"/>
  <c r="AR39" i="26"/>
  <c r="E26" i="43" s="1"/>
  <c r="O26" i="43" s="1"/>
  <c r="AP39" i="26"/>
  <c r="E26" i="41" s="1"/>
  <c r="O26" i="41" s="1"/>
  <c r="AN39" i="26"/>
  <c r="E26" i="39" s="1"/>
  <c r="AJ39" i="26"/>
  <c r="E26" i="35" s="1"/>
  <c r="O26" i="35" s="1"/>
  <c r="AH39" i="26"/>
  <c r="E26" i="33" s="1"/>
  <c r="O26" i="33" s="1"/>
  <c r="AF39" i="26"/>
  <c r="E26" i="31" s="1"/>
  <c r="O26" i="31" s="1"/>
  <c r="AD39" i="26"/>
  <c r="E26" i="29" s="1"/>
  <c r="O26" i="29" s="1"/>
  <c r="AB39" i="26"/>
  <c r="E26" i="27" s="1"/>
  <c r="O26" i="27" s="1"/>
  <c r="AS35" i="26"/>
  <c r="E22" i="44" s="1"/>
  <c r="O22" i="44" s="1"/>
  <c r="AQ35" i="26"/>
  <c r="E22" i="42" s="1"/>
  <c r="O22" i="42" s="1"/>
  <c r="AO35" i="26"/>
  <c r="E22" i="40" s="1"/>
  <c r="O22" i="40" s="1"/>
  <c r="AK35" i="26"/>
  <c r="E22" i="36" s="1"/>
  <c r="O22" i="36" s="1"/>
  <c r="AI35" i="26"/>
  <c r="E22" i="34" s="1"/>
  <c r="O22" i="34" s="1"/>
  <c r="AG35" i="26"/>
  <c r="E22" i="32" s="1"/>
  <c r="O22" i="32" s="1"/>
  <c r="Q22" i="32" s="1"/>
  <c r="AE35" i="26"/>
  <c r="E22" i="30" s="1"/>
  <c r="O22" i="30" s="1"/>
  <c r="AC35" i="26"/>
  <c r="E22" i="28" s="1"/>
  <c r="O22" i="28" s="1"/>
  <c r="AA35" i="26"/>
  <c r="E22" i="1" s="1"/>
  <c r="AT31" i="26"/>
  <c r="E18" i="45" s="1"/>
  <c r="O18" i="45" s="1"/>
  <c r="AN31" i="26"/>
  <c r="E18" i="39" s="1"/>
  <c r="O18" i="39" s="1"/>
  <c r="AH31" i="26"/>
  <c r="E18" i="33" s="1"/>
  <c r="O18" i="33" s="1"/>
  <c r="AF31" i="26"/>
  <c r="E18" i="31" s="1"/>
  <c r="O18" i="31" s="1"/>
  <c r="AD31" i="26"/>
  <c r="E18" i="29" s="1"/>
  <c r="O18" i="29" s="1"/>
  <c r="AB31" i="26"/>
  <c r="E18" i="27" s="1"/>
  <c r="O18" i="27" s="1"/>
  <c r="AU28" i="26"/>
  <c r="E15" i="46" s="1"/>
  <c r="O15" i="46" s="1"/>
  <c r="AS28" i="26"/>
  <c r="E15" i="44" s="1"/>
  <c r="O15" i="44" s="1"/>
  <c r="AO28" i="26"/>
  <c r="E15" i="40" s="1"/>
  <c r="O15" i="40" s="1"/>
  <c r="AI28" i="26"/>
  <c r="E15" i="34" s="1"/>
  <c r="O15" i="34" s="1"/>
  <c r="AG28" i="26"/>
  <c r="E15" i="32" s="1"/>
  <c r="O15" i="32" s="1"/>
  <c r="Q15" i="32" s="1"/>
  <c r="AE28" i="26"/>
  <c r="E15" i="30" s="1"/>
  <c r="O15" i="30" s="1"/>
  <c r="AC28" i="26"/>
  <c r="E15" i="28" s="1"/>
  <c r="O15" i="28" s="1"/>
  <c r="AA28" i="26"/>
  <c r="E15" i="1" s="1"/>
  <c r="AT25" i="26"/>
  <c r="E12" i="45" s="1"/>
  <c r="O12" i="45" s="1"/>
  <c r="AR25" i="26"/>
  <c r="E12" i="43" s="1"/>
  <c r="O12" i="43" s="1"/>
  <c r="AP25" i="26"/>
  <c r="E12" i="41" s="1"/>
  <c r="O12" i="41" s="1"/>
  <c r="AN25" i="26"/>
  <c r="E12" i="39" s="1"/>
  <c r="O12" i="39" s="1"/>
  <c r="AH25" i="26"/>
  <c r="E12" i="33" s="1"/>
  <c r="O12" i="33" s="1"/>
  <c r="AB25" i="26"/>
  <c r="E12" i="27" s="1"/>
  <c r="O12" i="27" s="1"/>
  <c r="AU22" i="26"/>
  <c r="E9" i="46" s="1"/>
  <c r="O9" i="46" s="1"/>
  <c r="AS22" i="26"/>
  <c r="E9" i="44" s="1"/>
  <c r="O9" i="44" s="1"/>
  <c r="AQ22" i="26"/>
  <c r="E9" i="42" s="1"/>
  <c r="O9" i="42" s="1"/>
  <c r="AO22" i="26"/>
  <c r="E9" i="40" s="1"/>
  <c r="O9" i="40" s="1"/>
  <c r="AM22" i="26"/>
  <c r="E9" i="38" s="1"/>
  <c r="O9" i="38" s="1"/>
  <c r="AK22" i="26"/>
  <c r="E9" i="36" s="1"/>
  <c r="O9" i="36" s="1"/>
  <c r="AI22" i="26"/>
  <c r="E9" i="34" s="1"/>
  <c r="O9" i="34" s="1"/>
  <c r="AG22" i="26"/>
  <c r="E9" i="32" s="1"/>
  <c r="O9" i="32" s="1"/>
  <c r="Q9" i="32" s="1"/>
  <c r="AE22" i="26"/>
  <c r="E9" i="30" s="1"/>
  <c r="O9" i="30" s="1"/>
  <c r="AC22" i="26"/>
  <c r="E9" i="28" s="1"/>
  <c r="O9" i="28" s="1"/>
  <c r="AL43" i="26"/>
  <c r="E30" i="37" s="1"/>
  <c r="O30" i="37" s="1"/>
  <c r="AU39" i="26"/>
  <c r="E26" i="46" s="1"/>
  <c r="O26" i="46" s="1"/>
  <c r="AQ39" i="26"/>
  <c r="E26" i="42" s="1"/>
  <c r="O26" i="42" s="1"/>
  <c r="AO39" i="26"/>
  <c r="E26" i="40" s="1"/>
  <c r="O26" i="40" s="1"/>
  <c r="AK39" i="26"/>
  <c r="E26" i="36" s="1"/>
  <c r="O26" i="36" s="1"/>
  <c r="AN35" i="26"/>
  <c r="E22" i="39" s="1"/>
  <c r="AH35" i="26"/>
  <c r="E22" i="33" s="1"/>
  <c r="O22" i="33" s="1"/>
  <c r="AF35" i="26"/>
  <c r="E22" i="31" s="1"/>
  <c r="O22" i="31" s="1"/>
  <c r="AO43" i="26"/>
  <c r="E30" i="40" s="1"/>
  <c r="O30" i="40" s="1"/>
  <c r="AA43" i="26"/>
  <c r="E30" i="1" s="1"/>
  <c r="AL39" i="26"/>
  <c r="E26" i="37" s="1"/>
  <c r="O26" i="37" s="1"/>
  <c r="AU35" i="26"/>
  <c r="E22" i="46" s="1"/>
  <c r="O22" i="46" s="1"/>
  <c r="AM35" i="26"/>
  <c r="E22" i="38" s="1"/>
  <c r="O22" i="38" s="1"/>
  <c r="AR31" i="26"/>
  <c r="E18" i="43" s="1"/>
  <c r="O18" i="43" s="1"/>
  <c r="AU31" i="26"/>
  <c r="E18" i="46" s="1"/>
  <c r="O18" i="46" s="1"/>
  <c r="AI31" i="26"/>
  <c r="E18" i="34" s="1"/>
  <c r="O18" i="34" s="1"/>
  <c r="AT28" i="26"/>
  <c r="E15" i="45" s="1"/>
  <c r="O15" i="45" s="1"/>
  <c r="AL28" i="26"/>
  <c r="E15" i="37" s="1"/>
  <c r="O15" i="37" s="1"/>
  <c r="AU25" i="26"/>
  <c r="E12" i="46" s="1"/>
  <c r="O12" i="46" s="1"/>
  <c r="AG25" i="26"/>
  <c r="E12" i="32" s="1"/>
  <c r="O12" i="32" s="1"/>
  <c r="Q12" i="32" s="1"/>
  <c r="AC25" i="26"/>
  <c r="E12" i="28" s="1"/>
  <c r="O12" i="28" s="1"/>
  <c r="AP31" i="26"/>
  <c r="E18" i="41" s="1"/>
  <c r="O18" i="41" s="1"/>
  <c r="AL31" i="26"/>
  <c r="E18" i="37" s="1"/>
  <c r="O18" i="37" s="1"/>
  <c r="AJ31" i="26"/>
  <c r="E18" i="35" s="1"/>
  <c r="O18" i="35" s="1"/>
  <c r="AQ28" i="26"/>
  <c r="E15" i="42" s="1"/>
  <c r="O15" i="42" s="1"/>
  <c r="AM28" i="26"/>
  <c r="E15" i="38" s="1"/>
  <c r="O15" i="38" s="1"/>
  <c r="AK28" i="26"/>
  <c r="E15" i="36" s="1"/>
  <c r="O15" i="36" s="1"/>
  <c r="AL25" i="26"/>
  <c r="E12" i="37" s="1"/>
  <c r="O12" i="37" s="1"/>
  <c r="AJ25" i="26"/>
  <c r="E12" i="35" s="1"/>
  <c r="O12" i="35" s="1"/>
  <c r="AF25" i="26"/>
  <c r="E12" i="31" s="1"/>
  <c r="O12" i="31" s="1"/>
  <c r="AD25" i="26"/>
  <c r="E12" i="29" s="1"/>
  <c r="O12" i="29" s="1"/>
  <c r="I34" i="41" l="1"/>
  <c r="J34" i="41" s="1"/>
  <c r="P34" i="41" s="1"/>
  <c r="H34" i="41"/>
  <c r="I35" i="41"/>
  <c r="J35" i="41" s="1"/>
  <c r="P35" i="41" s="1"/>
  <c r="I37" i="41"/>
  <c r="J37" i="41" s="1"/>
  <c r="P37" i="41" s="1"/>
  <c r="I36" i="41"/>
  <c r="J36" i="41" s="1"/>
  <c r="P36" i="41" s="1"/>
  <c r="I36" i="36"/>
  <c r="J36" i="36" s="1"/>
  <c r="P36" i="36" s="1"/>
  <c r="H34" i="36"/>
  <c r="I37" i="36"/>
  <c r="J37" i="36" s="1"/>
  <c r="P37" i="36" s="1"/>
  <c r="I34" i="36"/>
  <c r="J34" i="36" s="1"/>
  <c r="P34" i="36" s="1"/>
  <c r="I35" i="36"/>
  <c r="J35" i="36" s="1"/>
  <c r="P35" i="36" s="1"/>
  <c r="H34" i="37"/>
  <c r="I35" i="37"/>
  <c r="J35" i="37" s="1"/>
  <c r="P35" i="37" s="1"/>
  <c r="I36" i="37"/>
  <c r="J36" i="37" s="1"/>
  <c r="P36" i="37" s="1"/>
  <c r="I37" i="37"/>
  <c r="J37" i="37" s="1"/>
  <c r="P37" i="37" s="1"/>
  <c r="I34" i="37"/>
  <c r="J34" i="37" s="1"/>
  <c r="P34" i="37" s="1"/>
  <c r="I34" i="38"/>
  <c r="J34" i="38" s="1"/>
  <c r="P34" i="38" s="1"/>
  <c r="H34" i="38"/>
  <c r="I35" i="38"/>
  <c r="J35" i="38" s="1"/>
  <c r="P35" i="38" s="1"/>
  <c r="I36" i="38"/>
  <c r="J36" i="38" s="1"/>
  <c r="P36" i="38" s="1"/>
  <c r="I37" i="38"/>
  <c r="J37" i="38" s="1"/>
  <c r="P37" i="38" s="1"/>
  <c r="I37" i="33"/>
  <c r="J37" i="33" s="1"/>
  <c r="P37" i="33" s="1"/>
  <c r="I36" i="33"/>
  <c r="J36" i="33" s="1"/>
  <c r="P36" i="33" s="1"/>
  <c r="I34" i="33"/>
  <c r="J34" i="33" s="1"/>
  <c r="P34" i="33" s="1"/>
  <c r="H34" i="33"/>
  <c r="I35" i="33"/>
  <c r="J35" i="33" s="1"/>
  <c r="P35" i="33" s="1"/>
  <c r="I34" i="34"/>
  <c r="J34" i="34" s="1"/>
  <c r="P34" i="34" s="1"/>
  <c r="I37" i="34"/>
  <c r="J37" i="34" s="1"/>
  <c r="P37" i="34" s="1"/>
  <c r="I35" i="34"/>
  <c r="J35" i="34" s="1"/>
  <c r="P35" i="34" s="1"/>
  <c r="H34" i="34"/>
  <c r="I36" i="34"/>
  <c r="J36" i="34" s="1"/>
  <c r="P36" i="34" s="1"/>
  <c r="I35" i="35"/>
  <c r="J35" i="35" s="1"/>
  <c r="P35" i="35" s="1"/>
  <c r="I34" i="35"/>
  <c r="J34" i="35" s="1"/>
  <c r="P34" i="35" s="1"/>
  <c r="I37" i="35"/>
  <c r="J37" i="35" s="1"/>
  <c r="P37" i="35" s="1"/>
  <c r="I36" i="35"/>
  <c r="J36" i="35" s="1"/>
  <c r="P36" i="35" s="1"/>
  <c r="H34" i="35"/>
  <c r="I37" i="40"/>
  <c r="J37" i="40" s="1"/>
  <c r="P37" i="40" s="1"/>
  <c r="I34" i="40"/>
  <c r="J34" i="40" s="1"/>
  <c r="P34" i="40" s="1"/>
  <c r="H34" i="40"/>
  <c r="I35" i="40"/>
  <c r="J35" i="40" s="1"/>
  <c r="P35" i="40" s="1"/>
  <c r="I36" i="40"/>
  <c r="J36" i="40" s="1"/>
  <c r="P36" i="40" s="1"/>
  <c r="I35" i="30"/>
  <c r="J35" i="30" s="1"/>
  <c r="P35" i="30" s="1"/>
  <c r="I36" i="30"/>
  <c r="J36" i="30" s="1"/>
  <c r="P36" i="30" s="1"/>
  <c r="I37" i="30"/>
  <c r="J37" i="30" s="1"/>
  <c r="P37" i="30" s="1"/>
  <c r="H34" i="30"/>
  <c r="I34" i="30"/>
  <c r="J34" i="30" s="1"/>
  <c r="P34" i="30" s="1"/>
  <c r="I37" i="31"/>
  <c r="J37" i="31" s="1"/>
  <c r="P37" i="31" s="1"/>
  <c r="I35" i="31"/>
  <c r="J35" i="31" s="1"/>
  <c r="P35" i="31" s="1"/>
  <c r="H34" i="31"/>
  <c r="I36" i="31"/>
  <c r="J36" i="31" s="1"/>
  <c r="P36" i="31" s="1"/>
  <c r="I34" i="31"/>
  <c r="J34" i="31" s="1"/>
  <c r="P34" i="31" s="1"/>
  <c r="I35" i="32"/>
  <c r="J35" i="32" s="1"/>
  <c r="P35" i="32" s="1"/>
  <c r="I36" i="32"/>
  <c r="J36" i="32" s="1"/>
  <c r="P36" i="32" s="1"/>
  <c r="I34" i="32"/>
  <c r="J34" i="32" s="1"/>
  <c r="P34" i="32" s="1"/>
  <c r="H34" i="32"/>
  <c r="I37" i="32"/>
  <c r="J37" i="32" s="1"/>
  <c r="P37" i="32" s="1"/>
  <c r="H34" i="39"/>
  <c r="I34" i="39"/>
  <c r="J34" i="39" s="1"/>
  <c r="P34" i="39" s="1"/>
  <c r="I36" i="39"/>
  <c r="J36" i="39" s="1"/>
  <c r="P36" i="39" s="1"/>
  <c r="I37" i="39"/>
  <c r="J37" i="39" s="1"/>
  <c r="P37" i="39" s="1"/>
  <c r="I35" i="39"/>
  <c r="J35" i="39" s="1"/>
  <c r="P35" i="39" s="1"/>
  <c r="I36" i="46"/>
  <c r="J36" i="46" s="1"/>
  <c r="P36" i="46" s="1"/>
  <c r="H34" i="46"/>
  <c r="I35" i="46"/>
  <c r="J35" i="46" s="1"/>
  <c r="P35" i="46" s="1"/>
  <c r="I37" i="46"/>
  <c r="J37" i="46" s="1"/>
  <c r="P37" i="46" s="1"/>
  <c r="I34" i="46"/>
  <c r="J34" i="46" s="1"/>
  <c r="P34" i="46" s="1"/>
  <c r="I36" i="27"/>
  <c r="J36" i="27" s="1"/>
  <c r="P36" i="27" s="1"/>
  <c r="I37" i="27"/>
  <c r="J37" i="27" s="1"/>
  <c r="P37" i="27" s="1"/>
  <c r="I35" i="27"/>
  <c r="J35" i="27" s="1"/>
  <c r="P35" i="27" s="1"/>
  <c r="H34" i="27"/>
  <c r="I34" i="27"/>
  <c r="J34" i="27" s="1"/>
  <c r="P34" i="27" s="1"/>
  <c r="H34" i="29"/>
  <c r="I34" i="29"/>
  <c r="J34" i="29" s="1"/>
  <c r="P34" i="29" s="1"/>
  <c r="I36" i="29"/>
  <c r="J36" i="29" s="1"/>
  <c r="P36" i="29" s="1"/>
  <c r="I35" i="29"/>
  <c r="J35" i="29" s="1"/>
  <c r="P35" i="29" s="1"/>
  <c r="I37" i="29"/>
  <c r="J37" i="29" s="1"/>
  <c r="P37" i="29" s="1"/>
  <c r="I37" i="42"/>
  <c r="J37" i="42" s="1"/>
  <c r="P37" i="42" s="1"/>
  <c r="I35" i="42"/>
  <c r="J35" i="42" s="1"/>
  <c r="P35" i="42" s="1"/>
  <c r="I36" i="42"/>
  <c r="J36" i="42" s="1"/>
  <c r="P36" i="42" s="1"/>
  <c r="H34" i="42"/>
  <c r="I34" i="42"/>
  <c r="J34" i="42" s="1"/>
  <c r="P34" i="42" s="1"/>
  <c r="I35" i="43"/>
  <c r="J35" i="43" s="1"/>
  <c r="P35" i="43" s="1"/>
  <c r="I36" i="43"/>
  <c r="J36" i="43" s="1"/>
  <c r="P36" i="43" s="1"/>
  <c r="I34" i="43"/>
  <c r="J34" i="43" s="1"/>
  <c r="P34" i="43" s="1"/>
  <c r="H34" i="43"/>
  <c r="I37" i="43"/>
  <c r="J37" i="43" s="1"/>
  <c r="P37" i="43" s="1"/>
  <c r="I37" i="44"/>
  <c r="J37" i="44" s="1"/>
  <c r="P37" i="44" s="1"/>
  <c r="H34" i="44"/>
  <c r="I36" i="44"/>
  <c r="J36" i="44" s="1"/>
  <c r="P36" i="44" s="1"/>
  <c r="I34" i="44"/>
  <c r="J34" i="44" s="1"/>
  <c r="P34" i="44" s="1"/>
  <c r="I35" i="44"/>
  <c r="J35" i="44" s="1"/>
  <c r="P35" i="44" s="1"/>
  <c r="G9" i="37"/>
  <c r="I9" i="37" s="1"/>
  <c r="J9" i="37" s="1"/>
  <c r="P9" i="37" s="1"/>
  <c r="P53" i="25" s="1"/>
  <c r="G9" i="43"/>
  <c r="I9" i="43" s="1"/>
  <c r="J9" i="43" s="1"/>
  <c r="P9" i="43" s="1"/>
  <c r="V53" i="25" s="1"/>
  <c r="G9" i="35"/>
  <c r="I9" i="35" s="1"/>
  <c r="J9" i="35" s="1"/>
  <c r="P9" i="35" s="1"/>
  <c r="N53" i="25" s="1"/>
  <c r="G9" i="45"/>
  <c r="I7" i="45" s="1"/>
  <c r="G9" i="39"/>
  <c r="I9" i="39" s="1"/>
  <c r="J9" i="39" s="1"/>
  <c r="P9" i="39" s="1"/>
  <c r="R53" i="25" s="1"/>
  <c r="G9" i="41"/>
  <c r="I9" i="41" s="1"/>
  <c r="J9" i="41" s="1"/>
  <c r="P9" i="41" s="1"/>
  <c r="T53" i="25" s="1"/>
  <c r="Q32" i="32"/>
  <c r="O30" i="39"/>
  <c r="A30" i="39"/>
  <c r="O26" i="39"/>
  <c r="A26" i="39"/>
  <c r="O22" i="39"/>
  <c r="A22" i="39"/>
  <c r="A34" i="39"/>
  <c r="G9" i="28"/>
  <c r="I8" i="28" s="1"/>
  <c r="J8" i="28" s="1"/>
  <c r="P8" i="28" s="1"/>
  <c r="G52" i="25" s="1"/>
  <c r="G15" i="28"/>
  <c r="H15" i="28" s="1"/>
  <c r="G15" i="30"/>
  <c r="I15" i="30" s="1"/>
  <c r="J15" i="30" s="1"/>
  <c r="P15" i="30" s="1"/>
  <c r="I59" i="25" s="1"/>
  <c r="G9" i="30"/>
  <c r="I9" i="30" s="1"/>
  <c r="J9" i="30" s="1"/>
  <c r="P9" i="30" s="1"/>
  <c r="I53" i="25" s="1"/>
  <c r="G12" i="34"/>
  <c r="I12" i="34" s="1"/>
  <c r="J12" i="34" s="1"/>
  <c r="P12" i="34" s="1"/>
  <c r="M56" i="25" s="1"/>
  <c r="G12" i="35"/>
  <c r="G15" i="36"/>
  <c r="H15" i="36" s="1"/>
  <c r="G9" i="36"/>
  <c r="I9" i="36" s="1"/>
  <c r="J9" i="36" s="1"/>
  <c r="P9" i="36" s="1"/>
  <c r="O53" i="25" s="1"/>
  <c r="G22" i="37"/>
  <c r="H22" i="37" s="1"/>
  <c r="G15" i="37"/>
  <c r="H15" i="37" s="1"/>
  <c r="G12" i="38"/>
  <c r="G15" i="39"/>
  <c r="H15" i="39" s="1"/>
  <c r="G26" i="40"/>
  <c r="H26" i="40" s="1"/>
  <c r="G18" i="40"/>
  <c r="I18" i="40" s="1"/>
  <c r="J18" i="40" s="1"/>
  <c r="P18" i="40" s="1"/>
  <c r="S62" i="25" s="1"/>
  <c r="G15" i="40"/>
  <c r="H15" i="40" s="1"/>
  <c r="G9" i="40"/>
  <c r="I9" i="40" s="1"/>
  <c r="J9" i="40" s="1"/>
  <c r="P9" i="40" s="1"/>
  <c r="S53" i="25" s="1"/>
  <c r="G12" i="41"/>
  <c r="G15" i="43"/>
  <c r="I15" i="43" s="1"/>
  <c r="J15" i="43" s="1"/>
  <c r="P15" i="43" s="1"/>
  <c r="V59" i="25" s="1"/>
  <c r="G12" i="44"/>
  <c r="I12" i="44" s="1"/>
  <c r="J12" i="44" s="1"/>
  <c r="P12" i="44" s="1"/>
  <c r="W56" i="25" s="1"/>
  <c r="G30" i="45"/>
  <c r="G22" i="45"/>
  <c r="I22" i="45" s="1"/>
  <c r="J22" i="45" s="1"/>
  <c r="P22" i="45" s="1"/>
  <c r="X66" i="25" s="1"/>
  <c r="G12" i="46"/>
  <c r="I12" i="46" s="1"/>
  <c r="J12" i="46" s="1"/>
  <c r="P12" i="46" s="1"/>
  <c r="Y56" i="25" s="1"/>
  <c r="G12" i="28"/>
  <c r="I12" i="28" s="1"/>
  <c r="J12" i="28" s="1"/>
  <c r="P12" i="28" s="1"/>
  <c r="G56" i="25" s="1"/>
  <c r="G15" i="29"/>
  <c r="I15" i="29" s="1"/>
  <c r="J15" i="29" s="1"/>
  <c r="P15" i="29" s="1"/>
  <c r="H59" i="25" s="1"/>
  <c r="G26" i="30"/>
  <c r="H26" i="30" s="1"/>
  <c r="G18" i="30"/>
  <c r="H18" i="30" s="1"/>
  <c r="G12" i="30"/>
  <c r="I12" i="30" s="1"/>
  <c r="J12" i="30" s="1"/>
  <c r="P12" i="30" s="1"/>
  <c r="I56" i="25" s="1"/>
  <c r="G15" i="34"/>
  <c r="G9" i="34"/>
  <c r="I9" i="34" s="1"/>
  <c r="J9" i="34" s="1"/>
  <c r="P9" i="34" s="1"/>
  <c r="M53" i="25" s="1"/>
  <c r="G15" i="35"/>
  <c r="I15" i="35" s="1"/>
  <c r="J15" i="35" s="1"/>
  <c r="P15" i="35" s="1"/>
  <c r="N59" i="25" s="1"/>
  <c r="G12" i="36"/>
  <c r="I12" i="36" s="1"/>
  <c r="J12" i="36" s="1"/>
  <c r="P12" i="36" s="1"/>
  <c r="O56" i="25" s="1"/>
  <c r="G30" i="37"/>
  <c r="H30" i="37" s="1"/>
  <c r="G12" i="37"/>
  <c r="I12" i="37" s="1"/>
  <c r="J12" i="37" s="1"/>
  <c r="P12" i="37" s="1"/>
  <c r="P56" i="25" s="1"/>
  <c r="G26" i="37"/>
  <c r="H26" i="37" s="1"/>
  <c r="G18" i="37"/>
  <c r="H18" i="37" s="1"/>
  <c r="G9" i="38"/>
  <c r="I9" i="38" s="1"/>
  <c r="J9" i="38" s="1"/>
  <c r="P9" i="38" s="1"/>
  <c r="Q53" i="25" s="1"/>
  <c r="G30" i="39"/>
  <c r="G22" i="39"/>
  <c r="I22" i="39" s="1"/>
  <c r="J22" i="39" s="1"/>
  <c r="P22" i="39" s="1"/>
  <c r="R66" i="25" s="1"/>
  <c r="G18" i="39"/>
  <c r="G12" i="39"/>
  <c r="G12" i="40"/>
  <c r="G15" i="41"/>
  <c r="H15" i="41" s="1"/>
  <c r="G12" i="43"/>
  <c r="G15" i="44"/>
  <c r="H15" i="44" s="1"/>
  <c r="G9" i="44"/>
  <c r="I9" i="44" s="1"/>
  <c r="J9" i="44" s="1"/>
  <c r="P9" i="44" s="1"/>
  <c r="W53" i="25" s="1"/>
  <c r="G12" i="45"/>
  <c r="H12" i="45" s="1"/>
  <c r="G15" i="46"/>
  <c r="H15" i="46" s="1"/>
  <c r="G9" i="46"/>
  <c r="I9" i="46" s="1"/>
  <c r="J9" i="46" s="1"/>
  <c r="P9" i="46" s="1"/>
  <c r="Y53" i="25" s="1"/>
  <c r="I7" i="28"/>
  <c r="G30" i="46"/>
  <c r="G26" i="46"/>
  <c r="G22" i="46"/>
  <c r="G18" i="46"/>
  <c r="C11" i="46"/>
  <c r="M10" i="46"/>
  <c r="C11" i="45"/>
  <c r="M10" i="45"/>
  <c r="G15" i="45"/>
  <c r="G26" i="45"/>
  <c r="G18" i="45"/>
  <c r="G30" i="44"/>
  <c r="G26" i="44"/>
  <c r="G22" i="44"/>
  <c r="G18" i="44"/>
  <c r="C11" i="44"/>
  <c r="M10" i="44"/>
  <c r="G30" i="43"/>
  <c r="G26" i="43"/>
  <c r="G22" i="43"/>
  <c r="G18" i="43"/>
  <c r="C11" i="43"/>
  <c r="M10" i="43"/>
  <c r="G12" i="42"/>
  <c r="C10" i="42"/>
  <c r="M9" i="42"/>
  <c r="G30" i="42"/>
  <c r="G26" i="42"/>
  <c r="G22" i="42"/>
  <c r="G18" i="42"/>
  <c r="G15" i="42"/>
  <c r="G9" i="42"/>
  <c r="G30" i="41"/>
  <c r="G26" i="41"/>
  <c r="G22" i="41"/>
  <c r="G18" i="41"/>
  <c r="C11" i="41"/>
  <c r="M10" i="41"/>
  <c r="G30" i="40"/>
  <c r="G22" i="40"/>
  <c r="C11" i="40"/>
  <c r="M10" i="40"/>
  <c r="G26" i="39"/>
  <c r="C11" i="39"/>
  <c r="M10" i="39"/>
  <c r="G15" i="38"/>
  <c r="G30" i="38"/>
  <c r="G22" i="38"/>
  <c r="C11" i="38"/>
  <c r="M10" i="38"/>
  <c r="G26" i="38"/>
  <c r="G18" i="38"/>
  <c r="C11" i="37"/>
  <c r="M10" i="37"/>
  <c r="G30" i="36"/>
  <c r="G26" i="36"/>
  <c r="G22" i="36"/>
  <c r="G18" i="36"/>
  <c r="C11" i="36"/>
  <c r="M10" i="36"/>
  <c r="G30" i="35"/>
  <c r="G26" i="35"/>
  <c r="G22" i="35"/>
  <c r="G18" i="35"/>
  <c r="C11" i="35"/>
  <c r="M10" i="35"/>
  <c r="C11" i="34"/>
  <c r="M10" i="34"/>
  <c r="G30" i="34"/>
  <c r="G26" i="34"/>
  <c r="G22" i="34"/>
  <c r="G18" i="34"/>
  <c r="G12" i="33"/>
  <c r="C10" i="33"/>
  <c r="M9" i="33"/>
  <c r="G30" i="33"/>
  <c r="G26" i="33"/>
  <c r="G22" i="33"/>
  <c r="G18" i="33"/>
  <c r="G15" i="33"/>
  <c r="G9" i="33"/>
  <c r="G12" i="32"/>
  <c r="C10" i="32"/>
  <c r="M9" i="32"/>
  <c r="G30" i="32"/>
  <c r="G26" i="32"/>
  <c r="G22" i="32"/>
  <c r="G18" i="32"/>
  <c r="G15" i="32"/>
  <c r="G9" i="32"/>
  <c r="G12" i="31"/>
  <c r="C10" i="31"/>
  <c r="M9" i="31"/>
  <c r="G30" i="31"/>
  <c r="G26" i="31"/>
  <c r="G22" i="31"/>
  <c r="G18" i="31"/>
  <c r="G15" i="31"/>
  <c r="G9" i="31"/>
  <c r="G30" i="30"/>
  <c r="G22" i="30"/>
  <c r="C11" i="30"/>
  <c r="M10" i="30"/>
  <c r="G9" i="29"/>
  <c r="G30" i="29"/>
  <c r="G26" i="29"/>
  <c r="G22" i="29"/>
  <c r="G18" i="29"/>
  <c r="G12" i="29"/>
  <c r="C10" i="29"/>
  <c r="M9" i="29"/>
  <c r="G34" i="28"/>
  <c r="G30" i="28"/>
  <c r="G26" i="28"/>
  <c r="G22" i="28"/>
  <c r="G18" i="28"/>
  <c r="C11" i="28"/>
  <c r="M10" i="28"/>
  <c r="G9" i="27"/>
  <c r="G30" i="27"/>
  <c r="G26" i="27"/>
  <c r="G22" i="27"/>
  <c r="G18" i="27"/>
  <c r="G15" i="27"/>
  <c r="G12" i="27"/>
  <c r="C10" i="27"/>
  <c r="M9" i="27"/>
  <c r="I8" i="37" l="1"/>
  <c r="J8" i="37" s="1"/>
  <c r="P8" i="37" s="1"/>
  <c r="P52" i="25" s="1"/>
  <c r="I7" i="37"/>
  <c r="H12" i="30"/>
  <c r="H9" i="37"/>
  <c r="K81" i="25"/>
  <c r="I11" i="43"/>
  <c r="J11" i="43" s="1"/>
  <c r="P11" i="43" s="1"/>
  <c r="V55" i="25" s="1"/>
  <c r="I15" i="44"/>
  <c r="J15" i="44" s="1"/>
  <c r="P15" i="44" s="1"/>
  <c r="W59" i="25" s="1"/>
  <c r="H9" i="28"/>
  <c r="I7" i="43"/>
  <c r="I8" i="43"/>
  <c r="J8" i="43" s="1"/>
  <c r="P8" i="43" s="1"/>
  <c r="V52" i="25" s="1"/>
  <c r="H9" i="43"/>
  <c r="I9" i="45"/>
  <c r="J9" i="45" s="1"/>
  <c r="P9" i="45" s="1"/>
  <c r="X53" i="25" s="1"/>
  <c r="H15" i="30"/>
  <c r="I8" i="45"/>
  <c r="J8" i="45" s="1"/>
  <c r="P8" i="45" s="1"/>
  <c r="X52" i="25" s="1"/>
  <c r="H9" i="45"/>
  <c r="I26" i="30"/>
  <c r="J26" i="30" s="1"/>
  <c r="P26" i="30" s="1"/>
  <c r="I70" i="25" s="1"/>
  <c r="I10" i="35"/>
  <c r="J10" i="35" s="1"/>
  <c r="P10" i="35" s="1"/>
  <c r="N54" i="25" s="1"/>
  <c r="I7" i="35"/>
  <c r="I8" i="35"/>
  <c r="J8" i="35" s="1"/>
  <c r="P8" i="35" s="1"/>
  <c r="N52" i="25" s="1"/>
  <c r="H9" i="35"/>
  <c r="H12" i="34"/>
  <c r="I29" i="37"/>
  <c r="J29" i="37" s="1"/>
  <c r="P29" i="37" s="1"/>
  <c r="P73" i="25" s="1"/>
  <c r="I15" i="41"/>
  <c r="J15" i="41" s="1"/>
  <c r="P15" i="41" s="1"/>
  <c r="T59" i="25" s="1"/>
  <c r="H22" i="45"/>
  <c r="I7" i="41"/>
  <c r="I15" i="40"/>
  <c r="J15" i="40" s="1"/>
  <c r="P15" i="40" s="1"/>
  <c r="S59" i="25" s="1"/>
  <c r="I8" i="41"/>
  <c r="J8" i="41" s="1"/>
  <c r="P8" i="41" s="1"/>
  <c r="T52" i="25" s="1"/>
  <c r="I10" i="43"/>
  <c r="J10" i="43" s="1"/>
  <c r="P10" i="43" s="1"/>
  <c r="V54" i="25" s="1"/>
  <c r="H9" i="41"/>
  <c r="I14" i="40"/>
  <c r="J14" i="40" s="1"/>
  <c r="P14" i="40" s="1"/>
  <c r="S58" i="25" s="1"/>
  <c r="I10" i="41"/>
  <c r="J10" i="41" s="1"/>
  <c r="P10" i="41" s="1"/>
  <c r="T54" i="25" s="1"/>
  <c r="I14" i="30"/>
  <c r="J14" i="30" s="1"/>
  <c r="P14" i="30" s="1"/>
  <c r="I58" i="25" s="1"/>
  <c r="H18" i="40"/>
  <c r="I11" i="30"/>
  <c r="J11" i="30" s="1"/>
  <c r="P11" i="30" s="1"/>
  <c r="I55" i="25" s="1"/>
  <c r="I27" i="37"/>
  <c r="J27" i="37" s="1"/>
  <c r="P27" i="37" s="1"/>
  <c r="P71" i="25" s="1"/>
  <c r="I26" i="37"/>
  <c r="J26" i="37" s="1"/>
  <c r="P26" i="37" s="1"/>
  <c r="P70" i="25" s="1"/>
  <c r="I22" i="37"/>
  <c r="J22" i="37" s="1"/>
  <c r="P22" i="37" s="1"/>
  <c r="P66" i="25" s="1"/>
  <c r="I17" i="46"/>
  <c r="J17" i="46" s="1"/>
  <c r="P17" i="46" s="1"/>
  <c r="Y61" i="25" s="1"/>
  <c r="I30" i="37"/>
  <c r="J30" i="37" s="1"/>
  <c r="P30" i="37" s="1"/>
  <c r="P74" i="25" s="1"/>
  <c r="I7" i="39"/>
  <c r="I8" i="39"/>
  <c r="J8" i="39" s="1"/>
  <c r="P8" i="39" s="1"/>
  <c r="R52" i="25" s="1"/>
  <c r="H9" i="39"/>
  <c r="I11" i="39"/>
  <c r="J11" i="39" s="1"/>
  <c r="P11" i="39" s="1"/>
  <c r="R55" i="25" s="1"/>
  <c r="H12" i="37"/>
  <c r="H4" i="37" s="1"/>
  <c r="I13" i="36"/>
  <c r="J13" i="36" s="1"/>
  <c r="P13" i="36" s="1"/>
  <c r="O57" i="25" s="1"/>
  <c r="I15" i="37"/>
  <c r="J15" i="37" s="1"/>
  <c r="P15" i="37" s="1"/>
  <c r="P59" i="25" s="1"/>
  <c r="I18" i="37"/>
  <c r="J18" i="37" s="1"/>
  <c r="P18" i="37" s="1"/>
  <c r="P62" i="25" s="1"/>
  <c r="H22" i="39"/>
  <c r="I11" i="46"/>
  <c r="J11" i="46" s="1"/>
  <c r="P11" i="46" s="1"/>
  <c r="Y55" i="25" s="1"/>
  <c r="I28" i="37"/>
  <c r="J28" i="37" s="1"/>
  <c r="P28" i="37" s="1"/>
  <c r="P72" i="25" s="1"/>
  <c r="I8" i="38"/>
  <c r="J8" i="38" s="1"/>
  <c r="P8" i="38" s="1"/>
  <c r="Q52" i="25" s="1"/>
  <c r="I13" i="39"/>
  <c r="J13" i="39" s="1"/>
  <c r="P13" i="39" s="1"/>
  <c r="R57" i="25" s="1"/>
  <c r="P33" i="32"/>
  <c r="K83" i="25"/>
  <c r="K82" i="25"/>
  <c r="I78" i="25"/>
  <c r="S78" i="25"/>
  <c r="I32" i="28"/>
  <c r="J32" i="28" s="1"/>
  <c r="P32" i="28" s="1"/>
  <c r="G76" i="25" s="1"/>
  <c r="I33" i="28"/>
  <c r="J33" i="28" s="1"/>
  <c r="P33" i="28" s="1"/>
  <c r="G77" i="25" s="1"/>
  <c r="I31" i="28"/>
  <c r="J31" i="28" s="1"/>
  <c r="P31" i="28" s="1"/>
  <c r="G75" i="25" s="1"/>
  <c r="I33" i="29"/>
  <c r="I31" i="29"/>
  <c r="J31" i="29" s="1"/>
  <c r="P31" i="29" s="1"/>
  <c r="H75" i="25" s="1"/>
  <c r="I32" i="29"/>
  <c r="J32" i="29" s="1"/>
  <c r="P32" i="29" s="1"/>
  <c r="H76" i="25" s="1"/>
  <c r="I32" i="35"/>
  <c r="J32" i="35" s="1"/>
  <c r="P32" i="35" s="1"/>
  <c r="N76" i="25" s="1"/>
  <c r="I33" i="35"/>
  <c r="J33" i="35" s="1"/>
  <c r="P33" i="35" s="1"/>
  <c r="N77" i="25" s="1"/>
  <c r="I31" i="35"/>
  <c r="J31" i="35" s="1"/>
  <c r="P31" i="35" s="1"/>
  <c r="N75" i="25" s="1"/>
  <c r="I33" i="36"/>
  <c r="J33" i="36" s="1"/>
  <c r="P33" i="36" s="1"/>
  <c r="O77" i="25" s="1"/>
  <c r="I31" i="36"/>
  <c r="J31" i="36" s="1"/>
  <c r="P31" i="36" s="1"/>
  <c r="O75" i="25" s="1"/>
  <c r="I32" i="36"/>
  <c r="J32" i="36" s="1"/>
  <c r="P32" i="36" s="1"/>
  <c r="O76" i="25" s="1"/>
  <c r="I33" i="38"/>
  <c r="J33" i="38" s="1"/>
  <c r="P33" i="38" s="1"/>
  <c r="Q77" i="25" s="1"/>
  <c r="I31" i="38"/>
  <c r="J31" i="38" s="1"/>
  <c r="P31" i="38" s="1"/>
  <c r="Q75" i="25" s="1"/>
  <c r="I32" i="38"/>
  <c r="J32" i="38" s="1"/>
  <c r="P32" i="38" s="1"/>
  <c r="Q76" i="25" s="1"/>
  <c r="I32" i="41"/>
  <c r="J32" i="41" s="1"/>
  <c r="P32" i="41" s="1"/>
  <c r="T76" i="25" s="1"/>
  <c r="I33" i="41"/>
  <c r="J33" i="41" s="1"/>
  <c r="P33" i="41" s="1"/>
  <c r="T77" i="25" s="1"/>
  <c r="I31" i="41"/>
  <c r="J31" i="41" s="1"/>
  <c r="P31" i="41" s="1"/>
  <c r="T75" i="25" s="1"/>
  <c r="I33" i="42"/>
  <c r="J33" i="42" s="1"/>
  <c r="P33" i="42" s="1"/>
  <c r="U77" i="25" s="1"/>
  <c r="I31" i="42"/>
  <c r="J31" i="42" s="1"/>
  <c r="P31" i="42" s="1"/>
  <c r="U75" i="25" s="1"/>
  <c r="I32" i="42"/>
  <c r="J32" i="42" s="1"/>
  <c r="P32" i="42" s="1"/>
  <c r="U76" i="25" s="1"/>
  <c r="I32" i="43"/>
  <c r="J32" i="43" s="1"/>
  <c r="P32" i="43" s="1"/>
  <c r="V76" i="25" s="1"/>
  <c r="I33" i="43"/>
  <c r="J33" i="43" s="1"/>
  <c r="P33" i="43" s="1"/>
  <c r="V77" i="25" s="1"/>
  <c r="I31" i="43"/>
  <c r="I33" i="44"/>
  <c r="J33" i="44" s="1"/>
  <c r="P33" i="44" s="1"/>
  <c r="W77" i="25" s="1"/>
  <c r="I31" i="44"/>
  <c r="J31" i="44" s="1"/>
  <c r="P31" i="44" s="1"/>
  <c r="W75" i="25" s="1"/>
  <c r="I32" i="44"/>
  <c r="J32" i="44" s="1"/>
  <c r="P32" i="44" s="1"/>
  <c r="W76" i="25" s="1"/>
  <c r="I33" i="46"/>
  <c r="J33" i="46" s="1"/>
  <c r="P33" i="46" s="1"/>
  <c r="Y77" i="25" s="1"/>
  <c r="I31" i="46"/>
  <c r="J31" i="46" s="1"/>
  <c r="P31" i="46" s="1"/>
  <c r="Y75" i="25" s="1"/>
  <c r="I32" i="46"/>
  <c r="J32" i="46" s="1"/>
  <c r="P32" i="46" s="1"/>
  <c r="Y76" i="25" s="1"/>
  <c r="I32" i="37"/>
  <c r="J32" i="37" s="1"/>
  <c r="P32" i="37" s="1"/>
  <c r="P76" i="25" s="1"/>
  <c r="I33" i="37"/>
  <c r="J33" i="37" s="1"/>
  <c r="P33" i="37" s="1"/>
  <c r="P77" i="25" s="1"/>
  <c r="I31" i="37"/>
  <c r="J31" i="37" s="1"/>
  <c r="P31" i="37" s="1"/>
  <c r="P75" i="25" s="1"/>
  <c r="I30" i="45"/>
  <c r="J30" i="45" s="1"/>
  <c r="P30" i="45" s="1"/>
  <c r="X74" i="25" s="1"/>
  <c r="I32" i="45"/>
  <c r="J32" i="45" s="1"/>
  <c r="P32" i="45" s="1"/>
  <c r="X76" i="25" s="1"/>
  <c r="I33" i="45"/>
  <c r="I31" i="45"/>
  <c r="J31" i="45" s="1"/>
  <c r="P31" i="45" s="1"/>
  <c r="X75" i="25" s="1"/>
  <c r="I33" i="27"/>
  <c r="J33" i="27" s="1"/>
  <c r="P33" i="27" s="1"/>
  <c r="F77" i="25" s="1"/>
  <c r="I31" i="27"/>
  <c r="J31" i="27" s="1"/>
  <c r="P31" i="27" s="1"/>
  <c r="F75" i="25" s="1"/>
  <c r="I32" i="27"/>
  <c r="J32" i="27" s="1"/>
  <c r="P32" i="27" s="1"/>
  <c r="F76" i="25" s="1"/>
  <c r="I28" i="30"/>
  <c r="J28" i="30" s="1"/>
  <c r="P28" i="30" s="1"/>
  <c r="I72" i="25" s="1"/>
  <c r="I32" i="30"/>
  <c r="J32" i="30" s="1"/>
  <c r="P32" i="30" s="1"/>
  <c r="I76" i="25" s="1"/>
  <c r="I33" i="30"/>
  <c r="J33" i="30" s="1"/>
  <c r="P33" i="30" s="1"/>
  <c r="I77" i="25" s="1"/>
  <c r="I31" i="30"/>
  <c r="J31" i="30" s="1"/>
  <c r="P31" i="30" s="1"/>
  <c r="I75" i="25" s="1"/>
  <c r="I33" i="31"/>
  <c r="J33" i="31" s="1"/>
  <c r="P33" i="31" s="1"/>
  <c r="J77" i="25" s="1"/>
  <c r="I31" i="31"/>
  <c r="J31" i="31" s="1"/>
  <c r="P31" i="31" s="1"/>
  <c r="J75" i="25" s="1"/>
  <c r="I32" i="31"/>
  <c r="J32" i="31" s="1"/>
  <c r="P32" i="31" s="1"/>
  <c r="J76" i="25" s="1"/>
  <c r="I32" i="32"/>
  <c r="J32" i="32" s="1"/>
  <c r="P32" i="32" s="1"/>
  <c r="K76" i="25" s="1"/>
  <c r="I33" i="32"/>
  <c r="J33" i="32" s="1"/>
  <c r="I31" i="32"/>
  <c r="J31" i="32" s="1"/>
  <c r="P31" i="32" s="1"/>
  <c r="K75" i="25" s="1"/>
  <c r="I32" i="33"/>
  <c r="J32" i="33" s="1"/>
  <c r="P32" i="33" s="1"/>
  <c r="L76" i="25" s="1"/>
  <c r="I33" i="33"/>
  <c r="J33" i="33" s="1"/>
  <c r="P33" i="33" s="1"/>
  <c r="L77" i="25" s="1"/>
  <c r="I31" i="33"/>
  <c r="J31" i="33" s="1"/>
  <c r="P31" i="33" s="1"/>
  <c r="L75" i="25" s="1"/>
  <c r="I33" i="34"/>
  <c r="J33" i="34" s="1"/>
  <c r="P33" i="34" s="1"/>
  <c r="M77" i="25" s="1"/>
  <c r="I31" i="34"/>
  <c r="J31" i="34" s="1"/>
  <c r="P31" i="34" s="1"/>
  <c r="M75" i="25" s="1"/>
  <c r="I32" i="34"/>
  <c r="J32" i="34" s="1"/>
  <c r="P32" i="34" s="1"/>
  <c r="M76" i="25" s="1"/>
  <c r="I28" i="40"/>
  <c r="J28" i="40" s="1"/>
  <c r="P28" i="40" s="1"/>
  <c r="S72" i="25" s="1"/>
  <c r="I33" i="40"/>
  <c r="J33" i="40" s="1"/>
  <c r="P33" i="40" s="1"/>
  <c r="S77" i="25" s="1"/>
  <c r="I31" i="40"/>
  <c r="J31" i="40" s="1"/>
  <c r="P31" i="40" s="1"/>
  <c r="S75" i="25" s="1"/>
  <c r="I32" i="40"/>
  <c r="I30" i="39"/>
  <c r="J30" i="39" s="1"/>
  <c r="P30" i="39" s="1"/>
  <c r="R74" i="25" s="1"/>
  <c r="I32" i="39"/>
  <c r="J32" i="39" s="1"/>
  <c r="P32" i="39" s="1"/>
  <c r="R76" i="25" s="1"/>
  <c r="I33" i="39"/>
  <c r="J33" i="39" s="1"/>
  <c r="P33" i="39" s="1"/>
  <c r="R77" i="25" s="1"/>
  <c r="I31" i="39"/>
  <c r="J31" i="39" s="1"/>
  <c r="P31" i="39" s="1"/>
  <c r="R75" i="25" s="1"/>
  <c r="H12" i="44"/>
  <c r="I12" i="40"/>
  <c r="J12" i="40" s="1"/>
  <c r="P12" i="40" s="1"/>
  <c r="S56" i="25" s="1"/>
  <c r="I13" i="40"/>
  <c r="J13" i="40" s="1"/>
  <c r="P13" i="40" s="1"/>
  <c r="S57" i="25" s="1"/>
  <c r="I11" i="40"/>
  <c r="J11" i="40" s="1"/>
  <c r="P11" i="40" s="1"/>
  <c r="S55" i="25" s="1"/>
  <c r="I7" i="40"/>
  <c r="H9" i="40"/>
  <c r="I26" i="40"/>
  <c r="J26" i="40" s="1"/>
  <c r="P26" i="40" s="1"/>
  <c r="S70" i="25" s="1"/>
  <c r="I7" i="38"/>
  <c r="H9" i="38"/>
  <c r="I15" i="36"/>
  <c r="J15" i="36" s="1"/>
  <c r="P15" i="36" s="1"/>
  <c r="O59" i="25" s="1"/>
  <c r="I14" i="34"/>
  <c r="J14" i="34" s="1"/>
  <c r="P14" i="34" s="1"/>
  <c r="M58" i="25" s="1"/>
  <c r="H15" i="29"/>
  <c r="H12" i="35"/>
  <c r="I15" i="34"/>
  <c r="J15" i="34" s="1"/>
  <c r="P15" i="34" s="1"/>
  <c r="M59" i="25" s="1"/>
  <c r="I13" i="34"/>
  <c r="J13" i="34" s="1"/>
  <c r="P13" i="34" s="1"/>
  <c r="M57" i="25" s="1"/>
  <c r="H15" i="34"/>
  <c r="I12" i="43"/>
  <c r="J12" i="43" s="1"/>
  <c r="P12" i="43" s="1"/>
  <c r="V56" i="25" s="1"/>
  <c r="I17" i="41"/>
  <c r="J17" i="41" s="1"/>
  <c r="P17" i="41" s="1"/>
  <c r="T61" i="25" s="1"/>
  <c r="I11" i="41"/>
  <c r="J11" i="41" s="1"/>
  <c r="P11" i="41" s="1"/>
  <c r="T55" i="25" s="1"/>
  <c r="I14" i="41"/>
  <c r="J14" i="41" s="1"/>
  <c r="P14" i="41" s="1"/>
  <c r="T58" i="25" s="1"/>
  <c r="I12" i="39"/>
  <c r="J12" i="39" s="1"/>
  <c r="P12" i="39" s="1"/>
  <c r="R56" i="25" s="1"/>
  <c r="I10" i="39"/>
  <c r="J10" i="39" s="1"/>
  <c r="P10" i="39" s="1"/>
  <c r="R54" i="25" s="1"/>
  <c r="I15" i="39"/>
  <c r="J15" i="39" s="1"/>
  <c r="P15" i="39" s="1"/>
  <c r="R59" i="25" s="1"/>
  <c r="H12" i="39"/>
  <c r="I14" i="39"/>
  <c r="J14" i="39" s="1"/>
  <c r="P14" i="39" s="1"/>
  <c r="R58" i="25" s="1"/>
  <c r="I24" i="39"/>
  <c r="J24" i="39" s="1"/>
  <c r="P24" i="39" s="1"/>
  <c r="R68" i="25" s="1"/>
  <c r="I16" i="39"/>
  <c r="J16" i="39" s="1"/>
  <c r="P16" i="39" s="1"/>
  <c r="R60" i="25" s="1"/>
  <c r="I11" i="38"/>
  <c r="J11" i="38" s="1"/>
  <c r="P11" i="38" s="1"/>
  <c r="Q55" i="25" s="1"/>
  <c r="H12" i="38"/>
  <c r="I13" i="38"/>
  <c r="J13" i="38" s="1"/>
  <c r="P13" i="38" s="1"/>
  <c r="Q57" i="25" s="1"/>
  <c r="I8" i="36"/>
  <c r="J8" i="36" s="1"/>
  <c r="P8" i="36" s="1"/>
  <c r="O52" i="25" s="1"/>
  <c r="I10" i="36"/>
  <c r="J10" i="36" s="1"/>
  <c r="P10" i="36" s="1"/>
  <c r="O54" i="25" s="1"/>
  <c r="I7" i="36"/>
  <c r="H9" i="36"/>
  <c r="I11" i="36"/>
  <c r="J11" i="36" s="1"/>
  <c r="P11" i="36" s="1"/>
  <c r="O55" i="25" s="1"/>
  <c r="I17" i="35"/>
  <c r="J17" i="35" s="1"/>
  <c r="P17" i="35" s="1"/>
  <c r="N61" i="25" s="1"/>
  <c r="I11" i="35"/>
  <c r="J11" i="35" s="1"/>
  <c r="P11" i="35" s="1"/>
  <c r="N55" i="25" s="1"/>
  <c r="H15" i="35"/>
  <c r="I7" i="34"/>
  <c r="H9" i="34"/>
  <c r="I11" i="34"/>
  <c r="J11" i="34" s="1"/>
  <c r="P11" i="34" s="1"/>
  <c r="M55" i="25" s="1"/>
  <c r="I8" i="34"/>
  <c r="J8" i="34" s="1"/>
  <c r="P8" i="34" s="1"/>
  <c r="M52" i="25" s="1"/>
  <c r="I10" i="34"/>
  <c r="J10" i="34" s="1"/>
  <c r="P10" i="34" s="1"/>
  <c r="M54" i="25" s="1"/>
  <c r="I7" i="30"/>
  <c r="H9" i="30"/>
  <c r="I13" i="30"/>
  <c r="J13" i="30" s="1"/>
  <c r="P13" i="30" s="1"/>
  <c r="I57" i="25" s="1"/>
  <c r="I11" i="28"/>
  <c r="J11" i="28" s="1"/>
  <c r="P11" i="28" s="1"/>
  <c r="G55" i="25" s="1"/>
  <c r="I14" i="28"/>
  <c r="J14" i="28" s="1"/>
  <c r="P14" i="28" s="1"/>
  <c r="G58" i="25" s="1"/>
  <c r="I13" i="46"/>
  <c r="J13" i="46" s="1"/>
  <c r="P13" i="46" s="1"/>
  <c r="Y57" i="25" s="1"/>
  <c r="I14" i="46"/>
  <c r="J14" i="46" s="1"/>
  <c r="P14" i="46" s="1"/>
  <c r="Y58" i="25" s="1"/>
  <c r="H12" i="46"/>
  <c r="I14" i="45"/>
  <c r="J14" i="45" s="1"/>
  <c r="P14" i="45" s="1"/>
  <c r="X58" i="25" s="1"/>
  <c r="I7" i="44"/>
  <c r="I8" i="44"/>
  <c r="J8" i="44" s="1"/>
  <c r="P8" i="44" s="1"/>
  <c r="W52" i="25" s="1"/>
  <c r="H12" i="43"/>
  <c r="I21" i="39"/>
  <c r="J21" i="39" s="1"/>
  <c r="P21" i="39" s="1"/>
  <c r="R65" i="25" s="1"/>
  <c r="I14" i="38"/>
  <c r="J14" i="38" s="1"/>
  <c r="P14" i="38" s="1"/>
  <c r="Q58" i="25" s="1"/>
  <c r="I10" i="38"/>
  <c r="J10" i="38" s="1"/>
  <c r="P10" i="38" s="1"/>
  <c r="Q54" i="25" s="1"/>
  <c r="I12" i="38"/>
  <c r="J12" i="38" s="1"/>
  <c r="P12" i="38" s="1"/>
  <c r="Q56" i="25" s="1"/>
  <c r="H12" i="36"/>
  <c r="I14" i="36"/>
  <c r="J14" i="36" s="1"/>
  <c r="P14" i="36" s="1"/>
  <c r="O58" i="25" s="1"/>
  <c r="I17" i="36"/>
  <c r="J17" i="36" s="1"/>
  <c r="P17" i="36" s="1"/>
  <c r="O61" i="25" s="1"/>
  <c r="I14" i="35"/>
  <c r="J14" i="35" s="1"/>
  <c r="P14" i="35" s="1"/>
  <c r="N58" i="25" s="1"/>
  <c r="I8" i="30"/>
  <c r="J8" i="30" s="1"/>
  <c r="P8" i="30" s="1"/>
  <c r="I52" i="25" s="1"/>
  <c r="I10" i="30"/>
  <c r="J10" i="30" s="1"/>
  <c r="P10" i="30" s="1"/>
  <c r="I54" i="25" s="1"/>
  <c r="I16" i="30"/>
  <c r="J16" i="30" s="1"/>
  <c r="P16" i="30" s="1"/>
  <c r="I60" i="25" s="1"/>
  <c r="I17" i="30"/>
  <c r="J17" i="30" s="1"/>
  <c r="P17" i="30" s="1"/>
  <c r="I61" i="25" s="1"/>
  <c r="I18" i="30"/>
  <c r="J18" i="30" s="1"/>
  <c r="P18" i="30" s="1"/>
  <c r="I62" i="25" s="1"/>
  <c r="I15" i="28"/>
  <c r="J15" i="28" s="1"/>
  <c r="P15" i="28" s="1"/>
  <c r="G59" i="25" s="1"/>
  <c r="I10" i="28"/>
  <c r="J10" i="28" s="1"/>
  <c r="P10" i="28" s="1"/>
  <c r="G54" i="25" s="1"/>
  <c r="I9" i="28"/>
  <c r="J9" i="28" s="1"/>
  <c r="P9" i="28" s="1"/>
  <c r="G53" i="25" s="1"/>
  <c r="H12" i="28"/>
  <c r="I7" i="46"/>
  <c r="I8" i="46"/>
  <c r="J8" i="46" s="1"/>
  <c r="P8" i="46" s="1"/>
  <c r="Y52" i="25" s="1"/>
  <c r="I10" i="45"/>
  <c r="J10" i="45" s="1"/>
  <c r="P10" i="45" s="1"/>
  <c r="X54" i="25" s="1"/>
  <c r="H30" i="45"/>
  <c r="I13" i="44"/>
  <c r="J13" i="44" s="1"/>
  <c r="P13" i="44" s="1"/>
  <c r="W57" i="25" s="1"/>
  <c r="H12" i="41"/>
  <c r="I13" i="41"/>
  <c r="J13" i="41" s="1"/>
  <c r="P13" i="41" s="1"/>
  <c r="T57" i="25" s="1"/>
  <c r="I12" i="41"/>
  <c r="J12" i="41" s="1"/>
  <c r="P12" i="41" s="1"/>
  <c r="T56" i="25" s="1"/>
  <c r="I19" i="39"/>
  <c r="J19" i="39" s="1"/>
  <c r="P19" i="39" s="1"/>
  <c r="R63" i="25" s="1"/>
  <c r="I17" i="39"/>
  <c r="J17" i="39" s="1"/>
  <c r="P17" i="39" s="1"/>
  <c r="R61" i="25" s="1"/>
  <c r="H30" i="39"/>
  <c r="I10" i="37"/>
  <c r="J10" i="37" s="1"/>
  <c r="P10" i="37" s="1"/>
  <c r="P54" i="25" s="1"/>
  <c r="I19" i="37"/>
  <c r="J19" i="37" s="1"/>
  <c r="P19" i="37" s="1"/>
  <c r="P63" i="25" s="1"/>
  <c r="I13" i="35"/>
  <c r="J13" i="35" s="1"/>
  <c r="P13" i="35" s="1"/>
  <c r="N57" i="25" s="1"/>
  <c r="I12" i="35"/>
  <c r="J12" i="35" s="1"/>
  <c r="P12" i="35" s="1"/>
  <c r="N56" i="25" s="1"/>
  <c r="I17" i="29"/>
  <c r="J17" i="29" s="1"/>
  <c r="P17" i="29" s="1"/>
  <c r="H61" i="25" s="1"/>
  <c r="H9" i="46"/>
  <c r="I10" i="46"/>
  <c r="J10" i="46" s="1"/>
  <c r="P10" i="46" s="1"/>
  <c r="Y54" i="25" s="1"/>
  <c r="I15" i="46"/>
  <c r="J15" i="46" s="1"/>
  <c r="P15" i="46" s="1"/>
  <c r="Y59" i="25" s="1"/>
  <c r="I25" i="45"/>
  <c r="J25" i="45" s="1"/>
  <c r="P25" i="45" s="1"/>
  <c r="X69" i="25" s="1"/>
  <c r="I12" i="45"/>
  <c r="J12" i="45" s="1"/>
  <c r="P12" i="45" s="1"/>
  <c r="X56" i="25" s="1"/>
  <c r="I11" i="45"/>
  <c r="J11" i="45" s="1"/>
  <c r="P11" i="45" s="1"/>
  <c r="X55" i="25" s="1"/>
  <c r="I14" i="44"/>
  <c r="J14" i="44" s="1"/>
  <c r="P14" i="44" s="1"/>
  <c r="W58" i="25" s="1"/>
  <c r="I17" i="44"/>
  <c r="J17" i="44" s="1"/>
  <c r="P17" i="44" s="1"/>
  <c r="W61" i="25" s="1"/>
  <c r="H9" i="44"/>
  <c r="I10" i="44"/>
  <c r="J10" i="44" s="1"/>
  <c r="P10" i="44" s="1"/>
  <c r="W54" i="25" s="1"/>
  <c r="I11" i="44"/>
  <c r="J11" i="44" s="1"/>
  <c r="P11" i="44" s="1"/>
  <c r="W55" i="25" s="1"/>
  <c r="I14" i="43"/>
  <c r="J14" i="43" s="1"/>
  <c r="P14" i="43" s="1"/>
  <c r="V58" i="25" s="1"/>
  <c r="I17" i="43"/>
  <c r="J17" i="43" s="1"/>
  <c r="P17" i="43" s="1"/>
  <c r="V61" i="25" s="1"/>
  <c r="H15" i="43"/>
  <c r="I13" i="43"/>
  <c r="J13" i="43" s="1"/>
  <c r="P13" i="43" s="1"/>
  <c r="V57" i="25" s="1"/>
  <c r="H12" i="40"/>
  <c r="I8" i="40"/>
  <c r="J8" i="40" s="1"/>
  <c r="P8" i="40" s="1"/>
  <c r="S52" i="25" s="1"/>
  <c r="I10" i="40"/>
  <c r="J10" i="40" s="1"/>
  <c r="P10" i="40" s="1"/>
  <c r="S54" i="25" s="1"/>
  <c r="I16" i="40"/>
  <c r="J16" i="40" s="1"/>
  <c r="P16" i="40" s="1"/>
  <c r="S60" i="25" s="1"/>
  <c r="I17" i="40"/>
  <c r="J17" i="40" s="1"/>
  <c r="P17" i="40" s="1"/>
  <c r="S61" i="25" s="1"/>
  <c r="H18" i="39"/>
  <c r="I20" i="39"/>
  <c r="J20" i="39" s="1"/>
  <c r="P20" i="39" s="1"/>
  <c r="R64" i="25" s="1"/>
  <c r="I18" i="39"/>
  <c r="J18" i="39" s="1"/>
  <c r="P18" i="39" s="1"/>
  <c r="R62" i="25" s="1"/>
  <c r="I24" i="37"/>
  <c r="J24" i="37" s="1"/>
  <c r="P24" i="37" s="1"/>
  <c r="P68" i="25" s="1"/>
  <c r="I21" i="37"/>
  <c r="J21" i="37" s="1"/>
  <c r="P21" i="37" s="1"/>
  <c r="P65" i="25" s="1"/>
  <c r="I14" i="37"/>
  <c r="J14" i="37" s="1"/>
  <c r="P14" i="37" s="1"/>
  <c r="P58" i="25" s="1"/>
  <c r="I25" i="37"/>
  <c r="J25" i="37" s="1"/>
  <c r="P25" i="37" s="1"/>
  <c r="P69" i="25" s="1"/>
  <c r="I11" i="37"/>
  <c r="J11" i="37" s="1"/>
  <c r="P11" i="37" s="1"/>
  <c r="P55" i="25" s="1"/>
  <c r="I16" i="37"/>
  <c r="J16" i="37" s="1"/>
  <c r="P16" i="37" s="1"/>
  <c r="P60" i="25" s="1"/>
  <c r="I17" i="37"/>
  <c r="J17" i="37" s="1"/>
  <c r="P17" i="37" s="1"/>
  <c r="P61" i="25" s="1"/>
  <c r="I20" i="37"/>
  <c r="J20" i="37" s="1"/>
  <c r="P20" i="37" s="1"/>
  <c r="P64" i="25" s="1"/>
  <c r="I13" i="37"/>
  <c r="J13" i="37" s="1"/>
  <c r="P13" i="37" s="1"/>
  <c r="P57" i="25" s="1"/>
  <c r="I23" i="37"/>
  <c r="J23" i="37" s="1"/>
  <c r="P23" i="37" s="1"/>
  <c r="P67" i="25" s="1"/>
  <c r="I16" i="29"/>
  <c r="J16" i="29" s="1"/>
  <c r="P16" i="29" s="1"/>
  <c r="H60" i="25" s="1"/>
  <c r="I13" i="28"/>
  <c r="J13" i="28" s="1"/>
  <c r="P13" i="28" s="1"/>
  <c r="G57" i="25" s="1"/>
  <c r="I7" i="27"/>
  <c r="I8" i="27"/>
  <c r="J8" i="27" s="1"/>
  <c r="P8" i="27" s="1"/>
  <c r="F52" i="25" s="1"/>
  <c r="I7" i="29"/>
  <c r="I8" i="29"/>
  <c r="J8" i="29" s="1"/>
  <c r="P8" i="29" s="1"/>
  <c r="H52" i="25" s="1"/>
  <c r="I16" i="46"/>
  <c r="J16" i="46" s="1"/>
  <c r="P16" i="46" s="1"/>
  <c r="Y60" i="25" s="1"/>
  <c r="C12" i="46"/>
  <c r="M11" i="46"/>
  <c r="I21" i="46"/>
  <c r="J21" i="46" s="1"/>
  <c r="P21" i="46" s="1"/>
  <c r="Y65" i="25" s="1"/>
  <c r="I20" i="46"/>
  <c r="J20" i="46" s="1"/>
  <c r="P20" i="46" s="1"/>
  <c r="Y64" i="25" s="1"/>
  <c r="I19" i="46"/>
  <c r="J19" i="46" s="1"/>
  <c r="P19" i="46" s="1"/>
  <c r="Y63" i="25" s="1"/>
  <c r="H18" i="46"/>
  <c r="I18" i="46"/>
  <c r="J18" i="46" s="1"/>
  <c r="P18" i="46" s="1"/>
  <c r="Y62" i="25" s="1"/>
  <c r="I25" i="46"/>
  <c r="J25" i="46" s="1"/>
  <c r="P25" i="46" s="1"/>
  <c r="Y69" i="25" s="1"/>
  <c r="I24" i="46"/>
  <c r="J24" i="46" s="1"/>
  <c r="P24" i="46" s="1"/>
  <c r="Y68" i="25" s="1"/>
  <c r="I23" i="46"/>
  <c r="J23" i="46" s="1"/>
  <c r="P23" i="46" s="1"/>
  <c r="Y67" i="25" s="1"/>
  <c r="H22" i="46"/>
  <c r="I22" i="46"/>
  <c r="J22" i="46" s="1"/>
  <c r="P22" i="46" s="1"/>
  <c r="Y66" i="25" s="1"/>
  <c r="I29" i="46"/>
  <c r="J29" i="46" s="1"/>
  <c r="P29" i="46" s="1"/>
  <c r="Y73" i="25" s="1"/>
  <c r="I28" i="46"/>
  <c r="J28" i="46" s="1"/>
  <c r="P28" i="46" s="1"/>
  <c r="Y72" i="25" s="1"/>
  <c r="I27" i="46"/>
  <c r="J27" i="46" s="1"/>
  <c r="P27" i="46" s="1"/>
  <c r="Y71" i="25" s="1"/>
  <c r="H26" i="46"/>
  <c r="I26" i="46"/>
  <c r="J26" i="46" s="1"/>
  <c r="P26" i="46" s="1"/>
  <c r="Y70" i="25" s="1"/>
  <c r="H30" i="46"/>
  <c r="I30" i="46"/>
  <c r="J30" i="46" s="1"/>
  <c r="P30" i="46" s="1"/>
  <c r="Y74" i="25" s="1"/>
  <c r="I21" i="45"/>
  <c r="J21" i="45" s="1"/>
  <c r="P21" i="45" s="1"/>
  <c r="X65" i="25" s="1"/>
  <c r="I20" i="45"/>
  <c r="J20" i="45" s="1"/>
  <c r="P20" i="45" s="1"/>
  <c r="X64" i="25" s="1"/>
  <c r="I19" i="45"/>
  <c r="J19" i="45" s="1"/>
  <c r="P19" i="45" s="1"/>
  <c r="X63" i="25" s="1"/>
  <c r="H18" i="45"/>
  <c r="I18" i="45"/>
  <c r="J18" i="45" s="1"/>
  <c r="P18" i="45" s="1"/>
  <c r="X62" i="25" s="1"/>
  <c r="C12" i="45"/>
  <c r="M11" i="45"/>
  <c r="I23" i="45"/>
  <c r="J23" i="45" s="1"/>
  <c r="P23" i="45" s="1"/>
  <c r="X67" i="25" s="1"/>
  <c r="I29" i="45"/>
  <c r="J29" i="45" s="1"/>
  <c r="P29" i="45" s="1"/>
  <c r="X73" i="25" s="1"/>
  <c r="I28" i="45"/>
  <c r="J28" i="45" s="1"/>
  <c r="P28" i="45" s="1"/>
  <c r="X72" i="25" s="1"/>
  <c r="I27" i="45"/>
  <c r="J27" i="45" s="1"/>
  <c r="P27" i="45" s="1"/>
  <c r="X71" i="25" s="1"/>
  <c r="H26" i="45"/>
  <c r="I26" i="45"/>
  <c r="J26" i="45" s="1"/>
  <c r="P26" i="45" s="1"/>
  <c r="X70" i="25" s="1"/>
  <c r="I17" i="45"/>
  <c r="J17" i="45" s="1"/>
  <c r="P17" i="45" s="1"/>
  <c r="X61" i="25" s="1"/>
  <c r="I16" i="45"/>
  <c r="J16" i="45" s="1"/>
  <c r="P16" i="45" s="1"/>
  <c r="X60" i="25" s="1"/>
  <c r="H15" i="45"/>
  <c r="I15" i="45"/>
  <c r="J15" i="45" s="1"/>
  <c r="P15" i="45" s="1"/>
  <c r="X59" i="25" s="1"/>
  <c r="I13" i="45"/>
  <c r="J13" i="45" s="1"/>
  <c r="P13" i="45" s="1"/>
  <c r="X57" i="25" s="1"/>
  <c r="I24" i="45"/>
  <c r="J24" i="45" s="1"/>
  <c r="P24" i="45" s="1"/>
  <c r="X68" i="25" s="1"/>
  <c r="J33" i="45"/>
  <c r="P33" i="45" s="1"/>
  <c r="X77" i="25" s="1"/>
  <c r="I16" i="44"/>
  <c r="J16" i="44" s="1"/>
  <c r="P16" i="44" s="1"/>
  <c r="W60" i="25" s="1"/>
  <c r="C12" i="44"/>
  <c r="M11" i="44"/>
  <c r="I21" i="44"/>
  <c r="J21" i="44" s="1"/>
  <c r="P21" i="44" s="1"/>
  <c r="W65" i="25" s="1"/>
  <c r="I20" i="44"/>
  <c r="J20" i="44" s="1"/>
  <c r="P20" i="44" s="1"/>
  <c r="W64" i="25" s="1"/>
  <c r="I19" i="44"/>
  <c r="J19" i="44" s="1"/>
  <c r="P19" i="44" s="1"/>
  <c r="W63" i="25" s="1"/>
  <c r="H18" i="44"/>
  <c r="I18" i="44"/>
  <c r="J18" i="44" s="1"/>
  <c r="P18" i="44" s="1"/>
  <c r="W62" i="25" s="1"/>
  <c r="I25" i="44"/>
  <c r="J25" i="44" s="1"/>
  <c r="P25" i="44" s="1"/>
  <c r="W69" i="25" s="1"/>
  <c r="I24" i="44"/>
  <c r="J24" i="44" s="1"/>
  <c r="P24" i="44" s="1"/>
  <c r="W68" i="25" s="1"/>
  <c r="I23" i="44"/>
  <c r="J23" i="44" s="1"/>
  <c r="P23" i="44" s="1"/>
  <c r="W67" i="25" s="1"/>
  <c r="H22" i="44"/>
  <c r="I22" i="44"/>
  <c r="J22" i="44" s="1"/>
  <c r="P22" i="44" s="1"/>
  <c r="W66" i="25" s="1"/>
  <c r="I29" i="44"/>
  <c r="J29" i="44" s="1"/>
  <c r="P29" i="44" s="1"/>
  <c r="W73" i="25" s="1"/>
  <c r="I28" i="44"/>
  <c r="J28" i="44" s="1"/>
  <c r="P28" i="44" s="1"/>
  <c r="W72" i="25" s="1"/>
  <c r="I27" i="44"/>
  <c r="J27" i="44" s="1"/>
  <c r="P27" i="44" s="1"/>
  <c r="W71" i="25" s="1"/>
  <c r="H26" i="44"/>
  <c r="I26" i="44"/>
  <c r="J26" i="44" s="1"/>
  <c r="P26" i="44" s="1"/>
  <c r="W70" i="25" s="1"/>
  <c r="H30" i="44"/>
  <c r="I30" i="44"/>
  <c r="J30" i="44" s="1"/>
  <c r="P30" i="44" s="1"/>
  <c r="W74" i="25" s="1"/>
  <c r="I16" i="43"/>
  <c r="J16" i="43" s="1"/>
  <c r="P16" i="43" s="1"/>
  <c r="V60" i="25" s="1"/>
  <c r="C12" i="43"/>
  <c r="M11" i="43"/>
  <c r="I21" i="43"/>
  <c r="J21" i="43" s="1"/>
  <c r="P21" i="43" s="1"/>
  <c r="V65" i="25" s="1"/>
  <c r="I20" i="43"/>
  <c r="J20" i="43" s="1"/>
  <c r="P20" i="43" s="1"/>
  <c r="V64" i="25" s="1"/>
  <c r="I19" i="43"/>
  <c r="J19" i="43" s="1"/>
  <c r="P19" i="43" s="1"/>
  <c r="V63" i="25" s="1"/>
  <c r="H18" i="43"/>
  <c r="I18" i="43"/>
  <c r="J18" i="43" s="1"/>
  <c r="P18" i="43" s="1"/>
  <c r="V62" i="25" s="1"/>
  <c r="I25" i="43"/>
  <c r="J25" i="43" s="1"/>
  <c r="P25" i="43" s="1"/>
  <c r="V69" i="25" s="1"/>
  <c r="I24" i="43"/>
  <c r="J24" i="43" s="1"/>
  <c r="P24" i="43" s="1"/>
  <c r="V68" i="25" s="1"/>
  <c r="I23" i="43"/>
  <c r="J23" i="43" s="1"/>
  <c r="P23" i="43" s="1"/>
  <c r="V67" i="25" s="1"/>
  <c r="H22" i="43"/>
  <c r="I22" i="43"/>
  <c r="J22" i="43" s="1"/>
  <c r="P22" i="43" s="1"/>
  <c r="V66" i="25" s="1"/>
  <c r="I29" i="43"/>
  <c r="J29" i="43" s="1"/>
  <c r="P29" i="43" s="1"/>
  <c r="V73" i="25" s="1"/>
  <c r="I28" i="43"/>
  <c r="J28" i="43" s="1"/>
  <c r="P28" i="43" s="1"/>
  <c r="V72" i="25" s="1"/>
  <c r="I27" i="43"/>
  <c r="J27" i="43" s="1"/>
  <c r="P27" i="43" s="1"/>
  <c r="V71" i="25" s="1"/>
  <c r="H26" i="43"/>
  <c r="I26" i="43"/>
  <c r="J26" i="43" s="1"/>
  <c r="P26" i="43" s="1"/>
  <c r="V70" i="25" s="1"/>
  <c r="J31" i="43"/>
  <c r="P31" i="43" s="1"/>
  <c r="V75" i="25" s="1"/>
  <c r="H30" i="43"/>
  <c r="I30" i="43"/>
  <c r="J30" i="43" s="1"/>
  <c r="P30" i="43" s="1"/>
  <c r="V74" i="25" s="1"/>
  <c r="I11" i="42"/>
  <c r="J11" i="42" s="1"/>
  <c r="P11" i="42" s="1"/>
  <c r="U55" i="25" s="1"/>
  <c r="I10" i="42"/>
  <c r="J10" i="42" s="1"/>
  <c r="P10" i="42" s="1"/>
  <c r="U54" i="25" s="1"/>
  <c r="H9" i="42"/>
  <c r="I8" i="42"/>
  <c r="J8" i="42" s="1"/>
  <c r="P8" i="42" s="1"/>
  <c r="U52" i="25" s="1"/>
  <c r="I7" i="42"/>
  <c r="I9" i="42"/>
  <c r="J9" i="42" s="1"/>
  <c r="P9" i="42" s="1"/>
  <c r="U53" i="25" s="1"/>
  <c r="I21" i="42"/>
  <c r="J21" i="42" s="1"/>
  <c r="P21" i="42" s="1"/>
  <c r="U65" i="25" s="1"/>
  <c r="I20" i="42"/>
  <c r="J20" i="42" s="1"/>
  <c r="P20" i="42" s="1"/>
  <c r="U64" i="25" s="1"/>
  <c r="I19" i="42"/>
  <c r="J19" i="42" s="1"/>
  <c r="P19" i="42" s="1"/>
  <c r="U63" i="25" s="1"/>
  <c r="H18" i="42"/>
  <c r="I18" i="42"/>
  <c r="J18" i="42" s="1"/>
  <c r="P18" i="42" s="1"/>
  <c r="U62" i="25" s="1"/>
  <c r="I25" i="42"/>
  <c r="J25" i="42" s="1"/>
  <c r="P25" i="42" s="1"/>
  <c r="U69" i="25" s="1"/>
  <c r="I24" i="42"/>
  <c r="J24" i="42" s="1"/>
  <c r="P24" i="42" s="1"/>
  <c r="U68" i="25" s="1"/>
  <c r="I23" i="42"/>
  <c r="J23" i="42" s="1"/>
  <c r="P23" i="42" s="1"/>
  <c r="U67" i="25" s="1"/>
  <c r="H22" i="42"/>
  <c r="I22" i="42"/>
  <c r="J22" i="42" s="1"/>
  <c r="P22" i="42" s="1"/>
  <c r="U66" i="25" s="1"/>
  <c r="I29" i="42"/>
  <c r="J29" i="42" s="1"/>
  <c r="P29" i="42" s="1"/>
  <c r="U73" i="25" s="1"/>
  <c r="I28" i="42"/>
  <c r="J28" i="42" s="1"/>
  <c r="P28" i="42" s="1"/>
  <c r="U72" i="25" s="1"/>
  <c r="I27" i="42"/>
  <c r="J27" i="42" s="1"/>
  <c r="P27" i="42" s="1"/>
  <c r="U71" i="25" s="1"/>
  <c r="H26" i="42"/>
  <c r="I26" i="42"/>
  <c r="J26" i="42" s="1"/>
  <c r="P26" i="42" s="1"/>
  <c r="U70" i="25" s="1"/>
  <c r="H30" i="42"/>
  <c r="I30" i="42"/>
  <c r="J30" i="42" s="1"/>
  <c r="P30" i="42" s="1"/>
  <c r="U74" i="25" s="1"/>
  <c r="I17" i="42"/>
  <c r="J17" i="42" s="1"/>
  <c r="P17" i="42" s="1"/>
  <c r="U61" i="25" s="1"/>
  <c r="I16" i="42"/>
  <c r="J16" i="42" s="1"/>
  <c r="P16" i="42" s="1"/>
  <c r="U60" i="25" s="1"/>
  <c r="H15" i="42"/>
  <c r="I15" i="42"/>
  <c r="J15" i="42" s="1"/>
  <c r="P15" i="42" s="1"/>
  <c r="U59" i="25" s="1"/>
  <c r="M10" i="42"/>
  <c r="C11" i="42"/>
  <c r="I14" i="42"/>
  <c r="J14" i="42" s="1"/>
  <c r="P14" i="42" s="1"/>
  <c r="U58" i="25" s="1"/>
  <c r="I13" i="42"/>
  <c r="J13" i="42" s="1"/>
  <c r="P13" i="42" s="1"/>
  <c r="U57" i="25" s="1"/>
  <c r="H12" i="42"/>
  <c r="I12" i="42"/>
  <c r="J12" i="42" s="1"/>
  <c r="P12" i="42" s="1"/>
  <c r="U56" i="25" s="1"/>
  <c r="I16" i="41"/>
  <c r="J16" i="41" s="1"/>
  <c r="P16" i="41" s="1"/>
  <c r="T60" i="25" s="1"/>
  <c r="C12" i="41"/>
  <c r="M11" i="41"/>
  <c r="I21" i="41"/>
  <c r="J21" i="41" s="1"/>
  <c r="P21" i="41" s="1"/>
  <c r="T65" i="25" s="1"/>
  <c r="I20" i="41"/>
  <c r="J20" i="41" s="1"/>
  <c r="P20" i="41" s="1"/>
  <c r="T64" i="25" s="1"/>
  <c r="I19" i="41"/>
  <c r="J19" i="41" s="1"/>
  <c r="P19" i="41" s="1"/>
  <c r="T63" i="25" s="1"/>
  <c r="H18" i="41"/>
  <c r="I18" i="41"/>
  <c r="J18" i="41" s="1"/>
  <c r="P18" i="41" s="1"/>
  <c r="T62" i="25" s="1"/>
  <c r="I25" i="41"/>
  <c r="J25" i="41" s="1"/>
  <c r="P25" i="41" s="1"/>
  <c r="T69" i="25" s="1"/>
  <c r="I24" i="41"/>
  <c r="J24" i="41" s="1"/>
  <c r="P24" i="41" s="1"/>
  <c r="T68" i="25" s="1"/>
  <c r="I23" i="41"/>
  <c r="J23" i="41" s="1"/>
  <c r="P23" i="41" s="1"/>
  <c r="T67" i="25" s="1"/>
  <c r="H22" i="41"/>
  <c r="I22" i="41"/>
  <c r="J22" i="41" s="1"/>
  <c r="P22" i="41" s="1"/>
  <c r="T66" i="25" s="1"/>
  <c r="I29" i="41"/>
  <c r="J29" i="41" s="1"/>
  <c r="P29" i="41" s="1"/>
  <c r="T73" i="25" s="1"/>
  <c r="I28" i="41"/>
  <c r="J28" i="41" s="1"/>
  <c r="P28" i="41" s="1"/>
  <c r="T72" i="25" s="1"/>
  <c r="I27" i="41"/>
  <c r="J27" i="41" s="1"/>
  <c r="P27" i="41" s="1"/>
  <c r="T71" i="25" s="1"/>
  <c r="H26" i="41"/>
  <c r="I26" i="41"/>
  <c r="J26" i="41" s="1"/>
  <c r="P26" i="41" s="1"/>
  <c r="T70" i="25" s="1"/>
  <c r="H30" i="41"/>
  <c r="I30" i="41"/>
  <c r="J30" i="41" s="1"/>
  <c r="P30" i="41" s="1"/>
  <c r="T74" i="25" s="1"/>
  <c r="I25" i="40"/>
  <c r="J25" i="40" s="1"/>
  <c r="P25" i="40" s="1"/>
  <c r="S69" i="25" s="1"/>
  <c r="I24" i="40"/>
  <c r="J24" i="40" s="1"/>
  <c r="P24" i="40" s="1"/>
  <c r="S68" i="25" s="1"/>
  <c r="I23" i="40"/>
  <c r="J23" i="40" s="1"/>
  <c r="P23" i="40" s="1"/>
  <c r="S67" i="25" s="1"/>
  <c r="H22" i="40"/>
  <c r="I22" i="40"/>
  <c r="J22" i="40" s="1"/>
  <c r="P22" i="40" s="1"/>
  <c r="S66" i="25" s="1"/>
  <c r="I19" i="40"/>
  <c r="J19" i="40" s="1"/>
  <c r="P19" i="40" s="1"/>
  <c r="S63" i="25" s="1"/>
  <c r="I21" i="40"/>
  <c r="J21" i="40" s="1"/>
  <c r="P21" i="40" s="1"/>
  <c r="S65" i="25" s="1"/>
  <c r="C12" i="40"/>
  <c r="M11" i="40"/>
  <c r="J32" i="40"/>
  <c r="P32" i="40" s="1"/>
  <c r="S76" i="25" s="1"/>
  <c r="H30" i="40"/>
  <c r="I30" i="40"/>
  <c r="J30" i="40" s="1"/>
  <c r="P30" i="40" s="1"/>
  <c r="S74" i="25" s="1"/>
  <c r="I20" i="40"/>
  <c r="J20" i="40" s="1"/>
  <c r="P20" i="40" s="1"/>
  <c r="S64" i="25" s="1"/>
  <c r="I27" i="40"/>
  <c r="J27" i="40" s="1"/>
  <c r="P27" i="40" s="1"/>
  <c r="S71" i="25" s="1"/>
  <c r="I29" i="40"/>
  <c r="J29" i="40" s="1"/>
  <c r="P29" i="40" s="1"/>
  <c r="S73" i="25" s="1"/>
  <c r="C12" i="39"/>
  <c r="M11" i="39"/>
  <c r="I29" i="39"/>
  <c r="J29" i="39" s="1"/>
  <c r="P29" i="39" s="1"/>
  <c r="R73" i="25" s="1"/>
  <c r="I28" i="39"/>
  <c r="J28" i="39" s="1"/>
  <c r="P28" i="39" s="1"/>
  <c r="R72" i="25" s="1"/>
  <c r="I27" i="39"/>
  <c r="J27" i="39" s="1"/>
  <c r="P27" i="39" s="1"/>
  <c r="R71" i="25" s="1"/>
  <c r="H26" i="39"/>
  <c r="I26" i="39"/>
  <c r="J26" i="39" s="1"/>
  <c r="P26" i="39" s="1"/>
  <c r="R70" i="25" s="1"/>
  <c r="I23" i="39"/>
  <c r="J23" i="39" s="1"/>
  <c r="P23" i="39" s="1"/>
  <c r="R67" i="25" s="1"/>
  <c r="I25" i="39"/>
  <c r="J25" i="39" s="1"/>
  <c r="P25" i="39" s="1"/>
  <c r="R69" i="25" s="1"/>
  <c r="I29" i="38"/>
  <c r="J29" i="38" s="1"/>
  <c r="P29" i="38" s="1"/>
  <c r="Q73" i="25" s="1"/>
  <c r="I28" i="38"/>
  <c r="J28" i="38" s="1"/>
  <c r="P28" i="38" s="1"/>
  <c r="Q72" i="25" s="1"/>
  <c r="I27" i="38"/>
  <c r="J27" i="38" s="1"/>
  <c r="P27" i="38" s="1"/>
  <c r="Q71" i="25" s="1"/>
  <c r="H26" i="38"/>
  <c r="I26" i="38"/>
  <c r="J26" i="38" s="1"/>
  <c r="P26" i="38" s="1"/>
  <c r="Q70" i="25" s="1"/>
  <c r="C12" i="38"/>
  <c r="M11" i="38"/>
  <c r="I25" i="38"/>
  <c r="J25" i="38" s="1"/>
  <c r="P25" i="38" s="1"/>
  <c r="Q69" i="25" s="1"/>
  <c r="I24" i="38"/>
  <c r="J24" i="38" s="1"/>
  <c r="P24" i="38" s="1"/>
  <c r="Q68" i="25" s="1"/>
  <c r="I23" i="38"/>
  <c r="J23" i="38" s="1"/>
  <c r="P23" i="38" s="1"/>
  <c r="Q67" i="25" s="1"/>
  <c r="H22" i="38"/>
  <c r="I22" i="38"/>
  <c r="J22" i="38" s="1"/>
  <c r="P22" i="38" s="1"/>
  <c r="Q66" i="25" s="1"/>
  <c r="I17" i="38"/>
  <c r="J17" i="38" s="1"/>
  <c r="P17" i="38" s="1"/>
  <c r="Q61" i="25" s="1"/>
  <c r="I16" i="38"/>
  <c r="J16" i="38" s="1"/>
  <c r="P16" i="38" s="1"/>
  <c r="Q60" i="25" s="1"/>
  <c r="H15" i="38"/>
  <c r="I15" i="38"/>
  <c r="J15" i="38" s="1"/>
  <c r="P15" i="38" s="1"/>
  <c r="Q59" i="25" s="1"/>
  <c r="I21" i="38"/>
  <c r="J21" i="38" s="1"/>
  <c r="P21" i="38" s="1"/>
  <c r="Q65" i="25" s="1"/>
  <c r="I20" i="38"/>
  <c r="J20" i="38" s="1"/>
  <c r="P20" i="38" s="1"/>
  <c r="Q64" i="25" s="1"/>
  <c r="I19" i="38"/>
  <c r="J19" i="38" s="1"/>
  <c r="P19" i="38" s="1"/>
  <c r="Q63" i="25" s="1"/>
  <c r="H18" i="38"/>
  <c r="I18" i="38"/>
  <c r="J18" i="38" s="1"/>
  <c r="P18" i="38" s="1"/>
  <c r="Q62" i="25" s="1"/>
  <c r="H30" i="38"/>
  <c r="I30" i="38"/>
  <c r="J30" i="38" s="1"/>
  <c r="P30" i="38" s="1"/>
  <c r="Q74" i="25" s="1"/>
  <c r="C12" i="37"/>
  <c r="M11" i="37"/>
  <c r="I16" i="36"/>
  <c r="J16" i="36" s="1"/>
  <c r="P16" i="36" s="1"/>
  <c r="O60" i="25" s="1"/>
  <c r="C12" i="36"/>
  <c r="M11" i="36"/>
  <c r="I21" i="36"/>
  <c r="J21" i="36" s="1"/>
  <c r="P21" i="36" s="1"/>
  <c r="O65" i="25" s="1"/>
  <c r="I20" i="36"/>
  <c r="J20" i="36" s="1"/>
  <c r="P20" i="36" s="1"/>
  <c r="O64" i="25" s="1"/>
  <c r="I19" i="36"/>
  <c r="J19" i="36" s="1"/>
  <c r="P19" i="36" s="1"/>
  <c r="O63" i="25" s="1"/>
  <c r="H18" i="36"/>
  <c r="I18" i="36"/>
  <c r="J18" i="36" s="1"/>
  <c r="P18" i="36" s="1"/>
  <c r="O62" i="25" s="1"/>
  <c r="I25" i="36"/>
  <c r="J25" i="36" s="1"/>
  <c r="P25" i="36" s="1"/>
  <c r="O69" i="25" s="1"/>
  <c r="I24" i="36"/>
  <c r="J24" i="36" s="1"/>
  <c r="P24" i="36" s="1"/>
  <c r="O68" i="25" s="1"/>
  <c r="I23" i="36"/>
  <c r="J23" i="36" s="1"/>
  <c r="P23" i="36" s="1"/>
  <c r="O67" i="25" s="1"/>
  <c r="H22" i="36"/>
  <c r="I22" i="36"/>
  <c r="J22" i="36" s="1"/>
  <c r="P22" i="36" s="1"/>
  <c r="O66" i="25" s="1"/>
  <c r="I29" i="36"/>
  <c r="J29" i="36" s="1"/>
  <c r="P29" i="36" s="1"/>
  <c r="O73" i="25" s="1"/>
  <c r="I28" i="36"/>
  <c r="J28" i="36" s="1"/>
  <c r="P28" i="36" s="1"/>
  <c r="O72" i="25" s="1"/>
  <c r="I27" i="36"/>
  <c r="J27" i="36" s="1"/>
  <c r="P27" i="36" s="1"/>
  <c r="O71" i="25" s="1"/>
  <c r="H26" i="36"/>
  <c r="I26" i="36"/>
  <c r="J26" i="36" s="1"/>
  <c r="P26" i="36" s="1"/>
  <c r="O70" i="25" s="1"/>
  <c r="H30" i="36"/>
  <c r="I30" i="36"/>
  <c r="J30" i="36" s="1"/>
  <c r="P30" i="36" s="1"/>
  <c r="O74" i="25" s="1"/>
  <c r="I16" i="35"/>
  <c r="J16" i="35" s="1"/>
  <c r="P16" i="35" s="1"/>
  <c r="N60" i="25" s="1"/>
  <c r="C12" i="35"/>
  <c r="M11" i="35"/>
  <c r="I21" i="35"/>
  <c r="J21" i="35" s="1"/>
  <c r="P21" i="35" s="1"/>
  <c r="N65" i="25" s="1"/>
  <c r="I20" i="35"/>
  <c r="J20" i="35" s="1"/>
  <c r="P20" i="35" s="1"/>
  <c r="N64" i="25" s="1"/>
  <c r="I19" i="35"/>
  <c r="J19" i="35" s="1"/>
  <c r="P19" i="35" s="1"/>
  <c r="N63" i="25" s="1"/>
  <c r="H18" i="35"/>
  <c r="I18" i="35"/>
  <c r="J18" i="35" s="1"/>
  <c r="P18" i="35" s="1"/>
  <c r="N62" i="25" s="1"/>
  <c r="I25" i="35"/>
  <c r="J25" i="35" s="1"/>
  <c r="P25" i="35" s="1"/>
  <c r="N69" i="25" s="1"/>
  <c r="I24" i="35"/>
  <c r="J24" i="35" s="1"/>
  <c r="P24" i="35" s="1"/>
  <c r="N68" i="25" s="1"/>
  <c r="I23" i="35"/>
  <c r="J23" i="35" s="1"/>
  <c r="P23" i="35" s="1"/>
  <c r="N67" i="25" s="1"/>
  <c r="H22" i="35"/>
  <c r="I22" i="35"/>
  <c r="J22" i="35" s="1"/>
  <c r="P22" i="35" s="1"/>
  <c r="N66" i="25" s="1"/>
  <c r="I29" i="35"/>
  <c r="J29" i="35" s="1"/>
  <c r="P29" i="35" s="1"/>
  <c r="N73" i="25" s="1"/>
  <c r="I28" i="35"/>
  <c r="J28" i="35" s="1"/>
  <c r="P28" i="35" s="1"/>
  <c r="N72" i="25" s="1"/>
  <c r="I27" i="35"/>
  <c r="J27" i="35" s="1"/>
  <c r="P27" i="35" s="1"/>
  <c r="N71" i="25" s="1"/>
  <c r="H26" i="35"/>
  <c r="I26" i="35"/>
  <c r="J26" i="35" s="1"/>
  <c r="P26" i="35" s="1"/>
  <c r="N70" i="25" s="1"/>
  <c r="H30" i="35"/>
  <c r="I30" i="35"/>
  <c r="J30" i="35" s="1"/>
  <c r="P30" i="35" s="1"/>
  <c r="N74" i="25" s="1"/>
  <c r="I21" i="34"/>
  <c r="J21" i="34" s="1"/>
  <c r="P21" i="34" s="1"/>
  <c r="M65" i="25" s="1"/>
  <c r="I20" i="34"/>
  <c r="J20" i="34" s="1"/>
  <c r="P20" i="34" s="1"/>
  <c r="M64" i="25" s="1"/>
  <c r="I19" i="34"/>
  <c r="J19" i="34" s="1"/>
  <c r="P19" i="34" s="1"/>
  <c r="M63" i="25" s="1"/>
  <c r="H18" i="34"/>
  <c r="I18" i="34"/>
  <c r="J18" i="34" s="1"/>
  <c r="P18" i="34" s="1"/>
  <c r="M62" i="25" s="1"/>
  <c r="I25" i="34"/>
  <c r="J25" i="34" s="1"/>
  <c r="P25" i="34" s="1"/>
  <c r="M69" i="25" s="1"/>
  <c r="I24" i="34"/>
  <c r="J24" i="34" s="1"/>
  <c r="P24" i="34" s="1"/>
  <c r="M68" i="25" s="1"/>
  <c r="I23" i="34"/>
  <c r="J23" i="34" s="1"/>
  <c r="P23" i="34" s="1"/>
  <c r="M67" i="25" s="1"/>
  <c r="H22" i="34"/>
  <c r="I22" i="34"/>
  <c r="J22" i="34" s="1"/>
  <c r="P22" i="34" s="1"/>
  <c r="M66" i="25" s="1"/>
  <c r="I29" i="34"/>
  <c r="J29" i="34" s="1"/>
  <c r="P29" i="34" s="1"/>
  <c r="M73" i="25" s="1"/>
  <c r="I28" i="34"/>
  <c r="J28" i="34" s="1"/>
  <c r="P28" i="34" s="1"/>
  <c r="M72" i="25" s="1"/>
  <c r="I27" i="34"/>
  <c r="J27" i="34" s="1"/>
  <c r="P27" i="34" s="1"/>
  <c r="M71" i="25" s="1"/>
  <c r="H26" i="34"/>
  <c r="I26" i="34"/>
  <c r="J26" i="34" s="1"/>
  <c r="P26" i="34" s="1"/>
  <c r="M70" i="25" s="1"/>
  <c r="H30" i="34"/>
  <c r="I30" i="34"/>
  <c r="J30" i="34" s="1"/>
  <c r="P30" i="34" s="1"/>
  <c r="M74" i="25" s="1"/>
  <c r="I16" i="34"/>
  <c r="J16" i="34" s="1"/>
  <c r="P16" i="34" s="1"/>
  <c r="M60" i="25" s="1"/>
  <c r="I17" i="34"/>
  <c r="J17" i="34" s="1"/>
  <c r="P17" i="34" s="1"/>
  <c r="M61" i="25" s="1"/>
  <c r="C12" i="34"/>
  <c r="M11" i="34"/>
  <c r="I11" i="33"/>
  <c r="J11" i="33" s="1"/>
  <c r="P11" i="33" s="1"/>
  <c r="L55" i="25" s="1"/>
  <c r="I10" i="33"/>
  <c r="J10" i="33" s="1"/>
  <c r="P10" i="33" s="1"/>
  <c r="L54" i="25" s="1"/>
  <c r="H9" i="33"/>
  <c r="I8" i="33"/>
  <c r="J8" i="33" s="1"/>
  <c r="P8" i="33" s="1"/>
  <c r="L52" i="25" s="1"/>
  <c r="I7" i="33"/>
  <c r="I9" i="33"/>
  <c r="J9" i="33" s="1"/>
  <c r="P9" i="33" s="1"/>
  <c r="L53" i="25" s="1"/>
  <c r="I21" i="33"/>
  <c r="J21" i="33" s="1"/>
  <c r="P21" i="33" s="1"/>
  <c r="L65" i="25" s="1"/>
  <c r="I20" i="33"/>
  <c r="J20" i="33" s="1"/>
  <c r="P20" i="33" s="1"/>
  <c r="L64" i="25" s="1"/>
  <c r="I19" i="33"/>
  <c r="J19" i="33" s="1"/>
  <c r="P19" i="33" s="1"/>
  <c r="L63" i="25" s="1"/>
  <c r="H18" i="33"/>
  <c r="I18" i="33"/>
  <c r="J18" i="33" s="1"/>
  <c r="P18" i="33" s="1"/>
  <c r="L62" i="25" s="1"/>
  <c r="I25" i="33"/>
  <c r="J25" i="33" s="1"/>
  <c r="P25" i="33" s="1"/>
  <c r="L69" i="25" s="1"/>
  <c r="I24" i="33"/>
  <c r="J24" i="33" s="1"/>
  <c r="P24" i="33" s="1"/>
  <c r="L68" i="25" s="1"/>
  <c r="I23" i="33"/>
  <c r="J23" i="33" s="1"/>
  <c r="P23" i="33" s="1"/>
  <c r="L67" i="25" s="1"/>
  <c r="H22" i="33"/>
  <c r="I22" i="33"/>
  <c r="J22" i="33" s="1"/>
  <c r="P22" i="33" s="1"/>
  <c r="L66" i="25" s="1"/>
  <c r="I29" i="33"/>
  <c r="J29" i="33" s="1"/>
  <c r="P29" i="33" s="1"/>
  <c r="L73" i="25" s="1"/>
  <c r="I28" i="33"/>
  <c r="J28" i="33" s="1"/>
  <c r="P28" i="33" s="1"/>
  <c r="L72" i="25" s="1"/>
  <c r="I27" i="33"/>
  <c r="J27" i="33" s="1"/>
  <c r="P27" i="33" s="1"/>
  <c r="L71" i="25" s="1"/>
  <c r="H26" i="33"/>
  <c r="I26" i="33"/>
  <c r="J26" i="33" s="1"/>
  <c r="P26" i="33" s="1"/>
  <c r="L70" i="25" s="1"/>
  <c r="H30" i="33"/>
  <c r="I30" i="33"/>
  <c r="J30" i="33" s="1"/>
  <c r="P30" i="33" s="1"/>
  <c r="L74" i="25" s="1"/>
  <c r="I17" i="33"/>
  <c r="J17" i="33" s="1"/>
  <c r="P17" i="33" s="1"/>
  <c r="L61" i="25" s="1"/>
  <c r="I16" i="33"/>
  <c r="J16" i="33" s="1"/>
  <c r="P16" i="33" s="1"/>
  <c r="L60" i="25" s="1"/>
  <c r="H15" i="33"/>
  <c r="I15" i="33"/>
  <c r="J15" i="33" s="1"/>
  <c r="P15" i="33" s="1"/>
  <c r="L59" i="25" s="1"/>
  <c r="M10" i="33"/>
  <c r="C11" i="33"/>
  <c r="I14" i="33"/>
  <c r="J14" i="33" s="1"/>
  <c r="P14" i="33" s="1"/>
  <c r="L58" i="25" s="1"/>
  <c r="I13" i="33"/>
  <c r="J13" i="33" s="1"/>
  <c r="P13" i="33" s="1"/>
  <c r="L57" i="25" s="1"/>
  <c r="H12" i="33"/>
  <c r="I12" i="33"/>
  <c r="J12" i="33" s="1"/>
  <c r="P12" i="33" s="1"/>
  <c r="L56" i="25" s="1"/>
  <c r="I17" i="32"/>
  <c r="J17" i="32" s="1"/>
  <c r="P17" i="32" s="1"/>
  <c r="K61" i="25" s="1"/>
  <c r="I16" i="32"/>
  <c r="J16" i="32" s="1"/>
  <c r="P16" i="32" s="1"/>
  <c r="K60" i="25" s="1"/>
  <c r="H15" i="32"/>
  <c r="I15" i="32"/>
  <c r="J15" i="32" s="1"/>
  <c r="P15" i="32" s="1"/>
  <c r="K59" i="25" s="1"/>
  <c r="M10" i="32"/>
  <c r="C11" i="32"/>
  <c r="I14" i="32"/>
  <c r="J14" i="32" s="1"/>
  <c r="P14" i="32" s="1"/>
  <c r="K58" i="25" s="1"/>
  <c r="I13" i="32"/>
  <c r="J13" i="32" s="1"/>
  <c r="P13" i="32" s="1"/>
  <c r="K57" i="25" s="1"/>
  <c r="H12" i="32"/>
  <c r="I12" i="32"/>
  <c r="J12" i="32" s="1"/>
  <c r="P12" i="32" s="1"/>
  <c r="K56" i="25" s="1"/>
  <c r="I11" i="32"/>
  <c r="J11" i="32" s="1"/>
  <c r="P11" i="32" s="1"/>
  <c r="K55" i="25" s="1"/>
  <c r="I10" i="32"/>
  <c r="J10" i="32" s="1"/>
  <c r="P10" i="32" s="1"/>
  <c r="K54" i="25" s="1"/>
  <c r="H9" i="32"/>
  <c r="I8" i="32"/>
  <c r="J8" i="32" s="1"/>
  <c r="P8" i="32" s="1"/>
  <c r="K52" i="25" s="1"/>
  <c r="I7" i="32"/>
  <c r="I9" i="32"/>
  <c r="J9" i="32" s="1"/>
  <c r="P9" i="32" s="1"/>
  <c r="K53" i="25" s="1"/>
  <c r="I21" i="32"/>
  <c r="J21" i="32" s="1"/>
  <c r="P21" i="32" s="1"/>
  <c r="K65" i="25" s="1"/>
  <c r="I20" i="32"/>
  <c r="J20" i="32" s="1"/>
  <c r="P20" i="32" s="1"/>
  <c r="K64" i="25" s="1"/>
  <c r="I19" i="32"/>
  <c r="J19" i="32" s="1"/>
  <c r="P19" i="32" s="1"/>
  <c r="K63" i="25" s="1"/>
  <c r="H18" i="32"/>
  <c r="I18" i="32"/>
  <c r="J18" i="32" s="1"/>
  <c r="P18" i="32" s="1"/>
  <c r="K62" i="25" s="1"/>
  <c r="I25" i="32"/>
  <c r="J25" i="32" s="1"/>
  <c r="P25" i="32" s="1"/>
  <c r="K69" i="25" s="1"/>
  <c r="I24" i="32"/>
  <c r="J24" i="32" s="1"/>
  <c r="P24" i="32" s="1"/>
  <c r="K68" i="25" s="1"/>
  <c r="I23" i="32"/>
  <c r="J23" i="32" s="1"/>
  <c r="P23" i="32" s="1"/>
  <c r="K67" i="25" s="1"/>
  <c r="H22" i="32"/>
  <c r="I22" i="32"/>
  <c r="J22" i="32" s="1"/>
  <c r="P22" i="32" s="1"/>
  <c r="K66" i="25" s="1"/>
  <c r="I29" i="32"/>
  <c r="J29" i="32" s="1"/>
  <c r="P29" i="32" s="1"/>
  <c r="K73" i="25" s="1"/>
  <c r="I28" i="32"/>
  <c r="J28" i="32" s="1"/>
  <c r="P28" i="32" s="1"/>
  <c r="K72" i="25" s="1"/>
  <c r="I27" i="32"/>
  <c r="J27" i="32" s="1"/>
  <c r="P27" i="32" s="1"/>
  <c r="K71" i="25" s="1"/>
  <c r="H26" i="32"/>
  <c r="I26" i="32"/>
  <c r="J26" i="32" s="1"/>
  <c r="P26" i="32" s="1"/>
  <c r="K70" i="25" s="1"/>
  <c r="H30" i="32"/>
  <c r="I30" i="32"/>
  <c r="J30" i="32" s="1"/>
  <c r="P30" i="32" s="1"/>
  <c r="K74" i="25" s="1"/>
  <c r="I11" i="31"/>
  <c r="J11" i="31" s="1"/>
  <c r="P11" i="31" s="1"/>
  <c r="J55" i="25" s="1"/>
  <c r="I10" i="31"/>
  <c r="J10" i="31" s="1"/>
  <c r="P10" i="31" s="1"/>
  <c r="J54" i="25" s="1"/>
  <c r="H9" i="31"/>
  <c r="I8" i="31"/>
  <c r="J8" i="31" s="1"/>
  <c r="P8" i="31" s="1"/>
  <c r="J52" i="25" s="1"/>
  <c r="I7" i="31"/>
  <c r="I9" i="31"/>
  <c r="J9" i="31" s="1"/>
  <c r="P9" i="31" s="1"/>
  <c r="J53" i="25" s="1"/>
  <c r="I21" i="31"/>
  <c r="J21" i="31" s="1"/>
  <c r="P21" i="31" s="1"/>
  <c r="J65" i="25" s="1"/>
  <c r="I20" i="31"/>
  <c r="J20" i="31" s="1"/>
  <c r="P20" i="31" s="1"/>
  <c r="J64" i="25" s="1"/>
  <c r="I19" i="31"/>
  <c r="J19" i="31" s="1"/>
  <c r="P19" i="31" s="1"/>
  <c r="J63" i="25" s="1"/>
  <c r="H18" i="31"/>
  <c r="I18" i="31"/>
  <c r="J18" i="31" s="1"/>
  <c r="P18" i="31" s="1"/>
  <c r="J62" i="25" s="1"/>
  <c r="I25" i="31"/>
  <c r="J25" i="31" s="1"/>
  <c r="P25" i="31" s="1"/>
  <c r="J69" i="25" s="1"/>
  <c r="I24" i="31"/>
  <c r="J24" i="31" s="1"/>
  <c r="P24" i="31" s="1"/>
  <c r="J68" i="25" s="1"/>
  <c r="I23" i="31"/>
  <c r="J23" i="31" s="1"/>
  <c r="P23" i="31" s="1"/>
  <c r="J67" i="25" s="1"/>
  <c r="H22" i="31"/>
  <c r="I22" i="31"/>
  <c r="J22" i="31" s="1"/>
  <c r="P22" i="31" s="1"/>
  <c r="J66" i="25" s="1"/>
  <c r="I29" i="31"/>
  <c r="J29" i="31" s="1"/>
  <c r="P29" i="31" s="1"/>
  <c r="J73" i="25" s="1"/>
  <c r="I28" i="31"/>
  <c r="J28" i="31" s="1"/>
  <c r="P28" i="31" s="1"/>
  <c r="J72" i="25" s="1"/>
  <c r="I27" i="31"/>
  <c r="J27" i="31" s="1"/>
  <c r="P27" i="31" s="1"/>
  <c r="J71" i="25" s="1"/>
  <c r="H26" i="31"/>
  <c r="I26" i="31"/>
  <c r="J26" i="31" s="1"/>
  <c r="P26" i="31" s="1"/>
  <c r="J70" i="25" s="1"/>
  <c r="H30" i="31"/>
  <c r="I30" i="31"/>
  <c r="J30" i="31" s="1"/>
  <c r="P30" i="31" s="1"/>
  <c r="J74" i="25" s="1"/>
  <c r="I17" i="31"/>
  <c r="J17" i="31" s="1"/>
  <c r="P17" i="31" s="1"/>
  <c r="J61" i="25" s="1"/>
  <c r="I16" i="31"/>
  <c r="J16" i="31" s="1"/>
  <c r="P16" i="31" s="1"/>
  <c r="J60" i="25" s="1"/>
  <c r="H15" i="31"/>
  <c r="I15" i="31"/>
  <c r="J15" i="31" s="1"/>
  <c r="P15" i="31" s="1"/>
  <c r="J59" i="25" s="1"/>
  <c r="M10" i="31"/>
  <c r="C11" i="31"/>
  <c r="I14" i="31"/>
  <c r="J14" i="31" s="1"/>
  <c r="P14" i="31" s="1"/>
  <c r="J58" i="25" s="1"/>
  <c r="I13" i="31"/>
  <c r="J13" i="31" s="1"/>
  <c r="P13" i="31" s="1"/>
  <c r="J57" i="25" s="1"/>
  <c r="H12" i="31"/>
  <c r="I12" i="31"/>
  <c r="J12" i="31" s="1"/>
  <c r="P12" i="31" s="1"/>
  <c r="J56" i="25" s="1"/>
  <c r="C12" i="30"/>
  <c r="M11" i="30"/>
  <c r="I25" i="30"/>
  <c r="J25" i="30" s="1"/>
  <c r="P25" i="30" s="1"/>
  <c r="I69" i="25" s="1"/>
  <c r="I24" i="30"/>
  <c r="J24" i="30" s="1"/>
  <c r="P24" i="30" s="1"/>
  <c r="I68" i="25" s="1"/>
  <c r="I23" i="30"/>
  <c r="J23" i="30" s="1"/>
  <c r="P23" i="30" s="1"/>
  <c r="I67" i="25" s="1"/>
  <c r="H22" i="30"/>
  <c r="I22" i="30"/>
  <c r="J22" i="30" s="1"/>
  <c r="P22" i="30" s="1"/>
  <c r="I66" i="25" s="1"/>
  <c r="I19" i="30"/>
  <c r="J19" i="30" s="1"/>
  <c r="P19" i="30" s="1"/>
  <c r="I63" i="25" s="1"/>
  <c r="I21" i="30"/>
  <c r="J21" i="30" s="1"/>
  <c r="P21" i="30" s="1"/>
  <c r="I65" i="25" s="1"/>
  <c r="H30" i="30"/>
  <c r="I30" i="30"/>
  <c r="J30" i="30" s="1"/>
  <c r="P30" i="30" s="1"/>
  <c r="I74" i="25" s="1"/>
  <c r="I20" i="30"/>
  <c r="J20" i="30" s="1"/>
  <c r="P20" i="30" s="1"/>
  <c r="I64" i="25" s="1"/>
  <c r="I27" i="30"/>
  <c r="J27" i="30" s="1"/>
  <c r="P27" i="30" s="1"/>
  <c r="I71" i="25" s="1"/>
  <c r="I29" i="30"/>
  <c r="J29" i="30" s="1"/>
  <c r="P29" i="30" s="1"/>
  <c r="I73" i="25" s="1"/>
  <c r="M10" i="29"/>
  <c r="C11" i="29"/>
  <c r="I14" i="29"/>
  <c r="J14" i="29" s="1"/>
  <c r="P14" i="29" s="1"/>
  <c r="H58" i="25" s="1"/>
  <c r="I13" i="29"/>
  <c r="J13" i="29" s="1"/>
  <c r="P13" i="29" s="1"/>
  <c r="H57" i="25" s="1"/>
  <c r="H12" i="29"/>
  <c r="I12" i="29"/>
  <c r="J12" i="29" s="1"/>
  <c r="P12" i="29" s="1"/>
  <c r="H56" i="25" s="1"/>
  <c r="I21" i="29"/>
  <c r="J21" i="29" s="1"/>
  <c r="P21" i="29" s="1"/>
  <c r="H65" i="25" s="1"/>
  <c r="I20" i="29"/>
  <c r="J20" i="29" s="1"/>
  <c r="P20" i="29" s="1"/>
  <c r="H64" i="25" s="1"/>
  <c r="I19" i="29"/>
  <c r="J19" i="29" s="1"/>
  <c r="P19" i="29" s="1"/>
  <c r="H63" i="25" s="1"/>
  <c r="H18" i="29"/>
  <c r="I18" i="29"/>
  <c r="J18" i="29" s="1"/>
  <c r="P18" i="29" s="1"/>
  <c r="H62" i="25" s="1"/>
  <c r="I25" i="29"/>
  <c r="J25" i="29" s="1"/>
  <c r="P25" i="29" s="1"/>
  <c r="H69" i="25" s="1"/>
  <c r="I24" i="29"/>
  <c r="J24" i="29" s="1"/>
  <c r="P24" i="29" s="1"/>
  <c r="H68" i="25" s="1"/>
  <c r="I23" i="29"/>
  <c r="J23" i="29" s="1"/>
  <c r="P23" i="29" s="1"/>
  <c r="H67" i="25" s="1"/>
  <c r="H22" i="29"/>
  <c r="I22" i="29"/>
  <c r="J22" i="29" s="1"/>
  <c r="P22" i="29" s="1"/>
  <c r="H66" i="25" s="1"/>
  <c r="I29" i="29"/>
  <c r="J29" i="29" s="1"/>
  <c r="P29" i="29" s="1"/>
  <c r="H73" i="25" s="1"/>
  <c r="I28" i="29"/>
  <c r="J28" i="29" s="1"/>
  <c r="P28" i="29" s="1"/>
  <c r="H72" i="25" s="1"/>
  <c r="I27" i="29"/>
  <c r="J27" i="29" s="1"/>
  <c r="P27" i="29" s="1"/>
  <c r="H71" i="25" s="1"/>
  <c r="H26" i="29"/>
  <c r="I26" i="29"/>
  <c r="J26" i="29" s="1"/>
  <c r="P26" i="29" s="1"/>
  <c r="H70" i="25" s="1"/>
  <c r="J33" i="29"/>
  <c r="P33" i="29" s="1"/>
  <c r="H77" i="25" s="1"/>
  <c r="H30" i="29"/>
  <c r="I30" i="29"/>
  <c r="J30" i="29" s="1"/>
  <c r="P30" i="29" s="1"/>
  <c r="H74" i="25" s="1"/>
  <c r="I11" i="29"/>
  <c r="J11" i="29" s="1"/>
  <c r="P11" i="29" s="1"/>
  <c r="H55" i="25" s="1"/>
  <c r="I10" i="29"/>
  <c r="J10" i="29" s="1"/>
  <c r="P10" i="29" s="1"/>
  <c r="H54" i="25" s="1"/>
  <c r="H9" i="29"/>
  <c r="I9" i="29"/>
  <c r="J9" i="29" s="1"/>
  <c r="P9" i="29" s="1"/>
  <c r="H53" i="25" s="1"/>
  <c r="C12" i="28"/>
  <c r="M11" i="28"/>
  <c r="I21" i="28"/>
  <c r="J21" i="28" s="1"/>
  <c r="P21" i="28" s="1"/>
  <c r="G65" i="25" s="1"/>
  <c r="I20" i="28"/>
  <c r="J20" i="28" s="1"/>
  <c r="P20" i="28" s="1"/>
  <c r="G64" i="25" s="1"/>
  <c r="I19" i="28"/>
  <c r="J19" i="28" s="1"/>
  <c r="P19" i="28" s="1"/>
  <c r="G63" i="25" s="1"/>
  <c r="H18" i="28"/>
  <c r="I18" i="28"/>
  <c r="J18" i="28" s="1"/>
  <c r="P18" i="28" s="1"/>
  <c r="G62" i="25" s="1"/>
  <c r="I25" i="28"/>
  <c r="J25" i="28" s="1"/>
  <c r="P25" i="28" s="1"/>
  <c r="G69" i="25" s="1"/>
  <c r="I24" i="28"/>
  <c r="J24" i="28" s="1"/>
  <c r="P24" i="28" s="1"/>
  <c r="G68" i="25" s="1"/>
  <c r="I23" i="28"/>
  <c r="J23" i="28" s="1"/>
  <c r="P23" i="28" s="1"/>
  <c r="G67" i="25" s="1"/>
  <c r="H22" i="28"/>
  <c r="I22" i="28"/>
  <c r="J22" i="28" s="1"/>
  <c r="P22" i="28" s="1"/>
  <c r="G66" i="25" s="1"/>
  <c r="I29" i="28"/>
  <c r="J29" i="28" s="1"/>
  <c r="P29" i="28" s="1"/>
  <c r="G73" i="25" s="1"/>
  <c r="I28" i="28"/>
  <c r="J28" i="28" s="1"/>
  <c r="P28" i="28" s="1"/>
  <c r="G72" i="25" s="1"/>
  <c r="I27" i="28"/>
  <c r="J27" i="28" s="1"/>
  <c r="P27" i="28" s="1"/>
  <c r="G71" i="25" s="1"/>
  <c r="H26" i="28"/>
  <c r="I26" i="28"/>
  <c r="J26" i="28" s="1"/>
  <c r="P26" i="28" s="1"/>
  <c r="G70" i="25" s="1"/>
  <c r="H30" i="28"/>
  <c r="I30" i="28"/>
  <c r="J30" i="28" s="1"/>
  <c r="P30" i="28" s="1"/>
  <c r="G74" i="25" s="1"/>
  <c r="H34" i="28"/>
  <c r="I34" i="28"/>
  <c r="I16" i="28"/>
  <c r="J16" i="28" s="1"/>
  <c r="P16" i="28" s="1"/>
  <c r="G60" i="25" s="1"/>
  <c r="I17" i="28"/>
  <c r="J17" i="28" s="1"/>
  <c r="P17" i="28" s="1"/>
  <c r="G61" i="25" s="1"/>
  <c r="M10" i="27"/>
  <c r="C11" i="27"/>
  <c r="I14" i="27"/>
  <c r="J14" i="27" s="1"/>
  <c r="P14" i="27" s="1"/>
  <c r="F58" i="25" s="1"/>
  <c r="I13" i="27"/>
  <c r="J13" i="27" s="1"/>
  <c r="P13" i="27" s="1"/>
  <c r="F57" i="25" s="1"/>
  <c r="H12" i="27"/>
  <c r="I12" i="27"/>
  <c r="J12" i="27" s="1"/>
  <c r="P12" i="27" s="1"/>
  <c r="F56" i="25" s="1"/>
  <c r="I21" i="27"/>
  <c r="J21" i="27" s="1"/>
  <c r="P21" i="27" s="1"/>
  <c r="F65" i="25" s="1"/>
  <c r="I20" i="27"/>
  <c r="J20" i="27" s="1"/>
  <c r="P20" i="27" s="1"/>
  <c r="F64" i="25" s="1"/>
  <c r="I19" i="27"/>
  <c r="J19" i="27" s="1"/>
  <c r="P19" i="27" s="1"/>
  <c r="F63" i="25" s="1"/>
  <c r="H18" i="27"/>
  <c r="I18" i="27"/>
  <c r="J18" i="27" s="1"/>
  <c r="P18" i="27" s="1"/>
  <c r="F62" i="25" s="1"/>
  <c r="I11" i="27"/>
  <c r="J11" i="27" s="1"/>
  <c r="P11" i="27" s="1"/>
  <c r="F55" i="25" s="1"/>
  <c r="I10" i="27"/>
  <c r="J10" i="27" s="1"/>
  <c r="P10" i="27" s="1"/>
  <c r="F54" i="25" s="1"/>
  <c r="H9" i="27"/>
  <c r="I9" i="27"/>
  <c r="J9" i="27" s="1"/>
  <c r="P9" i="27" s="1"/>
  <c r="F53" i="25" s="1"/>
  <c r="I17" i="27"/>
  <c r="J17" i="27" s="1"/>
  <c r="P17" i="27" s="1"/>
  <c r="F61" i="25" s="1"/>
  <c r="I16" i="27"/>
  <c r="J16" i="27" s="1"/>
  <c r="P16" i="27" s="1"/>
  <c r="F60" i="25" s="1"/>
  <c r="H15" i="27"/>
  <c r="I15" i="27"/>
  <c r="J15" i="27" s="1"/>
  <c r="P15" i="27" s="1"/>
  <c r="F59" i="25" s="1"/>
  <c r="I25" i="27"/>
  <c r="J25" i="27" s="1"/>
  <c r="P25" i="27" s="1"/>
  <c r="F69" i="25" s="1"/>
  <c r="I24" i="27"/>
  <c r="J24" i="27" s="1"/>
  <c r="P24" i="27" s="1"/>
  <c r="F68" i="25" s="1"/>
  <c r="I23" i="27"/>
  <c r="J23" i="27" s="1"/>
  <c r="P23" i="27" s="1"/>
  <c r="F67" i="25" s="1"/>
  <c r="H22" i="27"/>
  <c r="I22" i="27"/>
  <c r="J22" i="27" s="1"/>
  <c r="P22" i="27" s="1"/>
  <c r="F66" i="25" s="1"/>
  <c r="I29" i="27"/>
  <c r="J29" i="27" s="1"/>
  <c r="P29" i="27" s="1"/>
  <c r="F73" i="25" s="1"/>
  <c r="I28" i="27"/>
  <c r="J28" i="27" s="1"/>
  <c r="P28" i="27" s="1"/>
  <c r="F72" i="25" s="1"/>
  <c r="I27" i="27"/>
  <c r="J27" i="27" s="1"/>
  <c r="P27" i="27" s="1"/>
  <c r="F71" i="25" s="1"/>
  <c r="H26" i="27"/>
  <c r="I26" i="27"/>
  <c r="J26" i="27" s="1"/>
  <c r="P26" i="27" s="1"/>
  <c r="F70" i="25" s="1"/>
  <c r="H30" i="27"/>
  <c r="I30" i="27"/>
  <c r="J30" i="27" s="1"/>
  <c r="P30" i="27" s="1"/>
  <c r="F74" i="25" s="1"/>
  <c r="E91" i="25"/>
  <c r="F91" i="25" s="1"/>
  <c r="G91" i="25" s="1"/>
  <c r="H91" i="25" s="1"/>
  <c r="I91" i="25" s="1"/>
  <c r="J91" i="25" s="1"/>
  <c r="K91" i="25" s="1"/>
  <c r="L91" i="25" s="1"/>
  <c r="M91" i="25" s="1"/>
  <c r="N91" i="25" s="1"/>
  <c r="O91" i="25" s="1"/>
  <c r="P91" i="25" s="1"/>
  <c r="Q91" i="25" s="1"/>
  <c r="R91" i="25" s="1"/>
  <c r="S91" i="25" s="1"/>
  <c r="T91" i="25" s="1"/>
  <c r="U91" i="25" s="1"/>
  <c r="V91" i="25" s="1"/>
  <c r="W91" i="25" s="1"/>
  <c r="X91" i="25" s="1"/>
  <c r="Y91" i="25" s="1"/>
  <c r="Z91" i="25" s="1"/>
  <c r="AA91" i="25" s="1"/>
  <c r="AB91" i="25" s="1"/>
  <c r="AC91" i="25" s="1"/>
  <c r="AD91" i="25" s="1"/>
  <c r="AE91" i="25" s="1"/>
  <c r="AF91" i="25" s="1"/>
  <c r="AG91" i="25" s="1"/>
  <c r="AH91" i="25" s="1"/>
  <c r="AI91" i="25" s="1"/>
  <c r="AJ91" i="25" s="1"/>
  <c r="D92" i="25"/>
  <c r="F8" i="1"/>
  <c r="F12" i="1"/>
  <c r="G12" i="1" s="1"/>
  <c r="F9" i="1"/>
  <c r="G9" i="1" s="1"/>
  <c r="F10" i="1"/>
  <c r="F11" i="1"/>
  <c r="F13" i="1"/>
  <c r="F15" i="1"/>
  <c r="G15" i="1" s="1"/>
  <c r="H15" i="1" s="1"/>
  <c r="F14" i="1"/>
  <c r="F16" i="1"/>
  <c r="F18" i="1"/>
  <c r="G18" i="1" s="1"/>
  <c r="F17" i="1"/>
  <c r="F19" i="1"/>
  <c r="F22" i="1"/>
  <c r="G22" i="1" s="1"/>
  <c r="F20" i="1"/>
  <c r="F21" i="1"/>
  <c r="F23" i="1"/>
  <c r="F26" i="1"/>
  <c r="G26" i="1" s="1"/>
  <c r="I26" i="1" s="1"/>
  <c r="J26" i="1" s="1"/>
  <c r="P26" i="1" s="1"/>
  <c r="E70" i="25" s="1"/>
  <c r="F24" i="1"/>
  <c r="F25" i="1"/>
  <c r="F27" i="1"/>
  <c r="F30" i="1"/>
  <c r="G30" i="1" s="1"/>
  <c r="F28" i="1"/>
  <c r="F29" i="1"/>
  <c r="F31" i="1"/>
  <c r="F32" i="1"/>
  <c r="F33" i="1"/>
  <c r="P6" i="1"/>
  <c r="O12" i="1"/>
  <c r="O15" i="1"/>
  <c r="O18" i="1"/>
  <c r="O22" i="1"/>
  <c r="O26" i="1"/>
  <c r="O30" i="1"/>
  <c r="O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6" i="1"/>
  <c r="C8" i="1"/>
  <c r="M8" i="1"/>
  <c r="C9" i="1"/>
  <c r="M9" i="1" s="1"/>
  <c r="M7" i="1"/>
  <c r="C10" i="1"/>
  <c r="C11" i="1" s="1"/>
  <c r="M10" i="1"/>
  <c r="H4" i="45" l="1"/>
  <c r="H4" i="46"/>
  <c r="H4" i="44"/>
  <c r="H4" i="43"/>
  <c r="H4" i="42"/>
  <c r="H4" i="41"/>
  <c r="H4" i="40"/>
  <c r="H4" i="39"/>
  <c r="H4" i="38"/>
  <c r="H4" i="36"/>
  <c r="H4" i="35"/>
  <c r="H4" i="34"/>
  <c r="H4" i="33"/>
  <c r="H4" i="32"/>
  <c r="H4" i="31"/>
  <c r="H4" i="29"/>
  <c r="H4" i="27"/>
  <c r="K77" i="25"/>
  <c r="M11" i="1"/>
  <c r="C12" i="1"/>
  <c r="H18" i="1"/>
  <c r="I18" i="1"/>
  <c r="J18" i="1" s="1"/>
  <c r="P18" i="1" s="1"/>
  <c r="E62" i="25" s="1"/>
  <c r="F78" i="25"/>
  <c r="J34" i="28"/>
  <c r="P34" i="28" s="1"/>
  <c r="G78" i="25" s="1"/>
  <c r="I35" i="28"/>
  <c r="H78" i="25"/>
  <c r="J78" i="25"/>
  <c r="K78" i="25"/>
  <c r="L78" i="25"/>
  <c r="M78" i="25"/>
  <c r="N78" i="25"/>
  <c r="P78" i="25"/>
  <c r="Q78" i="25"/>
  <c r="U78" i="25"/>
  <c r="V78" i="25"/>
  <c r="Y78" i="25"/>
  <c r="S79" i="25"/>
  <c r="I79" i="25"/>
  <c r="O78" i="25"/>
  <c r="R78" i="25"/>
  <c r="T78" i="25"/>
  <c r="W78" i="25"/>
  <c r="X78" i="25"/>
  <c r="H26" i="1"/>
  <c r="I32" i="1"/>
  <c r="I31" i="1"/>
  <c r="I17" i="1"/>
  <c r="J17" i="1" s="1"/>
  <c r="P17" i="1" s="1"/>
  <c r="E61" i="25" s="1"/>
  <c r="I7" i="1"/>
  <c r="I8" i="1"/>
  <c r="J8" i="1" s="1"/>
  <c r="P8" i="1" s="1"/>
  <c r="E52" i="25" s="1"/>
  <c r="C13" i="46"/>
  <c r="M12" i="46"/>
  <c r="M12" i="45"/>
  <c r="C13" i="45"/>
  <c r="C13" i="44"/>
  <c r="M12" i="44"/>
  <c r="C13" i="43"/>
  <c r="M12" i="43"/>
  <c r="M11" i="42"/>
  <c r="C12" i="42"/>
  <c r="C13" i="41"/>
  <c r="M12" i="41"/>
  <c r="C13" i="40"/>
  <c r="M12" i="40"/>
  <c r="C13" i="39"/>
  <c r="M12" i="39"/>
  <c r="M12" i="38"/>
  <c r="C13" i="38"/>
  <c r="C13" i="37"/>
  <c r="M12" i="37"/>
  <c r="C13" i="36"/>
  <c r="M12" i="36"/>
  <c r="C13" i="35"/>
  <c r="M12" i="35"/>
  <c r="C13" i="34"/>
  <c r="M12" i="34"/>
  <c r="M11" i="33"/>
  <c r="C12" i="33"/>
  <c r="M11" i="32"/>
  <c r="C12" i="32"/>
  <c r="M11" i="31"/>
  <c r="C12" i="31"/>
  <c r="H4" i="30"/>
  <c r="C13" i="30"/>
  <c r="M12" i="30"/>
  <c r="H9" i="1"/>
  <c r="I10" i="1"/>
  <c r="J10" i="1" s="1"/>
  <c r="P10" i="1" s="1"/>
  <c r="E54" i="25" s="1"/>
  <c r="I11" i="1"/>
  <c r="J11" i="1" s="1"/>
  <c r="P11" i="1" s="1"/>
  <c r="E55" i="25" s="1"/>
  <c r="I9" i="1"/>
  <c r="J9" i="1" s="1"/>
  <c r="P9" i="1" s="1"/>
  <c r="E53" i="25" s="1"/>
  <c r="M11" i="29"/>
  <c r="C12" i="29"/>
  <c r="H4" i="28"/>
  <c r="C13" i="28"/>
  <c r="M12" i="28"/>
  <c r="M11" i="27"/>
  <c r="C12" i="27"/>
  <c r="H12" i="1"/>
  <c r="H22" i="1"/>
  <c r="I20" i="1"/>
  <c r="J20" i="1" s="1"/>
  <c r="P20" i="1" s="1"/>
  <c r="E64" i="25" s="1"/>
  <c r="I25" i="1"/>
  <c r="J25" i="1" s="1"/>
  <c r="P25" i="1" s="1"/>
  <c r="E69" i="25" s="1"/>
  <c r="I21" i="1"/>
  <c r="I24" i="1"/>
  <c r="J24" i="1" s="1"/>
  <c r="P24" i="1" s="1"/>
  <c r="E68" i="25" s="1"/>
  <c r="I13" i="1"/>
  <c r="J13" i="1" s="1"/>
  <c r="P13" i="1" s="1"/>
  <c r="E57" i="25" s="1"/>
  <c r="I19" i="1"/>
  <c r="J19" i="1" s="1"/>
  <c r="P19" i="1" s="1"/>
  <c r="E63" i="25" s="1"/>
  <c r="J21" i="1"/>
  <c r="P21" i="1" s="1"/>
  <c r="E65" i="25" s="1"/>
  <c r="I30" i="1"/>
  <c r="J30" i="1" s="1"/>
  <c r="P30" i="1" s="1"/>
  <c r="E74" i="25" s="1"/>
  <c r="I29" i="1"/>
  <c r="J29" i="1" s="1"/>
  <c r="P29" i="1" s="1"/>
  <c r="E73" i="25" s="1"/>
  <c r="I28" i="1"/>
  <c r="J28" i="1" s="1"/>
  <c r="P28" i="1" s="1"/>
  <c r="E72" i="25" s="1"/>
  <c r="H30" i="1"/>
  <c r="I16" i="1"/>
  <c r="J16" i="1" s="1"/>
  <c r="P16" i="1" s="1"/>
  <c r="E60" i="25" s="1"/>
  <c r="I15" i="1"/>
  <c r="J15" i="1" s="1"/>
  <c r="P15" i="1" s="1"/>
  <c r="E59" i="25" s="1"/>
  <c r="I23" i="1"/>
  <c r="J23" i="1" s="1"/>
  <c r="P23" i="1" s="1"/>
  <c r="E67" i="25" s="1"/>
  <c r="I22" i="1"/>
  <c r="J22" i="1" s="1"/>
  <c r="P22" i="1" s="1"/>
  <c r="E66" i="25" s="1"/>
  <c r="I27" i="1"/>
  <c r="J27" i="1" s="1"/>
  <c r="P27" i="1" s="1"/>
  <c r="E71" i="25" s="1"/>
  <c r="I14" i="1"/>
  <c r="J14" i="1" s="1"/>
  <c r="P14" i="1" s="1"/>
  <c r="E58" i="25" s="1"/>
  <c r="I12" i="1"/>
  <c r="J12" i="1" s="1"/>
  <c r="P12" i="1" s="1"/>
  <c r="E56" i="25" s="1"/>
  <c r="H4" i="1" l="1"/>
  <c r="M12" i="1"/>
  <c r="C13" i="1"/>
  <c r="X79" i="25"/>
  <c r="W79" i="25"/>
  <c r="T79" i="25"/>
  <c r="R79" i="25"/>
  <c r="O79" i="25"/>
  <c r="Y79" i="25"/>
  <c r="V79" i="25"/>
  <c r="U79" i="25"/>
  <c r="Q79" i="25"/>
  <c r="P79" i="25"/>
  <c r="N79" i="25"/>
  <c r="M79" i="25"/>
  <c r="L79" i="25"/>
  <c r="K79" i="25"/>
  <c r="J79" i="25"/>
  <c r="H79" i="25"/>
  <c r="I36" i="28"/>
  <c r="J35" i="28"/>
  <c r="P35" i="28" s="1"/>
  <c r="G79" i="25" s="1"/>
  <c r="F79" i="25"/>
  <c r="I80" i="25"/>
  <c r="S80" i="25"/>
  <c r="C14" i="46"/>
  <c r="M13" i="46"/>
  <c r="M13" i="45"/>
  <c r="C14" i="45"/>
  <c r="C14" i="44"/>
  <c r="M13" i="44"/>
  <c r="C14" i="43"/>
  <c r="M13" i="43"/>
  <c r="C13" i="42"/>
  <c r="M12" i="42"/>
  <c r="C14" i="41"/>
  <c r="M13" i="41"/>
  <c r="C14" i="40"/>
  <c r="M13" i="40"/>
  <c r="C14" i="39"/>
  <c r="M13" i="39"/>
  <c r="M13" i="38"/>
  <c r="C14" i="38"/>
  <c r="C14" i="37"/>
  <c r="M13" i="37"/>
  <c r="C14" i="36"/>
  <c r="M13" i="36"/>
  <c r="C14" i="35"/>
  <c r="M13" i="35"/>
  <c r="C14" i="34"/>
  <c r="M13" i="34"/>
  <c r="C13" i="33"/>
  <c r="M12" i="33"/>
  <c r="C13" i="32"/>
  <c r="M12" i="32"/>
  <c r="C13" i="31"/>
  <c r="M12" i="31"/>
  <c r="C14" i="30"/>
  <c r="M13" i="30"/>
  <c r="C13" i="29"/>
  <c r="M12" i="29"/>
  <c r="C14" i="28"/>
  <c r="M13" i="28"/>
  <c r="C13" i="27"/>
  <c r="M12" i="27"/>
  <c r="I33" i="1"/>
  <c r="C14" i="1" l="1"/>
  <c r="M13" i="1"/>
  <c r="S81" i="25"/>
  <c r="I81" i="25"/>
  <c r="F80" i="25"/>
  <c r="I37" i="28"/>
  <c r="J36" i="28"/>
  <c r="P36" i="28" s="1"/>
  <c r="G80" i="25" s="1"/>
  <c r="H80" i="25"/>
  <c r="J80" i="25"/>
  <c r="K80" i="25"/>
  <c r="L80" i="25"/>
  <c r="M80" i="25"/>
  <c r="N80" i="25"/>
  <c r="P80" i="25"/>
  <c r="Q80" i="25"/>
  <c r="U80" i="25"/>
  <c r="V80" i="25"/>
  <c r="Y80" i="25"/>
  <c r="O80" i="25"/>
  <c r="R80" i="25"/>
  <c r="T80" i="25"/>
  <c r="W80" i="25"/>
  <c r="X80" i="25"/>
  <c r="C15" i="46"/>
  <c r="M14" i="46"/>
  <c r="M14" i="45"/>
  <c r="C15" i="45"/>
  <c r="C15" i="44"/>
  <c r="M14" i="44"/>
  <c r="C15" i="43"/>
  <c r="M14" i="43"/>
  <c r="M13" i="42"/>
  <c r="C14" i="42"/>
  <c r="C15" i="41"/>
  <c r="M14" i="41"/>
  <c r="C15" i="40"/>
  <c r="M14" i="40"/>
  <c r="C15" i="39"/>
  <c r="M14" i="39"/>
  <c r="M14" i="38"/>
  <c r="C15" i="38"/>
  <c r="C15" i="37"/>
  <c r="M14" i="37"/>
  <c r="C15" i="36"/>
  <c r="M14" i="36"/>
  <c r="C15" i="35"/>
  <c r="M14" i="35"/>
  <c r="C15" i="34"/>
  <c r="M14" i="34"/>
  <c r="M13" i="33"/>
  <c r="C14" i="33"/>
  <c r="M13" i="32"/>
  <c r="C14" i="32"/>
  <c r="M13" i="31"/>
  <c r="C14" i="31"/>
  <c r="C15" i="30"/>
  <c r="M14" i="30"/>
  <c r="J32" i="1"/>
  <c r="P32" i="1" s="1"/>
  <c r="E76" i="25" s="1"/>
  <c r="J31" i="1"/>
  <c r="P31" i="1" s="1"/>
  <c r="E75" i="25" s="1"/>
  <c r="J33" i="1"/>
  <c r="P33" i="1" s="1"/>
  <c r="E77" i="25" s="1"/>
  <c r="M13" i="29"/>
  <c r="C14" i="29"/>
  <c r="C15" i="28"/>
  <c r="M14" i="28"/>
  <c r="M13" i="27"/>
  <c r="C14" i="27"/>
  <c r="M14" i="1" l="1"/>
  <c r="C15" i="1"/>
  <c r="E78" i="25"/>
  <c r="X81" i="25"/>
  <c r="W81" i="25"/>
  <c r="T81" i="25"/>
  <c r="R81" i="25"/>
  <c r="O81" i="25"/>
  <c r="Y81" i="25"/>
  <c r="V81" i="25"/>
  <c r="U81" i="25"/>
  <c r="Q81" i="25"/>
  <c r="P81" i="25"/>
  <c r="N81" i="25"/>
  <c r="M81" i="25"/>
  <c r="L81" i="25"/>
  <c r="J81" i="25"/>
  <c r="H81" i="25"/>
  <c r="I38" i="28"/>
  <c r="J37" i="28"/>
  <c r="P37" i="28" s="1"/>
  <c r="G81" i="25" s="1"/>
  <c r="F81" i="25"/>
  <c r="I83" i="25"/>
  <c r="I82" i="25"/>
  <c r="S83" i="25"/>
  <c r="S82" i="25"/>
  <c r="C16" i="46"/>
  <c r="M15" i="46"/>
  <c r="C16" i="45"/>
  <c r="M15" i="45"/>
  <c r="C16" i="44"/>
  <c r="M15" i="44"/>
  <c r="C16" i="43"/>
  <c r="M15" i="43"/>
  <c r="M14" i="42"/>
  <c r="C15" i="42"/>
  <c r="C16" i="41"/>
  <c r="M15" i="41"/>
  <c r="C16" i="40"/>
  <c r="M15" i="40"/>
  <c r="C16" i="39"/>
  <c r="M15" i="39"/>
  <c r="C16" i="38"/>
  <c r="M15" i="38"/>
  <c r="C16" i="37"/>
  <c r="M15" i="37"/>
  <c r="C16" i="36"/>
  <c r="M15" i="36"/>
  <c r="C16" i="35"/>
  <c r="M15" i="35"/>
  <c r="C16" i="34"/>
  <c r="M15" i="34"/>
  <c r="M14" i="33"/>
  <c r="C15" i="33"/>
  <c r="M14" i="32"/>
  <c r="C15" i="32"/>
  <c r="M14" i="31"/>
  <c r="C15" i="31"/>
  <c r="C16" i="30"/>
  <c r="M15" i="30"/>
  <c r="M14" i="29"/>
  <c r="C15" i="29"/>
  <c r="C16" i="28"/>
  <c r="M15" i="28"/>
  <c r="M14" i="27"/>
  <c r="C15" i="27"/>
  <c r="M15" i="1" l="1"/>
  <c r="C16" i="1"/>
  <c r="E82" i="25"/>
  <c r="E81" i="25"/>
  <c r="E80" i="25"/>
  <c r="E79" i="25"/>
  <c r="E92" i="25" s="1" a="1"/>
  <c r="E83" i="25"/>
  <c r="F83" i="25"/>
  <c r="F82" i="25"/>
  <c r="I39" i="28"/>
  <c r="J39" i="28" s="1"/>
  <c r="P39" i="28" s="1"/>
  <c r="G83" i="25" s="1"/>
  <c r="J38" i="28"/>
  <c r="P38" i="28" s="1"/>
  <c r="G82" i="25" s="1"/>
  <c r="H83" i="25"/>
  <c r="H82" i="25"/>
  <c r="J83" i="25"/>
  <c r="J82" i="25"/>
  <c r="L83" i="25"/>
  <c r="L82" i="25"/>
  <c r="M83" i="25"/>
  <c r="M82" i="25"/>
  <c r="N83" i="25"/>
  <c r="N82" i="25"/>
  <c r="P83" i="25"/>
  <c r="P82" i="25"/>
  <c r="Q83" i="25"/>
  <c r="Q82" i="25"/>
  <c r="U83" i="25"/>
  <c r="U82" i="25"/>
  <c r="V83" i="25"/>
  <c r="V82" i="25"/>
  <c r="Y83" i="25"/>
  <c r="Y82" i="25"/>
  <c r="O83" i="25"/>
  <c r="O82" i="25"/>
  <c r="R83" i="25"/>
  <c r="R82" i="25"/>
  <c r="T83" i="25"/>
  <c r="T82" i="25"/>
  <c r="W83" i="25"/>
  <c r="W82" i="25"/>
  <c r="X83" i="25"/>
  <c r="X82" i="25"/>
  <c r="C17" i="46"/>
  <c r="M16" i="46"/>
  <c r="M16" i="45"/>
  <c r="C17" i="45"/>
  <c r="C17" i="44"/>
  <c r="M16" i="44"/>
  <c r="C17" i="43"/>
  <c r="M16" i="43"/>
  <c r="C16" i="42"/>
  <c r="M15" i="42"/>
  <c r="C17" i="41"/>
  <c r="M16" i="41"/>
  <c r="C17" i="40"/>
  <c r="M16" i="40"/>
  <c r="C17" i="39"/>
  <c r="M16" i="39"/>
  <c r="M16" i="38"/>
  <c r="C17" i="38"/>
  <c r="C17" i="37"/>
  <c r="M16" i="37"/>
  <c r="C17" i="36"/>
  <c r="M16" i="36"/>
  <c r="C17" i="35"/>
  <c r="M16" i="35"/>
  <c r="M16" i="34"/>
  <c r="C17" i="34"/>
  <c r="C16" i="33"/>
  <c r="M15" i="33"/>
  <c r="C16" i="32"/>
  <c r="M15" i="32"/>
  <c r="C16" i="31"/>
  <c r="M15" i="31"/>
  <c r="C17" i="30"/>
  <c r="M16" i="30"/>
  <c r="C16" i="29"/>
  <c r="M15" i="29"/>
  <c r="M16" i="28"/>
  <c r="C17" i="28"/>
  <c r="C16" i="27"/>
  <c r="M15" i="27"/>
  <c r="E92" i="25" l="1"/>
  <c r="Q106" i="25"/>
  <c r="U111" i="25"/>
  <c r="Q107" i="25"/>
  <c r="M103" i="25"/>
  <c r="I99" i="25"/>
  <c r="AH111" i="25"/>
  <c r="G110" i="25"/>
  <c r="AL105" i="25"/>
  <c r="AS694" i="25" s="1"/>
  <c r="AH101" i="25"/>
  <c r="AD97" i="25"/>
  <c r="Z93" i="25"/>
  <c r="AG110" i="25"/>
  <c r="S111" i="25"/>
  <c r="O107" i="25"/>
  <c r="K103" i="25"/>
  <c r="G99" i="25"/>
  <c r="AL94" i="25"/>
  <c r="AS683" i="25" s="1"/>
  <c r="K99" i="25"/>
  <c r="AE112" i="25"/>
  <c r="AA108" i="25"/>
  <c r="W104" i="25"/>
  <c r="S100" i="25"/>
  <c r="O96" i="25"/>
  <c r="K92" i="25"/>
  <c r="P110" i="25"/>
  <c r="L106" i="25"/>
  <c r="H102" i="25"/>
  <c r="AI93" i="25"/>
  <c r="M108" i="25"/>
  <c r="E100" i="25"/>
  <c r="X112" i="25"/>
  <c r="L108" i="25"/>
  <c r="AI95" i="25"/>
  <c r="AH99" i="25"/>
  <c r="T105" i="25"/>
  <c r="L97" i="25"/>
  <c r="F95" i="25"/>
  <c r="AL100" i="25"/>
  <c r="AS689" i="25" s="1"/>
  <c r="AD92" i="25"/>
  <c r="AD105" i="25"/>
  <c r="V97" i="25"/>
  <c r="M102" i="25"/>
  <c r="AL103" i="25"/>
  <c r="AS692" i="25" s="1"/>
  <c r="I111" i="25"/>
  <c r="E107" i="25"/>
  <c r="AJ102" i="25"/>
  <c r="AF98" i="25"/>
  <c r="AB94" i="25"/>
  <c r="F107" i="25"/>
  <c r="AD109" i="25"/>
  <c r="Z105" i="25"/>
  <c r="V101" i="25"/>
  <c r="R97" i="25"/>
  <c r="N93" i="25"/>
  <c r="S108" i="25"/>
  <c r="G111" i="25"/>
  <c r="AL106" i="25"/>
  <c r="AS695" i="25" s="1"/>
  <c r="AH102" i="25"/>
  <c r="AD98" i="25"/>
  <c r="Z94" i="25"/>
  <c r="T96" i="25"/>
  <c r="S112" i="25"/>
  <c r="O108" i="25"/>
  <c r="K104" i="25"/>
  <c r="G100" i="25"/>
  <c r="AL95" i="25"/>
  <c r="AS684" i="25" s="1"/>
  <c r="AH110" i="25"/>
  <c r="J99" i="25"/>
  <c r="AM109" i="25"/>
  <c r="AS719" i="25" s="1"/>
  <c r="AI105" i="25"/>
  <c r="AE101" i="25"/>
  <c r="AA97" i="25"/>
  <c r="W93" i="25"/>
  <c r="E112" i="25"/>
  <c r="AJ107" i="25"/>
  <c r="AF103" i="25"/>
  <c r="AB99" i="25"/>
  <c r="X95" i="25"/>
  <c r="AF108" i="25"/>
  <c r="AM111" i="25"/>
  <c r="AS721" i="25" s="1"/>
  <c r="AI107" i="25"/>
  <c r="AE103" i="25"/>
  <c r="AA99" i="25"/>
  <c r="W95" i="25"/>
  <c r="U109" i="25"/>
  <c r="AC94" i="25"/>
  <c r="L109" i="25"/>
  <c r="H105" i="25"/>
  <c r="AM100" i="25"/>
  <c r="AS710" i="25" s="1"/>
  <c r="AI96" i="25"/>
  <c r="AE92" i="25"/>
  <c r="AL112" i="25"/>
  <c r="AS701" i="25" s="1"/>
  <c r="AH108" i="25"/>
  <c r="AD104" i="25"/>
  <c r="Z100" i="25"/>
  <c r="V96" i="25"/>
  <c r="R92" i="25"/>
  <c r="U98" i="25"/>
  <c r="V109" i="25"/>
  <c r="R105" i="25"/>
  <c r="N101" i="25"/>
  <c r="J97" i="25"/>
  <c r="F93" i="25"/>
  <c r="AF110" i="25"/>
  <c r="X102" i="25"/>
  <c r="P94" i="25"/>
  <c r="O103" i="25"/>
  <c r="H97" i="25"/>
  <c r="AE109" i="25"/>
  <c r="AA105" i="25"/>
  <c r="W101" i="25"/>
  <c r="S97" i="25"/>
  <c r="O93" i="25"/>
  <c r="U112" i="25"/>
  <c r="Q108" i="25"/>
  <c r="M104" i="25"/>
  <c r="I100" i="25"/>
  <c r="E96" i="25"/>
  <c r="W111" i="25"/>
  <c r="AG98" i="25"/>
  <c r="AC109" i="25"/>
  <c r="Y105" i="25"/>
  <c r="U101" i="25"/>
  <c r="Q97" i="25"/>
  <c r="M93" i="25"/>
  <c r="R107" i="25"/>
  <c r="F111" i="25"/>
  <c r="AK106" i="25"/>
  <c r="AS674" i="25" s="1"/>
  <c r="AG102" i="25"/>
  <c r="AC98" i="25"/>
  <c r="Y94" i="25"/>
  <c r="J98" i="25"/>
  <c r="AD112" i="25"/>
  <c r="Z108" i="25"/>
  <c r="V104" i="25"/>
  <c r="R100" i="25"/>
  <c r="N96" i="25"/>
  <c r="J92" i="25"/>
  <c r="AA110" i="25"/>
  <c r="W106" i="25"/>
  <c r="S102" i="25"/>
  <c r="O98" i="25"/>
  <c r="K94" i="25"/>
  <c r="V98" i="25"/>
  <c r="Z110" i="25"/>
  <c r="V106" i="25"/>
  <c r="R102" i="25"/>
  <c r="N98" i="25"/>
  <c r="J94" i="25"/>
  <c r="L100" i="25"/>
  <c r="AL111" i="25"/>
  <c r="AS700" i="25" s="1"/>
  <c r="AH107" i="25"/>
  <c r="AD103" i="25"/>
  <c r="Z99" i="25"/>
  <c r="V95" i="25"/>
  <c r="AE107" i="25"/>
  <c r="Y111" i="25"/>
  <c r="U107" i="25"/>
  <c r="Q103" i="25"/>
  <c r="M99" i="25"/>
  <c r="I95" i="25"/>
  <c r="M101" i="25"/>
  <c r="M112" i="25"/>
  <c r="I108" i="25"/>
  <c r="E104" i="25"/>
  <c r="AJ99" i="25"/>
  <c r="AF95" i="25"/>
  <c r="AF100" i="25"/>
  <c r="N111" i="25"/>
  <c r="T94" i="25"/>
  <c r="H95" i="25"/>
  <c r="V112" i="25"/>
  <c r="AA94" i="25"/>
  <c r="AG109" i="25"/>
  <c r="AJ100" i="25"/>
  <c r="AD95" i="25"/>
  <c r="S109" i="25"/>
  <c r="O105" i="25"/>
  <c r="K101" i="25"/>
  <c r="G97" i="25"/>
  <c r="AL92" i="25"/>
  <c r="AS681" i="25" s="1"/>
  <c r="I112" i="25"/>
  <c r="E108" i="25"/>
  <c r="AJ103" i="25"/>
  <c r="AF99" i="25"/>
  <c r="AB95" i="25"/>
  <c r="T108" i="25"/>
  <c r="AE96" i="25"/>
  <c r="Q109" i="25"/>
  <c r="M105" i="25"/>
  <c r="I101" i="25"/>
  <c r="E97" i="25"/>
  <c r="AJ92" i="25"/>
  <c r="O104" i="25"/>
  <c r="AC110" i="25"/>
  <c r="Y106" i="25"/>
  <c r="U102" i="25"/>
  <c r="Q98" i="25"/>
  <c r="M94" i="25"/>
  <c r="P92" i="25"/>
  <c r="R112" i="25"/>
  <c r="N108" i="25"/>
  <c r="J104" i="25"/>
  <c r="F100" i="25"/>
  <c r="AK95" i="25"/>
  <c r="AS663" i="25" s="1"/>
  <c r="L112" i="25"/>
  <c r="O110" i="25"/>
  <c r="K106" i="25"/>
  <c r="G102" i="25"/>
  <c r="AL97" i="25"/>
  <c r="AS686" i="25" s="1"/>
  <c r="AH93" i="25"/>
  <c r="H96" i="25"/>
  <c r="N110" i="25"/>
  <c r="J106" i="25"/>
  <c r="F102" i="25"/>
  <c r="AK97" i="25"/>
  <c r="AS665" i="25" s="1"/>
  <c r="AG93" i="25"/>
  <c r="U97" i="25"/>
  <c r="Z111" i="25"/>
  <c r="V107" i="25"/>
  <c r="R103" i="25"/>
  <c r="N99" i="25"/>
  <c r="J95" i="25"/>
  <c r="AM103" i="25"/>
  <c r="AS713" i="25" s="1"/>
  <c r="M111" i="25"/>
  <c r="I107" i="25"/>
  <c r="E103" i="25"/>
  <c r="AJ98" i="25"/>
  <c r="AF94" i="25"/>
  <c r="AG97" i="25"/>
  <c r="AJ111" i="25"/>
  <c r="AF107" i="25"/>
  <c r="AB103" i="25"/>
  <c r="X99" i="25"/>
  <c r="T95" i="25"/>
  <c r="AM92" i="25"/>
  <c r="AS702" i="25" s="1"/>
  <c r="V93" i="25"/>
  <c r="Y97" i="25"/>
  <c r="J107" i="25"/>
  <c r="AK98" i="25"/>
  <c r="AS666" i="25" s="1"/>
  <c r="Y101" i="25"/>
  <c r="AJ110" i="25"/>
  <c r="AB102" i="25"/>
  <c r="Q93" i="25"/>
  <c r="T107" i="25"/>
  <c r="P103" i="25"/>
  <c r="R108" i="25"/>
  <c r="F96" i="25"/>
  <c r="H111" i="25"/>
  <c r="AI102" i="25"/>
  <c r="AI99" i="25"/>
  <c r="P108" i="25"/>
  <c r="H100" i="25"/>
  <c r="AB109" i="25"/>
  <c r="AH98" i="25"/>
  <c r="O92" i="25"/>
  <c r="G109" i="25"/>
  <c r="AL104" i="25"/>
  <c r="AS693" i="25" s="1"/>
  <c r="AH100" i="25"/>
  <c r="AD96" i="25"/>
  <c r="Z92" i="25"/>
  <c r="AF111" i="25"/>
  <c r="AB107" i="25"/>
  <c r="X103" i="25"/>
  <c r="T99" i="25"/>
  <c r="P95" i="25"/>
  <c r="AC105" i="25"/>
  <c r="E109" i="25"/>
  <c r="AJ104" i="25"/>
  <c r="AB96" i="25"/>
  <c r="X92" i="25"/>
  <c r="AJ101" i="25"/>
  <c r="Q110" i="25"/>
  <c r="M106" i="25"/>
  <c r="I102" i="25"/>
  <c r="E98" i="25"/>
  <c r="AJ93" i="25"/>
  <c r="W112" i="25"/>
  <c r="F112" i="25"/>
  <c r="AK107" i="25"/>
  <c r="AS675" i="25" s="1"/>
  <c r="AG103" i="25"/>
  <c r="AC99" i="25"/>
  <c r="Y95" i="25"/>
  <c r="AB104" i="25"/>
  <c r="AL109" i="25"/>
  <c r="AS698" i="25" s="1"/>
  <c r="AH105" i="25"/>
  <c r="AD101" i="25"/>
  <c r="Z97" i="25"/>
  <c r="AB92" i="25"/>
  <c r="AK109" i="25"/>
  <c r="AS677" i="25" s="1"/>
  <c r="AG105" i="25"/>
  <c r="AC101" i="25"/>
  <c r="U93" i="25"/>
  <c r="R94" i="25"/>
  <c r="F103" i="25"/>
  <c r="AG94" i="25"/>
  <c r="AF106" i="25"/>
  <c r="X98" i="25"/>
  <c r="X111" i="25"/>
  <c r="L99" i="25"/>
  <c r="E93" i="25"/>
  <c r="J100" i="25"/>
  <c r="K111" i="25"/>
  <c r="AM106" i="25"/>
  <c r="AS716" i="25" s="1"/>
  <c r="AE98" i="25"/>
  <c r="T112" i="25"/>
  <c r="L104" i="25"/>
  <c r="T97" i="25"/>
  <c r="AE95" i="25"/>
  <c r="AH112" i="25"/>
  <c r="AD108" i="25"/>
  <c r="Z104" i="25"/>
  <c r="V100" i="25"/>
  <c r="R96" i="25"/>
  <c r="N92" i="25"/>
  <c r="T111" i="25"/>
  <c r="P107" i="25"/>
  <c r="L103" i="25"/>
  <c r="H99" i="25"/>
  <c r="AM94" i="25"/>
  <c r="AS704" i="25" s="1"/>
  <c r="AL102" i="25"/>
  <c r="AS691" i="25" s="1"/>
  <c r="AF112" i="25"/>
  <c r="AB108" i="25"/>
  <c r="X104" i="25"/>
  <c r="T100" i="25"/>
  <c r="P96" i="25"/>
  <c r="L92" i="25"/>
  <c r="V99" i="25"/>
  <c r="E110" i="25"/>
  <c r="AJ105" i="25"/>
  <c r="AF101" i="25"/>
  <c r="AB97" i="25"/>
  <c r="X93" i="25"/>
  <c r="I110" i="25"/>
  <c r="AC111" i="25"/>
  <c r="Y107" i="25"/>
  <c r="U103" i="25"/>
  <c r="Q99" i="25"/>
  <c r="M95" i="25"/>
  <c r="S95" i="25"/>
  <c r="Z109" i="25"/>
  <c r="V105" i="25"/>
  <c r="R101" i="25"/>
  <c r="N97" i="25"/>
  <c r="J93" i="25"/>
  <c r="V111" i="25"/>
  <c r="Y109" i="25"/>
  <c r="U105" i="25"/>
  <c r="Q101" i="25"/>
  <c r="M97" i="25"/>
  <c r="I93" i="25"/>
  <c r="J111" i="25"/>
  <c r="AK110" i="25"/>
  <c r="AS678" i="25" s="1"/>
  <c r="AG106" i="25"/>
  <c r="AC102" i="25"/>
  <c r="Y98" i="25"/>
  <c r="U94" i="25"/>
  <c r="W99" i="25"/>
  <c r="X110" i="25"/>
  <c r="T106" i="25"/>
  <c r="P102" i="25"/>
  <c r="L98" i="25"/>
  <c r="H94" i="25"/>
  <c r="U110" i="25"/>
  <c r="L111" i="25"/>
  <c r="H107" i="25"/>
  <c r="AM102" i="25"/>
  <c r="AS712" i="25" s="1"/>
  <c r="AI98" i="25"/>
  <c r="AE94" i="25"/>
  <c r="N104" i="25"/>
  <c r="AM95" i="25"/>
  <c r="AS705" i="25" s="1"/>
  <c r="H109" i="25"/>
  <c r="AG111" i="25"/>
  <c r="AC107" i="25"/>
  <c r="Y103" i="25"/>
  <c r="U99" i="25"/>
  <c r="Q95" i="25"/>
  <c r="G95" i="25"/>
  <c r="S110" i="25"/>
  <c r="O106" i="25"/>
  <c r="K102" i="25"/>
  <c r="G98" i="25"/>
  <c r="AL93" i="25"/>
  <c r="AS682" i="25" s="1"/>
  <c r="AC93" i="25"/>
  <c r="AE111" i="25"/>
  <c r="AA107" i="25"/>
  <c r="W103" i="25"/>
  <c r="S99" i="25"/>
  <c r="O95" i="25"/>
  <c r="Z102" i="25"/>
  <c r="P93" i="25"/>
  <c r="AM108" i="25"/>
  <c r="AS718" i="25" s="1"/>
  <c r="AI104" i="25"/>
  <c r="AE100" i="25"/>
  <c r="AA96" i="25"/>
  <c r="W92" i="25"/>
  <c r="N103" i="25"/>
  <c r="AB110" i="25"/>
  <c r="X106" i="25"/>
  <c r="T102" i="25"/>
  <c r="P98" i="25"/>
  <c r="L94" i="25"/>
  <c r="AC112" i="25"/>
  <c r="Y108" i="25"/>
  <c r="U104" i="25"/>
  <c r="Q100" i="25"/>
  <c r="M96" i="25"/>
  <c r="I92" i="25"/>
  <c r="AB112" i="25"/>
  <c r="X108" i="25"/>
  <c r="T104" i="25"/>
  <c r="P100" i="25"/>
  <c r="L96" i="25"/>
  <c r="H92" i="25"/>
  <c r="AK102" i="25"/>
  <c r="AS670" i="25" s="1"/>
  <c r="AJ109" i="25"/>
  <c r="AF105" i="25"/>
  <c r="AB101" i="25"/>
  <c r="X97" i="25"/>
  <c r="T93" i="25"/>
  <c r="AC106" i="25"/>
  <c r="W109" i="25"/>
  <c r="S105" i="25"/>
  <c r="O101" i="25"/>
  <c r="K97" i="25"/>
  <c r="G93" i="25"/>
  <c r="Y102" i="25"/>
  <c r="K110" i="25"/>
  <c r="G106" i="25"/>
  <c r="AL101" i="25"/>
  <c r="AS690" i="25" s="1"/>
  <c r="AH97" i="25"/>
  <c r="AD93" i="25"/>
  <c r="E95" i="25"/>
  <c r="L101" i="25"/>
  <c r="AM97" i="25"/>
  <c r="AS707" i="25" s="1"/>
  <c r="Q112" i="25"/>
  <c r="I104" i="25"/>
  <c r="AJ95" i="25"/>
  <c r="P112" i="25"/>
  <c r="H104" i="25"/>
  <c r="AM99" i="25"/>
  <c r="AS709" i="25" s="1"/>
  <c r="AJ112" i="25"/>
  <c r="X109" i="25"/>
  <c r="P101" i="25"/>
  <c r="H93" i="25"/>
  <c r="K109" i="25"/>
  <c r="G105" i="25"/>
  <c r="AH96" i="25"/>
  <c r="W100" i="25"/>
  <c r="AH109" i="25"/>
  <c r="Z101" i="25"/>
  <c r="R93" i="25"/>
  <c r="AI111" i="25"/>
  <c r="AB106" i="25"/>
  <c r="T98" i="25"/>
  <c r="V108" i="25"/>
  <c r="I109" i="25"/>
  <c r="H112" i="25"/>
  <c r="AI92" i="25"/>
  <c r="AB111" i="25"/>
  <c r="AJ96" i="25"/>
  <c r="J108" i="25"/>
  <c r="AI101" i="25"/>
  <c r="F101" i="25"/>
  <c r="AK112" i="25"/>
  <c r="AS680" i="25" s="1"/>
  <c r="AG99" i="25"/>
  <c r="AG112" i="25"/>
  <c r="U100" i="25"/>
  <c r="AI100" i="25"/>
  <c r="AF109" i="25"/>
  <c r="L93" i="25"/>
  <c r="AD100" i="25"/>
  <c r="H103" i="25"/>
  <c r="W107" i="25"/>
  <c r="AB105" i="25"/>
  <c r="Y99" i="25"/>
  <c r="S94" i="25"/>
  <c r="AE110" i="25"/>
  <c r="G96" i="25"/>
  <c r="E99" i="25"/>
  <c r="U92" i="25"/>
  <c r="AM112" i="25"/>
  <c r="AS722" i="25" s="1"/>
  <c r="AF93" i="25"/>
  <c r="R95" i="25"/>
  <c r="G94" i="25"/>
  <c r="F106" i="25"/>
  <c r="AB98" i="25"/>
  <c r="AG107" i="25"/>
  <c r="K100" i="25"/>
  <c r="H98" i="25"/>
  <c r="AC108" i="25"/>
  <c r="Q96" i="25"/>
  <c r="F110" i="25"/>
  <c r="AC97" i="25"/>
  <c r="R111" i="25"/>
  <c r="AD99" i="25"/>
  <c r="AK101" i="25"/>
  <c r="AS669" i="25" s="1"/>
  <c r="AJ106" i="25"/>
  <c r="AL96" i="25"/>
  <c r="AS685" i="25" s="1"/>
  <c r="N109" i="25"/>
  <c r="P99" i="25"/>
  <c r="X100" i="25"/>
  <c r="AF104" i="25"/>
  <c r="AH94" i="25"/>
  <c r="Y110" i="25"/>
  <c r="AA100" i="25"/>
  <c r="V110" i="25"/>
  <c r="AE105" i="25"/>
  <c r="AG95" i="25"/>
  <c r="AI110" i="25"/>
  <c r="AK100" i="25"/>
  <c r="AS668" i="25" s="1"/>
  <c r="AC95" i="25"/>
  <c r="J109" i="25"/>
  <c r="T110" i="25"/>
  <c r="Y92" i="25"/>
  <c r="AK93" i="25"/>
  <c r="AS661" i="25" s="1"/>
  <c r="P97" i="25"/>
  <c r="X94" i="25"/>
  <c r="AK96" i="25"/>
  <c r="AS664" i="25" s="1"/>
  <c r="T92" i="25"/>
  <c r="Z112" i="25"/>
  <c r="S93" i="25"/>
  <c r="W98" i="25"/>
  <c r="AA93" i="25"/>
  <c r="I103" i="25"/>
  <c r="Y96" i="25"/>
  <c r="E101" i="25"/>
  <c r="AJ97" i="25"/>
  <c r="AM101" i="25"/>
  <c r="AS711" i="25" s="1"/>
  <c r="K98" i="25"/>
  <c r="W102" i="25"/>
  <c r="J105" i="25"/>
  <c r="U106" i="25"/>
  <c r="AA101" i="25"/>
  <c r="AD110" i="25"/>
  <c r="X96" i="25"/>
  <c r="F98" i="25"/>
  <c r="I98" i="25"/>
  <c r="AE97" i="25"/>
  <c r="AA106" i="25"/>
  <c r="O94" i="25"/>
  <c r="AM107" i="25"/>
  <c r="AS717" i="25" s="1"/>
  <c r="AA95" i="25"/>
  <c r="P109" i="25"/>
  <c r="R99" i="25"/>
  <c r="G108" i="25"/>
  <c r="W105" i="25"/>
  <c r="Z96" i="25"/>
  <c r="AK108" i="25"/>
  <c r="AS676" i="25" s="1"/>
  <c r="AM98" i="25"/>
  <c r="AS708" i="25" s="1"/>
  <c r="AM104" i="25"/>
  <c r="AS714" i="25" s="1"/>
  <c r="S103" i="25"/>
  <c r="V94" i="25"/>
  <c r="M110" i="25"/>
  <c r="O100" i="25"/>
  <c r="I97" i="25"/>
  <c r="R104" i="25"/>
  <c r="U95" i="25"/>
  <c r="W110" i="25"/>
  <c r="Y100" i="25"/>
  <c r="J112" i="25"/>
  <c r="N105" i="25"/>
  <c r="AK92" i="25"/>
  <c r="AS660" i="25" s="1"/>
  <c r="Z106" i="25"/>
  <c r="N94" i="25"/>
  <c r="AL107" i="25"/>
  <c r="AS696" i="25" s="1"/>
  <c r="F99" i="25"/>
  <c r="P105" i="25"/>
  <c r="K105" i="25"/>
  <c r="AJ94" i="25"/>
  <c r="X107" i="25"/>
  <c r="AA98" i="25"/>
  <c r="Q94" i="25"/>
  <c r="G103" i="25"/>
  <c r="AF92" i="25"/>
  <c r="AI108" i="25"/>
  <c r="AL99" i="25"/>
  <c r="AS688" i="25" s="1"/>
  <c r="F94" i="25"/>
  <c r="F104" i="25"/>
  <c r="AE93" i="25"/>
  <c r="M100" i="25"/>
  <c r="AM93" i="25"/>
  <c r="AS703" i="25" s="1"/>
  <c r="AK104" i="25"/>
  <c r="AS672" i="25" s="1"/>
  <c r="N106" i="25"/>
  <c r="Z107" i="25"/>
  <c r="AF97" i="25"/>
  <c r="AH104" i="25"/>
  <c r="L107" i="25"/>
  <c r="AA111" i="25"/>
  <c r="W108" i="25"/>
  <c r="M98" i="25"/>
  <c r="AC103" i="25"/>
  <c r="AG108" i="25"/>
  <c r="H110" i="25"/>
  <c r="Y104" i="25"/>
  <c r="AK105" i="25"/>
  <c r="AS673" i="25" s="1"/>
  <c r="Y93" i="25"/>
  <c r="N107" i="25"/>
  <c r="AM96" i="25"/>
  <c r="AS706" i="25" s="1"/>
  <c r="S96" i="25"/>
  <c r="K93" i="25"/>
  <c r="AI106" i="25"/>
  <c r="O111" i="25"/>
  <c r="S107" i="25"/>
  <c r="K108" i="25"/>
  <c r="N112" i="25"/>
  <c r="F92" i="25"/>
  <c r="F108" i="25"/>
  <c r="AF96" i="25"/>
  <c r="AI103" i="25"/>
  <c r="X105" i="25"/>
  <c r="Z95" i="25"/>
  <c r="AF102" i="25"/>
  <c r="L95" i="25"/>
  <c r="AB100" i="25"/>
  <c r="AK111" i="25"/>
  <c r="AS679" i="25" s="1"/>
  <c r="AE106" i="25"/>
  <c r="G112" i="25"/>
  <c r="AL108" i="25"/>
  <c r="AS697" i="25" s="1"/>
  <c r="AH106" i="25"/>
  <c r="W97" i="25"/>
  <c r="F109" i="25"/>
  <c r="M92" i="25"/>
  <c r="R109" i="25"/>
  <c r="H108" i="25"/>
  <c r="AA112" i="25"/>
  <c r="AA102" i="25"/>
  <c r="K112" i="25"/>
  <c r="AD102" i="25"/>
  <c r="U108" i="25"/>
  <c r="Q105" i="25"/>
  <c r="G107" i="25"/>
  <c r="AB93" i="25"/>
  <c r="AH92" i="25"/>
  <c r="AL110" i="25"/>
  <c r="AS699" i="25" s="1"/>
  <c r="P104" i="25"/>
  <c r="W96" i="25"/>
  <c r="J110" i="25"/>
  <c r="AG96" i="25"/>
  <c r="F97" i="25"/>
  <c r="T101" i="25"/>
  <c r="R106" i="25"/>
  <c r="S92" i="25"/>
  <c r="AC96" i="25"/>
  <c r="E105" i="25"/>
  <c r="P106" i="25"/>
  <c r="X101" i="25"/>
  <c r="J101" i="25"/>
  <c r="E106" i="25"/>
  <c r="V102" i="25"/>
  <c r="AD94" i="25"/>
  <c r="L105" i="25"/>
  <c r="N95" i="25"/>
  <c r="Q111" i="25"/>
  <c r="S101" i="25"/>
  <c r="V92" i="25"/>
  <c r="AG104" i="25"/>
  <c r="AI94" i="25"/>
  <c r="M109" i="25"/>
  <c r="O99" i="25"/>
  <c r="N102" i="25"/>
  <c r="I106" i="25"/>
  <c r="K96" i="25"/>
  <c r="L110" i="25"/>
  <c r="N100" i="25"/>
  <c r="AD106" i="25"/>
  <c r="S106" i="25"/>
  <c r="U96" i="25"/>
  <c r="AM105" i="25"/>
  <c r="AS715" i="25" s="1"/>
  <c r="AA92" i="25"/>
  <c r="AG100" i="25"/>
  <c r="Z103" i="25"/>
  <c r="J102" i="25"/>
  <c r="AI112" i="25"/>
  <c r="AH103" i="25"/>
  <c r="AK94" i="25"/>
  <c r="AS662" i="25" s="1"/>
  <c r="E111" i="25"/>
  <c r="G101" i="25"/>
  <c r="T109" i="25"/>
  <c r="T103" i="25"/>
  <c r="W94" i="25"/>
  <c r="AJ108" i="25"/>
  <c r="AL98" i="25"/>
  <c r="AS687" i="25" s="1"/>
  <c r="AE108" i="25"/>
  <c r="AE104" i="25"/>
  <c r="AH95" i="25"/>
  <c r="AI109" i="25"/>
  <c r="AK99" i="25"/>
  <c r="AS667" i="25" s="1"/>
  <c r="AD107" i="25"/>
  <c r="F105" i="25"/>
  <c r="I96" i="25"/>
  <c r="AK103" i="25"/>
  <c r="AS671" i="25" s="1"/>
  <c r="AG101" i="25"/>
  <c r="V103" i="25"/>
  <c r="AA109" i="25"/>
  <c r="E94" i="25"/>
  <c r="AG92" i="25"/>
  <c r="Z98" i="25"/>
  <c r="S104" i="25"/>
  <c r="I94" i="25"/>
  <c r="AA104" i="25"/>
  <c r="AC104" i="25"/>
  <c r="L102" i="25"/>
  <c r="S98" i="25"/>
  <c r="AE99" i="25"/>
  <c r="J103" i="25"/>
  <c r="O109" i="25"/>
  <c r="AE102" i="25"/>
  <c r="K107" i="25"/>
  <c r="G104" i="25"/>
  <c r="AI97" i="25"/>
  <c r="Q104" i="25"/>
  <c r="R98" i="25"/>
  <c r="P111" i="25"/>
  <c r="Q102" i="25"/>
  <c r="AC92" i="25"/>
  <c r="R110" i="25"/>
  <c r="H101" i="25"/>
  <c r="O97" i="25"/>
  <c r="AC100" i="25"/>
  <c r="I105" i="25"/>
  <c r="O112" i="25"/>
  <c r="AA103" i="25"/>
  <c r="K95" i="25"/>
  <c r="E102" i="25"/>
  <c r="O102" i="25"/>
  <c r="Q92" i="25"/>
  <c r="G92" i="25"/>
  <c r="H106" i="25"/>
  <c r="J96" i="25"/>
  <c r="AD111" i="25"/>
  <c r="Y112" i="25"/>
  <c r="M107" i="25"/>
  <c r="AM110" i="25"/>
  <c r="AS720" i="25" s="1"/>
  <c r="C17" i="1"/>
  <c r="M16" i="1"/>
  <c r="M17" i="46"/>
  <c r="C18" i="46"/>
  <c r="M17" i="45"/>
  <c r="C18" i="45"/>
  <c r="M17" i="44"/>
  <c r="C18" i="44"/>
  <c r="M17" i="43"/>
  <c r="C18" i="43"/>
  <c r="C17" i="42"/>
  <c r="M16" i="42"/>
  <c r="M17" i="41"/>
  <c r="C18" i="41"/>
  <c r="M17" i="40"/>
  <c r="C18" i="40"/>
  <c r="C18" i="39"/>
  <c r="M17" i="39"/>
  <c r="M17" i="38"/>
  <c r="C18" i="38"/>
  <c r="C18" i="37"/>
  <c r="M17" i="37"/>
  <c r="M17" i="36"/>
  <c r="C18" i="36"/>
  <c r="M17" i="35"/>
  <c r="C18" i="35"/>
  <c r="M17" i="34"/>
  <c r="C18" i="34"/>
  <c r="C17" i="33"/>
  <c r="M16" i="33"/>
  <c r="C17" i="32"/>
  <c r="M16" i="32"/>
  <c r="C17" i="31"/>
  <c r="M16" i="31"/>
  <c r="M17" i="30"/>
  <c r="C18" i="30"/>
  <c r="M16" i="29"/>
  <c r="C17" i="29"/>
  <c r="M17" i="28"/>
  <c r="C18" i="28"/>
  <c r="M16" i="27"/>
  <c r="C17" i="27"/>
  <c r="M17" i="1" l="1"/>
  <c r="C18" i="1"/>
  <c r="AS9" i="25"/>
  <c r="AS93" i="25"/>
  <c r="AS177" i="25"/>
  <c r="AS261" i="25"/>
  <c r="AS345" i="25"/>
  <c r="AS429" i="25"/>
  <c r="AS513" i="25"/>
  <c r="AS597" i="25"/>
  <c r="AS10" i="25"/>
  <c r="AS94" i="25"/>
  <c r="AS178" i="25"/>
  <c r="AS262" i="25"/>
  <c r="AS346" i="25"/>
  <c r="AS430" i="25"/>
  <c r="AS514" i="25"/>
  <c r="AS598" i="25"/>
  <c r="AS11" i="25"/>
  <c r="AS95" i="25"/>
  <c r="AS179" i="25"/>
  <c r="AS263" i="25"/>
  <c r="AS347" i="25"/>
  <c r="AS431" i="25"/>
  <c r="AS515" i="25"/>
  <c r="AS599" i="25"/>
  <c r="AS12" i="25"/>
  <c r="AS96" i="25"/>
  <c r="AS180" i="25"/>
  <c r="AS264" i="25"/>
  <c r="AS348" i="25"/>
  <c r="AS432" i="25"/>
  <c r="AS516" i="25"/>
  <c r="AS600" i="25"/>
  <c r="AS13" i="25"/>
  <c r="AS97" i="25"/>
  <c r="AS181" i="25"/>
  <c r="AS265" i="25"/>
  <c r="AS349" i="25"/>
  <c r="AS433" i="25"/>
  <c r="AS517" i="25"/>
  <c r="AS601" i="25"/>
  <c r="AS14" i="25"/>
  <c r="AS98" i="25"/>
  <c r="AS182" i="25"/>
  <c r="AS224" i="25"/>
  <c r="AS266" i="25"/>
  <c r="AS308" i="25"/>
  <c r="AS350" i="25"/>
  <c r="AS392" i="25"/>
  <c r="AS434" i="25"/>
  <c r="AS476" i="25"/>
  <c r="AS518" i="25"/>
  <c r="AS560" i="25"/>
  <c r="AS602" i="25"/>
  <c r="AS135" i="25"/>
  <c r="AS303" i="25"/>
  <c r="AS471" i="25"/>
  <c r="AS639" i="25"/>
  <c r="AS136" i="25"/>
  <c r="AS304" i="25"/>
  <c r="AS472" i="25"/>
  <c r="AS640" i="25"/>
  <c r="AS137" i="25"/>
  <c r="AS305" i="25"/>
  <c r="AS473" i="25"/>
  <c r="AS641" i="25"/>
  <c r="AS138" i="25"/>
  <c r="AS306" i="25"/>
  <c r="AS474" i="25"/>
  <c r="AS642" i="25"/>
  <c r="AS139" i="25"/>
  <c r="AS307" i="25"/>
  <c r="AS475" i="25"/>
  <c r="AS643" i="25"/>
  <c r="AS140" i="25"/>
  <c r="AS245" i="25"/>
  <c r="AS329" i="25"/>
  <c r="AS413" i="25"/>
  <c r="AS497" i="25"/>
  <c r="AS581" i="25"/>
  <c r="AS644" i="25"/>
  <c r="AS15" i="25"/>
  <c r="AS57" i="25"/>
  <c r="AS99" i="25"/>
  <c r="AS141" i="25"/>
  <c r="AS183" i="25"/>
  <c r="AS225" i="25"/>
  <c r="AS267" i="25"/>
  <c r="AS309" i="25"/>
  <c r="AS351" i="25"/>
  <c r="AS393" i="25"/>
  <c r="AS435" i="25"/>
  <c r="AS477" i="25"/>
  <c r="AS519" i="25"/>
  <c r="AS561" i="25"/>
  <c r="AS603" i="25"/>
  <c r="AS645" i="25"/>
  <c r="AS16" i="25"/>
  <c r="AS58" i="25"/>
  <c r="AS100" i="25"/>
  <c r="AS142" i="25"/>
  <c r="AS184" i="25"/>
  <c r="AS226" i="25"/>
  <c r="AS268" i="25"/>
  <c r="AS310" i="25"/>
  <c r="AS352" i="25"/>
  <c r="AS394" i="25"/>
  <c r="AS436" i="25"/>
  <c r="AS478" i="25"/>
  <c r="AS520" i="25"/>
  <c r="AS562" i="25"/>
  <c r="AS604" i="25"/>
  <c r="AS646" i="25"/>
  <c r="AS17" i="25"/>
  <c r="AS59" i="25"/>
  <c r="AS101" i="25"/>
  <c r="AS143" i="25"/>
  <c r="AS185" i="25"/>
  <c r="AS227" i="25"/>
  <c r="AS269" i="25"/>
  <c r="AS311" i="25"/>
  <c r="AS353" i="25"/>
  <c r="AS395" i="25"/>
  <c r="AS437" i="25"/>
  <c r="AS479" i="25"/>
  <c r="AS521" i="25"/>
  <c r="AS563" i="25"/>
  <c r="AS605" i="25"/>
  <c r="AS647" i="25"/>
  <c r="AS18" i="25"/>
  <c r="AS60" i="25"/>
  <c r="AS102" i="25"/>
  <c r="AS144" i="25"/>
  <c r="AS186" i="25"/>
  <c r="AS228" i="25"/>
  <c r="AS270" i="25"/>
  <c r="AS312" i="25"/>
  <c r="AS354" i="25"/>
  <c r="AS396" i="25"/>
  <c r="AS51" i="25"/>
  <c r="AS219" i="25"/>
  <c r="AS387" i="25"/>
  <c r="AS555" i="25"/>
  <c r="AS52" i="25"/>
  <c r="AS220" i="25"/>
  <c r="AS388" i="25"/>
  <c r="AS556" i="25"/>
  <c r="AS53" i="25"/>
  <c r="AS221" i="25"/>
  <c r="AS389" i="25"/>
  <c r="AS557" i="25"/>
  <c r="AS54" i="25"/>
  <c r="AS222" i="25"/>
  <c r="AS390" i="25"/>
  <c r="AS558" i="25"/>
  <c r="AS55" i="25"/>
  <c r="AS223" i="25"/>
  <c r="AS391" i="25"/>
  <c r="AS559" i="25"/>
  <c r="AS56" i="25"/>
  <c r="AS203" i="25"/>
  <c r="AS287" i="25"/>
  <c r="AS371" i="25"/>
  <c r="AS455" i="25"/>
  <c r="AS539" i="25"/>
  <c r="AS623" i="25"/>
  <c r="AS36" i="25"/>
  <c r="AS78" i="25"/>
  <c r="AS120" i="25"/>
  <c r="AS162" i="25"/>
  <c r="AS204" i="25"/>
  <c r="AS246" i="25"/>
  <c r="AS288" i="25"/>
  <c r="AS330" i="25"/>
  <c r="AS372" i="25"/>
  <c r="AS414" i="25"/>
  <c r="AS456" i="25"/>
  <c r="AS498" i="25"/>
  <c r="AS540" i="25"/>
  <c r="AS582" i="25"/>
  <c r="AS624" i="25"/>
  <c r="AS37" i="25"/>
  <c r="AS121" i="25"/>
  <c r="AS205" i="25"/>
  <c r="AS289" i="25"/>
  <c r="AS373" i="25"/>
  <c r="AS457" i="25"/>
  <c r="AS541" i="25"/>
  <c r="AS625" i="25"/>
  <c r="AS38" i="25"/>
  <c r="AS122" i="25"/>
  <c r="AS206" i="25"/>
  <c r="AS290" i="25"/>
  <c r="AS374" i="25"/>
  <c r="AS458" i="25"/>
  <c r="AS542" i="25"/>
  <c r="AS626" i="25"/>
  <c r="AS39" i="25"/>
  <c r="AS123" i="25"/>
  <c r="AS207" i="25"/>
  <c r="AS291" i="25"/>
  <c r="AS375" i="25"/>
  <c r="AS438" i="25"/>
  <c r="AS480" i="25"/>
  <c r="AS522" i="25"/>
  <c r="AS564" i="25"/>
  <c r="AS606" i="25"/>
  <c r="AS648" i="25"/>
  <c r="AS19" i="25"/>
  <c r="AS61" i="25"/>
  <c r="AS103" i="25"/>
  <c r="AS145" i="25"/>
  <c r="AS187" i="25"/>
  <c r="AS229" i="25"/>
  <c r="AS271" i="25"/>
  <c r="AS313" i="25"/>
  <c r="AS355" i="25"/>
  <c r="AS397" i="25"/>
  <c r="AS439" i="25"/>
  <c r="AS481" i="25"/>
  <c r="AS523" i="25"/>
  <c r="AS565" i="25"/>
  <c r="AS607" i="25"/>
  <c r="AS649" i="25"/>
  <c r="AS20" i="25"/>
  <c r="AS62" i="25"/>
  <c r="AS104" i="25"/>
  <c r="AS146" i="25"/>
  <c r="AS188" i="25"/>
  <c r="AS230" i="25"/>
  <c r="AS272" i="25"/>
  <c r="AS314" i="25"/>
  <c r="AS356" i="25"/>
  <c r="AS398" i="25"/>
  <c r="AS440" i="25"/>
  <c r="AS482" i="25"/>
  <c r="AS524" i="25"/>
  <c r="AS566" i="25"/>
  <c r="AS608" i="25"/>
  <c r="AS650" i="25"/>
  <c r="AS21" i="25"/>
  <c r="AS63" i="25"/>
  <c r="AS105" i="25"/>
  <c r="AS147" i="25"/>
  <c r="AS189" i="25"/>
  <c r="AS231" i="25"/>
  <c r="AS273" i="25"/>
  <c r="AS315" i="25"/>
  <c r="AS357" i="25"/>
  <c r="AS399" i="25"/>
  <c r="AS441" i="25"/>
  <c r="AS483" i="25"/>
  <c r="AS525" i="25"/>
  <c r="AS567" i="25"/>
  <c r="AS609" i="25"/>
  <c r="AS651" i="25"/>
  <c r="AS22" i="25"/>
  <c r="AS64" i="25"/>
  <c r="AS106" i="25"/>
  <c r="AS148" i="25"/>
  <c r="AS190" i="25"/>
  <c r="AS232" i="25"/>
  <c r="AS274" i="25"/>
  <c r="AS316" i="25"/>
  <c r="AS358" i="25"/>
  <c r="AS400" i="25"/>
  <c r="AS442" i="25"/>
  <c r="AS484" i="25"/>
  <c r="AS526" i="25"/>
  <c r="AS568" i="25"/>
  <c r="AS610" i="25"/>
  <c r="AS652" i="25"/>
  <c r="AS23" i="25"/>
  <c r="AS65" i="25"/>
  <c r="AS107" i="25"/>
  <c r="AS149" i="25"/>
  <c r="AS191" i="25"/>
  <c r="AS233" i="25"/>
  <c r="AS275" i="25"/>
  <c r="AS317" i="25"/>
  <c r="AS359" i="25"/>
  <c r="AS401" i="25"/>
  <c r="AS443" i="25"/>
  <c r="AS485" i="25"/>
  <c r="AS527" i="25"/>
  <c r="AS569" i="25"/>
  <c r="AS611" i="25"/>
  <c r="AS653" i="25"/>
  <c r="AS24" i="25"/>
  <c r="AS66" i="25"/>
  <c r="AS108" i="25"/>
  <c r="AS150" i="25"/>
  <c r="AS192" i="25"/>
  <c r="AS234" i="25"/>
  <c r="AS276" i="25"/>
  <c r="AS318" i="25"/>
  <c r="AS360" i="25"/>
  <c r="AS402" i="25"/>
  <c r="AS444" i="25"/>
  <c r="AS486" i="25"/>
  <c r="AS528" i="25"/>
  <c r="AS570" i="25"/>
  <c r="AS612" i="25"/>
  <c r="AS654" i="25"/>
  <c r="AS25" i="25"/>
  <c r="AS67" i="25"/>
  <c r="AS109" i="25"/>
  <c r="AS151" i="25"/>
  <c r="AS193" i="25"/>
  <c r="AS235" i="25"/>
  <c r="AS277" i="25"/>
  <c r="AS319" i="25"/>
  <c r="AS361" i="25"/>
  <c r="AS403" i="25"/>
  <c r="AS445" i="25"/>
  <c r="AS487" i="25"/>
  <c r="AS529" i="25"/>
  <c r="AS571" i="25"/>
  <c r="AS613" i="25"/>
  <c r="AS655" i="25"/>
  <c r="AS26" i="25"/>
  <c r="AS68" i="25"/>
  <c r="AS110" i="25"/>
  <c r="AS152" i="25"/>
  <c r="AS194" i="25"/>
  <c r="AS236" i="25"/>
  <c r="AS278" i="25"/>
  <c r="AS320" i="25"/>
  <c r="AS362" i="25"/>
  <c r="AS404" i="25"/>
  <c r="AS446" i="25"/>
  <c r="AS488" i="25"/>
  <c r="AS530" i="25"/>
  <c r="AS572" i="25"/>
  <c r="AS614" i="25"/>
  <c r="AS656" i="25"/>
  <c r="AS27" i="25"/>
  <c r="AS69" i="25"/>
  <c r="AS111" i="25"/>
  <c r="AS153" i="25"/>
  <c r="AS195" i="25"/>
  <c r="AS237" i="25"/>
  <c r="AS279" i="25"/>
  <c r="AS321" i="25"/>
  <c r="AS363" i="25"/>
  <c r="AS405" i="25"/>
  <c r="AS447" i="25"/>
  <c r="AS489" i="25"/>
  <c r="AS531" i="25"/>
  <c r="AS573" i="25"/>
  <c r="AS615" i="25"/>
  <c r="AS657" i="25"/>
  <c r="AS79" i="25"/>
  <c r="AS163" i="25"/>
  <c r="AS247" i="25"/>
  <c r="AS331" i="25"/>
  <c r="AS415" i="25"/>
  <c r="AS499" i="25"/>
  <c r="AS583" i="25"/>
  <c r="AS80" i="25"/>
  <c r="AS164" i="25"/>
  <c r="AS248" i="25"/>
  <c r="AS332" i="25"/>
  <c r="AS416" i="25"/>
  <c r="AS500" i="25"/>
  <c r="AS584" i="25"/>
  <c r="AS81" i="25"/>
  <c r="AS165" i="25"/>
  <c r="AS249" i="25"/>
  <c r="AS333" i="25"/>
  <c r="AS417" i="25"/>
  <c r="AS459" i="25"/>
  <c r="AS501" i="25"/>
  <c r="AS543" i="25"/>
  <c r="AS585" i="25"/>
  <c r="AS627" i="25"/>
  <c r="AS40" i="25"/>
  <c r="AS82" i="25"/>
  <c r="AS124" i="25"/>
  <c r="AS166" i="25"/>
  <c r="AS208" i="25"/>
  <c r="AS250" i="25"/>
  <c r="AS292" i="25"/>
  <c r="AS334" i="25"/>
  <c r="AS376" i="25"/>
  <c r="AS418" i="25"/>
  <c r="AS460" i="25"/>
  <c r="AS502" i="25"/>
  <c r="AS544" i="25"/>
  <c r="AS586" i="25"/>
  <c r="AS628" i="25"/>
  <c r="AS41" i="25"/>
  <c r="AS83" i="25"/>
  <c r="AS125" i="25"/>
  <c r="AS167" i="25"/>
  <c r="AS209" i="25"/>
  <c r="AS251" i="25"/>
  <c r="AS293" i="25"/>
  <c r="AS335" i="25"/>
  <c r="AS377" i="25"/>
  <c r="AS419" i="25"/>
  <c r="AS461" i="25"/>
  <c r="AS503" i="25"/>
  <c r="AS545" i="25"/>
  <c r="AS587" i="25"/>
  <c r="AS629" i="25"/>
  <c r="AS42" i="25"/>
  <c r="AS84" i="25"/>
  <c r="AS126" i="25"/>
  <c r="AS168" i="25"/>
  <c r="AS210" i="25"/>
  <c r="AS252" i="25"/>
  <c r="AS294" i="25"/>
  <c r="AS336" i="25"/>
  <c r="AS378" i="25"/>
  <c r="AS420" i="25"/>
  <c r="AS462" i="25"/>
  <c r="AS504" i="25"/>
  <c r="AS546" i="25"/>
  <c r="AS588" i="25"/>
  <c r="AS630" i="25"/>
  <c r="AS43" i="25"/>
  <c r="AS85" i="25"/>
  <c r="AS127" i="25"/>
  <c r="AS169" i="25"/>
  <c r="AS211" i="25"/>
  <c r="AS253" i="25"/>
  <c r="AS295" i="25"/>
  <c r="AS337" i="25"/>
  <c r="AS379" i="25"/>
  <c r="AS421" i="25"/>
  <c r="AS463" i="25"/>
  <c r="AS505" i="25"/>
  <c r="AS547" i="25"/>
  <c r="AS589" i="25"/>
  <c r="AS631" i="25"/>
  <c r="AS44" i="25"/>
  <c r="AS86" i="25"/>
  <c r="AS128" i="25"/>
  <c r="AS170" i="25"/>
  <c r="AS212" i="25"/>
  <c r="AS254" i="25"/>
  <c r="AS296" i="25"/>
  <c r="AS338" i="25"/>
  <c r="AS380" i="25"/>
  <c r="AS422" i="25"/>
  <c r="AS464" i="25"/>
  <c r="AS506" i="25"/>
  <c r="AS548" i="25"/>
  <c r="AS590" i="25"/>
  <c r="AS632" i="25"/>
  <c r="AS45" i="25"/>
  <c r="AS87" i="25"/>
  <c r="AS129" i="25"/>
  <c r="AS171" i="25"/>
  <c r="AS213" i="25"/>
  <c r="AS255" i="25"/>
  <c r="AS297" i="25"/>
  <c r="AS339" i="25"/>
  <c r="AS381" i="25"/>
  <c r="AS423" i="25"/>
  <c r="AS465" i="25"/>
  <c r="AS507" i="25"/>
  <c r="AS549" i="25"/>
  <c r="AS591" i="25"/>
  <c r="AS633" i="25"/>
  <c r="AS46" i="25"/>
  <c r="AS88" i="25"/>
  <c r="AS130" i="25"/>
  <c r="AS172" i="25"/>
  <c r="AS214" i="25"/>
  <c r="AS256" i="25"/>
  <c r="AS298" i="25"/>
  <c r="AS340" i="25"/>
  <c r="AS382" i="25"/>
  <c r="AS424" i="25"/>
  <c r="AS466" i="25"/>
  <c r="AS508" i="25"/>
  <c r="AS550" i="25"/>
  <c r="AS592" i="25"/>
  <c r="AS634" i="25"/>
  <c r="AS47" i="25"/>
  <c r="AS89" i="25"/>
  <c r="AS131" i="25"/>
  <c r="AS173" i="25"/>
  <c r="AS215" i="25"/>
  <c r="AS257" i="25"/>
  <c r="AS299" i="25"/>
  <c r="AS341" i="25"/>
  <c r="AS383" i="25"/>
  <c r="AS467" i="25"/>
  <c r="AS551" i="25"/>
  <c r="AS635" i="25"/>
  <c r="AS48" i="25"/>
  <c r="AS132" i="25"/>
  <c r="AS216" i="25"/>
  <c r="AS300" i="25"/>
  <c r="AS384" i="25"/>
  <c r="AS468" i="25"/>
  <c r="AS552" i="25"/>
  <c r="AS636" i="25"/>
  <c r="AS28" i="25"/>
  <c r="AS70" i="25"/>
  <c r="AS112" i="25"/>
  <c r="AS154" i="25"/>
  <c r="AS196" i="25"/>
  <c r="AS238" i="25"/>
  <c r="AS280" i="25"/>
  <c r="AS322" i="25"/>
  <c r="AS364" i="25"/>
  <c r="AS406" i="25"/>
  <c r="AS448" i="25"/>
  <c r="AS490" i="25"/>
  <c r="AS532" i="25"/>
  <c r="AS574" i="25"/>
  <c r="AS616" i="25"/>
  <c r="AS658" i="25"/>
  <c r="AS29" i="25"/>
  <c r="AS71" i="25"/>
  <c r="AS113" i="25"/>
  <c r="AS155" i="25"/>
  <c r="AS197" i="25"/>
  <c r="AS239" i="25"/>
  <c r="AS281" i="25"/>
  <c r="AS323" i="25"/>
  <c r="AS365" i="25"/>
  <c r="AS407" i="25"/>
  <c r="AS449" i="25"/>
  <c r="AS491" i="25"/>
  <c r="AS533" i="25"/>
  <c r="AS575" i="25"/>
  <c r="AS617" i="25"/>
  <c r="AS659" i="25"/>
  <c r="AS425" i="25"/>
  <c r="AS509" i="25"/>
  <c r="AS593" i="25"/>
  <c r="AS90" i="25"/>
  <c r="AS174" i="25"/>
  <c r="AS258" i="25"/>
  <c r="AS342" i="25"/>
  <c r="AS426" i="25"/>
  <c r="AS510" i="25"/>
  <c r="AS594" i="25"/>
  <c r="AS49" i="25"/>
  <c r="AS91" i="25"/>
  <c r="AS133" i="25"/>
  <c r="AS175" i="25"/>
  <c r="AS217" i="25"/>
  <c r="AS259" i="25"/>
  <c r="AS301" i="25"/>
  <c r="AS343" i="25"/>
  <c r="AS385" i="25"/>
  <c r="AS427" i="25"/>
  <c r="AS469" i="25"/>
  <c r="AS511" i="25"/>
  <c r="AS553" i="25"/>
  <c r="AS595" i="25"/>
  <c r="AS637" i="25"/>
  <c r="AS50" i="25"/>
  <c r="AS92" i="25"/>
  <c r="AS134" i="25"/>
  <c r="AS176" i="25"/>
  <c r="AS218" i="25"/>
  <c r="AS260" i="25"/>
  <c r="AS302" i="25"/>
  <c r="AS344" i="25"/>
  <c r="AS386" i="25"/>
  <c r="AS428" i="25"/>
  <c r="AS470" i="25"/>
  <c r="AS512" i="25"/>
  <c r="AS554" i="25"/>
  <c r="AS596" i="25"/>
  <c r="AS638" i="25"/>
  <c r="AS161" i="25"/>
  <c r="AS77" i="25"/>
  <c r="AS580" i="25"/>
  <c r="AS496" i="25"/>
  <c r="AS412" i="25"/>
  <c r="AS328" i="25"/>
  <c r="AS244" i="25"/>
  <c r="AS160" i="25"/>
  <c r="AS76" i="25"/>
  <c r="AS579" i="25"/>
  <c r="AS495" i="25"/>
  <c r="AS411" i="25"/>
  <c r="AS327" i="25"/>
  <c r="AS243" i="25"/>
  <c r="AS159" i="25"/>
  <c r="AS75" i="25"/>
  <c r="AS578" i="25"/>
  <c r="AS494" i="25"/>
  <c r="AS410" i="25"/>
  <c r="AS326" i="25"/>
  <c r="AS242" i="25"/>
  <c r="AS158" i="25"/>
  <c r="AS74" i="25"/>
  <c r="AS577" i="25"/>
  <c r="AS493" i="25"/>
  <c r="AS409" i="25"/>
  <c r="AS325" i="25"/>
  <c r="AS241" i="25"/>
  <c r="AS157" i="25"/>
  <c r="AS73" i="25"/>
  <c r="AS576" i="25"/>
  <c r="AS492" i="25"/>
  <c r="AS408" i="25"/>
  <c r="AS324" i="25"/>
  <c r="AS240" i="25"/>
  <c r="AS156" i="25"/>
  <c r="AS72" i="25"/>
  <c r="AS119" i="25"/>
  <c r="AS35" i="25"/>
  <c r="AS622" i="25"/>
  <c r="AS538" i="25"/>
  <c r="AS454" i="25"/>
  <c r="AS370" i="25"/>
  <c r="AS286" i="25"/>
  <c r="AS202" i="25"/>
  <c r="AS118" i="25"/>
  <c r="AS34" i="25"/>
  <c r="AS621" i="25"/>
  <c r="AS537" i="25"/>
  <c r="AS453" i="25"/>
  <c r="AS369" i="25"/>
  <c r="AS285" i="25"/>
  <c r="AS201" i="25"/>
  <c r="AS117" i="25"/>
  <c r="AS33" i="25"/>
  <c r="AS620" i="25"/>
  <c r="AS536" i="25"/>
  <c r="AS452" i="25"/>
  <c r="AS368" i="25"/>
  <c r="AS284" i="25"/>
  <c r="AS200" i="25"/>
  <c r="AS116" i="25"/>
  <c r="AS32" i="25"/>
  <c r="AS619" i="25"/>
  <c r="AS535" i="25"/>
  <c r="AS451" i="25"/>
  <c r="AS367" i="25"/>
  <c r="AS283" i="25"/>
  <c r="AS199" i="25"/>
  <c r="AS115" i="25"/>
  <c r="AS31" i="25"/>
  <c r="AS618" i="25"/>
  <c r="AS534" i="25"/>
  <c r="AS450" i="25"/>
  <c r="AS366" i="25"/>
  <c r="AS282" i="25"/>
  <c r="AS198" i="25"/>
  <c r="AS114" i="25"/>
  <c r="AS30" i="25"/>
  <c r="C19" i="46"/>
  <c r="M18" i="46"/>
  <c r="C19" i="45"/>
  <c r="M18" i="45"/>
  <c r="C19" i="44"/>
  <c r="M18" i="44"/>
  <c r="C19" i="43"/>
  <c r="M18" i="43"/>
  <c r="M17" i="42"/>
  <c r="C18" i="42"/>
  <c r="C19" i="41"/>
  <c r="M18" i="41"/>
  <c r="C19" i="40"/>
  <c r="M18" i="40"/>
  <c r="C19" i="39"/>
  <c r="M18" i="39"/>
  <c r="C19" i="38"/>
  <c r="M18" i="38"/>
  <c r="C19" i="37"/>
  <c r="M18" i="37"/>
  <c r="C19" i="36"/>
  <c r="M18" i="36"/>
  <c r="C19" i="35"/>
  <c r="M18" i="35"/>
  <c r="C19" i="34"/>
  <c r="M18" i="34"/>
  <c r="M17" i="33"/>
  <c r="C18" i="33"/>
  <c r="M17" i="32"/>
  <c r="C18" i="32"/>
  <c r="M17" i="31"/>
  <c r="C18" i="31"/>
  <c r="C19" i="30"/>
  <c r="M18" i="30"/>
  <c r="M17" i="29"/>
  <c r="C18" i="29"/>
  <c r="C19" i="28"/>
  <c r="M18" i="28"/>
  <c r="M17" i="27"/>
  <c r="C18" i="27"/>
  <c r="M18" i="1" l="1"/>
  <c r="C19" i="1"/>
  <c r="M19" i="46"/>
  <c r="C20" i="46"/>
  <c r="M19" i="45"/>
  <c r="C20" i="45"/>
  <c r="M19" i="44"/>
  <c r="C20" i="44"/>
  <c r="M19" i="43"/>
  <c r="C20" i="43"/>
  <c r="C19" i="42"/>
  <c r="M18" i="42"/>
  <c r="M19" i="41"/>
  <c r="C20" i="41"/>
  <c r="M19" i="40"/>
  <c r="C20" i="40"/>
  <c r="C20" i="39"/>
  <c r="M19" i="39"/>
  <c r="M19" i="38"/>
  <c r="C20" i="38"/>
  <c r="C20" i="37"/>
  <c r="M19" i="37"/>
  <c r="M19" i="36"/>
  <c r="C20" i="36"/>
  <c r="M19" i="35"/>
  <c r="C20" i="35"/>
  <c r="M19" i="34"/>
  <c r="C20" i="34"/>
  <c r="C19" i="33"/>
  <c r="M18" i="33"/>
  <c r="C19" i="32"/>
  <c r="M18" i="32"/>
  <c r="C19" i="31"/>
  <c r="M18" i="31"/>
  <c r="M19" i="30"/>
  <c r="C20" i="30"/>
  <c r="C19" i="29"/>
  <c r="M18" i="29"/>
  <c r="M19" i="28"/>
  <c r="C20" i="28"/>
  <c r="C19" i="27"/>
  <c r="M18" i="27"/>
  <c r="M19" i="1" l="1"/>
  <c r="C20" i="1"/>
  <c r="M20" i="46"/>
  <c r="C21" i="46"/>
  <c r="M20" i="45"/>
  <c r="C21" i="45"/>
  <c r="M20" i="44"/>
  <c r="C21" i="44"/>
  <c r="M20" i="43"/>
  <c r="C21" i="43"/>
  <c r="M19" i="42"/>
  <c r="C20" i="42"/>
  <c r="M20" i="41"/>
  <c r="C21" i="41"/>
  <c r="M20" i="40"/>
  <c r="C21" i="40"/>
  <c r="C21" i="39"/>
  <c r="M20" i="39"/>
  <c r="M20" i="38"/>
  <c r="C21" i="38"/>
  <c r="C21" i="37"/>
  <c r="M20" i="37"/>
  <c r="M20" i="36"/>
  <c r="C21" i="36"/>
  <c r="M20" i="35"/>
  <c r="C21" i="35"/>
  <c r="M20" i="34"/>
  <c r="C21" i="34"/>
  <c r="M19" i="33"/>
  <c r="C20" i="33"/>
  <c r="M19" i="32"/>
  <c r="C20" i="32"/>
  <c r="M19" i="31"/>
  <c r="C20" i="31"/>
  <c r="M20" i="30"/>
  <c r="C21" i="30"/>
  <c r="M19" i="29"/>
  <c r="C20" i="29"/>
  <c r="M20" i="28"/>
  <c r="C21" i="28"/>
  <c r="M19" i="27"/>
  <c r="C20" i="27"/>
  <c r="C21" i="1" l="1"/>
  <c r="M20" i="1"/>
  <c r="M21" i="46"/>
  <c r="C22" i="46"/>
  <c r="M21" i="45"/>
  <c r="C22" i="45"/>
  <c r="M21" i="44"/>
  <c r="C22" i="44"/>
  <c r="M21" i="43"/>
  <c r="C22" i="43"/>
  <c r="M20" i="42"/>
  <c r="C21" i="42"/>
  <c r="M21" i="41"/>
  <c r="C22" i="41"/>
  <c r="M21" i="40"/>
  <c r="C22" i="40"/>
  <c r="C22" i="39"/>
  <c r="M21" i="39"/>
  <c r="M21" i="38"/>
  <c r="C22" i="38"/>
  <c r="C22" i="37"/>
  <c r="M21" i="37"/>
  <c r="M21" i="36"/>
  <c r="C22" i="36"/>
  <c r="M21" i="35"/>
  <c r="C22" i="35"/>
  <c r="M21" i="34"/>
  <c r="C22" i="34"/>
  <c r="M20" i="33"/>
  <c r="C21" i="33"/>
  <c r="M20" i="32"/>
  <c r="C21" i="32"/>
  <c r="M20" i="31"/>
  <c r="C21" i="31"/>
  <c r="M21" i="30"/>
  <c r="C22" i="30"/>
  <c r="M20" i="29"/>
  <c r="C21" i="29"/>
  <c r="M21" i="28"/>
  <c r="C22" i="28"/>
  <c r="M20" i="27"/>
  <c r="C21" i="27"/>
  <c r="M21" i="1" l="1"/>
  <c r="C22" i="1"/>
  <c r="C23" i="46"/>
  <c r="M22" i="46"/>
  <c r="C23" i="45"/>
  <c r="M22" i="45"/>
  <c r="C23" i="44"/>
  <c r="M22" i="44"/>
  <c r="C23" i="43"/>
  <c r="M22" i="43"/>
  <c r="M21" i="42"/>
  <c r="C22" i="42"/>
  <c r="C23" i="41"/>
  <c r="M22" i="41"/>
  <c r="C23" i="40"/>
  <c r="M22" i="40"/>
  <c r="C23" i="39"/>
  <c r="M22" i="39"/>
  <c r="C23" i="38"/>
  <c r="M22" i="38"/>
  <c r="C23" i="37"/>
  <c r="M22" i="37"/>
  <c r="C23" i="36"/>
  <c r="M22" i="36"/>
  <c r="C23" i="35"/>
  <c r="M22" i="35"/>
  <c r="C23" i="34"/>
  <c r="M22" i="34"/>
  <c r="M21" i="33"/>
  <c r="C22" i="33"/>
  <c r="M21" i="32"/>
  <c r="C22" i="32"/>
  <c r="M21" i="31"/>
  <c r="C22" i="31"/>
  <c r="C23" i="30"/>
  <c r="M22" i="30"/>
  <c r="M21" i="29"/>
  <c r="C22" i="29"/>
  <c r="C23" i="28"/>
  <c r="M22" i="28"/>
  <c r="M21" i="27"/>
  <c r="C22" i="27"/>
  <c r="C23" i="1" l="1"/>
  <c r="M22" i="1"/>
  <c r="M23" i="46"/>
  <c r="C24" i="46"/>
  <c r="M23" i="45"/>
  <c r="C24" i="45"/>
  <c r="M23" i="44"/>
  <c r="C24" i="44"/>
  <c r="M23" i="43"/>
  <c r="C24" i="43"/>
  <c r="C23" i="42"/>
  <c r="M22" i="42"/>
  <c r="M23" i="41"/>
  <c r="C24" i="41"/>
  <c r="M23" i="40"/>
  <c r="C24" i="40"/>
  <c r="M23" i="39"/>
  <c r="C24" i="39"/>
  <c r="M23" i="38"/>
  <c r="C24" i="38"/>
  <c r="C24" i="37"/>
  <c r="M23" i="37"/>
  <c r="M23" i="36"/>
  <c r="C24" i="36"/>
  <c r="M23" i="35"/>
  <c r="C24" i="35"/>
  <c r="M23" i="34"/>
  <c r="C24" i="34"/>
  <c r="C23" i="33"/>
  <c r="M22" i="33"/>
  <c r="C23" i="32"/>
  <c r="M22" i="32"/>
  <c r="C23" i="31"/>
  <c r="M22" i="31"/>
  <c r="M23" i="30"/>
  <c r="C24" i="30"/>
  <c r="C23" i="29"/>
  <c r="M22" i="29"/>
  <c r="M23" i="28"/>
  <c r="C24" i="28"/>
  <c r="C23" i="27"/>
  <c r="M22" i="27"/>
  <c r="M23" i="1" l="1"/>
  <c r="C24" i="1"/>
  <c r="M24" i="46"/>
  <c r="C25" i="46"/>
  <c r="M24" i="45"/>
  <c r="C25" i="45"/>
  <c r="M24" i="44"/>
  <c r="C25" i="44"/>
  <c r="M24" i="43"/>
  <c r="C25" i="43"/>
  <c r="M23" i="42"/>
  <c r="C24" i="42"/>
  <c r="M24" i="41"/>
  <c r="C25" i="41"/>
  <c r="M24" i="40"/>
  <c r="C25" i="40"/>
  <c r="M24" i="39"/>
  <c r="C25" i="39"/>
  <c r="M24" i="38"/>
  <c r="C25" i="38"/>
  <c r="C25" i="37"/>
  <c r="M24" i="37"/>
  <c r="M24" i="36"/>
  <c r="C25" i="36"/>
  <c r="M24" i="35"/>
  <c r="C25" i="35"/>
  <c r="M24" i="34"/>
  <c r="C25" i="34"/>
  <c r="M23" i="33"/>
  <c r="C24" i="33"/>
  <c r="M23" i="32"/>
  <c r="C24" i="32"/>
  <c r="M23" i="31"/>
  <c r="C24" i="31"/>
  <c r="M24" i="30"/>
  <c r="C25" i="30"/>
  <c r="M23" i="29"/>
  <c r="C24" i="29"/>
  <c r="M24" i="28"/>
  <c r="C25" i="28"/>
  <c r="M23" i="27"/>
  <c r="C24" i="27"/>
  <c r="M24" i="1" l="1"/>
  <c r="C25" i="1"/>
  <c r="M25" i="46"/>
  <c r="C26" i="46"/>
  <c r="M25" i="45"/>
  <c r="C26" i="45"/>
  <c r="M25" i="44"/>
  <c r="C26" i="44"/>
  <c r="M25" i="43"/>
  <c r="C26" i="43"/>
  <c r="M24" i="42"/>
  <c r="C25" i="42"/>
  <c r="M25" i="41"/>
  <c r="C26" i="41"/>
  <c r="M25" i="40"/>
  <c r="C26" i="40"/>
  <c r="M25" i="39"/>
  <c r="C26" i="39"/>
  <c r="M25" i="38"/>
  <c r="C26" i="38"/>
  <c r="C26" i="37"/>
  <c r="M25" i="37"/>
  <c r="M25" i="36"/>
  <c r="C26" i="36"/>
  <c r="M25" i="35"/>
  <c r="C26" i="35"/>
  <c r="M25" i="34"/>
  <c r="C26" i="34"/>
  <c r="M24" i="33"/>
  <c r="C25" i="33"/>
  <c r="M24" i="32"/>
  <c r="C25" i="32"/>
  <c r="M24" i="31"/>
  <c r="C25" i="31"/>
  <c r="M25" i="30"/>
  <c r="C26" i="30"/>
  <c r="M24" i="29"/>
  <c r="C25" i="29"/>
  <c r="M25" i="28"/>
  <c r="C26" i="28"/>
  <c r="M24" i="27"/>
  <c r="C25" i="27"/>
  <c r="C26" i="1" l="1"/>
  <c r="M25" i="1"/>
  <c r="C27" i="46"/>
  <c r="M26" i="46"/>
  <c r="C27" i="45"/>
  <c r="M26" i="45"/>
  <c r="C27" i="44"/>
  <c r="M26" i="44"/>
  <c r="C27" i="43"/>
  <c r="M26" i="43"/>
  <c r="M25" i="42"/>
  <c r="C26" i="42"/>
  <c r="C27" i="41"/>
  <c r="M26" i="41"/>
  <c r="C27" i="40"/>
  <c r="M26" i="40"/>
  <c r="C27" i="39"/>
  <c r="M26" i="39"/>
  <c r="C27" i="38"/>
  <c r="M26" i="38"/>
  <c r="C27" i="37"/>
  <c r="M26" i="37"/>
  <c r="C27" i="36"/>
  <c r="M26" i="36"/>
  <c r="C27" i="35"/>
  <c r="M26" i="35"/>
  <c r="C27" i="34"/>
  <c r="M26" i="34"/>
  <c r="M25" i="33"/>
  <c r="C26" i="33"/>
  <c r="M25" i="32"/>
  <c r="C26" i="32"/>
  <c r="M25" i="31"/>
  <c r="C26" i="31"/>
  <c r="C27" i="30"/>
  <c r="M26" i="30"/>
  <c r="M25" i="29"/>
  <c r="C26" i="29"/>
  <c r="C27" i="28"/>
  <c r="M26" i="28"/>
  <c r="M25" i="27"/>
  <c r="C26" i="27"/>
  <c r="M26" i="1" l="1"/>
  <c r="C27" i="1"/>
  <c r="M27" i="46"/>
  <c r="C28" i="46"/>
  <c r="M27" i="45"/>
  <c r="C28" i="45"/>
  <c r="M27" i="44"/>
  <c r="C28" i="44"/>
  <c r="M27" i="43"/>
  <c r="C28" i="43"/>
  <c r="C27" i="42"/>
  <c r="M26" i="42"/>
  <c r="M27" i="41"/>
  <c r="C28" i="41"/>
  <c r="M27" i="40"/>
  <c r="C28" i="40"/>
  <c r="M27" i="39"/>
  <c r="C28" i="39"/>
  <c r="M27" i="38"/>
  <c r="C28" i="38"/>
  <c r="C28" i="37"/>
  <c r="M27" i="37"/>
  <c r="M27" i="36"/>
  <c r="C28" i="36"/>
  <c r="M27" i="35"/>
  <c r="C28" i="35"/>
  <c r="M27" i="34"/>
  <c r="C28" i="34"/>
  <c r="C27" i="33"/>
  <c r="M26" i="33"/>
  <c r="C27" i="32"/>
  <c r="M26" i="32"/>
  <c r="C27" i="31"/>
  <c r="M26" i="31"/>
  <c r="M27" i="30"/>
  <c r="C28" i="30"/>
  <c r="C27" i="29"/>
  <c r="M26" i="29"/>
  <c r="M27" i="28"/>
  <c r="C28" i="28"/>
  <c r="C27" i="27"/>
  <c r="M26" i="27"/>
  <c r="M27" i="1" l="1"/>
  <c r="C28" i="1"/>
  <c r="M28" i="46"/>
  <c r="C29" i="46"/>
  <c r="M28" i="45"/>
  <c r="C29" i="45"/>
  <c r="M28" i="44"/>
  <c r="C29" i="44"/>
  <c r="M28" i="43"/>
  <c r="C29" i="43"/>
  <c r="M27" i="42"/>
  <c r="C28" i="42"/>
  <c r="M28" i="41"/>
  <c r="C29" i="41"/>
  <c r="M28" i="40"/>
  <c r="C29" i="40"/>
  <c r="M28" i="39"/>
  <c r="C29" i="39"/>
  <c r="M28" i="38"/>
  <c r="C29" i="38"/>
  <c r="C29" i="37"/>
  <c r="M28" i="37"/>
  <c r="M28" i="36"/>
  <c r="C29" i="36"/>
  <c r="M28" i="35"/>
  <c r="C29" i="35"/>
  <c r="M28" i="34"/>
  <c r="C29" i="34"/>
  <c r="M27" i="33"/>
  <c r="C28" i="33"/>
  <c r="M27" i="32"/>
  <c r="C28" i="32"/>
  <c r="M27" i="31"/>
  <c r="C28" i="31"/>
  <c r="M28" i="30"/>
  <c r="C29" i="30"/>
  <c r="M27" i="29"/>
  <c r="C28" i="29"/>
  <c r="M28" i="28"/>
  <c r="C29" i="28"/>
  <c r="M27" i="27"/>
  <c r="C28" i="27"/>
  <c r="C29" i="1" l="1"/>
  <c r="M28" i="1"/>
  <c r="M29" i="46"/>
  <c r="C30" i="46"/>
  <c r="M29" i="45"/>
  <c r="C30" i="45"/>
  <c r="M29" i="44"/>
  <c r="C30" i="44"/>
  <c r="M29" i="43"/>
  <c r="C30" i="43"/>
  <c r="M28" i="42"/>
  <c r="C29" i="42"/>
  <c r="M29" i="41"/>
  <c r="C30" i="41"/>
  <c r="M29" i="40"/>
  <c r="C30" i="40"/>
  <c r="M29" i="39"/>
  <c r="C30" i="39"/>
  <c r="M29" i="38"/>
  <c r="C30" i="38"/>
  <c r="C30" i="37"/>
  <c r="M29" i="37"/>
  <c r="M29" i="36"/>
  <c r="C30" i="36"/>
  <c r="M29" i="35"/>
  <c r="C30" i="35"/>
  <c r="M29" i="34"/>
  <c r="C30" i="34"/>
  <c r="M28" i="33"/>
  <c r="C29" i="33"/>
  <c r="M28" i="32"/>
  <c r="C29" i="32"/>
  <c r="M28" i="31"/>
  <c r="C29" i="31"/>
  <c r="M29" i="30"/>
  <c r="C30" i="30"/>
  <c r="M28" i="29"/>
  <c r="C29" i="29"/>
  <c r="M29" i="28"/>
  <c r="C30" i="28"/>
  <c r="M28" i="27"/>
  <c r="C29" i="27"/>
  <c r="M29" i="1" l="1"/>
  <c r="C30" i="1"/>
  <c r="C31" i="46"/>
  <c r="M30" i="46"/>
  <c r="C31" i="45"/>
  <c r="M30" i="45"/>
  <c r="C31" i="44"/>
  <c r="M30" i="44"/>
  <c r="C31" i="43"/>
  <c r="M30" i="43"/>
  <c r="M29" i="42"/>
  <c r="C30" i="42"/>
  <c r="C31" i="41"/>
  <c r="M30" i="41"/>
  <c r="C31" i="40"/>
  <c r="M30" i="40"/>
  <c r="C31" i="39"/>
  <c r="M30" i="39"/>
  <c r="C31" i="38"/>
  <c r="M30" i="38"/>
  <c r="C31" i="37"/>
  <c r="M30" i="37"/>
  <c r="C31" i="36"/>
  <c r="M30" i="36"/>
  <c r="C31" i="35"/>
  <c r="M30" i="35"/>
  <c r="C31" i="34"/>
  <c r="M30" i="34"/>
  <c r="M29" i="33"/>
  <c r="C30" i="33"/>
  <c r="M29" i="32"/>
  <c r="C30" i="32"/>
  <c r="M29" i="31"/>
  <c r="C30" i="31"/>
  <c r="C31" i="30"/>
  <c r="M30" i="30"/>
  <c r="M29" i="29"/>
  <c r="C30" i="29"/>
  <c r="C31" i="28"/>
  <c r="M30" i="28"/>
  <c r="M29" i="27"/>
  <c r="C30" i="27"/>
  <c r="M30" i="1" l="1"/>
  <c r="C31" i="1"/>
  <c r="M31" i="46"/>
  <c r="C32" i="46"/>
  <c r="M31" i="45"/>
  <c r="C32" i="45"/>
  <c r="M31" i="44"/>
  <c r="C32" i="44"/>
  <c r="M31" i="43"/>
  <c r="C32" i="43"/>
  <c r="C31" i="42"/>
  <c r="M30" i="42"/>
  <c r="M31" i="41"/>
  <c r="C32" i="41"/>
  <c r="M31" i="40"/>
  <c r="C32" i="40"/>
  <c r="M31" i="39"/>
  <c r="C32" i="39"/>
  <c r="M31" i="38"/>
  <c r="C32" i="38"/>
  <c r="C32" i="37"/>
  <c r="M31" i="37"/>
  <c r="M31" i="36"/>
  <c r="C32" i="36"/>
  <c r="M31" i="35"/>
  <c r="C32" i="35"/>
  <c r="M31" i="34"/>
  <c r="C32" i="34"/>
  <c r="C31" i="33"/>
  <c r="M30" i="33"/>
  <c r="C31" i="32"/>
  <c r="M30" i="32"/>
  <c r="C31" i="31"/>
  <c r="M30" i="31"/>
  <c r="M31" i="30"/>
  <c r="C32" i="30"/>
  <c r="C31" i="29"/>
  <c r="M30" i="29"/>
  <c r="M31" i="28"/>
  <c r="C32" i="28"/>
  <c r="C31" i="27"/>
  <c r="M30" i="27"/>
  <c r="M31" i="1" l="1"/>
  <c r="C32" i="1"/>
  <c r="M32" i="46"/>
  <c r="C33" i="46"/>
  <c r="M32" i="45"/>
  <c r="C33" i="45"/>
  <c r="M32" i="44"/>
  <c r="C33" i="44"/>
  <c r="M32" i="43"/>
  <c r="C33" i="43"/>
  <c r="M31" i="42"/>
  <c r="C32" i="42"/>
  <c r="M32" i="41"/>
  <c r="C33" i="41"/>
  <c r="M32" i="40"/>
  <c r="C33" i="40"/>
  <c r="M32" i="39"/>
  <c r="C33" i="39"/>
  <c r="M32" i="38"/>
  <c r="C33" i="38"/>
  <c r="C33" i="37"/>
  <c r="M32" i="37"/>
  <c r="M32" i="36"/>
  <c r="C33" i="36"/>
  <c r="M32" i="35"/>
  <c r="C33" i="35"/>
  <c r="M32" i="34"/>
  <c r="C33" i="34"/>
  <c r="M31" i="33"/>
  <c r="C32" i="33"/>
  <c r="M31" i="32"/>
  <c r="C32" i="32"/>
  <c r="M31" i="31"/>
  <c r="C32" i="31"/>
  <c r="M32" i="30"/>
  <c r="C33" i="30"/>
  <c r="M31" i="29"/>
  <c r="C32" i="29"/>
  <c r="M32" i="28"/>
  <c r="C33" i="28"/>
  <c r="M31" i="27"/>
  <c r="C32" i="27"/>
  <c r="M32" i="1" l="1"/>
  <c r="C33" i="1"/>
  <c r="M33" i="46"/>
  <c r="M33" i="45"/>
  <c r="M33" i="44"/>
  <c r="M33" i="43"/>
  <c r="M32" i="42"/>
  <c r="C33" i="42"/>
  <c r="M33" i="41"/>
  <c r="M33" i="40"/>
  <c r="M33" i="39"/>
  <c r="M33" i="38"/>
  <c r="M33" i="37"/>
  <c r="M33" i="36"/>
  <c r="M33" i="35"/>
  <c r="M33" i="34"/>
  <c r="M32" i="33"/>
  <c r="C33" i="33"/>
  <c r="M32" i="32"/>
  <c r="C33" i="32"/>
  <c r="M32" i="31"/>
  <c r="C33" i="31"/>
  <c r="M33" i="30"/>
  <c r="M32" i="29"/>
  <c r="C33" i="29"/>
  <c r="M33" i="28"/>
  <c r="C34" i="28"/>
  <c r="M32" i="27"/>
  <c r="C33" i="27"/>
  <c r="M34" i="28" l="1"/>
  <c r="C35" i="28"/>
  <c r="M33" i="1"/>
  <c r="M33" i="42"/>
  <c r="M33" i="33"/>
  <c r="M33" i="32"/>
  <c r="M33" i="31"/>
  <c r="M33" i="29"/>
  <c r="M33" i="27"/>
  <c r="C36" i="28" l="1"/>
  <c r="M35" i="28"/>
  <c r="M36" i="28" l="1"/>
  <c r="C37" i="28"/>
  <c r="M37" i="28" l="1"/>
  <c r="C38" i="28"/>
  <c r="K41" i="26"/>
  <c r="M38" i="28" l="1"/>
  <c r="C39" i="28"/>
  <c r="M39" i="28" s="1"/>
  <c r="H33" i="26"/>
  <c r="H34" i="26"/>
  <c r="H35" i="26"/>
  <c r="H36" i="26"/>
  <c r="H37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54" i="26"/>
  <c r="H38" i="26" l="1"/>
  <c r="I33" i="26"/>
  <c r="I34" i="26"/>
  <c r="I35" i="26"/>
  <c r="I36" i="26"/>
  <c r="I39" i="26"/>
  <c r="I40" i="26"/>
  <c r="I42" i="26"/>
  <c r="I43" i="26"/>
  <c r="I44" i="26"/>
  <c r="I45" i="26"/>
  <c r="I46" i="26"/>
  <c r="I47" i="26"/>
  <c r="I48" i="26"/>
  <c r="I49" i="26"/>
  <c r="I51" i="26"/>
  <c r="I52" i="26"/>
  <c r="I54" i="26"/>
  <c r="F41" i="26" l="1"/>
  <c r="I38" i="26"/>
  <c r="I41" i="26"/>
  <c r="J33" i="26"/>
  <c r="J34" i="26"/>
  <c r="J35" i="26"/>
  <c r="J36" i="26"/>
  <c r="J39" i="26"/>
  <c r="J40" i="26"/>
  <c r="J42" i="26"/>
  <c r="J43" i="26"/>
  <c r="J44" i="26"/>
  <c r="J45" i="26"/>
  <c r="J46" i="26"/>
  <c r="J48" i="26"/>
  <c r="J50" i="26"/>
  <c r="J51" i="26"/>
  <c r="J52" i="26"/>
  <c r="J54" i="26"/>
  <c r="G41" i="26" l="1"/>
  <c r="J41" i="26"/>
  <c r="J38" i="26"/>
  <c r="K33" i="26" l="1"/>
  <c r="K34" i="26"/>
  <c r="K35" i="26"/>
  <c r="K36" i="26"/>
  <c r="K39" i="26"/>
  <c r="K40" i="26"/>
  <c r="K42" i="26"/>
  <c r="K43" i="26"/>
  <c r="K44" i="26"/>
  <c r="K45" i="26"/>
  <c r="K46" i="26"/>
  <c r="K47" i="26"/>
  <c r="K51" i="26"/>
  <c r="K52" i="26"/>
  <c r="K53" i="2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Staff</author>
  </authors>
  <commentList>
    <comment ref="AF4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Staff:</t>
        </r>
        <r>
          <rPr>
            <sz val="8"/>
            <color indexed="81"/>
            <rFont val="Tahoma"/>
            <family val="2"/>
          </rPr>
          <t xml:space="preserve">
Changed from 14 to 10
</t>
        </r>
      </text>
    </comment>
  </commentList>
</comments>
</file>

<file path=xl/sharedStrings.xml><?xml version="1.0" encoding="utf-8"?>
<sst xmlns="http://schemas.openxmlformats.org/spreadsheetml/2006/main" count="958" uniqueCount="44">
  <si>
    <t>EIA Price</t>
  </si>
  <si>
    <t>MECS</t>
  </si>
  <si>
    <t>Predicted</t>
  </si>
  <si>
    <t>Residual</t>
  </si>
  <si>
    <t>Resid^2</t>
  </si>
  <si>
    <t>Interpolated Residual</t>
  </si>
  <si>
    <t>Calibrated Prediction</t>
  </si>
  <si>
    <t>311</t>
  </si>
  <si>
    <t>312</t>
  </si>
  <si>
    <t>313</t>
  </si>
  <si>
    <t>314</t>
  </si>
  <si>
    <t>315</t>
  </si>
  <si>
    <t>316</t>
  </si>
  <si>
    <t>321</t>
  </si>
  <si>
    <t>322</t>
  </si>
  <si>
    <t>323</t>
  </si>
  <si>
    <t>324</t>
  </si>
  <si>
    <t>325</t>
  </si>
  <si>
    <t>326</t>
  </si>
  <si>
    <t>327</t>
  </si>
  <si>
    <t>331</t>
  </si>
  <si>
    <t>332</t>
  </si>
  <si>
    <t>333</t>
  </si>
  <si>
    <t>334</t>
  </si>
  <si>
    <t>335</t>
  </si>
  <si>
    <t>336</t>
  </si>
  <si>
    <t>337</t>
  </si>
  <si>
    <t>339</t>
  </si>
  <si>
    <t>Copy Values</t>
  </si>
  <si>
    <t>Paste Special - Transpose</t>
  </si>
  <si>
    <t>Link to ASM Spreadsheet</t>
  </si>
  <si>
    <t>($/mcf)</t>
  </si>
  <si>
    <t>Year</t>
  </si>
  <si>
    <t>NAICS</t>
  </si>
  <si>
    <t>Revised Prices - Directly from MECS, rather than calculated</t>
  </si>
  <si>
    <t>Constraints</t>
  </si>
  <si>
    <t xml:space="preserve">  Total</t>
  </si>
  <si>
    <t>Transfer values from left</t>
  </si>
  <si>
    <t xml:space="preserve"> $/MMBtu</t>
  </si>
  <si>
    <t>Coke</t>
  </si>
  <si>
    <t>Adjusted Residuals</t>
  </si>
  <si>
    <t>Ratio:  MECS/EIA</t>
  </si>
  <si>
    <t xml:space="preserve"> Average ratio of prices </t>
  </si>
  <si>
    <t>Final set of coal prices in column AN ----------&gt;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</si>
</sst>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Border="1"/>
    <xf numFmtId="0" fontId="0" fillId="0" borderId="0" xfId="0" applyFill="1" applyBorder="1"/>
    <xf numFmtId="2" fontId="0" fillId="0" borderId="0" xfId="0" applyNumberFormat="1" applyFill="1"/>
    <xf numFmtId="0" fontId="0" fillId="4" borderId="1" xfId="0" applyFill="1" applyBorder="1"/>
    <xf numFmtId="2" fontId="0" fillId="4" borderId="0" xfId="0" applyNumberFormat="1" applyFill="1"/>
    <xf numFmtId="0" fontId="4" fillId="2" borderId="0" xfId="0" applyFont="1" applyFill="1"/>
    <xf numFmtId="0" fontId="0" fillId="5" borderId="0" xfId="0" applyFill="1"/>
    <xf numFmtId="0" fontId="0" fillId="0" borderId="2" xfId="0" applyBorder="1" applyAlignment="1">
      <alignment horizontal="center"/>
    </xf>
    <xf numFmtId="0" fontId="4" fillId="0" borderId="2" xfId="0" applyFont="1" applyBorder="1"/>
    <xf numFmtId="0" fontId="4" fillId="0" borderId="0" xfId="0" applyFont="1" applyAlignment="1">
      <alignment wrapText="1"/>
    </xf>
    <xf numFmtId="0" fontId="0" fillId="6" borderId="0" xfId="0" applyFill="1"/>
    <xf numFmtId="164" fontId="0" fillId="6" borderId="0" xfId="0" applyNumberFormat="1" applyFill="1"/>
    <xf numFmtId="0" fontId="0" fillId="7" borderId="0" xfId="0" applyFill="1"/>
    <xf numFmtId="2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4.xml"/><Relationship Id="rId3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'Coal-311'!$N$6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'Coal-311'!$M$7:$M$42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'Coal-311'!$N$7:$N$42</c:f>
              <c:numCache>
                <c:formatCode>General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>
                  <c:v>2.7862700228832953</c:v>
                </c:pt>
                <c:pt idx="28">
                  <c:v>3.175707000463607</c:v>
                </c:pt>
                <c:pt idx="29">
                  <c:v>3.0787878787878791</c:v>
                </c:pt>
                <c:pt idx="30">
                  <c:v>2.8060185185185182</c:v>
                </c:pt>
                <c:pt idx="31">
                  <c:v>2.6011614401858307</c:v>
                </c:pt>
                <c:pt idx="32">
                  <c:v>2.4259102455546149</c:v>
                </c:pt>
                <c:pt idx="33">
                  <c:v>2.2987413915934458</c:v>
                </c:pt>
                <c:pt idx="34">
                  <c:v>2.6728199211614267</c:v>
                </c:pt>
                <c:pt idx="35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2A-49BB-B0E1-F4C316808F5D}"/>
            </c:ext>
          </c:extLst>
        </c:ser>
        <c:ser>
          <c:idx val="1"/>
          <c:order val="1"/>
          <c:tx>
            <c:strRef>
              <c:f>'Coal-311'!$O$6</c:f>
              <c:strCache>
                <c:ptCount val="1"/>
                <c:pt idx="0">
                  <c:v>#NAME?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'Coal-311'!$M$7:$M$42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'Coal-311'!$O$7:$O$42</c:f>
              <c:numCache>
                <c:formatCode>General</c:formatCode>
                <c:ptCount val="36"/>
                <c:pt idx="2">
                  <c:v>1.74</c:v>
                </c:pt>
                <c:pt idx="5">
                  <c:v>1.54</c:v>
                </c:pt>
                <c:pt idx="8">
                  <c:v>1.4330000000000001</c:v>
                </c:pt>
                <c:pt idx="11">
                  <c:v>1.46</c:v>
                </c:pt>
                <c:pt idx="15">
                  <c:v>1.43</c:v>
                </c:pt>
                <c:pt idx="19">
                  <c:v>1.46</c:v>
                </c:pt>
                <c:pt idx="23">
                  <c:v>1.93</c:v>
                </c:pt>
                <c:pt idx="27">
                  <c:v>2.41</c:v>
                </c:pt>
                <c:pt idx="31">
                  <c:v>2.56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2A-49BB-B0E1-F4C316808F5D}"/>
            </c:ext>
          </c:extLst>
        </c:ser>
        <c:ser>
          <c:idx val="2"/>
          <c:order val="2"/>
          <c:tx>
            <c:strRef>
              <c:f>'Coal-311'!$P$6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'Coal-311'!$M$7:$M$42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'Coal-311'!$P$7:$P$42</c:f>
              <c:numCache>
                <c:formatCode>0.000</c:formatCode>
                <c:ptCount val="36"/>
                <c:pt idx="1">
                  <c:v>1.7023144270721904</c:v>
                </c:pt>
                <c:pt idx="2">
                  <c:v>1.74</c:v>
                </c:pt>
                <c:pt idx="3">
                  <c:v>1.6355070748418483</c:v>
                </c:pt>
                <c:pt idx="4">
                  <c:v>1.576187740176167</c:v>
                </c:pt>
                <c:pt idx="5">
                  <c:v>1.54</c:v>
                </c:pt>
                <c:pt idx="6">
                  <c:v>1.4969327586942665</c:v>
                </c:pt>
                <c:pt idx="7">
                  <c:v>1.4605254093101008</c:v>
                </c:pt>
                <c:pt idx="8">
                  <c:v>1.4330000000000001</c:v>
                </c:pt>
                <c:pt idx="9">
                  <c:v>1.4430355293050652</c:v>
                </c:pt>
                <c:pt idx="10">
                  <c:v>1.4506317739558707</c:v>
                </c:pt>
                <c:pt idx="11">
                  <c:v>1.46</c:v>
                </c:pt>
                <c:pt idx="12">
                  <c:v>1.4757359454707455</c:v>
                </c:pt>
                <c:pt idx="13">
                  <c:v>1.4664630623600532</c:v>
                </c:pt>
                <c:pt idx="14">
                  <c:v>1.4535728591861332</c:v>
                </c:pt>
                <c:pt idx="15">
                  <c:v>1.43</c:v>
                </c:pt>
                <c:pt idx="16">
                  <c:v>1.3972703504336215</c:v>
                </c:pt>
                <c:pt idx="17">
                  <c:v>1.3906230054232345</c:v>
                </c:pt>
                <c:pt idx="18">
                  <c:v>1.4176601476870117</c:v>
                </c:pt>
                <c:pt idx="19">
                  <c:v>1.46</c:v>
                </c:pt>
                <c:pt idx="20">
                  <c:v>1.4301810882647896</c:v>
                </c:pt>
                <c:pt idx="21">
                  <c:v>1.5544959171407167</c:v>
                </c:pt>
                <c:pt idx="22">
                  <c:v>1.8233392043577241</c:v>
                </c:pt>
                <c:pt idx="23">
                  <c:v>1.93</c:v>
                </c:pt>
                <c:pt idx="24">
                  <c:v>1.9830580580089388</c:v>
                </c:pt>
                <c:pt idx="25">
                  <c:v>2.4677362369448592</c:v>
                </c:pt>
                <c:pt idx="26">
                  <c:v>2.4464946765125011</c:v>
                </c:pt>
                <c:pt idx="27">
                  <c:v>2.41</c:v>
                </c:pt>
                <c:pt idx="28">
                  <c:v>2.9011315425067177</c:v>
                </c:pt>
                <c:pt idx="29">
                  <c:v>2.9203025079915328</c:v>
                </c:pt>
                <c:pt idx="30">
                  <c:v>2.7149876249571117</c:v>
                </c:pt>
                <c:pt idx="31">
                  <c:v>2.56</c:v>
                </c:pt>
                <c:pt idx="32">
                  <c:v>2.3642630975355154</c:v>
                </c:pt>
                <c:pt idx="33">
                  <c:v>2.2195691241112252</c:v>
                </c:pt>
                <c:pt idx="34">
                  <c:v>2.5809307682830891</c:v>
                </c:pt>
                <c:pt idx="35">
                  <c:v>2.8111342070942276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2A-49BB-B0E1-F4C316808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848192"/>
        <c:axId val="52046080"/>
      </c:lineChart>
      <c:catAx>
        <c:axId val="51848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04608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52046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84819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'Coal-312'!$N$6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'Coal-312'!$M$7:$M$42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'Coal-312'!$N$7:$N$42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 formatCode="General">
                  <c:v>2.7862700228832953</c:v>
                </c:pt>
                <c:pt idx="28" formatCode="General">
                  <c:v>3.175707000463607</c:v>
                </c:pt>
                <c:pt idx="29" formatCode="General">
                  <c:v>3.0787878787878791</c:v>
                </c:pt>
                <c:pt idx="30" formatCode="General">
                  <c:v>2.8060185185185182</c:v>
                </c:pt>
                <c:pt idx="31" formatCode="General">
                  <c:v>2.6011614401858307</c:v>
                </c:pt>
                <c:pt idx="32" formatCode="General">
                  <c:v>2.4259102455546149</c:v>
                </c:pt>
                <c:pt idx="33" formatCode="General">
                  <c:v>2.2987413915934458</c:v>
                </c:pt>
                <c:pt idx="34" formatCode="General">
                  <c:v>2.6728199211614267</c:v>
                </c:pt>
                <c:pt idx="35" formatCode="General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87-4065-AA3A-C6C761493FEF}"/>
            </c:ext>
          </c:extLst>
        </c:ser>
        <c:ser>
          <c:idx val="1"/>
          <c:order val="1"/>
          <c:tx>
            <c:strRef>
              <c:f>'Coal-312'!$O$6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'Coal-312'!$M$7:$M$42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'Coal-312'!$O$7:$O$42</c:f>
              <c:numCache>
                <c:formatCode>General</c:formatCode>
                <c:ptCount val="36"/>
                <c:pt idx="2">
                  <c:v>2.2599999999999998</c:v>
                </c:pt>
                <c:pt idx="5">
                  <c:v>2.04</c:v>
                </c:pt>
                <c:pt idx="8">
                  <c:v>2.097</c:v>
                </c:pt>
                <c:pt idx="11">
                  <c:v>2</c:v>
                </c:pt>
                <c:pt idx="15">
                  <c:v>1.71</c:v>
                </c:pt>
                <c:pt idx="19">
                  <c:v>2.3199999999999998</c:v>
                </c:pt>
                <c:pt idx="23">
                  <c:v>3.19</c:v>
                </c:pt>
                <c:pt idx="27">
                  <c:v>4.29</c:v>
                </c:pt>
                <c:pt idx="31">
                  <c:v>4.47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87-4065-AA3A-C6C761493FEF}"/>
            </c:ext>
          </c:extLst>
        </c:ser>
        <c:ser>
          <c:idx val="2"/>
          <c:order val="2"/>
          <c:tx>
            <c:strRef>
              <c:f>'Coal-312'!$P$6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'Coal-312'!$M$7:$M$42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'Coal-312'!$P$7:$P$42</c:f>
              <c:numCache>
                <c:formatCode>0.000</c:formatCode>
                <c:ptCount val="36"/>
                <c:pt idx="1">
                  <c:v>2.2244274878104906</c:v>
                </c:pt>
                <c:pt idx="2">
                  <c:v>2.2599999999999998</c:v>
                </c:pt>
                <c:pt idx="3">
                  <c:v>2.1790942160791156</c:v>
                </c:pt>
                <c:pt idx="4">
                  <c:v>2.0830832770246492</c:v>
                </c:pt>
                <c:pt idx="5">
                  <c:v>2.04</c:v>
                </c:pt>
                <c:pt idx="6">
                  <c:v>2.0456047382907823</c:v>
                </c:pt>
                <c:pt idx="7">
                  <c:v>2.0658776479463326</c:v>
                </c:pt>
                <c:pt idx="8">
                  <c:v>2.097</c:v>
                </c:pt>
                <c:pt idx="9">
                  <c:v>2.0735919569669448</c:v>
                </c:pt>
                <c:pt idx="10">
                  <c:v>2.0355319165001209</c:v>
                </c:pt>
                <c:pt idx="11">
                  <c:v>2</c:v>
                </c:pt>
                <c:pt idx="12">
                  <c:v>1.9525465697948043</c:v>
                </c:pt>
                <c:pt idx="13">
                  <c:v>1.8868965666817297</c:v>
                </c:pt>
                <c:pt idx="14">
                  <c:v>1.8045242111864361</c:v>
                </c:pt>
                <c:pt idx="15">
                  <c:v>1.71</c:v>
                </c:pt>
                <c:pt idx="16">
                  <c:v>1.7994508958860282</c:v>
                </c:pt>
                <c:pt idx="17">
                  <c:v>1.9304358605945828</c:v>
                </c:pt>
                <c:pt idx="18">
                  <c:v>2.1094105381320212</c:v>
                </c:pt>
                <c:pt idx="19">
                  <c:v>2.3199999999999998</c:v>
                </c:pt>
                <c:pt idx="20">
                  <c:v>2.3390810722494617</c:v>
                </c:pt>
                <c:pt idx="21">
                  <c:v>2.5060195866518176</c:v>
                </c:pt>
                <c:pt idx="22">
                  <c:v>2.9065077362357021</c:v>
                </c:pt>
                <c:pt idx="23">
                  <c:v>3.19</c:v>
                </c:pt>
                <c:pt idx="24">
                  <c:v>3.3068882515383957</c:v>
                </c:pt>
                <c:pt idx="25">
                  <c:v>3.857681032939718</c:v>
                </c:pt>
                <c:pt idx="26">
                  <c:v>4.1399976952779713</c:v>
                </c:pt>
                <c:pt idx="27">
                  <c:v>4.29</c:v>
                </c:pt>
                <c:pt idx="28">
                  <c:v>4.917280066536251</c:v>
                </c:pt>
                <c:pt idx="29">
                  <c:v>5.0950548733651155</c:v>
                </c:pt>
                <c:pt idx="30">
                  <c:v>4.7965283099902196</c:v>
                </c:pt>
                <c:pt idx="31">
                  <c:v>4.47</c:v>
                </c:pt>
                <c:pt idx="32">
                  <c:v>4.1584092884660881</c:v>
                </c:pt>
                <c:pt idx="33">
                  <c:v>3.9168057175786379</c:v>
                </c:pt>
                <c:pt idx="34">
                  <c:v>4.2529558853209588</c:v>
                </c:pt>
                <c:pt idx="35">
                  <c:v>4.6824079033257275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87-4065-AA3A-C6C761493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72256"/>
        <c:axId val="52048384"/>
      </c:lineChart>
      <c:catAx>
        <c:axId val="43872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04838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520483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387225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'Coal-313'!$N$6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'Coal-313'!$M$7:$M$39</c:f>
              <c:numCache>
                <c:formatCode>General</c:formatCode>
                <c:ptCount val="33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</c:numCache>
            </c:numRef>
          </c:cat>
          <c:val>
            <c:numRef>
              <c:f>'Coal-313'!$N$7:$N$39</c:f>
              <c:numCache>
                <c:formatCode>0.000</c:formatCode>
                <c:ptCount val="33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>
                  <c:v>2.7862700228832953</c:v>
                </c:pt>
                <c:pt idx="28">
                  <c:v>3.175707000463607</c:v>
                </c:pt>
                <c:pt idx="29">
                  <c:v>3.0787878787878791</c:v>
                </c:pt>
                <c:pt idx="30">
                  <c:v>2.8060185185185182</c:v>
                </c:pt>
                <c:pt idx="31">
                  <c:v>2.6011614401858307</c:v>
                </c:pt>
                <c:pt idx="32">
                  <c:v>2.4259102455546149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0D-41C5-A79C-77D61CF04D4D}"/>
            </c:ext>
          </c:extLst>
        </c:ser>
        <c:ser>
          <c:idx val="1"/>
          <c:order val="1"/>
          <c:tx>
            <c:strRef>
              <c:f>'Coal-313'!$O$6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'Coal-313'!$M$7:$M$39</c:f>
              <c:numCache>
                <c:formatCode>General</c:formatCode>
                <c:ptCount val="33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</c:numCache>
            </c:numRef>
          </c:cat>
          <c:val>
            <c:numRef>
              <c:f>'Coal-313'!$O$7:$O$39</c:f>
              <c:numCache>
                <c:formatCode>General</c:formatCode>
                <c:ptCount val="33"/>
                <c:pt idx="2">
                  <c:v>2.29</c:v>
                </c:pt>
                <c:pt idx="5">
                  <c:v>1.94</c:v>
                </c:pt>
                <c:pt idx="8">
                  <c:v>1.952</c:v>
                </c:pt>
                <c:pt idx="11">
                  <c:v>1.88</c:v>
                </c:pt>
                <c:pt idx="15">
                  <c:v>2.06</c:v>
                </c:pt>
                <c:pt idx="19">
                  <c:v>2.2799999999999998</c:v>
                </c:pt>
                <c:pt idx="23">
                  <c:v>3.63</c:v>
                </c:pt>
                <c:pt idx="27">
                  <c:v>4.67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0D-41C5-A79C-77D61CF04D4D}"/>
            </c:ext>
          </c:extLst>
        </c:ser>
        <c:ser>
          <c:idx val="2"/>
          <c:order val="2"/>
          <c:tx>
            <c:strRef>
              <c:f>'Coal-313'!$P$6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'Coal-313'!$M$7:$M$39</c:f>
              <c:numCache>
                <c:formatCode>General</c:formatCode>
                <c:ptCount val="33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</c:numCache>
            </c:numRef>
          </c:cat>
          <c:val>
            <c:numRef>
              <c:f>'Coal-313'!$P$7:$P$39</c:f>
              <c:numCache>
                <c:formatCode>0.000</c:formatCode>
                <c:ptCount val="33"/>
                <c:pt idx="1">
                  <c:v>2.2220886469916774</c:v>
                </c:pt>
                <c:pt idx="2">
                  <c:v>2.29</c:v>
                </c:pt>
                <c:pt idx="3">
                  <c:v>2.0947918049267931</c:v>
                </c:pt>
                <c:pt idx="4">
                  <c:v>2.0022844977862402</c:v>
                </c:pt>
                <c:pt idx="5">
                  <c:v>1.94</c:v>
                </c:pt>
                <c:pt idx="6">
                  <c:v>1.9321517248073905</c:v>
                </c:pt>
                <c:pt idx="7">
                  <c:v>1.935843452364667</c:v>
                </c:pt>
                <c:pt idx="8">
                  <c:v>1.952</c:v>
                </c:pt>
                <c:pt idx="9">
                  <c:v>1.9274863558039079</c:v>
                </c:pt>
                <c:pt idx="10">
                  <c:v>1.9014751570357209</c:v>
                </c:pt>
                <c:pt idx="11">
                  <c:v>1.88</c:v>
                </c:pt>
                <c:pt idx="12">
                  <c:v>1.9657235768360046</c:v>
                </c:pt>
                <c:pt idx="13">
                  <c:v>2.0043837949327425</c:v>
                </c:pt>
                <c:pt idx="14">
                  <c:v>2.041435691970821</c:v>
                </c:pt>
                <c:pt idx="15">
                  <c:v>2.06</c:v>
                </c:pt>
                <c:pt idx="16">
                  <c:v>2.0517562163518486</c:v>
                </c:pt>
                <c:pt idx="17">
                  <c:v>2.0842731585376275</c:v>
                </c:pt>
                <c:pt idx="18">
                  <c:v>2.1715161184633742</c:v>
                </c:pt>
                <c:pt idx="19">
                  <c:v>2.2799999999999998</c:v>
                </c:pt>
                <c:pt idx="20">
                  <c:v>2.3739262092941011</c:v>
                </c:pt>
                <c:pt idx="21">
                  <c:v>2.7447363614383016</c:v>
                </c:pt>
                <c:pt idx="22">
                  <c:v>3.3401575054361894</c:v>
                </c:pt>
                <c:pt idx="23">
                  <c:v>3.63</c:v>
                </c:pt>
                <c:pt idx="24">
                  <c:v>3.7009638678183712</c:v>
                </c:pt>
                <c:pt idx="25">
                  <c:v>4.5399569531304627</c:v>
                </c:pt>
                <c:pt idx="26">
                  <c:v>4.5969677655698824</c:v>
                </c:pt>
                <c:pt idx="27">
                  <c:v>4.67</c:v>
                </c:pt>
                <c:pt idx="28">
                  <c:v>5.3498295056281959</c:v>
                </c:pt>
                <c:pt idx="29">
                  <c:v>5.1806404394431764</c:v>
                </c:pt>
                <c:pt idx="30">
                  <c:v>4.7044744099751687</c:v>
                </c:pt>
                <c:pt idx="31">
                  <c:v>4.3468609980370916</c:v>
                </c:pt>
                <c:pt idx="32">
                  <c:v>4.0409297694538466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0D-41C5-A79C-77D61CF04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74304"/>
        <c:axId val="52050688"/>
      </c:lineChart>
      <c:catAx>
        <c:axId val="43874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05068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520506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3874304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'Coal-314'!$N$6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'Coal-314'!$M$7:$M$42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'Coal-314'!$N$7:$N$42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 formatCode="General">
                  <c:v>2.7862700228832953</c:v>
                </c:pt>
                <c:pt idx="28" formatCode="General">
                  <c:v>3.175707000463607</c:v>
                </c:pt>
                <c:pt idx="29" formatCode="General">
                  <c:v>3.0787878787878791</c:v>
                </c:pt>
                <c:pt idx="30" formatCode="General">
                  <c:v>2.8060185185185182</c:v>
                </c:pt>
                <c:pt idx="31" formatCode="General">
                  <c:v>2.6011614401858307</c:v>
                </c:pt>
                <c:pt idx="32" formatCode="General">
                  <c:v>2.4259102455546149</c:v>
                </c:pt>
                <c:pt idx="33" formatCode="General">
                  <c:v>2.2987413915934458</c:v>
                </c:pt>
                <c:pt idx="34" formatCode="General">
                  <c:v>2.6728199211614267</c:v>
                </c:pt>
                <c:pt idx="35" formatCode="General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2B-4C1C-BCF1-1E94E968C5D4}"/>
            </c:ext>
          </c:extLst>
        </c:ser>
        <c:ser>
          <c:idx val="1"/>
          <c:order val="1"/>
          <c:tx>
            <c:strRef>
              <c:f>'Coal-314'!$O$6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'Coal-314'!$M$7:$M$42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'Coal-314'!$O$7:$O$42</c:f>
              <c:numCache>
                <c:formatCode>General</c:formatCode>
                <c:ptCount val="36"/>
                <c:pt idx="2">
                  <c:v>2.29</c:v>
                </c:pt>
                <c:pt idx="5">
                  <c:v>1.94</c:v>
                </c:pt>
                <c:pt idx="8">
                  <c:v>1.952</c:v>
                </c:pt>
                <c:pt idx="11">
                  <c:v>1.88</c:v>
                </c:pt>
                <c:pt idx="15">
                  <c:v>2</c:v>
                </c:pt>
                <c:pt idx="19">
                  <c:v>2</c:v>
                </c:pt>
                <c:pt idx="23">
                  <c:v>3.5</c:v>
                </c:pt>
                <c:pt idx="27">
                  <c:v>3.65</c:v>
                </c:pt>
                <c:pt idx="31">
                  <c:v>5.61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2B-4C1C-BCF1-1E94E968C5D4}"/>
            </c:ext>
          </c:extLst>
        </c:ser>
        <c:ser>
          <c:idx val="2"/>
          <c:order val="2"/>
          <c:tx>
            <c:strRef>
              <c:f>'Coal-314'!$P$6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'Coal-314'!$M$7:$M$42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'Coal-314'!$P$7:$P$42</c:f>
              <c:numCache>
                <c:formatCode>0.000</c:formatCode>
                <c:ptCount val="36"/>
                <c:pt idx="1">
                  <c:v>2.2627533871695276</c:v>
                </c:pt>
                <c:pt idx="2">
                  <c:v>2.29</c:v>
                </c:pt>
                <c:pt idx="3">
                  <c:v>2.1878285519536202</c:v>
                </c:pt>
                <c:pt idx="4">
                  <c:v>2.0319251056851653</c:v>
                </c:pt>
                <c:pt idx="5">
                  <c:v>1.94</c:v>
                </c:pt>
                <c:pt idx="6">
                  <c:v>1.9297126772803703</c:v>
                </c:pt>
                <c:pt idx="7">
                  <c:v>1.9351220052762987</c:v>
                </c:pt>
                <c:pt idx="8">
                  <c:v>1.952</c:v>
                </c:pt>
                <c:pt idx="9">
                  <c:v>1.9401251812758293</c:v>
                </c:pt>
                <c:pt idx="10">
                  <c:v>1.9092356104178083</c:v>
                </c:pt>
                <c:pt idx="11">
                  <c:v>1.88</c:v>
                </c:pt>
                <c:pt idx="12">
                  <c:v>1.931371544224872</c:v>
                </c:pt>
                <c:pt idx="13">
                  <c:v>1.9726060374471501</c:v>
                </c:pt>
                <c:pt idx="14">
                  <c:v>1.9916833028566117</c:v>
                </c:pt>
                <c:pt idx="15">
                  <c:v>2</c:v>
                </c:pt>
                <c:pt idx="16">
                  <c:v>1.9340924254696363</c:v>
                </c:pt>
                <c:pt idx="17">
                  <c:v>1.9118799873128518</c:v>
                </c:pt>
                <c:pt idx="18">
                  <c:v>1.9378013605713997</c:v>
                </c:pt>
                <c:pt idx="19">
                  <c:v>2</c:v>
                </c:pt>
                <c:pt idx="20">
                  <c:v>2.1813210658247697</c:v>
                </c:pt>
                <c:pt idx="21">
                  <c:v>2.4775551010429484</c:v>
                </c:pt>
                <c:pt idx="22">
                  <c:v>3.020906108053047</c:v>
                </c:pt>
                <c:pt idx="23">
                  <c:v>3.5</c:v>
                </c:pt>
                <c:pt idx="24">
                  <c:v>3.6364609259381533</c:v>
                </c:pt>
                <c:pt idx="25">
                  <c:v>4.1238754524690924</c:v>
                </c:pt>
                <c:pt idx="26">
                  <c:v>3.9790288943457703</c:v>
                </c:pt>
                <c:pt idx="27">
                  <c:v>3.65</c:v>
                </c:pt>
                <c:pt idx="28">
                  <c:v>4.6942394360402711</c:v>
                </c:pt>
                <c:pt idx="29">
                  <c:v>5.3913666900773807</c:v>
                </c:pt>
                <c:pt idx="30">
                  <c:v>5.5379292506817013</c:v>
                </c:pt>
                <c:pt idx="31">
                  <c:v>5.61</c:v>
                </c:pt>
                <c:pt idx="32">
                  <c:v>5.2822406926385099</c:v>
                </c:pt>
                <c:pt idx="33">
                  <c:v>5.0234066825956711</c:v>
                </c:pt>
                <c:pt idx="34">
                  <c:v>5.2774023241804713</c:v>
                </c:pt>
                <c:pt idx="35">
                  <c:v>5.7553797247880611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2B-4C1C-BCF1-1E94E968C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36800"/>
        <c:axId val="44065920"/>
      </c:lineChart>
      <c:catAx>
        <c:axId val="44236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6592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440659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23680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'Coal-315'!$N$6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'Coal-315'!$M$7:$M$39</c:f>
              <c:numCache>
                <c:formatCode>General</c:formatCode>
                <c:ptCount val="33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</c:numCache>
            </c:numRef>
          </c:cat>
          <c:val>
            <c:numRef>
              <c:f>'Coal-315'!$N$7:$N$39</c:f>
              <c:numCache>
                <c:formatCode>0.000</c:formatCode>
                <c:ptCount val="33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 formatCode="General">
                  <c:v>2.7862700228832953</c:v>
                </c:pt>
                <c:pt idx="28" formatCode="General">
                  <c:v>3.175707000463607</c:v>
                </c:pt>
                <c:pt idx="29" formatCode="General">
                  <c:v>3.0787878787878791</c:v>
                </c:pt>
                <c:pt idx="30" formatCode="General">
                  <c:v>2.8060185185185182</c:v>
                </c:pt>
                <c:pt idx="31" formatCode="General">
                  <c:v>2.6011614401858307</c:v>
                </c:pt>
                <c:pt idx="32" formatCode="General">
                  <c:v>2.4259102455546149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CC-4E34-8FCC-239A9A7A8287}"/>
            </c:ext>
          </c:extLst>
        </c:ser>
        <c:ser>
          <c:idx val="1"/>
          <c:order val="1"/>
          <c:tx>
            <c:strRef>
              <c:f>'Coal-315'!$O$6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'Coal-315'!$M$7:$M$39</c:f>
              <c:numCache>
                <c:formatCode>General</c:formatCode>
                <c:ptCount val="33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</c:numCache>
            </c:numRef>
          </c:cat>
          <c:val>
            <c:numRef>
              <c:f>'Coal-315'!$O$7:$O$39</c:f>
              <c:numCache>
                <c:formatCode>General</c:formatCode>
                <c:ptCount val="33"/>
                <c:pt idx="2">
                  <c:v>2.46</c:v>
                </c:pt>
                <c:pt idx="5">
                  <c:v>2.2799999999999998</c:v>
                </c:pt>
                <c:pt idx="8">
                  <c:v>2.4</c:v>
                </c:pt>
                <c:pt idx="11">
                  <c:v>2.4</c:v>
                </c:pt>
                <c:pt idx="15">
                  <c:v>2</c:v>
                </c:pt>
                <c:pt idx="19">
                  <c:v>2.5</c:v>
                </c:pt>
                <c:pt idx="23">
                  <c:v>3.5</c:v>
                </c:pt>
                <c:pt idx="27">
                  <c:v>3.65</c:v>
                </c:pt>
                <c:pt idx="31">
                  <c:v>5.61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CC-4E34-8FCC-239A9A7A8287}"/>
            </c:ext>
          </c:extLst>
        </c:ser>
        <c:ser>
          <c:idx val="2"/>
          <c:order val="2"/>
          <c:tx>
            <c:strRef>
              <c:f>'Coal-315'!$P$6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'Coal-315'!$M$7:$M$39</c:f>
              <c:numCache>
                <c:formatCode>General</c:formatCode>
                <c:ptCount val="33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</c:numCache>
            </c:numRef>
          </c:cat>
          <c:val>
            <c:numRef>
              <c:f>'Coal-315'!$P$7:$P$39</c:f>
              <c:numCache>
                <c:formatCode>0.000</c:formatCode>
                <c:ptCount val="33"/>
                <c:pt idx="1">
                  <c:v>2.4331432412410736</c:v>
                </c:pt>
                <c:pt idx="2">
                  <c:v>2.46</c:v>
                </c:pt>
                <c:pt idx="3">
                  <c:v>2.4137378468054798</c:v>
                </c:pt>
                <c:pt idx="4">
                  <c:v>2.3161624233053786</c:v>
                </c:pt>
                <c:pt idx="5">
                  <c:v>2.2799999999999998</c:v>
                </c:pt>
                <c:pt idx="6">
                  <c:v>2.3055565320283873</c:v>
                </c:pt>
                <c:pt idx="7">
                  <c:v>2.3476668396795985</c:v>
                </c:pt>
                <c:pt idx="8">
                  <c:v>2.4</c:v>
                </c:pt>
                <c:pt idx="9">
                  <c:v>2.4117151251365141</c:v>
                </c:pt>
                <c:pt idx="10">
                  <c:v>2.4053972640938031</c:v>
                </c:pt>
                <c:pt idx="11">
                  <c:v>2.4</c:v>
                </c:pt>
                <c:pt idx="12">
                  <c:v>2.3210657531839014</c:v>
                </c:pt>
                <c:pt idx="13">
                  <c:v>2.2321395006950295</c:v>
                </c:pt>
                <c:pt idx="14">
                  <c:v>2.1213730516560245</c:v>
                </c:pt>
                <c:pt idx="15">
                  <c:v>2</c:v>
                </c:pt>
                <c:pt idx="16">
                  <c:v>2.0600354501408846</c:v>
                </c:pt>
                <c:pt idx="17">
                  <c:v>2.1631408340305902</c:v>
                </c:pt>
                <c:pt idx="18">
                  <c:v>2.313691316480984</c:v>
                </c:pt>
                <c:pt idx="19">
                  <c:v>2.5</c:v>
                </c:pt>
                <c:pt idx="20">
                  <c:v>2.5590922823962425</c:v>
                </c:pt>
                <c:pt idx="21">
                  <c:v>2.731453319579721</c:v>
                </c:pt>
                <c:pt idx="22">
                  <c:v>3.1473955078194353</c:v>
                </c:pt>
                <c:pt idx="23">
                  <c:v>3.5</c:v>
                </c:pt>
                <c:pt idx="24">
                  <c:v>3.6345084058311414</c:v>
                </c:pt>
                <c:pt idx="25">
                  <c:v>4.1149488495121247</c:v>
                </c:pt>
                <c:pt idx="26">
                  <c:v>3.9732479295404453</c:v>
                </c:pt>
                <c:pt idx="27">
                  <c:v>3.65</c:v>
                </c:pt>
                <c:pt idx="28">
                  <c:v>4.6863092086241807</c:v>
                </c:pt>
                <c:pt idx="29">
                  <c:v>5.3804728371854136</c:v>
                </c:pt>
                <c:pt idx="30">
                  <c:v>5.5319494027605867</c:v>
                </c:pt>
                <c:pt idx="31">
                  <c:v>5.61</c:v>
                </c:pt>
                <c:pt idx="32">
                  <c:v>5.2869303674300907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CC-4E34-8FCC-239A9A7A8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38336"/>
        <c:axId val="44068224"/>
      </c:lineChart>
      <c:catAx>
        <c:axId val="44238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6822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440682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23833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'Coal-316'!$N$6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'Coal-316'!$M$7:$M$42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'Coal-316'!$N$7:$N$42</c:f>
              <c:numCache>
                <c:formatCode>General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>
                  <c:v>2.7862700228832953</c:v>
                </c:pt>
                <c:pt idx="28">
                  <c:v>3.175707000463607</c:v>
                </c:pt>
                <c:pt idx="29">
                  <c:v>3.0787878787878791</c:v>
                </c:pt>
                <c:pt idx="30">
                  <c:v>2.8060185185185182</c:v>
                </c:pt>
                <c:pt idx="31">
                  <c:v>2.6011614401858307</c:v>
                </c:pt>
                <c:pt idx="32">
                  <c:v>2.4259102455546149</c:v>
                </c:pt>
                <c:pt idx="33">
                  <c:v>2.2987413915934458</c:v>
                </c:pt>
                <c:pt idx="34">
                  <c:v>2.6728199211614267</c:v>
                </c:pt>
                <c:pt idx="35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5E-4A26-96B1-DB13EEA27D59}"/>
            </c:ext>
          </c:extLst>
        </c:ser>
        <c:ser>
          <c:idx val="1"/>
          <c:order val="1"/>
          <c:tx>
            <c:strRef>
              <c:f>'Coal-316'!$O$6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'Coal-316'!$M$7:$M$42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'Coal-316'!$O$7:$O$42</c:f>
              <c:numCache>
                <c:formatCode>General</c:formatCode>
                <c:ptCount val="36"/>
                <c:pt idx="2">
                  <c:v>1.87</c:v>
                </c:pt>
                <c:pt idx="5">
                  <c:v>1.96</c:v>
                </c:pt>
                <c:pt idx="8">
                  <c:v>1.7749999999999999</c:v>
                </c:pt>
                <c:pt idx="11">
                  <c:v>1.75</c:v>
                </c:pt>
                <c:pt idx="15">
                  <c:v>1.56</c:v>
                </c:pt>
                <c:pt idx="19">
                  <c:v>1.87</c:v>
                </c:pt>
                <c:pt idx="23">
                  <c:v>2.97</c:v>
                </c:pt>
                <c:pt idx="27">
                  <c:v>3.85</c:v>
                </c:pt>
                <c:pt idx="3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5E-4A26-96B1-DB13EEA27D59}"/>
            </c:ext>
          </c:extLst>
        </c:ser>
        <c:ser>
          <c:idx val="2"/>
          <c:order val="2"/>
          <c:tx>
            <c:strRef>
              <c:f>'Coal-316'!$P$6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'Coal-316'!$M$7:$M$42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'Coal-316'!$P$7:$P$42</c:f>
              <c:numCache>
                <c:formatCode>0.000</c:formatCode>
                <c:ptCount val="36"/>
                <c:pt idx="1">
                  <c:v>1.8896533355924334</c:v>
                </c:pt>
                <c:pt idx="2">
                  <c:v>1.87</c:v>
                </c:pt>
                <c:pt idx="3">
                  <c:v>2.0154378018550925</c:v>
                </c:pt>
                <c:pt idx="4">
                  <c:v>1.9411507890323334</c:v>
                </c:pt>
                <c:pt idx="5">
                  <c:v>1.96</c:v>
                </c:pt>
                <c:pt idx="6">
                  <c:v>1.8829166414466647</c:v>
                </c:pt>
                <c:pt idx="7">
                  <c:v>1.8231665504098402</c:v>
                </c:pt>
                <c:pt idx="8">
                  <c:v>1.7749999999999999</c:v>
                </c:pt>
                <c:pt idx="9">
                  <c:v>1.7918957606217996</c:v>
                </c:pt>
                <c:pt idx="10">
                  <c:v>1.7719856585590454</c:v>
                </c:pt>
                <c:pt idx="11">
                  <c:v>1.75</c:v>
                </c:pt>
                <c:pt idx="12">
                  <c:v>1.7010087013964093</c:v>
                </c:pt>
                <c:pt idx="13">
                  <c:v>1.683524219741684</c:v>
                </c:pt>
                <c:pt idx="14">
                  <c:v>1.6225059612650188</c:v>
                </c:pt>
                <c:pt idx="15">
                  <c:v>1.56</c:v>
                </c:pt>
                <c:pt idx="16">
                  <c:v>1.5728975821862903</c:v>
                </c:pt>
                <c:pt idx="17">
                  <c:v>1.6299219210193949</c:v>
                </c:pt>
                <c:pt idx="18">
                  <c:v>1.7246500784725272</c:v>
                </c:pt>
                <c:pt idx="19">
                  <c:v>1.87</c:v>
                </c:pt>
                <c:pt idx="20">
                  <c:v>2.0192289814046491</c:v>
                </c:pt>
                <c:pt idx="21">
                  <c:v>2.0961515632152485</c:v>
                </c:pt>
                <c:pt idx="22">
                  <c:v>2.4291927922391401</c:v>
                </c:pt>
                <c:pt idx="23">
                  <c:v>2.97</c:v>
                </c:pt>
                <c:pt idx="24">
                  <c:v>3.1703385431524413</c:v>
                </c:pt>
                <c:pt idx="25">
                  <c:v>3.235980377198787</c:v>
                </c:pt>
                <c:pt idx="26">
                  <c:v>3.7402396725410778</c:v>
                </c:pt>
                <c:pt idx="27">
                  <c:v>3.85</c:v>
                </c:pt>
                <c:pt idx="28">
                  <c:v>4.4268221662622951</c:v>
                </c:pt>
                <c:pt idx="29">
                  <c:v>5.2360965411083571</c:v>
                </c:pt>
                <c:pt idx="30">
                  <c:v>5.2600256704575177</c:v>
                </c:pt>
                <c:pt idx="31">
                  <c:v>5</c:v>
                </c:pt>
                <c:pt idx="32">
                  <c:v>4.6692063022936079</c:v>
                </c:pt>
                <c:pt idx="33">
                  <c:v>4.3862188108612834</c:v>
                </c:pt>
                <c:pt idx="34">
                  <c:v>4.1808724504754196</c:v>
                </c:pt>
                <c:pt idx="35">
                  <c:v>4.7849170899650257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5E-4A26-96B1-DB13EEA27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377600"/>
        <c:axId val="44070528"/>
      </c:lineChart>
      <c:catAx>
        <c:axId val="44377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7052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44070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37760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'Coal-321'!$N$6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'Coal-321'!$M$7:$M$42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'Coal-321'!$N$7:$N$42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 formatCode="General">
                  <c:v>2.7862700228832953</c:v>
                </c:pt>
                <c:pt idx="28" formatCode="General">
                  <c:v>3.175707000463607</c:v>
                </c:pt>
                <c:pt idx="29" formatCode="General">
                  <c:v>3.0787878787878791</c:v>
                </c:pt>
                <c:pt idx="30" formatCode="General">
                  <c:v>2.8060185185185182</c:v>
                </c:pt>
                <c:pt idx="31" formatCode="General">
                  <c:v>2.6011614401858307</c:v>
                </c:pt>
                <c:pt idx="32" formatCode="General">
                  <c:v>2.4259102455546149</c:v>
                </c:pt>
                <c:pt idx="33" formatCode="General">
                  <c:v>2.2987413915934458</c:v>
                </c:pt>
                <c:pt idx="34" formatCode="General">
                  <c:v>2.6728199211614267</c:v>
                </c:pt>
                <c:pt idx="35" formatCode="General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3B-464F-9F53-DD0DBDD6C614}"/>
            </c:ext>
          </c:extLst>
        </c:ser>
        <c:ser>
          <c:idx val="1"/>
          <c:order val="1"/>
          <c:tx>
            <c:strRef>
              <c:f>'Coal-321'!$O$6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'Coal-321'!$M$7:$M$42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'Coal-321'!$O$7:$O$42</c:f>
              <c:numCache>
                <c:formatCode>General</c:formatCode>
                <c:ptCount val="36"/>
                <c:pt idx="2">
                  <c:v>3</c:v>
                </c:pt>
                <c:pt idx="5">
                  <c:v>2.5</c:v>
                </c:pt>
                <c:pt idx="8">
                  <c:v>2.5</c:v>
                </c:pt>
                <c:pt idx="11">
                  <c:v>2.5</c:v>
                </c:pt>
                <c:pt idx="15">
                  <c:v>2</c:v>
                </c:pt>
                <c:pt idx="19">
                  <c:v>2</c:v>
                </c:pt>
                <c:pt idx="23">
                  <c:v>2.2000000000000002</c:v>
                </c:pt>
                <c:pt idx="27">
                  <c:v>5.81</c:v>
                </c:pt>
                <c:pt idx="31">
                  <c:v>4.5999999999999996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3B-464F-9F53-DD0DBDD6C614}"/>
            </c:ext>
          </c:extLst>
        </c:ser>
        <c:ser>
          <c:idx val="2"/>
          <c:order val="2"/>
          <c:tx>
            <c:strRef>
              <c:f>'Coal-321'!$P$6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'Coal-321'!$M$7:$M$42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'Coal-321'!$P$7:$P$42</c:f>
              <c:numCache>
                <c:formatCode>0.000</c:formatCode>
                <c:ptCount val="36"/>
                <c:pt idx="1">
                  <c:v>2.927076786419974</c:v>
                </c:pt>
                <c:pt idx="2">
                  <c:v>3</c:v>
                </c:pt>
                <c:pt idx="3">
                  <c:v>2.7494093369382657</c:v>
                </c:pt>
                <c:pt idx="4">
                  <c:v>2.6078571915917097</c:v>
                </c:pt>
                <c:pt idx="5">
                  <c:v>2.5</c:v>
                </c:pt>
                <c:pt idx="6">
                  <c:v>2.487320273625282</c:v>
                </c:pt>
                <c:pt idx="7">
                  <c:v>2.4869033466607364</c:v>
                </c:pt>
                <c:pt idx="8">
                  <c:v>2.5</c:v>
                </c:pt>
                <c:pt idx="9">
                  <c:v>2.4991907368320545</c:v>
                </c:pt>
                <c:pt idx="10">
                  <c:v>2.4975465355334547</c:v>
                </c:pt>
                <c:pt idx="11">
                  <c:v>2.5</c:v>
                </c:pt>
                <c:pt idx="12">
                  <c:v>2.4187289784373851</c:v>
                </c:pt>
                <c:pt idx="13">
                  <c:v>2.286921320375769</c:v>
                </c:pt>
                <c:pt idx="14">
                  <c:v>2.1533866470969545</c:v>
                </c:pt>
                <c:pt idx="15">
                  <c:v>2</c:v>
                </c:pt>
                <c:pt idx="16">
                  <c:v>1.9320888225858508</c:v>
                </c:pt>
                <c:pt idx="17">
                  <c:v>1.9079465142045471</c:v>
                </c:pt>
                <c:pt idx="18">
                  <c:v>1.9425690058640681</c:v>
                </c:pt>
                <c:pt idx="19">
                  <c:v>2</c:v>
                </c:pt>
                <c:pt idx="20">
                  <c:v>1.7884504537854511</c:v>
                </c:pt>
                <c:pt idx="21">
                  <c:v>1.8742188964918867</c:v>
                </c:pt>
                <c:pt idx="22">
                  <c:v>2.2011746312459506</c:v>
                </c:pt>
                <c:pt idx="23">
                  <c:v>2.2000000000000002</c:v>
                </c:pt>
                <c:pt idx="24">
                  <c:v>2.2762010041053022</c:v>
                </c:pt>
                <c:pt idx="25">
                  <c:v>3.1771118127131164</c:v>
                </c:pt>
                <c:pt idx="26">
                  <c:v>4.3300114077254168</c:v>
                </c:pt>
                <c:pt idx="27">
                  <c:v>5.81</c:v>
                </c:pt>
                <c:pt idx="28">
                  <c:v>6.3242476186813024</c:v>
                </c:pt>
                <c:pt idx="29">
                  <c:v>5.9268190609483877</c:v>
                </c:pt>
                <c:pt idx="30">
                  <c:v>5.1997586277484968</c:v>
                </c:pt>
                <c:pt idx="31">
                  <c:v>4.5999999999999996</c:v>
                </c:pt>
                <c:pt idx="32">
                  <c:v>4.2714910344954893</c:v>
                </c:pt>
                <c:pt idx="33">
                  <c:v>4.033112581514966</c:v>
                </c:pt>
                <c:pt idx="34">
                  <c:v>4.7343240684005279</c:v>
                </c:pt>
                <c:pt idx="35">
                  <c:v>5.0957200554357227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3B-464F-9F53-DD0DBDD6C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379648"/>
        <c:axId val="44474368"/>
      </c:lineChart>
      <c:catAx>
        <c:axId val="44379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47436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444743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37964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'Coal-322'!$N$6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'Coal-322'!$M$7:$M$42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'Coal-322'!$N$7:$N$42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 formatCode="General">
                  <c:v>2.7862700228832953</c:v>
                </c:pt>
                <c:pt idx="28" formatCode="General">
                  <c:v>3.175707000463607</c:v>
                </c:pt>
                <c:pt idx="29" formatCode="General">
                  <c:v>3.0787878787878791</c:v>
                </c:pt>
                <c:pt idx="30" formatCode="General">
                  <c:v>2.8060185185185182</c:v>
                </c:pt>
                <c:pt idx="31" formatCode="General">
                  <c:v>2.6011614401858307</c:v>
                </c:pt>
                <c:pt idx="32" formatCode="General">
                  <c:v>2.4259102455546149</c:v>
                </c:pt>
                <c:pt idx="33" formatCode="General">
                  <c:v>2.2987413915934458</c:v>
                </c:pt>
                <c:pt idx="34" formatCode="General">
                  <c:v>2.6728199211614267</c:v>
                </c:pt>
                <c:pt idx="35" formatCode="General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28-4545-86A9-380F2D8CEB24}"/>
            </c:ext>
          </c:extLst>
        </c:ser>
        <c:ser>
          <c:idx val="1"/>
          <c:order val="1"/>
          <c:tx>
            <c:strRef>
              <c:f>'Coal-322'!$O$6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'Coal-322'!$M$7:$M$42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'Coal-322'!$O$7:$O$42</c:f>
              <c:numCache>
                <c:formatCode>General</c:formatCode>
                <c:ptCount val="36"/>
                <c:pt idx="2">
                  <c:v>1.98</c:v>
                </c:pt>
                <c:pt idx="5">
                  <c:v>1.78</c:v>
                </c:pt>
                <c:pt idx="8">
                  <c:v>1.87</c:v>
                </c:pt>
                <c:pt idx="11">
                  <c:v>1.83</c:v>
                </c:pt>
                <c:pt idx="15">
                  <c:v>1.75</c:v>
                </c:pt>
                <c:pt idx="19">
                  <c:v>1.97</c:v>
                </c:pt>
                <c:pt idx="23">
                  <c:v>2.87</c:v>
                </c:pt>
                <c:pt idx="27">
                  <c:v>3.61</c:v>
                </c:pt>
                <c:pt idx="31">
                  <c:v>3.99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28-4545-86A9-380F2D8CEB24}"/>
            </c:ext>
          </c:extLst>
        </c:ser>
        <c:ser>
          <c:idx val="2"/>
          <c:order val="2"/>
          <c:tx>
            <c:strRef>
              <c:f>'Coal-322'!$P$6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'Coal-322'!$M$7:$M$42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'Coal-322'!$P$7:$P$42</c:f>
              <c:numCache>
                <c:formatCode>0.000</c:formatCode>
                <c:ptCount val="36"/>
                <c:pt idx="1">
                  <c:v>1.9567306953480808</c:v>
                </c:pt>
                <c:pt idx="2">
                  <c:v>1.98</c:v>
                </c:pt>
                <c:pt idx="3">
                  <c:v>1.9253829218231144</c:v>
                </c:pt>
                <c:pt idx="4">
                  <c:v>1.8258664370570374</c:v>
                </c:pt>
                <c:pt idx="5">
                  <c:v>1.78</c:v>
                </c:pt>
                <c:pt idx="6">
                  <c:v>1.7975324223363351</c:v>
                </c:pt>
                <c:pt idx="7">
                  <c:v>1.8292677023781518</c:v>
                </c:pt>
                <c:pt idx="8">
                  <c:v>1.87</c:v>
                </c:pt>
                <c:pt idx="9">
                  <c:v>1.8669502482622122</c:v>
                </c:pt>
                <c:pt idx="10">
                  <c:v>1.8478763110547323</c:v>
                </c:pt>
                <c:pt idx="11">
                  <c:v>1.83</c:v>
                </c:pt>
                <c:pt idx="12">
                  <c:v>1.8282518454138281</c:v>
                </c:pt>
                <c:pt idx="13">
                  <c:v>1.8178463893329124</c:v>
                </c:pt>
                <c:pt idx="14">
                  <c:v>1.7885180949104362</c:v>
                </c:pt>
                <c:pt idx="15">
                  <c:v>1.75</c:v>
                </c:pt>
                <c:pt idx="16">
                  <c:v>1.74871324701602</c:v>
                </c:pt>
                <c:pt idx="17">
                  <c:v>1.7847432571412842</c:v>
                </c:pt>
                <c:pt idx="18">
                  <c:v>1.8618807725240014</c:v>
                </c:pt>
                <c:pt idx="19">
                  <c:v>1.97</c:v>
                </c:pt>
                <c:pt idx="20">
                  <c:v>2.0295932391981983</c:v>
                </c:pt>
                <c:pt idx="21">
                  <c:v>2.1873250948848213</c:v>
                </c:pt>
                <c:pt idx="22">
                  <c:v>2.5561011595134322</c:v>
                </c:pt>
                <c:pt idx="23">
                  <c:v>2.87</c:v>
                </c:pt>
                <c:pt idx="24">
                  <c:v>2.9865411167416847</c:v>
                </c:pt>
                <c:pt idx="25">
                  <c:v>3.4028055874827441</c:v>
                </c:pt>
                <c:pt idx="26">
                  <c:v>3.5850510025307178</c:v>
                </c:pt>
                <c:pt idx="27">
                  <c:v>3.61</c:v>
                </c:pt>
                <c:pt idx="28">
                  <c:v>4.1783346478974428</c:v>
                </c:pt>
                <c:pt idx="29">
                  <c:v>4.4502266094559531</c:v>
                </c:pt>
                <c:pt idx="30">
                  <c:v>4.2519222577750213</c:v>
                </c:pt>
                <c:pt idx="31">
                  <c:v>3.99</c:v>
                </c:pt>
                <c:pt idx="32">
                  <c:v>3.7100851754923898</c:v>
                </c:pt>
                <c:pt idx="33">
                  <c:v>3.4890343167684286</c:v>
                </c:pt>
                <c:pt idx="34">
                  <c:v>3.7059530954003632</c:v>
                </c:pt>
                <c:pt idx="35">
                  <c:v>4.1141580078530495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28-4545-86A9-380F2D8CE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553728"/>
        <c:axId val="44476672"/>
      </c:lineChart>
      <c:catAx>
        <c:axId val="44553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47667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444766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55372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'Coal-323'!$N$6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'Coal-323'!$M$7:$M$42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'Coal-323'!$N$7:$N$42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 formatCode="General">
                  <c:v>2.7862700228832953</c:v>
                </c:pt>
                <c:pt idx="28" formatCode="General">
                  <c:v>3.175707000463607</c:v>
                </c:pt>
                <c:pt idx="29" formatCode="General">
                  <c:v>3.0787878787878791</c:v>
                </c:pt>
                <c:pt idx="30" formatCode="General">
                  <c:v>2.8060185185185182</c:v>
                </c:pt>
                <c:pt idx="31" formatCode="General">
                  <c:v>2.6011614401858307</c:v>
                </c:pt>
                <c:pt idx="32" formatCode="General">
                  <c:v>2.4259102455546149</c:v>
                </c:pt>
                <c:pt idx="33" formatCode="General">
                  <c:v>2.2987413915934458</c:v>
                </c:pt>
                <c:pt idx="34" formatCode="General">
                  <c:v>2.6728199211614267</c:v>
                </c:pt>
                <c:pt idx="35" formatCode="General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2-406D-8B01-F3E29A5D2AB7}"/>
            </c:ext>
          </c:extLst>
        </c:ser>
        <c:ser>
          <c:idx val="1"/>
          <c:order val="1"/>
          <c:tx>
            <c:strRef>
              <c:f>'Coal-323'!$O$6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'Coal-323'!$M$7:$M$42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'Coal-323'!$O$7:$O$42</c:f>
              <c:numCache>
                <c:formatCode>General</c:formatCode>
                <c:ptCount val="36"/>
                <c:pt idx="2">
                  <c:v>1.9525000000000001</c:v>
                </c:pt>
                <c:pt idx="5">
                  <c:v>1.9250000000000003</c:v>
                </c:pt>
                <c:pt idx="8">
                  <c:v>1.7160000000000002</c:v>
                </c:pt>
                <c:pt idx="11">
                  <c:v>2.0570000000000004</c:v>
                </c:pt>
                <c:pt idx="15">
                  <c:v>2</c:v>
                </c:pt>
                <c:pt idx="19">
                  <c:v>2.0570000000000004</c:v>
                </c:pt>
                <c:pt idx="23">
                  <c:v>3.2670000000000003</c:v>
                </c:pt>
                <c:pt idx="27">
                  <c:v>4.2350000000000003</c:v>
                </c:pt>
                <c:pt idx="3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72-406D-8B01-F3E29A5D2AB7}"/>
            </c:ext>
          </c:extLst>
        </c:ser>
        <c:ser>
          <c:idx val="2"/>
          <c:order val="2"/>
          <c:tx>
            <c:strRef>
              <c:f>'Coal-323'!$P$6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'Coal-323'!$M$7:$M$42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'Coal-323'!$P$7:$P$42</c:f>
              <c:numCache>
                <c:formatCode>0.000</c:formatCode>
                <c:ptCount val="36"/>
                <c:pt idx="1">
                  <c:v>1.9258399146760055</c:v>
                </c:pt>
                <c:pt idx="2">
                  <c:v>1.9525000000000001</c:v>
                </c:pt>
                <c:pt idx="3">
                  <c:v>1.9564666479464139</c:v>
                </c:pt>
                <c:pt idx="4">
                  <c:v>1.911007592778303</c:v>
                </c:pt>
                <c:pt idx="5">
                  <c:v>1.9250000000000003</c:v>
                </c:pt>
                <c:pt idx="6">
                  <c:v>1.842089370915192</c:v>
                </c:pt>
                <c:pt idx="7">
                  <c:v>1.7723300834523679</c:v>
                </c:pt>
                <c:pt idx="8">
                  <c:v>1.7160000000000002</c:v>
                </c:pt>
                <c:pt idx="9">
                  <c:v>1.8401593374320198</c:v>
                </c:pt>
                <c:pt idx="10">
                  <c:v>1.9498277410988072</c:v>
                </c:pt>
                <c:pt idx="11">
                  <c:v>2.0570000000000004</c:v>
                </c:pt>
                <c:pt idx="12">
                  <c:v>2.0636614887238074</c:v>
                </c:pt>
                <c:pt idx="13">
                  <c:v>2.0604041457326385</c:v>
                </c:pt>
                <c:pt idx="14">
                  <c:v>2.0354665382037851</c:v>
                </c:pt>
                <c:pt idx="15">
                  <c:v>2</c:v>
                </c:pt>
                <c:pt idx="16">
                  <c:v>1.949761179712393</c:v>
                </c:pt>
                <c:pt idx="17">
                  <c:v>1.9422768960182868</c:v>
                </c:pt>
                <c:pt idx="18">
                  <c:v>1.981890273907102</c:v>
                </c:pt>
                <c:pt idx="19">
                  <c:v>2.0570000000000004</c:v>
                </c:pt>
                <c:pt idx="20">
                  <c:v>2.1699902877395667</c:v>
                </c:pt>
                <c:pt idx="21">
                  <c:v>2.3954198581776822</c:v>
                </c:pt>
                <c:pt idx="22">
                  <c:v>2.8626468578900908</c:v>
                </c:pt>
                <c:pt idx="23">
                  <c:v>3.2670000000000003</c:v>
                </c:pt>
                <c:pt idx="24">
                  <c:v>3.4005234182968236</c:v>
                </c:pt>
                <c:pt idx="25">
                  <c:v>3.8774456059270044</c:v>
                </c:pt>
                <c:pt idx="26">
                  <c:v>4.1463315902822382</c:v>
                </c:pt>
                <c:pt idx="27">
                  <c:v>4.2350000000000003</c:v>
                </c:pt>
                <c:pt idx="28">
                  <c:v>4.968558614479587</c:v>
                </c:pt>
                <c:pt idx="29">
                  <c:v>5.3624771972250116</c:v>
                </c:pt>
                <c:pt idx="30">
                  <c:v>5.2176827455341668</c:v>
                </c:pt>
                <c:pt idx="31">
                  <c:v>5</c:v>
                </c:pt>
                <c:pt idx="32">
                  <c:v>4.679296176590471</c:v>
                </c:pt>
                <c:pt idx="33">
                  <c:v>4.4260339331703387</c:v>
                </c:pt>
                <c:pt idx="34">
                  <c:v>4.6745619042645901</c:v>
                </c:pt>
                <c:pt idx="35">
                  <c:v>5.142250177652846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72-406D-8B01-F3E29A5D2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555776"/>
        <c:axId val="44478976"/>
      </c:lineChart>
      <c:catAx>
        <c:axId val="44555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47897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444789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55577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'Coal-324'!$N$6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'Coal-324'!$M$7:$M$42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'Coal-324'!$N$7:$N$42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 formatCode="General">
                  <c:v>2.7862700228832953</c:v>
                </c:pt>
                <c:pt idx="28" formatCode="General">
                  <c:v>3.175707000463607</c:v>
                </c:pt>
                <c:pt idx="29" formatCode="General">
                  <c:v>3.0787878787878791</c:v>
                </c:pt>
                <c:pt idx="30" formatCode="General">
                  <c:v>2.8060185185185182</c:v>
                </c:pt>
                <c:pt idx="31" formatCode="General">
                  <c:v>2.6011614401858307</c:v>
                </c:pt>
                <c:pt idx="32" formatCode="General">
                  <c:v>2.4259102455546149</c:v>
                </c:pt>
                <c:pt idx="33" formatCode="General">
                  <c:v>2.2987413915934458</c:v>
                </c:pt>
                <c:pt idx="34" formatCode="General">
                  <c:v>2.6728199211614267</c:v>
                </c:pt>
                <c:pt idx="35" formatCode="General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C9-4E68-B9F7-3254768BC0AB}"/>
            </c:ext>
          </c:extLst>
        </c:ser>
        <c:ser>
          <c:idx val="1"/>
          <c:order val="1"/>
          <c:tx>
            <c:strRef>
              <c:f>'Coal-324'!$O$6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'Coal-324'!$M$7:$M$42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'Coal-324'!$O$7:$O$42</c:f>
              <c:numCache>
                <c:formatCode>General</c:formatCode>
                <c:ptCount val="36"/>
                <c:pt idx="2">
                  <c:v>1.82</c:v>
                </c:pt>
                <c:pt idx="5">
                  <c:v>2.0299999999999998</c:v>
                </c:pt>
                <c:pt idx="8">
                  <c:v>2.0099999999999998</c:v>
                </c:pt>
                <c:pt idx="11">
                  <c:v>1.22</c:v>
                </c:pt>
                <c:pt idx="15">
                  <c:v>2</c:v>
                </c:pt>
                <c:pt idx="19">
                  <c:v>2</c:v>
                </c:pt>
                <c:pt idx="23">
                  <c:v>3.73</c:v>
                </c:pt>
                <c:pt idx="27">
                  <c:v>4.79</c:v>
                </c:pt>
                <c:pt idx="31">
                  <c:v>4.4800000000000004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C9-4E68-B9F7-3254768BC0AB}"/>
            </c:ext>
          </c:extLst>
        </c:ser>
        <c:ser>
          <c:idx val="2"/>
          <c:order val="2"/>
          <c:tx>
            <c:strRef>
              <c:f>'Coal-324'!$P$6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'Coal-324'!$M$7:$M$42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'Coal-324'!$P$7:$P$42</c:f>
              <c:numCache>
                <c:formatCode>0.000</c:formatCode>
                <c:ptCount val="36"/>
                <c:pt idx="1">
                  <c:v>1.754526039155105</c:v>
                </c:pt>
                <c:pt idx="2">
                  <c:v>1.82</c:v>
                </c:pt>
                <c:pt idx="3">
                  <c:v>1.8130264937772345</c:v>
                </c:pt>
                <c:pt idx="4">
                  <c:v>1.909366268967009</c:v>
                </c:pt>
                <c:pt idx="5">
                  <c:v>2.0299999999999998</c:v>
                </c:pt>
                <c:pt idx="6">
                  <c:v>2.0118950773814346</c:v>
                </c:pt>
                <c:pt idx="7">
                  <c:v>2.0047395515368569</c:v>
                </c:pt>
                <c:pt idx="8">
                  <c:v>2.0099999999999998</c:v>
                </c:pt>
                <c:pt idx="9">
                  <c:v>1.7487277790717253</c:v>
                </c:pt>
                <c:pt idx="10">
                  <c:v>1.4785781304473431</c:v>
                </c:pt>
                <c:pt idx="11">
                  <c:v>1.22</c:v>
                </c:pt>
                <c:pt idx="12">
                  <c:v>1.454325724992676</c:v>
                </c:pt>
                <c:pt idx="13">
                  <c:v>1.6433880036546689</c:v>
                </c:pt>
                <c:pt idx="14">
                  <c:v>1.8306272026038106</c:v>
                </c:pt>
                <c:pt idx="15">
                  <c:v>2</c:v>
                </c:pt>
                <c:pt idx="16">
                  <c:v>1.9385126639286594</c:v>
                </c:pt>
                <c:pt idx="17">
                  <c:v>1.9166694429661302</c:v>
                </c:pt>
                <c:pt idx="18">
                  <c:v>1.9479196557277239</c:v>
                </c:pt>
                <c:pt idx="19">
                  <c:v>2</c:v>
                </c:pt>
                <c:pt idx="20">
                  <c:v>2.1964528443760125</c:v>
                </c:pt>
                <c:pt idx="21">
                  <c:v>2.6599004946920228</c:v>
                </c:pt>
                <c:pt idx="22">
                  <c:v>3.3418863356426489</c:v>
                </c:pt>
                <c:pt idx="23">
                  <c:v>3.73</c:v>
                </c:pt>
                <c:pt idx="24">
                  <c:v>3.799784775919703</c:v>
                </c:pt>
                <c:pt idx="25">
                  <c:v>4.6105758963732075</c:v>
                </c:pt>
                <c:pt idx="26">
                  <c:v>4.6937719365394299</c:v>
                </c:pt>
                <c:pt idx="27">
                  <c:v>4.79</c:v>
                </c:pt>
                <c:pt idx="28">
                  <c:v>5.448970127418443</c:v>
                </c:pt>
                <c:pt idx="29">
                  <c:v>5.289311568034309</c:v>
                </c:pt>
                <c:pt idx="30">
                  <c:v>4.828279964757388</c:v>
                </c:pt>
                <c:pt idx="31">
                  <c:v>4.4800000000000004</c:v>
                </c:pt>
                <c:pt idx="32">
                  <c:v>4.1824520229415976</c:v>
                </c:pt>
                <c:pt idx="33">
                  <c:v>3.9662740349163106</c:v>
                </c:pt>
                <c:pt idx="34">
                  <c:v>4.5957540146903062</c:v>
                </c:pt>
                <c:pt idx="35">
                  <c:v>4.9245766419232027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C9-4E68-B9F7-3254768BC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44544"/>
        <c:axId val="44481280"/>
      </c:lineChart>
      <c:catAx>
        <c:axId val="44844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48128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44481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844544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'Coal-325'!$N$6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'Coal-325'!$M$7:$M$42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'Coal-325'!$N$7:$N$42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 formatCode="General">
                  <c:v>2.7862700228832953</c:v>
                </c:pt>
                <c:pt idx="28" formatCode="General">
                  <c:v>3.175707000463607</c:v>
                </c:pt>
                <c:pt idx="29" formatCode="General">
                  <c:v>3.0787878787878791</c:v>
                </c:pt>
                <c:pt idx="30" formatCode="General">
                  <c:v>2.8060185185185182</c:v>
                </c:pt>
                <c:pt idx="31" formatCode="General">
                  <c:v>2.6011614401858307</c:v>
                </c:pt>
                <c:pt idx="32" formatCode="General">
                  <c:v>2.4259102455546149</c:v>
                </c:pt>
                <c:pt idx="33" formatCode="General">
                  <c:v>2.2987413915934458</c:v>
                </c:pt>
                <c:pt idx="34" formatCode="General">
                  <c:v>2.6728199211614267</c:v>
                </c:pt>
                <c:pt idx="35" formatCode="General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2D-45BC-B19B-A7CC492CEA10}"/>
            </c:ext>
          </c:extLst>
        </c:ser>
        <c:ser>
          <c:idx val="1"/>
          <c:order val="1"/>
          <c:tx>
            <c:strRef>
              <c:f>'Coal-325'!$O$6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'Coal-325'!$M$7:$M$42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'Coal-325'!$O$7:$O$42</c:f>
              <c:numCache>
                <c:formatCode>General</c:formatCode>
                <c:ptCount val="36"/>
                <c:pt idx="2">
                  <c:v>1.86</c:v>
                </c:pt>
                <c:pt idx="5">
                  <c:v>1.63</c:v>
                </c:pt>
                <c:pt idx="8">
                  <c:v>1.681</c:v>
                </c:pt>
                <c:pt idx="11">
                  <c:v>1.65</c:v>
                </c:pt>
                <c:pt idx="15">
                  <c:v>1.66</c:v>
                </c:pt>
                <c:pt idx="19">
                  <c:v>1.99</c:v>
                </c:pt>
                <c:pt idx="23">
                  <c:v>2.7</c:v>
                </c:pt>
                <c:pt idx="27">
                  <c:v>3.28</c:v>
                </c:pt>
                <c:pt idx="31">
                  <c:v>2.76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2D-45BC-B19B-A7CC492CEA10}"/>
            </c:ext>
          </c:extLst>
        </c:ser>
        <c:ser>
          <c:idx val="2"/>
          <c:order val="2"/>
          <c:tx>
            <c:strRef>
              <c:f>'Coal-325'!$P$6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'Coal-325'!$M$7:$M$42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'Coal-325'!$P$7:$P$42</c:f>
              <c:numCache>
                <c:formatCode>0.000</c:formatCode>
                <c:ptCount val="36"/>
                <c:pt idx="1">
                  <c:v>1.8109678685854227</c:v>
                </c:pt>
                <c:pt idx="2">
                  <c:v>1.86</c:v>
                </c:pt>
                <c:pt idx="3">
                  <c:v>1.7271244239396857</c:v>
                </c:pt>
                <c:pt idx="4">
                  <c:v>1.6674501266975439</c:v>
                </c:pt>
                <c:pt idx="5">
                  <c:v>1.63</c:v>
                </c:pt>
                <c:pt idx="6">
                  <c:v>1.6381839461564291</c:v>
                </c:pt>
                <c:pt idx="7">
                  <c:v>1.6552624238766898</c:v>
                </c:pt>
                <c:pt idx="8">
                  <c:v>1.681</c:v>
                </c:pt>
                <c:pt idx="9">
                  <c:v>1.670380241778981</c:v>
                </c:pt>
                <c:pt idx="10">
                  <c:v>1.6586613074439658</c:v>
                </c:pt>
                <c:pt idx="11">
                  <c:v>1.65</c:v>
                </c:pt>
                <c:pt idx="12">
                  <c:v>1.6819662526884207</c:v>
                </c:pt>
                <c:pt idx="13">
                  <c:v>1.6800634383734863</c:v>
                </c:pt>
                <c:pt idx="14">
                  <c:v>1.6767269304990355</c:v>
                </c:pt>
                <c:pt idx="15">
                  <c:v>1.66</c:v>
                </c:pt>
                <c:pt idx="16">
                  <c:v>1.6963244410794314</c:v>
                </c:pt>
                <c:pt idx="17">
                  <c:v>1.7624245309225062</c:v>
                </c:pt>
                <c:pt idx="18">
                  <c:v>1.8683684900321849</c:v>
                </c:pt>
                <c:pt idx="19">
                  <c:v>1.99</c:v>
                </c:pt>
                <c:pt idx="20">
                  <c:v>1.9904238196706978</c:v>
                </c:pt>
                <c:pt idx="21">
                  <c:v>2.1908068413849806</c:v>
                </c:pt>
                <c:pt idx="22">
                  <c:v>2.5553481091054713</c:v>
                </c:pt>
                <c:pt idx="23">
                  <c:v>2.7</c:v>
                </c:pt>
                <c:pt idx="24">
                  <c:v>2.752603910590127</c:v>
                </c:pt>
                <c:pt idx="25">
                  <c:v>3.3602687408013034</c:v>
                </c:pt>
                <c:pt idx="26">
                  <c:v>3.315557809787312</c:v>
                </c:pt>
                <c:pt idx="27">
                  <c:v>3.28</c:v>
                </c:pt>
                <c:pt idx="28">
                  <c:v>3.7023199182502773</c:v>
                </c:pt>
                <c:pt idx="29">
                  <c:v>3.5115646826870002</c:v>
                </c:pt>
                <c:pt idx="30">
                  <c:v>3.0937577448881584</c:v>
                </c:pt>
                <c:pt idx="31">
                  <c:v>2.76</c:v>
                </c:pt>
                <c:pt idx="32">
                  <c:v>2.5365201846693841</c:v>
                </c:pt>
                <c:pt idx="33">
                  <c:v>2.3740888387811419</c:v>
                </c:pt>
                <c:pt idx="34">
                  <c:v>2.8454682755874305</c:v>
                </c:pt>
                <c:pt idx="35">
                  <c:v>3.0928077799034601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2D-45BC-B19B-A7CC492CE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46592"/>
        <c:axId val="45286528"/>
      </c:lineChart>
      <c:catAx>
        <c:axId val="44846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28652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45286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84659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'Coal-326'!$N$6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'Coal-326'!$M$7:$M$42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'Coal-326'!$N$7:$N$42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 formatCode="General">
                  <c:v>2.7862700228832953</c:v>
                </c:pt>
                <c:pt idx="28" formatCode="General">
                  <c:v>3.175707000463607</c:v>
                </c:pt>
                <c:pt idx="29" formatCode="General">
                  <c:v>3.0787878787878791</c:v>
                </c:pt>
                <c:pt idx="30" formatCode="General">
                  <c:v>2.8060185185185182</c:v>
                </c:pt>
                <c:pt idx="31" formatCode="General">
                  <c:v>2.6011614401858307</c:v>
                </c:pt>
                <c:pt idx="32" formatCode="General">
                  <c:v>2.4259102455546149</c:v>
                </c:pt>
                <c:pt idx="33" formatCode="General">
                  <c:v>2.2987413915934458</c:v>
                </c:pt>
                <c:pt idx="34" formatCode="General">
                  <c:v>2.6728199211614267</c:v>
                </c:pt>
                <c:pt idx="35" formatCode="General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E7-48F5-8570-52AFF948E2EA}"/>
            </c:ext>
          </c:extLst>
        </c:ser>
        <c:ser>
          <c:idx val="1"/>
          <c:order val="1"/>
          <c:tx>
            <c:strRef>
              <c:f>'Coal-326'!$O$6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'Coal-326'!$M$7:$M$42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'Coal-326'!$O$7:$O$42</c:f>
              <c:numCache>
                <c:formatCode>General</c:formatCode>
                <c:ptCount val="36"/>
                <c:pt idx="2">
                  <c:v>2.11</c:v>
                </c:pt>
                <c:pt idx="5">
                  <c:v>2.2599999999999998</c:v>
                </c:pt>
                <c:pt idx="8">
                  <c:v>2.1539999999999999</c:v>
                </c:pt>
                <c:pt idx="11">
                  <c:v>2.2799999999999998</c:v>
                </c:pt>
                <c:pt idx="15">
                  <c:v>2.5</c:v>
                </c:pt>
                <c:pt idx="19">
                  <c:v>2</c:v>
                </c:pt>
                <c:pt idx="23">
                  <c:v>3</c:v>
                </c:pt>
                <c:pt idx="27">
                  <c:v>6.1</c:v>
                </c:pt>
                <c:pt idx="31">
                  <c:v>7.09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E7-48F5-8570-52AFF948E2EA}"/>
            </c:ext>
          </c:extLst>
        </c:ser>
        <c:ser>
          <c:idx val="2"/>
          <c:order val="2"/>
          <c:tx>
            <c:strRef>
              <c:f>'Coal-326'!$P$6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'Coal-326'!$M$7:$M$42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'Coal-326'!$P$7:$P$42</c:f>
              <c:numCache>
                <c:formatCode>0.000</c:formatCode>
                <c:ptCount val="36"/>
                <c:pt idx="1">
                  <c:v>2.1365222227733573</c:v>
                </c:pt>
                <c:pt idx="2">
                  <c:v>2.11</c:v>
                </c:pt>
                <c:pt idx="3">
                  <c:v>2.315688436800587</c:v>
                </c:pt>
                <c:pt idx="4">
                  <c:v>2.2251431654122387</c:v>
                </c:pt>
                <c:pt idx="5">
                  <c:v>2.2599999999999998</c:v>
                </c:pt>
                <c:pt idx="6">
                  <c:v>2.2033829447857998</c:v>
                </c:pt>
                <c:pt idx="7">
                  <c:v>2.1715937543669126</c:v>
                </c:pt>
                <c:pt idx="8">
                  <c:v>2.1539999999999999</c:v>
                </c:pt>
                <c:pt idx="9">
                  <c:v>2.2295142633152651</c:v>
                </c:pt>
                <c:pt idx="10">
                  <c:v>2.2569563036482236</c:v>
                </c:pt>
                <c:pt idx="11">
                  <c:v>2.2799999999999998</c:v>
                </c:pt>
                <c:pt idx="12">
                  <c:v>2.3329874890142692</c:v>
                </c:pt>
                <c:pt idx="13">
                  <c:v>2.428493501872345</c:v>
                </c:pt>
                <c:pt idx="14">
                  <c:v>2.4652505801484628</c:v>
                </c:pt>
                <c:pt idx="15">
                  <c:v>2.5</c:v>
                </c:pt>
                <c:pt idx="16">
                  <c:v>2.287818884667475</c:v>
                </c:pt>
                <c:pt idx="17">
                  <c:v>2.1351869315902947</c:v>
                </c:pt>
                <c:pt idx="18">
                  <c:v>2.0334363707400733</c:v>
                </c:pt>
                <c:pt idx="19">
                  <c:v>2</c:v>
                </c:pt>
                <c:pt idx="20">
                  <c:v>2.0802717135251934</c:v>
                </c:pt>
                <c:pt idx="21">
                  <c:v>2.0629657701201731</c:v>
                </c:pt>
                <c:pt idx="22">
                  <c:v>2.3912925456932626</c:v>
                </c:pt>
                <c:pt idx="23">
                  <c:v>3</c:v>
                </c:pt>
                <c:pt idx="24">
                  <c:v>3.2703573368799912</c:v>
                </c:pt>
                <c:pt idx="25">
                  <c:v>3.3589411468719832</c:v>
                </c:pt>
                <c:pt idx="26">
                  <c:v>4.9956592176193935</c:v>
                </c:pt>
                <c:pt idx="27">
                  <c:v>6.1</c:v>
                </c:pt>
                <c:pt idx="28">
                  <c:v>6.73794094631109</c:v>
                </c:pt>
                <c:pt idx="29">
                  <c:v>7.6895766968055126</c:v>
                </c:pt>
                <c:pt idx="30">
                  <c:v>7.5813871847075838</c:v>
                </c:pt>
                <c:pt idx="31">
                  <c:v>7.09</c:v>
                </c:pt>
                <c:pt idx="32">
                  <c:v>6.6435931241122468</c:v>
                </c:pt>
                <c:pt idx="33">
                  <c:v>6.2617008364370967</c:v>
                </c:pt>
                <c:pt idx="34">
                  <c:v>5.9845854383797326</c:v>
                </c:pt>
                <c:pt idx="35">
                  <c:v>6.7997451052081992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E7-48F5-8570-52AFF948E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04992"/>
        <c:axId val="45288832"/>
      </c:lineChart>
      <c:catAx>
        <c:axId val="45204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28883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45288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20499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'Coal-327'!$N$6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'Coal-327'!$M$7:$M$42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'Coal-327'!$N$7:$N$42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 formatCode="General">
                  <c:v>2.7862700228832953</c:v>
                </c:pt>
                <c:pt idx="28" formatCode="General">
                  <c:v>3.175707000463607</c:v>
                </c:pt>
                <c:pt idx="29" formatCode="General">
                  <c:v>3.0787878787878791</c:v>
                </c:pt>
                <c:pt idx="30" formatCode="General">
                  <c:v>2.8060185185185182</c:v>
                </c:pt>
                <c:pt idx="31" formatCode="General">
                  <c:v>2.6011614401858307</c:v>
                </c:pt>
                <c:pt idx="32" formatCode="General">
                  <c:v>2.4259102455546149</c:v>
                </c:pt>
                <c:pt idx="33" formatCode="General">
                  <c:v>2.2987413915934458</c:v>
                </c:pt>
                <c:pt idx="34" formatCode="General">
                  <c:v>2.6728199211614267</c:v>
                </c:pt>
                <c:pt idx="35" formatCode="General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C0-4203-9F87-72BA13717973}"/>
            </c:ext>
          </c:extLst>
        </c:ser>
        <c:ser>
          <c:idx val="1"/>
          <c:order val="1"/>
          <c:tx>
            <c:strRef>
              <c:f>'Coal-327'!$O$6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'Coal-327'!$M$7:$M$42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'Coal-327'!$O$7:$O$42</c:f>
              <c:numCache>
                <c:formatCode>General</c:formatCode>
                <c:ptCount val="36"/>
                <c:pt idx="2">
                  <c:v>1.87</c:v>
                </c:pt>
                <c:pt idx="5">
                  <c:v>1.53</c:v>
                </c:pt>
                <c:pt idx="8">
                  <c:v>1.583</c:v>
                </c:pt>
                <c:pt idx="11">
                  <c:v>1.66</c:v>
                </c:pt>
                <c:pt idx="15">
                  <c:v>1.6</c:v>
                </c:pt>
                <c:pt idx="19">
                  <c:v>1.75</c:v>
                </c:pt>
                <c:pt idx="23">
                  <c:v>2.57</c:v>
                </c:pt>
                <c:pt idx="27">
                  <c:v>3.07</c:v>
                </c:pt>
                <c:pt idx="31">
                  <c:v>3.48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C0-4203-9F87-72BA13717973}"/>
            </c:ext>
          </c:extLst>
        </c:ser>
        <c:ser>
          <c:idx val="2"/>
          <c:order val="2"/>
          <c:tx>
            <c:strRef>
              <c:f>'Coal-327'!$P$6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'Coal-327'!$M$7:$M$42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'Coal-327'!$P$7:$P$42</c:f>
              <c:numCache>
                <c:formatCode>0.000</c:formatCode>
                <c:ptCount val="36"/>
                <c:pt idx="1">
                  <c:v>1.8495806413577152</c:v>
                </c:pt>
                <c:pt idx="2">
                  <c:v>1.87</c:v>
                </c:pt>
                <c:pt idx="3">
                  <c:v>1.7677887731794137</c:v>
                </c:pt>
                <c:pt idx="4">
                  <c:v>1.6245323283215125</c:v>
                </c:pt>
                <c:pt idx="5">
                  <c:v>1.53</c:v>
                </c:pt>
                <c:pt idx="6">
                  <c:v>1.5368126676555838</c:v>
                </c:pt>
                <c:pt idx="7">
                  <c:v>1.5558289022030896</c:v>
                </c:pt>
                <c:pt idx="8">
                  <c:v>1.583</c:v>
                </c:pt>
                <c:pt idx="9">
                  <c:v>1.6173170782505886</c:v>
                </c:pt>
                <c:pt idx="10">
                  <c:v>1.6386935712859758</c:v>
                </c:pt>
                <c:pt idx="11">
                  <c:v>1.66</c:v>
                </c:pt>
                <c:pt idx="12">
                  <c:v>1.6610164201524562</c:v>
                </c:pt>
                <c:pt idx="13">
                  <c:v>1.654435854618292</c:v>
                </c:pt>
                <c:pt idx="14">
                  <c:v>1.6312500594085999</c:v>
                </c:pt>
                <c:pt idx="15">
                  <c:v>1.6</c:v>
                </c:pt>
                <c:pt idx="16">
                  <c:v>1.5881070648511875</c:v>
                </c:pt>
                <c:pt idx="17">
                  <c:v>1.6089604573652376</c:v>
                </c:pt>
                <c:pt idx="18">
                  <c:v>1.6658866425411856</c:v>
                </c:pt>
                <c:pt idx="19">
                  <c:v>1.75</c:v>
                </c:pt>
                <c:pt idx="20">
                  <c:v>1.809851716073088</c:v>
                </c:pt>
                <c:pt idx="21">
                  <c:v>1.9558223610727929</c:v>
                </c:pt>
                <c:pt idx="22">
                  <c:v>2.2869892082179994</c:v>
                </c:pt>
                <c:pt idx="23">
                  <c:v>2.57</c:v>
                </c:pt>
                <c:pt idx="24">
                  <c:v>2.6722675374693403</c:v>
                </c:pt>
                <c:pt idx="25">
                  <c:v>3.0375493163213574</c:v>
                </c:pt>
                <c:pt idx="26">
                  <c:v>3.1227902852214982</c:v>
                </c:pt>
                <c:pt idx="27">
                  <c:v>3.07</c:v>
                </c:pt>
                <c:pt idx="28">
                  <c:v>3.5878621784288289</c:v>
                </c:pt>
                <c:pt idx="29">
                  <c:v>3.8455889726100025</c:v>
                </c:pt>
                <c:pt idx="30">
                  <c:v>3.6907075769062008</c:v>
                </c:pt>
                <c:pt idx="31">
                  <c:v>3.48</c:v>
                </c:pt>
                <c:pt idx="32">
                  <c:v>3.2343682303153427</c:v>
                </c:pt>
                <c:pt idx="33">
                  <c:v>3.0403909610277577</c:v>
                </c:pt>
                <c:pt idx="34">
                  <c:v>3.2307422599211013</c:v>
                </c:pt>
                <c:pt idx="35">
                  <c:v>3.5889515594272621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C0-4203-9F87-72BA13717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04480"/>
        <c:axId val="45291136"/>
      </c:lineChart>
      <c:catAx>
        <c:axId val="45204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29113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45291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20448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'Coal-331'!$N$6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'Coal-331'!$M$7:$M$42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'Coal-331'!$N$7:$N$42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 formatCode="General">
                  <c:v>2.7862700228832953</c:v>
                </c:pt>
                <c:pt idx="28" formatCode="General">
                  <c:v>3.175707000463607</c:v>
                </c:pt>
                <c:pt idx="29" formatCode="General">
                  <c:v>3.0787878787878791</c:v>
                </c:pt>
                <c:pt idx="30" formatCode="General">
                  <c:v>2.8060185185185182</c:v>
                </c:pt>
                <c:pt idx="31" formatCode="General">
                  <c:v>2.6011614401858307</c:v>
                </c:pt>
                <c:pt idx="32" formatCode="General">
                  <c:v>2.4259102455546149</c:v>
                </c:pt>
                <c:pt idx="33" formatCode="General">
                  <c:v>2.2987413915934458</c:v>
                </c:pt>
                <c:pt idx="34" formatCode="General">
                  <c:v>2.6728199211614267</c:v>
                </c:pt>
                <c:pt idx="35" formatCode="General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2F-4518-A2BB-FC0C22FEA099}"/>
            </c:ext>
          </c:extLst>
        </c:ser>
        <c:ser>
          <c:idx val="1"/>
          <c:order val="1"/>
          <c:tx>
            <c:strRef>
              <c:f>'Coal-331'!$O$6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'Coal-331'!$M$7:$M$42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'Coal-331'!$O$7:$O$42</c:f>
              <c:numCache>
                <c:formatCode>General</c:formatCode>
                <c:ptCount val="36"/>
                <c:pt idx="2">
                  <c:v>2.46</c:v>
                </c:pt>
                <c:pt idx="5">
                  <c:v>1.78</c:v>
                </c:pt>
                <c:pt idx="8">
                  <c:v>1.8779999999999999</c:v>
                </c:pt>
                <c:pt idx="11">
                  <c:v>1.81</c:v>
                </c:pt>
                <c:pt idx="15">
                  <c:v>1.42</c:v>
                </c:pt>
                <c:pt idx="19">
                  <c:v>1.95</c:v>
                </c:pt>
                <c:pt idx="23">
                  <c:v>3.56</c:v>
                </c:pt>
                <c:pt idx="27">
                  <c:v>4.79</c:v>
                </c:pt>
                <c:pt idx="31">
                  <c:v>4.82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2F-4518-A2BB-FC0C22FEA099}"/>
            </c:ext>
          </c:extLst>
        </c:ser>
        <c:ser>
          <c:idx val="2"/>
          <c:order val="2"/>
          <c:tx>
            <c:strRef>
              <c:f>'Coal-331'!$P$6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'Coal-331'!$M$7:$M$42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'Coal-331'!$P$7:$P$42</c:f>
              <c:numCache>
                <c:formatCode>0.000</c:formatCode>
                <c:ptCount val="36"/>
                <c:pt idx="1">
                  <c:v>2.3925435685540832</c:v>
                </c:pt>
                <c:pt idx="2">
                  <c:v>2.46</c:v>
                </c:pt>
                <c:pt idx="3">
                  <c:v>2.1564257506521094</c:v>
                </c:pt>
                <c:pt idx="4">
                  <c:v>1.951540975434511</c:v>
                </c:pt>
                <c:pt idx="5">
                  <c:v>1.78</c:v>
                </c:pt>
                <c:pt idx="6">
                  <c:v>1.8006108255580306</c:v>
                </c:pt>
                <c:pt idx="7">
                  <c:v>1.8335451540575423</c:v>
                </c:pt>
                <c:pt idx="8">
                  <c:v>1.8779999999999999</c:v>
                </c:pt>
                <c:pt idx="9">
                  <c:v>1.854811404282255</c:v>
                </c:pt>
                <c:pt idx="10">
                  <c:v>1.8301704626405297</c:v>
                </c:pt>
                <c:pt idx="11">
                  <c:v>1.81</c:v>
                </c:pt>
                <c:pt idx="12">
                  <c:v>1.7529507795439423</c:v>
                </c:pt>
                <c:pt idx="13">
                  <c:v>1.6491534662907803</c:v>
                </c:pt>
                <c:pt idx="14">
                  <c:v>1.5437586057288024</c:v>
                </c:pt>
                <c:pt idx="15">
                  <c:v>1.42</c:v>
                </c:pt>
                <c:pt idx="16">
                  <c:v>1.4896798710074424</c:v>
                </c:pt>
                <c:pt idx="17">
                  <c:v>1.5998474217046919</c:v>
                </c:pt>
                <c:pt idx="18">
                  <c:v>1.7643743939191614</c:v>
                </c:pt>
                <c:pt idx="19">
                  <c:v>1.95</c:v>
                </c:pt>
                <c:pt idx="20">
                  <c:v>2.1105578506106188</c:v>
                </c:pt>
                <c:pt idx="21">
                  <c:v>2.5461448661835959</c:v>
                </c:pt>
                <c:pt idx="22">
                  <c:v>3.2048382594504594</c:v>
                </c:pt>
                <c:pt idx="23">
                  <c:v>3.56</c:v>
                </c:pt>
                <c:pt idx="24">
                  <c:v>3.6304884982050116</c:v>
                </c:pt>
                <c:pt idx="25">
                  <c:v>4.4638613738126818</c:v>
                </c:pt>
                <c:pt idx="26">
                  <c:v>4.6189736377068558</c:v>
                </c:pt>
                <c:pt idx="27">
                  <c:v>4.79</c:v>
                </c:pt>
                <c:pt idx="28">
                  <c:v>5.5530190870425642</c:v>
                </c:pt>
                <c:pt idx="29">
                  <c:v>5.4727069702610844</c:v>
                </c:pt>
                <c:pt idx="30">
                  <c:v>5.0874742538762208</c:v>
                </c:pt>
                <c:pt idx="31">
                  <c:v>4.82</c:v>
                </c:pt>
                <c:pt idx="32">
                  <c:v>4.5161181299750925</c:v>
                </c:pt>
                <c:pt idx="33">
                  <c:v>4.2956100231290053</c:v>
                </c:pt>
                <c:pt idx="34">
                  <c:v>4.9442542925189841</c:v>
                </c:pt>
                <c:pt idx="35">
                  <c:v>5.2785577663711916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2F-4518-A2BB-FC0C22FEA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435904"/>
        <c:axId val="45555712"/>
      </c:lineChart>
      <c:catAx>
        <c:axId val="45435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55571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455557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435904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'Coal-332'!$N$6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'Coal-332'!$M$7:$M$42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'Coal-332'!$N$7:$N$42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 formatCode="General">
                  <c:v>2.7862700228832953</c:v>
                </c:pt>
                <c:pt idx="28" formatCode="General">
                  <c:v>3.175707000463607</c:v>
                </c:pt>
                <c:pt idx="29" formatCode="General">
                  <c:v>3.0787878787878791</c:v>
                </c:pt>
                <c:pt idx="30" formatCode="General">
                  <c:v>2.8060185185185182</c:v>
                </c:pt>
                <c:pt idx="31" formatCode="General">
                  <c:v>2.6011614401858307</c:v>
                </c:pt>
                <c:pt idx="32" formatCode="General">
                  <c:v>2.4259102455546149</c:v>
                </c:pt>
                <c:pt idx="33" formatCode="General">
                  <c:v>2.2987413915934458</c:v>
                </c:pt>
                <c:pt idx="34" formatCode="General">
                  <c:v>2.6728199211614267</c:v>
                </c:pt>
                <c:pt idx="35" formatCode="General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11-46BB-AF27-54523C990CD6}"/>
            </c:ext>
          </c:extLst>
        </c:ser>
        <c:ser>
          <c:idx val="1"/>
          <c:order val="1"/>
          <c:tx>
            <c:strRef>
              <c:f>'Coal-332'!$O$6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'Coal-332'!$M$7:$M$42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'Coal-332'!$O$7:$O$42</c:f>
              <c:numCache>
                <c:formatCode>General</c:formatCode>
                <c:ptCount val="36"/>
                <c:pt idx="2">
                  <c:v>2.29</c:v>
                </c:pt>
                <c:pt idx="5">
                  <c:v>1.94</c:v>
                </c:pt>
                <c:pt idx="8">
                  <c:v>1.9930000000000001</c:v>
                </c:pt>
                <c:pt idx="11">
                  <c:v>2.08</c:v>
                </c:pt>
                <c:pt idx="15">
                  <c:v>2.61</c:v>
                </c:pt>
                <c:pt idx="19">
                  <c:v>5.03</c:v>
                </c:pt>
                <c:pt idx="23">
                  <c:v>4</c:v>
                </c:pt>
                <c:pt idx="27">
                  <c:v>4.8499999999999996</c:v>
                </c:pt>
                <c:pt idx="3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11-46BB-AF27-54523C990CD6}"/>
            </c:ext>
          </c:extLst>
        </c:ser>
        <c:ser>
          <c:idx val="2"/>
          <c:order val="2"/>
          <c:tx>
            <c:strRef>
              <c:f>'Coal-332'!$P$6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'Coal-332'!$M$7:$M$42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'Coal-332'!$P$7:$P$42</c:f>
              <c:numCache>
                <c:formatCode>0.000</c:formatCode>
                <c:ptCount val="36"/>
                <c:pt idx="1">
                  <c:v>2.2131848977430235</c:v>
                </c:pt>
                <c:pt idx="2">
                  <c:v>2.29</c:v>
                </c:pt>
                <c:pt idx="3">
                  <c:v>2.0849152892144831</c:v>
                </c:pt>
                <c:pt idx="4">
                  <c:v>1.9952793228352306</c:v>
                </c:pt>
                <c:pt idx="5">
                  <c:v>1.94</c:v>
                </c:pt>
                <c:pt idx="6">
                  <c:v>1.9440131049076166</c:v>
                </c:pt>
                <c:pt idx="7">
                  <c:v>1.9616127378769299</c:v>
                </c:pt>
                <c:pt idx="8">
                  <c:v>1.9930000000000001</c:v>
                </c:pt>
                <c:pt idx="9">
                  <c:v>2.0210119210962376</c:v>
                </c:pt>
                <c:pt idx="10">
                  <c:v>2.0487865635072895</c:v>
                </c:pt>
                <c:pt idx="11">
                  <c:v>2.08</c:v>
                </c:pt>
                <c:pt idx="12">
                  <c:v>2.258626529618764</c:v>
                </c:pt>
                <c:pt idx="13">
                  <c:v>2.3841300697944563</c:v>
                </c:pt>
                <c:pt idx="14">
                  <c:v>2.5075419419321605</c:v>
                </c:pt>
                <c:pt idx="15">
                  <c:v>2.61</c:v>
                </c:pt>
                <c:pt idx="16">
                  <c:v>3.1429510028511536</c:v>
                </c:pt>
                <c:pt idx="17">
                  <c:v>3.7223531292900258</c:v>
                </c:pt>
                <c:pt idx="18">
                  <c:v>4.363987890464565</c:v>
                </c:pt>
                <c:pt idx="19">
                  <c:v>5.03</c:v>
                </c:pt>
                <c:pt idx="20">
                  <c:v>4.4957762169447539</c:v>
                </c:pt>
                <c:pt idx="21">
                  <c:v>4.2747866359171178</c:v>
                </c:pt>
                <c:pt idx="22">
                  <c:v>4.3098451007762577</c:v>
                </c:pt>
                <c:pt idx="23">
                  <c:v>4</c:v>
                </c:pt>
                <c:pt idx="24">
                  <c:v>4.0816356848535555</c:v>
                </c:pt>
                <c:pt idx="25">
                  <c:v>5.0325379767501719</c:v>
                </c:pt>
                <c:pt idx="26">
                  <c:v>4.9334151944251738</c:v>
                </c:pt>
                <c:pt idx="27">
                  <c:v>4.8499999999999996</c:v>
                </c:pt>
                <c:pt idx="28">
                  <c:v>5.7509920973331408</c:v>
                </c:pt>
                <c:pt idx="29">
                  <c:v>5.691570088226479</c:v>
                </c:pt>
                <c:pt idx="30">
                  <c:v>5.2795101288951392</c:v>
                </c:pt>
                <c:pt idx="31">
                  <c:v>5</c:v>
                </c:pt>
                <c:pt idx="32">
                  <c:v>4.6513617534647231</c:v>
                </c:pt>
                <c:pt idx="33">
                  <c:v>4.3981107455857726</c:v>
                </c:pt>
                <c:pt idx="34">
                  <c:v>5.1366443208080508</c:v>
                </c:pt>
                <c:pt idx="35">
                  <c:v>5.5216718626834833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11-46BB-AF27-54523C990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51648"/>
        <c:axId val="45558016"/>
      </c:lineChart>
      <c:catAx>
        <c:axId val="45851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55801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455580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85164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'Coal-333'!$N$6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'Coal-333'!$M$7:$M$42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'Coal-333'!$N$7:$N$42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 formatCode="General">
                  <c:v>2.7862700228832953</c:v>
                </c:pt>
                <c:pt idx="28" formatCode="General">
                  <c:v>3.175707000463607</c:v>
                </c:pt>
                <c:pt idx="29" formatCode="General">
                  <c:v>3.0787878787878791</c:v>
                </c:pt>
                <c:pt idx="30" formatCode="General">
                  <c:v>2.8060185185185182</c:v>
                </c:pt>
                <c:pt idx="31" formatCode="General">
                  <c:v>2.6011614401858307</c:v>
                </c:pt>
                <c:pt idx="32" formatCode="General">
                  <c:v>2.4259102455546149</c:v>
                </c:pt>
                <c:pt idx="33" formatCode="General">
                  <c:v>2.2987413915934458</c:v>
                </c:pt>
                <c:pt idx="34" formatCode="General">
                  <c:v>2.6728199211614267</c:v>
                </c:pt>
                <c:pt idx="35" formatCode="General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BD-4BDA-BE52-4DF9A9ED7DBB}"/>
            </c:ext>
          </c:extLst>
        </c:ser>
        <c:ser>
          <c:idx val="1"/>
          <c:order val="1"/>
          <c:tx>
            <c:strRef>
              <c:f>'Coal-333'!$O$6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'Coal-333'!$M$7:$M$42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'Coal-333'!$O$7:$O$42</c:f>
              <c:numCache>
                <c:formatCode>General</c:formatCode>
                <c:ptCount val="36"/>
                <c:pt idx="2">
                  <c:v>1.83</c:v>
                </c:pt>
                <c:pt idx="5">
                  <c:v>1.58</c:v>
                </c:pt>
                <c:pt idx="8">
                  <c:v>1.544</c:v>
                </c:pt>
                <c:pt idx="11">
                  <c:v>1.65</c:v>
                </c:pt>
                <c:pt idx="15">
                  <c:v>1.57</c:v>
                </c:pt>
                <c:pt idx="19">
                  <c:v>1.49</c:v>
                </c:pt>
                <c:pt idx="23">
                  <c:v>2.67</c:v>
                </c:pt>
                <c:pt idx="27">
                  <c:v>3.5</c:v>
                </c:pt>
                <c:pt idx="31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BD-4BDA-BE52-4DF9A9ED7DBB}"/>
            </c:ext>
          </c:extLst>
        </c:ser>
        <c:ser>
          <c:idx val="2"/>
          <c:order val="2"/>
          <c:tx>
            <c:strRef>
              <c:f>'Coal-333'!$P$6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'Coal-333'!$M$7:$M$42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'Coal-333'!$P$7:$P$42</c:f>
              <c:numCache>
                <c:formatCode>0.000</c:formatCode>
                <c:ptCount val="36"/>
                <c:pt idx="1">
                  <c:v>1.7782031750313023</c:v>
                </c:pt>
                <c:pt idx="2">
                  <c:v>1.83</c:v>
                </c:pt>
                <c:pt idx="3">
                  <c:v>1.6867055783622549</c:v>
                </c:pt>
                <c:pt idx="4">
                  <c:v>1.6219118813470013</c:v>
                </c:pt>
                <c:pt idx="5">
                  <c:v>1.58</c:v>
                </c:pt>
                <c:pt idx="6">
                  <c:v>1.559113683143688</c:v>
                </c:pt>
                <c:pt idx="7">
                  <c:v>1.5465775429717576</c:v>
                </c:pt>
                <c:pt idx="8">
                  <c:v>1.544</c:v>
                </c:pt>
                <c:pt idx="9">
                  <c:v>1.5784051862938311</c:v>
                </c:pt>
                <c:pt idx="10">
                  <c:v>1.6132773221433652</c:v>
                </c:pt>
                <c:pt idx="11">
                  <c:v>1.65</c:v>
                </c:pt>
                <c:pt idx="12">
                  <c:v>1.6610603733843348</c:v>
                </c:pt>
                <c:pt idx="13">
                  <c:v>1.636224943680221</c:v>
                </c:pt>
                <c:pt idx="14">
                  <c:v>1.6101628277052769</c:v>
                </c:pt>
                <c:pt idx="15">
                  <c:v>1.57</c:v>
                </c:pt>
                <c:pt idx="16">
                  <c:v>1.5017631876428665</c:v>
                </c:pt>
                <c:pt idx="17">
                  <c:v>1.4646150826681121</c:v>
                </c:pt>
                <c:pt idx="18">
                  <c:v>1.469207185133542</c:v>
                </c:pt>
                <c:pt idx="19">
                  <c:v>1.49</c:v>
                </c:pt>
                <c:pt idx="20">
                  <c:v>1.599223271290007</c:v>
                </c:pt>
                <c:pt idx="21">
                  <c:v>1.9196293343982243</c:v>
                </c:pt>
                <c:pt idx="22">
                  <c:v>2.4113489660884908</c:v>
                </c:pt>
                <c:pt idx="23">
                  <c:v>2.67</c:v>
                </c:pt>
                <c:pt idx="24">
                  <c:v>2.7241250155925991</c:v>
                </c:pt>
                <c:pt idx="25">
                  <c:v>3.3640353702652934</c:v>
                </c:pt>
                <c:pt idx="26">
                  <c:v>3.4259078172398647</c:v>
                </c:pt>
                <c:pt idx="27">
                  <c:v>3.5</c:v>
                </c:pt>
                <c:pt idx="28">
                  <c:v>4.0801298567569413</c:v>
                </c:pt>
                <c:pt idx="29">
                  <c:v>4.0127027968670639</c:v>
                </c:pt>
                <c:pt idx="30">
                  <c:v>3.7111406280117856</c:v>
                </c:pt>
                <c:pt idx="31">
                  <c:v>3.5</c:v>
                </c:pt>
                <c:pt idx="32">
                  <c:v>3.2666624857637125</c:v>
                </c:pt>
                <c:pt idx="33">
                  <c:v>3.0973440150165166</c:v>
                </c:pt>
                <c:pt idx="34">
                  <c:v>3.5954094028287762</c:v>
                </c:pt>
                <c:pt idx="35">
                  <c:v>3.8521063277977974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BD-4BDA-BE52-4DF9A9ED7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53696"/>
        <c:axId val="45560320"/>
      </c:lineChart>
      <c:catAx>
        <c:axId val="45853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56032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455603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85369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'Coal-334'!$N$6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'Coal-334'!$M$7:$M$42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'Coal-334'!$N$7:$N$42</c:f>
              <c:numCache>
                <c:formatCode>General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>
                  <c:v>2.7862700228832953</c:v>
                </c:pt>
                <c:pt idx="28">
                  <c:v>3.175707000463607</c:v>
                </c:pt>
                <c:pt idx="29">
                  <c:v>3.0787878787878791</c:v>
                </c:pt>
                <c:pt idx="30">
                  <c:v>2.8060185185185182</c:v>
                </c:pt>
                <c:pt idx="31">
                  <c:v>2.6011614401858307</c:v>
                </c:pt>
                <c:pt idx="32">
                  <c:v>2.4259102455546149</c:v>
                </c:pt>
                <c:pt idx="33">
                  <c:v>2.2987413915934458</c:v>
                </c:pt>
                <c:pt idx="34">
                  <c:v>2.6728199211614267</c:v>
                </c:pt>
                <c:pt idx="35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E0-4A44-A2A7-148EC0A8121A}"/>
            </c:ext>
          </c:extLst>
        </c:ser>
        <c:ser>
          <c:idx val="1"/>
          <c:order val="1"/>
          <c:tx>
            <c:strRef>
              <c:f>'Coal-334'!$O$6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'Coal-334'!$M$7:$M$42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'Coal-334'!$O$7:$O$42</c:f>
              <c:numCache>
                <c:formatCode>General</c:formatCode>
                <c:ptCount val="36"/>
                <c:pt idx="2">
                  <c:v>1.4349999999999998</c:v>
                </c:pt>
                <c:pt idx="5">
                  <c:v>1.1759999999999999</c:v>
                </c:pt>
                <c:pt idx="8">
                  <c:v>2</c:v>
                </c:pt>
                <c:pt idx="11">
                  <c:v>1.4909999999999999</c:v>
                </c:pt>
                <c:pt idx="15">
                  <c:v>2</c:v>
                </c:pt>
                <c:pt idx="19">
                  <c:v>3.11</c:v>
                </c:pt>
                <c:pt idx="23">
                  <c:v>4</c:v>
                </c:pt>
                <c:pt idx="27">
                  <c:v>5</c:v>
                </c:pt>
                <c:pt idx="3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E0-4A44-A2A7-148EC0A8121A}"/>
            </c:ext>
          </c:extLst>
        </c:ser>
        <c:ser>
          <c:idx val="2"/>
          <c:order val="2"/>
          <c:tx>
            <c:strRef>
              <c:f>'Coal-334'!$P$6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'Coal-334'!$M$7:$M$42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'Coal-334'!$P$7:$P$42</c:f>
              <c:numCache>
                <c:formatCode>0.000</c:formatCode>
                <c:ptCount val="36"/>
                <c:pt idx="1">
                  <c:v>1.3654581194301036</c:v>
                </c:pt>
                <c:pt idx="2">
                  <c:v>1.4349999999999998</c:v>
                </c:pt>
                <c:pt idx="3">
                  <c:v>1.2679080393604638</c:v>
                </c:pt>
                <c:pt idx="4">
                  <c:v>1.2069768124034748</c:v>
                </c:pt>
                <c:pt idx="5">
                  <c:v>1.1759999999999999</c:v>
                </c:pt>
                <c:pt idx="6">
                  <c:v>1.4358282122972823</c:v>
                </c:pt>
                <c:pt idx="7">
                  <c:v>1.7155906175705637</c:v>
                </c:pt>
                <c:pt idx="8">
                  <c:v>2</c:v>
                </c:pt>
                <c:pt idx="9">
                  <c:v>1.831258261073367</c:v>
                </c:pt>
                <c:pt idx="10">
                  <c:v>1.6566302987644292</c:v>
                </c:pt>
                <c:pt idx="11">
                  <c:v>1.4909999999999999</c:v>
                </c:pt>
                <c:pt idx="12">
                  <c:v>1.659951335509563</c:v>
                </c:pt>
                <c:pt idx="13">
                  <c:v>1.7807093376855494</c:v>
                </c:pt>
                <c:pt idx="14">
                  <c:v>1.8998204035832138</c:v>
                </c:pt>
                <c:pt idx="15">
                  <c:v>2</c:v>
                </c:pt>
                <c:pt idx="16">
                  <c:v>2.2127377554794241</c:v>
                </c:pt>
                <c:pt idx="17">
                  <c:v>2.4672148874006363</c:v>
                </c:pt>
                <c:pt idx="18">
                  <c:v>2.7777319893880081</c:v>
                </c:pt>
                <c:pt idx="19">
                  <c:v>3.11</c:v>
                </c:pt>
                <c:pt idx="20">
                  <c:v>3.083078088745328</c:v>
                </c:pt>
                <c:pt idx="21">
                  <c:v>3.3396880058587923</c:v>
                </c:pt>
                <c:pt idx="22">
                  <c:v>3.8263017452825081</c:v>
                </c:pt>
                <c:pt idx="23">
                  <c:v>4</c:v>
                </c:pt>
                <c:pt idx="24">
                  <c:v>4.0726676851806838</c:v>
                </c:pt>
                <c:pt idx="25">
                  <c:v>4.93180469767095</c:v>
                </c:pt>
                <c:pt idx="26">
                  <c:v>4.9576993035029782</c:v>
                </c:pt>
                <c:pt idx="27">
                  <c:v>5</c:v>
                </c:pt>
                <c:pt idx="28">
                  <c:v>5.7788763353352754</c:v>
                </c:pt>
                <c:pt idx="29">
                  <c:v>5.6883494632948608</c:v>
                </c:pt>
                <c:pt idx="30">
                  <c:v>5.2834752196784613</c:v>
                </c:pt>
                <c:pt idx="31">
                  <c:v>5</c:v>
                </c:pt>
                <c:pt idx="32">
                  <c:v>4.6867234708439645</c:v>
                </c:pt>
                <c:pt idx="33">
                  <c:v>4.4593982462168817</c:v>
                </c:pt>
                <c:pt idx="34">
                  <c:v>5.1280956757633991</c:v>
                </c:pt>
                <c:pt idx="35">
                  <c:v>5.4727343077576025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E0-4A44-A2A7-148EC0A81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84416"/>
        <c:axId val="45562624"/>
      </c:lineChart>
      <c:catAx>
        <c:axId val="45884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56262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45562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88441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'Coal-335'!$N$6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'Coal-335'!$M$7:$M$42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'Coal-335'!$N$7:$N$42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 formatCode="General">
                  <c:v>2.7862700228832953</c:v>
                </c:pt>
                <c:pt idx="28" formatCode="General">
                  <c:v>3.175707000463607</c:v>
                </c:pt>
                <c:pt idx="29" formatCode="General">
                  <c:v>3.0787878787878791</c:v>
                </c:pt>
                <c:pt idx="30" formatCode="General">
                  <c:v>2.8060185185185182</c:v>
                </c:pt>
                <c:pt idx="31" formatCode="General">
                  <c:v>2.6011614401858307</c:v>
                </c:pt>
                <c:pt idx="32" formatCode="General">
                  <c:v>2.4259102455546149</c:v>
                </c:pt>
                <c:pt idx="33" formatCode="General">
                  <c:v>2.2987413915934458</c:v>
                </c:pt>
                <c:pt idx="34" formatCode="General">
                  <c:v>2.6728199211614267</c:v>
                </c:pt>
                <c:pt idx="35" formatCode="General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BB-4201-8900-F10351006ACB}"/>
            </c:ext>
          </c:extLst>
        </c:ser>
        <c:ser>
          <c:idx val="1"/>
          <c:order val="1"/>
          <c:tx>
            <c:strRef>
              <c:f>'Coal-335'!$O$6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'Coal-335'!$M$7:$M$42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'Coal-335'!$O$7:$O$42</c:f>
              <c:numCache>
                <c:formatCode>General</c:formatCode>
                <c:ptCount val="36"/>
                <c:pt idx="2">
                  <c:v>2.0499999999999998</c:v>
                </c:pt>
                <c:pt idx="5">
                  <c:v>1.68</c:v>
                </c:pt>
                <c:pt idx="8">
                  <c:v>2</c:v>
                </c:pt>
                <c:pt idx="11">
                  <c:v>2.13</c:v>
                </c:pt>
                <c:pt idx="15">
                  <c:v>2</c:v>
                </c:pt>
                <c:pt idx="19">
                  <c:v>2.5</c:v>
                </c:pt>
                <c:pt idx="23">
                  <c:v>3.5</c:v>
                </c:pt>
                <c:pt idx="27">
                  <c:v>5</c:v>
                </c:pt>
                <c:pt idx="3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BB-4201-8900-F10351006ACB}"/>
            </c:ext>
          </c:extLst>
        </c:ser>
        <c:ser>
          <c:idx val="2"/>
          <c:order val="2"/>
          <c:tx>
            <c:strRef>
              <c:f>'Coal-335'!$P$6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'Coal-335'!$M$7:$M$42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'Coal-335'!$P$7:$P$42</c:f>
              <c:numCache>
                <c:formatCode>0.000</c:formatCode>
                <c:ptCount val="36"/>
                <c:pt idx="1">
                  <c:v>1.990327426433165</c:v>
                </c:pt>
                <c:pt idx="2">
                  <c:v>2.0499999999999998</c:v>
                </c:pt>
                <c:pt idx="3">
                  <c:v>1.8701078714337975</c:v>
                </c:pt>
                <c:pt idx="4">
                  <c:v>1.7547392075545074</c:v>
                </c:pt>
                <c:pt idx="5">
                  <c:v>1.68</c:v>
                </c:pt>
                <c:pt idx="6">
                  <c:v>1.7726539210471761</c:v>
                </c:pt>
                <c:pt idx="7">
                  <c:v>1.8815141550422751</c:v>
                </c:pt>
                <c:pt idx="8">
                  <c:v>2</c:v>
                </c:pt>
                <c:pt idx="9">
                  <c:v>2.0455319021029101</c:v>
                </c:pt>
                <c:pt idx="10">
                  <c:v>2.0868200943072761</c:v>
                </c:pt>
                <c:pt idx="11">
                  <c:v>2.13</c:v>
                </c:pt>
                <c:pt idx="12">
                  <c:v>2.1346434469430968</c:v>
                </c:pt>
                <c:pt idx="13">
                  <c:v>2.1002967967522079</c:v>
                </c:pt>
                <c:pt idx="14">
                  <c:v>2.0587225742225725</c:v>
                </c:pt>
                <c:pt idx="15">
                  <c:v>2</c:v>
                </c:pt>
                <c:pt idx="16">
                  <c:v>2.058473093554221</c:v>
                </c:pt>
                <c:pt idx="17">
                  <c:v>2.1601519887041167</c:v>
                </c:pt>
                <c:pt idx="18">
                  <c:v>2.3169930561949275</c:v>
                </c:pt>
                <c:pt idx="19">
                  <c:v>2.5</c:v>
                </c:pt>
                <c:pt idx="20">
                  <c:v>2.5100405210896839</c:v>
                </c:pt>
                <c:pt idx="21">
                  <c:v>2.7644081269299985</c:v>
                </c:pt>
                <c:pt idx="22">
                  <c:v>3.2585727786866716</c:v>
                </c:pt>
                <c:pt idx="23">
                  <c:v>3.5</c:v>
                </c:pt>
                <c:pt idx="24">
                  <c:v>3.5915427840068488</c:v>
                </c:pt>
                <c:pt idx="25">
                  <c:v>4.369511964751517</c:v>
                </c:pt>
                <c:pt idx="26">
                  <c:v>4.7034766898255969</c:v>
                </c:pt>
                <c:pt idx="27">
                  <c:v>5</c:v>
                </c:pt>
                <c:pt idx="28">
                  <c:v>5.7356602704273598</c:v>
                </c:pt>
                <c:pt idx="29">
                  <c:v>5.7235509786313559</c:v>
                </c:pt>
                <c:pt idx="30">
                  <c:v>5.3261853798458141</c:v>
                </c:pt>
                <c:pt idx="31">
                  <c:v>5</c:v>
                </c:pt>
                <c:pt idx="32">
                  <c:v>4.6757702040578994</c:v>
                </c:pt>
                <c:pt idx="33">
                  <c:v>4.4348210091552778</c:v>
                </c:pt>
                <c:pt idx="34">
                  <c:v>5.0064550803369539</c:v>
                </c:pt>
                <c:pt idx="35">
                  <c:v>5.3948766697613344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BB-4201-8900-F10351006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86464"/>
        <c:axId val="46048384"/>
      </c:lineChart>
      <c:catAx>
        <c:axId val="45886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04838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460483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886464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'Coal-336'!$N$6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'Coal-336'!$M$7:$M$42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'Coal-336'!$N$7:$N$42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 formatCode="General">
                  <c:v>2.7862700228832953</c:v>
                </c:pt>
                <c:pt idx="28" formatCode="General">
                  <c:v>3.175707000463607</c:v>
                </c:pt>
                <c:pt idx="29" formatCode="General">
                  <c:v>3.0787878787878791</c:v>
                </c:pt>
                <c:pt idx="30" formatCode="General">
                  <c:v>2.8060185185185182</c:v>
                </c:pt>
                <c:pt idx="31" formatCode="General">
                  <c:v>2.6011614401858307</c:v>
                </c:pt>
                <c:pt idx="32" formatCode="General">
                  <c:v>2.4259102455546149</c:v>
                </c:pt>
                <c:pt idx="33" formatCode="General">
                  <c:v>2.2987413915934458</c:v>
                </c:pt>
                <c:pt idx="34" formatCode="General">
                  <c:v>2.6728199211614267</c:v>
                </c:pt>
                <c:pt idx="35" formatCode="General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06-4B8A-A204-08C0513AA8AE}"/>
            </c:ext>
          </c:extLst>
        </c:ser>
        <c:ser>
          <c:idx val="1"/>
          <c:order val="1"/>
          <c:tx>
            <c:strRef>
              <c:f>'Coal-336'!$O$6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'Coal-336'!$M$7:$M$42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'Coal-336'!$O$7:$O$42</c:f>
              <c:numCache>
                <c:formatCode>General</c:formatCode>
                <c:ptCount val="36"/>
                <c:pt idx="2">
                  <c:v>2.33</c:v>
                </c:pt>
                <c:pt idx="5">
                  <c:v>2.0499999999999998</c:v>
                </c:pt>
                <c:pt idx="8">
                  <c:v>2.06</c:v>
                </c:pt>
                <c:pt idx="11">
                  <c:v>1.87</c:v>
                </c:pt>
                <c:pt idx="15">
                  <c:v>1.79</c:v>
                </c:pt>
                <c:pt idx="19">
                  <c:v>2.2599999999999998</c:v>
                </c:pt>
                <c:pt idx="23">
                  <c:v>3.09</c:v>
                </c:pt>
                <c:pt idx="27">
                  <c:v>5.0599999999999996</c:v>
                </c:pt>
                <c:pt idx="31">
                  <c:v>5.44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06-4B8A-A204-08C0513AA8AE}"/>
            </c:ext>
          </c:extLst>
        </c:ser>
        <c:ser>
          <c:idx val="2"/>
          <c:order val="2"/>
          <c:tx>
            <c:strRef>
              <c:f>'Coal-336'!$P$6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'Coal-336'!$M$7:$M$42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'Coal-336'!$P$7:$P$42</c:f>
              <c:numCache>
                <c:formatCode>0.000</c:formatCode>
                <c:ptCount val="36"/>
                <c:pt idx="1">
                  <c:v>2.3009668677530524</c:v>
                </c:pt>
                <c:pt idx="2">
                  <c:v>2.33</c:v>
                </c:pt>
                <c:pt idx="3">
                  <c:v>2.2518024760890003</c:v>
                </c:pt>
                <c:pt idx="4">
                  <c:v>2.1172793357686208</c:v>
                </c:pt>
                <c:pt idx="5">
                  <c:v>2.0499999999999998</c:v>
                </c:pt>
                <c:pt idx="6">
                  <c:v>2.0381185036436746</c:v>
                </c:pt>
                <c:pt idx="7">
                  <c:v>2.0429349933827079</c:v>
                </c:pt>
                <c:pt idx="8">
                  <c:v>2.06</c:v>
                </c:pt>
                <c:pt idx="9">
                  <c:v>2.0099644723214802</c:v>
                </c:pt>
                <c:pt idx="10">
                  <c:v>1.938534636690997</c:v>
                </c:pt>
                <c:pt idx="11">
                  <c:v>1.87</c:v>
                </c:pt>
                <c:pt idx="12">
                  <c:v>1.8727728432347077</c:v>
                </c:pt>
                <c:pt idx="13">
                  <c:v>1.8647439625510354</c:v>
                </c:pt>
                <c:pt idx="14">
                  <c:v>1.8331050422148492</c:v>
                </c:pt>
                <c:pt idx="15">
                  <c:v>1.79</c:v>
                </c:pt>
                <c:pt idx="16">
                  <c:v>1.8372709729731698</c:v>
                </c:pt>
                <c:pt idx="17">
                  <c:v>1.9311021012710272</c:v>
                </c:pt>
                <c:pt idx="18">
                  <c:v>2.0762230974111691</c:v>
                </c:pt>
                <c:pt idx="19">
                  <c:v>2.2599999999999998</c:v>
                </c:pt>
                <c:pt idx="20">
                  <c:v>2.2611218484491817</c:v>
                </c:pt>
                <c:pt idx="21">
                  <c:v>2.3846913360755186</c:v>
                </c:pt>
                <c:pt idx="22">
                  <c:v>2.7715808525289196</c:v>
                </c:pt>
                <c:pt idx="23">
                  <c:v>3.09</c:v>
                </c:pt>
                <c:pt idx="24">
                  <c:v>3.2354084422045726</c:v>
                </c:pt>
                <c:pt idx="25">
                  <c:v>3.7547819761840828</c:v>
                </c:pt>
                <c:pt idx="26">
                  <c:v>4.5055204167041545</c:v>
                </c:pt>
                <c:pt idx="27">
                  <c:v>5.0599999999999996</c:v>
                </c:pt>
                <c:pt idx="28">
                  <c:v>5.7455800328340372</c:v>
                </c:pt>
                <c:pt idx="29">
                  <c:v>6.0612882613305956</c:v>
                </c:pt>
                <c:pt idx="30">
                  <c:v>5.7903321822355824</c:v>
                </c:pt>
                <c:pt idx="31">
                  <c:v>5.44</c:v>
                </c:pt>
                <c:pt idx="32">
                  <c:v>5.0907500484716266</c:v>
                </c:pt>
                <c:pt idx="33">
                  <c:v>4.8149447153477745</c:v>
                </c:pt>
                <c:pt idx="34">
                  <c:v>5.0855944706514302</c:v>
                </c:pt>
                <c:pt idx="35">
                  <c:v>5.5949120625328375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06-4B8A-A204-08C0513AA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06816"/>
        <c:axId val="46050688"/>
      </c:lineChart>
      <c:catAx>
        <c:axId val="46306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05068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460506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30681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'Coal-337'!$N$6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'Coal-337'!$M$7:$M$42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'Coal-337'!$N$7:$N$42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 formatCode="General">
                  <c:v>2.7862700228832953</c:v>
                </c:pt>
                <c:pt idx="28" formatCode="General">
                  <c:v>3.175707000463607</c:v>
                </c:pt>
                <c:pt idx="29" formatCode="General">
                  <c:v>3.0787878787878791</c:v>
                </c:pt>
                <c:pt idx="30" formatCode="General">
                  <c:v>2.8060185185185182</c:v>
                </c:pt>
                <c:pt idx="31" formatCode="General">
                  <c:v>2.6011614401858307</c:v>
                </c:pt>
                <c:pt idx="32" formatCode="General">
                  <c:v>2.4259102455546149</c:v>
                </c:pt>
                <c:pt idx="33" formatCode="General">
                  <c:v>2.2987413915934458</c:v>
                </c:pt>
                <c:pt idx="34" formatCode="General">
                  <c:v>2.6728199211614267</c:v>
                </c:pt>
                <c:pt idx="35" formatCode="General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F4-4995-A26A-FDA6D471671E}"/>
            </c:ext>
          </c:extLst>
        </c:ser>
        <c:ser>
          <c:idx val="1"/>
          <c:order val="1"/>
          <c:tx>
            <c:strRef>
              <c:f>'Coal-337'!$O$6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'Coal-337'!$M$7:$M$42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'Coal-337'!$O$7:$O$42</c:f>
              <c:numCache>
                <c:formatCode>General</c:formatCode>
                <c:ptCount val="36"/>
                <c:pt idx="2">
                  <c:v>2.46</c:v>
                </c:pt>
                <c:pt idx="5">
                  <c:v>2.1800000000000002</c:v>
                </c:pt>
                <c:pt idx="8">
                  <c:v>1.9830000000000001</c:v>
                </c:pt>
                <c:pt idx="11">
                  <c:v>2.27</c:v>
                </c:pt>
                <c:pt idx="15">
                  <c:v>2</c:v>
                </c:pt>
                <c:pt idx="19">
                  <c:v>2.6</c:v>
                </c:pt>
                <c:pt idx="23">
                  <c:v>1.87</c:v>
                </c:pt>
                <c:pt idx="27">
                  <c:v>2.64</c:v>
                </c:pt>
                <c:pt idx="31">
                  <c:v>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F4-4995-A26A-FDA6D471671E}"/>
            </c:ext>
          </c:extLst>
        </c:ser>
        <c:ser>
          <c:idx val="2"/>
          <c:order val="2"/>
          <c:tx>
            <c:strRef>
              <c:f>'Coal-337'!$P$6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'Coal-337'!$M$7:$M$42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'Coal-337'!$P$7:$P$42</c:f>
              <c:numCache>
                <c:formatCode>0.000</c:formatCode>
                <c:ptCount val="36"/>
                <c:pt idx="1">
                  <c:v>2.4364194531567378</c:v>
                </c:pt>
                <c:pt idx="2">
                  <c:v>2.46</c:v>
                </c:pt>
                <c:pt idx="3">
                  <c:v>2.3571402508220261</c:v>
                </c:pt>
                <c:pt idx="4">
                  <c:v>2.2530769675683686</c:v>
                </c:pt>
                <c:pt idx="5">
                  <c:v>2.1800000000000002</c:v>
                </c:pt>
                <c:pt idx="6">
                  <c:v>2.1072761940839513</c:v>
                </c:pt>
                <c:pt idx="7">
                  <c:v>2.0407257118229554</c:v>
                </c:pt>
                <c:pt idx="8">
                  <c:v>1.9830000000000001</c:v>
                </c:pt>
                <c:pt idx="9">
                  <c:v>2.082079547040351</c:v>
                </c:pt>
                <c:pt idx="10">
                  <c:v>2.1769257022071562</c:v>
                </c:pt>
                <c:pt idx="11">
                  <c:v>2.27</c:v>
                </c:pt>
                <c:pt idx="12">
                  <c:v>2.2185527463339927</c:v>
                </c:pt>
                <c:pt idx="13">
                  <c:v>2.1540870363929172</c:v>
                </c:pt>
                <c:pt idx="14">
                  <c:v>2.0808883994606586</c:v>
                </c:pt>
                <c:pt idx="15">
                  <c:v>2</c:v>
                </c:pt>
                <c:pt idx="16">
                  <c:v>2.1126374968681496</c:v>
                </c:pt>
                <c:pt idx="17">
                  <c:v>2.2498178718996984</c:v>
                </c:pt>
                <c:pt idx="18">
                  <c:v>2.4159477915736192</c:v>
                </c:pt>
                <c:pt idx="19">
                  <c:v>2.6</c:v>
                </c:pt>
                <c:pt idx="20">
                  <c:v>2.2964623661211863</c:v>
                </c:pt>
                <c:pt idx="21">
                  <c:v>2.0905192733004712</c:v>
                </c:pt>
                <c:pt idx="22">
                  <c:v>2.0222267693960441</c:v>
                </c:pt>
                <c:pt idx="23">
                  <c:v>1.87</c:v>
                </c:pt>
                <c:pt idx="24">
                  <c:v>1.9356761805811891</c:v>
                </c:pt>
                <c:pt idx="25">
                  <c:v>2.2843007051808963</c:v>
                </c:pt>
                <c:pt idx="26">
                  <c:v>2.4955844881170637</c:v>
                </c:pt>
                <c:pt idx="27">
                  <c:v>2.64</c:v>
                </c:pt>
                <c:pt idx="28">
                  <c:v>3.2887521440343925</c:v>
                </c:pt>
                <c:pt idx="29">
                  <c:v>3.6402415852919709</c:v>
                </c:pt>
                <c:pt idx="30">
                  <c:v>3.7227290297571947</c:v>
                </c:pt>
                <c:pt idx="31">
                  <c:v>3.8</c:v>
                </c:pt>
                <c:pt idx="32">
                  <c:v>3.6158670402583422</c:v>
                </c:pt>
                <c:pt idx="33">
                  <c:v>3.4742734840961593</c:v>
                </c:pt>
                <c:pt idx="34">
                  <c:v>3.697977798605395</c:v>
                </c:pt>
                <c:pt idx="35">
                  <c:v>3.9451582675738277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F4-4995-A26A-FDA6D4716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08864"/>
        <c:axId val="46052992"/>
      </c:lineChart>
      <c:catAx>
        <c:axId val="46308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05299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460529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308864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'Coal-339'!$N$6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'Coal-339'!$M$7:$M$42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'Coal-339'!$N$7:$N$42</c:f>
              <c:numCache>
                <c:formatCode>0.000</c:formatCode>
                <c:ptCount val="36"/>
                <c:pt idx="0">
                  <c:v>1.3710885852798589</c:v>
                </c:pt>
                <c:pt idx="1">
                  <c:v>1.3589174800354924</c:v>
                </c:pt>
                <c:pt idx="2">
                  <c:v>1.3978201634877385</c:v>
                </c:pt>
                <c:pt idx="3">
                  <c:v>1.2990990990990992</c:v>
                </c:pt>
                <c:pt idx="4">
                  <c:v>1.2596067917783738</c:v>
                </c:pt>
                <c:pt idx="5">
                  <c:v>1.237030411449016</c:v>
                </c:pt>
                <c:pt idx="6">
                  <c:v>1.2259507829977627</c:v>
                </c:pt>
                <c:pt idx="7">
                  <c:v>1.2212822796081924</c:v>
                </c:pt>
                <c:pt idx="8">
                  <c:v>1.223953695458593</c:v>
                </c:pt>
                <c:pt idx="9">
                  <c:v>1.2035955056179777</c:v>
                </c:pt>
                <c:pt idx="10">
                  <c:v>1.1821880650994574</c:v>
                </c:pt>
                <c:pt idx="11">
                  <c:v>1.1635704576347983</c:v>
                </c:pt>
                <c:pt idx="12">
                  <c:v>1.1644646924829156</c:v>
                </c:pt>
                <c:pt idx="13">
                  <c:v>1.1383989145183175</c:v>
                </c:pt>
                <c:pt idx="14">
                  <c:v>1.1114118177717636</c:v>
                </c:pt>
                <c:pt idx="15">
                  <c:v>1.0738341968911918</c:v>
                </c:pt>
                <c:pt idx="16">
                  <c:v>1.0635838150289019</c:v>
                </c:pt>
                <c:pt idx="17">
                  <c:v>1.0766830138207757</c:v>
                </c:pt>
                <c:pt idx="18">
                  <c:v>1.1211317418213969</c:v>
                </c:pt>
                <c:pt idx="19">
                  <c:v>1.1777482269503547</c:v>
                </c:pt>
                <c:pt idx="20">
                  <c:v>1.1895861148197597</c:v>
                </c:pt>
                <c:pt idx="21">
                  <c:v>1.3600356030262573</c:v>
                </c:pt>
                <c:pt idx="22">
                  <c:v>1.6591523895401261</c:v>
                </c:pt>
                <c:pt idx="23">
                  <c:v>1.7832199546485261</c:v>
                </c:pt>
                <c:pt idx="24">
                  <c:v>1.8238712561466248</c:v>
                </c:pt>
                <c:pt idx="25">
                  <c:v>2.3044843049327355</c:v>
                </c:pt>
                <c:pt idx="26">
                  <c:v>2.5407882676443627</c:v>
                </c:pt>
                <c:pt idx="27" formatCode="General">
                  <c:v>2.7862700228832953</c:v>
                </c:pt>
                <c:pt idx="28" formatCode="General">
                  <c:v>3.175707000463607</c:v>
                </c:pt>
                <c:pt idx="29" formatCode="General">
                  <c:v>3.0787878787878791</c:v>
                </c:pt>
                <c:pt idx="30" formatCode="General">
                  <c:v>2.8060185185185182</c:v>
                </c:pt>
                <c:pt idx="31" formatCode="General">
                  <c:v>2.6011614401858307</c:v>
                </c:pt>
                <c:pt idx="32" formatCode="General">
                  <c:v>2.4259102455546149</c:v>
                </c:pt>
                <c:pt idx="33" formatCode="General">
                  <c:v>2.2987413915934458</c:v>
                </c:pt>
                <c:pt idx="34" formatCode="General">
                  <c:v>2.6728199211614267</c:v>
                </c:pt>
                <c:pt idx="35" formatCode="General">
                  <c:v>2.8656155070157672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98-4A58-88D3-A8AF118202D8}"/>
            </c:ext>
          </c:extLst>
        </c:ser>
        <c:ser>
          <c:idx val="1"/>
          <c:order val="1"/>
          <c:tx>
            <c:strRef>
              <c:f>'Coal-339'!$O$6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'Coal-339'!$M$7:$M$42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'Coal-339'!$O$7:$O$42</c:f>
              <c:numCache>
                <c:formatCode>General</c:formatCode>
                <c:ptCount val="36"/>
                <c:pt idx="2">
                  <c:v>2.2599999999999998</c:v>
                </c:pt>
                <c:pt idx="5">
                  <c:v>1.82</c:v>
                </c:pt>
                <c:pt idx="8">
                  <c:v>2</c:v>
                </c:pt>
                <c:pt idx="11">
                  <c:v>2</c:v>
                </c:pt>
                <c:pt idx="15">
                  <c:v>2</c:v>
                </c:pt>
                <c:pt idx="19">
                  <c:v>2</c:v>
                </c:pt>
                <c:pt idx="23">
                  <c:v>3</c:v>
                </c:pt>
                <c:pt idx="27">
                  <c:v>3.63</c:v>
                </c:pt>
                <c:pt idx="3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98-4A58-88D3-A8AF118202D8}"/>
            </c:ext>
          </c:extLst>
        </c:ser>
        <c:ser>
          <c:idx val="2"/>
          <c:order val="2"/>
          <c:tx>
            <c:strRef>
              <c:f>'Coal-339'!$P$6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'Coal-339'!$M$7:$M$42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'Coal-339'!$P$7:$P$42</c:f>
              <c:numCache>
                <c:formatCode>0.000</c:formatCode>
                <c:ptCount val="36"/>
                <c:pt idx="1">
                  <c:v>2.234279080853693</c:v>
                </c:pt>
                <c:pt idx="2">
                  <c:v>2.2599999999999998</c:v>
                </c:pt>
                <c:pt idx="3">
                  <c:v>2.1273821897873066</c:v>
                </c:pt>
                <c:pt idx="4">
                  <c:v>1.942945199847173</c:v>
                </c:pt>
                <c:pt idx="5">
                  <c:v>1.82</c:v>
                </c:pt>
                <c:pt idx="6">
                  <c:v>1.8659504706276384</c:v>
                </c:pt>
                <c:pt idx="7">
                  <c:v>1.9284053612804424</c:v>
                </c:pt>
                <c:pt idx="8">
                  <c:v>2</c:v>
                </c:pt>
                <c:pt idx="9">
                  <c:v>2.0112196565373139</c:v>
                </c:pt>
                <c:pt idx="10">
                  <c:v>2.0051689968080417</c:v>
                </c:pt>
                <c:pt idx="11">
                  <c:v>2</c:v>
                </c:pt>
                <c:pt idx="12">
                  <c:v>2.0201748269769402</c:v>
                </c:pt>
                <c:pt idx="13">
                  <c:v>2.0307802304932543</c:v>
                </c:pt>
                <c:pt idx="14">
                  <c:v>2.0204691257501479</c:v>
                </c:pt>
                <c:pt idx="15">
                  <c:v>2</c:v>
                </c:pt>
                <c:pt idx="16">
                  <c:v>1.9377829856851867</c:v>
                </c:pt>
                <c:pt idx="17">
                  <c:v>1.9168143548947816</c:v>
                </c:pt>
                <c:pt idx="18">
                  <c:v>1.941284236390779</c:v>
                </c:pt>
                <c:pt idx="19">
                  <c:v>2</c:v>
                </c:pt>
                <c:pt idx="20">
                  <c:v>2.0671663000769338</c:v>
                </c:pt>
                <c:pt idx="21">
                  <c:v>2.2428109334534989</c:v>
                </c:pt>
                <c:pt idx="22">
                  <c:v>2.6517349756471593</c:v>
                </c:pt>
                <c:pt idx="23">
                  <c:v>3</c:v>
                </c:pt>
                <c:pt idx="24">
                  <c:v>3.1288196498193566</c:v>
                </c:pt>
                <c:pt idx="25">
                  <c:v>3.5889409817283102</c:v>
                </c:pt>
                <c:pt idx="26">
                  <c:v>3.6964049050482952</c:v>
                </c:pt>
                <c:pt idx="27">
                  <c:v>3.63</c:v>
                </c:pt>
                <c:pt idx="28">
                  <c:v>4.4957042884861371</c:v>
                </c:pt>
                <c:pt idx="29">
                  <c:v>5.0337331941856664</c:v>
                </c:pt>
                <c:pt idx="30">
                  <c:v>5.0520268640982637</c:v>
                </c:pt>
                <c:pt idx="31">
                  <c:v>5</c:v>
                </c:pt>
                <c:pt idx="32">
                  <c:v>4.6905939027265591</c:v>
                </c:pt>
                <c:pt idx="33">
                  <c:v>4.4462535653669928</c:v>
                </c:pt>
                <c:pt idx="34">
                  <c:v>4.6860265418869709</c:v>
                </c:pt>
                <c:pt idx="35">
                  <c:v>5.1372391003857665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98-4A58-88D3-A8AF11820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49184"/>
        <c:axId val="45957120"/>
      </c:lineChart>
      <c:catAx>
        <c:axId val="46749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95712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459571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749184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1037" name="Chart 1">
          <a:extLst>
            <a:ext uri="{FF2B5EF4-FFF2-40B4-BE49-F238E27FC236}">
              <a16:creationId xmlns:a16="http://schemas.microsoft.com/office/drawing/2014/main" id="{00000000-0008-0000-0200-00000D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Mdata_01061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Indicators_12/Industrial/MECS_pric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Indicators%20-%20Industrial_2020/MECS_prices_12241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Indicators%20-%20Industrial_2020/ASMdata_01022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Ind_Coke_Prices_1002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M_DB"/>
      <sheetName val="Elec.cht"/>
      <sheetName val="ELECTRICITY"/>
      <sheetName val="Shares"/>
      <sheetName val="Distilate"/>
      <sheetName val="Resid"/>
      <sheetName val="Prices"/>
      <sheetName val="PURCHASED FUEL"/>
      <sheetName val="3DNAICS"/>
      <sheetName val="Original_MECS (110910)"/>
      <sheetName val="Chart1"/>
      <sheetName val="Sheet2"/>
      <sheetName val="Quantity_shares"/>
      <sheetName val="Expenditure_ratios"/>
      <sheetName val="Final_quantities"/>
      <sheetName val="BTUCharts10.28.10"/>
      <sheetName val="BTU charts"/>
      <sheetName val="Total.cht"/>
      <sheetName val="Fossil.cht"/>
      <sheetName val="Asmt4"/>
      <sheetName val="cht.20060131.elec"/>
      <sheetName val="Chart2"/>
      <sheetName val="Lookups"/>
      <sheetName val="3Digit"/>
      <sheetName val="313&amp;314"/>
      <sheetName val="334fix"/>
      <sheetName val="336fix"/>
      <sheetName val="339fix"/>
      <sheetName val="AERTable6.8"/>
      <sheetName val="311.cht"/>
      <sheetName val="312.cht"/>
      <sheetName val="321.cht"/>
      <sheetName val="322.cht"/>
      <sheetName val="323.cht"/>
      <sheetName val="326.cht"/>
      <sheetName val="327.cht"/>
      <sheetName val="331.cht"/>
      <sheetName val="332.cht"/>
      <sheetName val="333.cht"/>
      <sheetName val="334.cht"/>
      <sheetName val="335.cht"/>
      <sheetName val="336.cht"/>
      <sheetName val="339.cht"/>
    </sheetNames>
    <sheetDataSet>
      <sheetData sheetId="0"/>
      <sheetData sheetId="1" refreshError="1"/>
      <sheetData sheetId="2"/>
      <sheetData sheetId="3"/>
      <sheetData sheetId="4"/>
      <sheetData sheetId="5"/>
      <sheetData sheetId="6">
        <row r="3">
          <cell r="W3">
            <v>4.18</v>
          </cell>
        </row>
      </sheetData>
      <sheetData sheetId="7"/>
      <sheetData sheetId="8">
        <row r="24">
          <cell r="O24">
            <v>2.9</v>
          </cell>
        </row>
        <row r="25">
          <cell r="O25">
            <v>4</v>
          </cell>
        </row>
        <row r="26">
          <cell r="O26">
            <v>3.41</v>
          </cell>
        </row>
        <row r="27">
          <cell r="O27">
            <v>3.41</v>
          </cell>
        </row>
        <row r="28">
          <cell r="O28">
            <v>4.18</v>
          </cell>
        </row>
        <row r="29">
          <cell r="O29">
            <v>3.4</v>
          </cell>
        </row>
        <row r="30">
          <cell r="O30">
            <v>3.57</v>
          </cell>
        </row>
        <row r="31">
          <cell r="O31">
            <v>2.48</v>
          </cell>
        </row>
        <row r="32">
          <cell r="O32">
            <v>4</v>
          </cell>
        </row>
        <row r="33">
          <cell r="O33">
            <v>2.0499999999999998</v>
          </cell>
        </row>
        <row r="34">
          <cell r="O34">
            <v>1.94</v>
          </cell>
        </row>
        <row r="35">
          <cell r="O35">
            <v>3.14</v>
          </cell>
        </row>
        <row r="36">
          <cell r="O36">
            <v>2.74</v>
          </cell>
        </row>
        <row r="37">
          <cell r="O37">
            <v>2.69</v>
          </cell>
        </row>
        <row r="38">
          <cell r="O38">
            <v>3.53</v>
          </cell>
        </row>
        <row r="39">
          <cell r="O39">
            <v>3.56</v>
          </cell>
        </row>
        <row r="40">
          <cell r="O40">
            <v>3.75</v>
          </cell>
        </row>
        <row r="41">
          <cell r="O41">
            <v>3.36</v>
          </cell>
        </row>
        <row r="42">
          <cell r="O42">
            <v>2.96</v>
          </cell>
        </row>
        <row r="43">
          <cell r="O43">
            <v>3.83</v>
          </cell>
        </row>
        <row r="44">
          <cell r="O44">
            <v>3.7</v>
          </cell>
        </row>
        <row r="87">
          <cell r="O87">
            <v>2.5338983050847457</v>
          </cell>
        </row>
        <row r="88">
          <cell r="O88">
            <v>3.5</v>
          </cell>
        </row>
        <row r="89">
          <cell r="O89">
            <v>3.074074074074074</v>
          </cell>
        </row>
        <row r="90">
          <cell r="O90">
            <v>3.074074074074074</v>
          </cell>
        </row>
        <row r="91">
          <cell r="O91">
            <v>3.736842105263158</v>
          </cell>
        </row>
        <row r="92">
          <cell r="O92">
            <v>3</v>
          </cell>
        </row>
        <row r="93">
          <cell r="O93">
            <v>3.0975609756097562</v>
          </cell>
        </row>
        <row r="94">
          <cell r="O94">
            <v>2.148842777334397</v>
          </cell>
        </row>
        <row r="95">
          <cell r="O95">
            <v>3.6041666666666665</v>
          </cell>
        </row>
        <row r="96">
          <cell r="O96">
            <v>1.798329355608592</v>
          </cell>
        </row>
        <row r="97">
          <cell r="O97">
            <v>1.6706976850271993</v>
          </cell>
        </row>
        <row r="98">
          <cell r="O98">
            <v>3.1354166666666665</v>
          </cell>
        </row>
        <row r="99">
          <cell r="O99">
            <v>2.5223097112860891</v>
          </cell>
        </row>
        <row r="100">
          <cell r="O100">
            <v>2.4759887005649719</v>
          </cell>
        </row>
        <row r="101">
          <cell r="O101">
            <v>3.3714285714285714</v>
          </cell>
        </row>
        <row r="102">
          <cell r="O102">
            <v>3.4587155963302751</v>
          </cell>
        </row>
        <row r="103">
          <cell r="O103">
            <v>3.4615384615384617</v>
          </cell>
        </row>
        <row r="104">
          <cell r="O104">
            <v>3.3291139240506329</v>
          </cell>
        </row>
        <row r="105">
          <cell r="O105">
            <v>2.9849624060150375</v>
          </cell>
        </row>
        <row r="106">
          <cell r="O106">
            <v>3.6315789473684212</v>
          </cell>
        </row>
        <row r="107">
          <cell r="O107">
            <v>3.8666666666666667</v>
          </cell>
        </row>
        <row r="150">
          <cell r="O150">
            <v>2.8335974643423136</v>
          </cell>
        </row>
        <row r="151">
          <cell r="O151">
            <v>2.5188002926115582</v>
          </cell>
        </row>
        <row r="152">
          <cell r="O152">
            <v>3.4444444444444442</v>
          </cell>
        </row>
        <row r="153">
          <cell r="O153">
            <v>3.4444444444444442</v>
          </cell>
        </row>
        <row r="154">
          <cell r="O154">
            <v>4.08</v>
          </cell>
        </row>
        <row r="155">
          <cell r="O155">
            <v>2.5188002926115582</v>
          </cell>
        </row>
        <row r="156">
          <cell r="O156">
            <v>3.0625</v>
          </cell>
        </row>
        <row r="157">
          <cell r="O157">
            <v>2.4504347826086956</v>
          </cell>
        </row>
        <row r="158">
          <cell r="O158">
            <v>4.041666666666667</v>
          </cell>
        </row>
        <row r="159">
          <cell r="O159">
            <v>2.1344019728729964</v>
          </cell>
        </row>
        <row r="160">
          <cell r="O160">
            <v>2.0856364344102762</v>
          </cell>
        </row>
        <row r="161">
          <cell r="O161">
            <v>3.5272727272727273</v>
          </cell>
        </row>
        <row r="162">
          <cell r="O162">
            <v>2.7847222222222223</v>
          </cell>
        </row>
        <row r="163">
          <cell r="O163">
            <v>2.6942046855733661</v>
          </cell>
        </row>
        <row r="164">
          <cell r="O164">
            <v>3.4454545454545453</v>
          </cell>
        </row>
        <row r="165">
          <cell r="O165">
            <v>3.6846846846846848</v>
          </cell>
        </row>
        <row r="166">
          <cell r="O166">
            <v>3.7931034482758621</v>
          </cell>
        </row>
        <row r="167">
          <cell r="O167">
            <v>3.5454545454545454</v>
          </cell>
        </row>
        <row r="168">
          <cell r="O168">
            <v>3.2738853503184715</v>
          </cell>
        </row>
        <row r="169">
          <cell r="O169">
            <v>3.7916666666666665</v>
          </cell>
        </row>
        <row r="170">
          <cell r="O170">
            <v>4.5263157894736841</v>
          </cell>
        </row>
        <row r="234">
          <cell r="O234">
            <v>2.936619718309859</v>
          </cell>
        </row>
        <row r="235">
          <cell r="O235">
            <v>3.2444444444444445</v>
          </cell>
        </row>
        <row r="236">
          <cell r="O236">
            <v>3.320388349514563</v>
          </cell>
        </row>
        <row r="237">
          <cell r="O237">
            <v>3.9207335907335916</v>
          </cell>
        </row>
        <row r="238">
          <cell r="O238">
            <v>3.7826086956521738</v>
          </cell>
        </row>
        <row r="239">
          <cell r="O239">
            <v>4</v>
          </cell>
        </row>
        <row r="240">
          <cell r="O240">
            <v>2.9863013698630136</v>
          </cell>
        </row>
        <row r="241">
          <cell r="O241">
            <v>2.6365187713310578</v>
          </cell>
        </row>
        <row r="242">
          <cell r="O242">
            <v>3.8409090909090908</v>
          </cell>
        </row>
        <row r="243">
          <cell r="O243">
            <v>2.1410129096325718</v>
          </cell>
        </row>
        <row r="244">
          <cell r="O244">
            <v>2.1447028423772609</v>
          </cell>
        </row>
        <row r="245">
          <cell r="O245">
            <v>3.4761904761904763</v>
          </cell>
        </row>
        <row r="246">
          <cell r="O246">
            <v>2.9054054054054053</v>
          </cell>
        </row>
        <row r="247">
          <cell r="O247">
            <v>2.889603429796356</v>
          </cell>
        </row>
        <row r="248">
          <cell r="O248">
            <v>3.4854771784232366</v>
          </cell>
        </row>
        <row r="249">
          <cell r="O249">
            <v>3.6464646464646466</v>
          </cell>
        </row>
        <row r="250">
          <cell r="O250">
            <v>3.6875</v>
          </cell>
        </row>
        <row r="251">
          <cell r="O251">
            <v>3.3773584905660377</v>
          </cell>
        </row>
        <row r="252">
          <cell r="O252">
            <v>3.2264150943396226</v>
          </cell>
        </row>
        <row r="253">
          <cell r="O253">
            <v>4.1481481481481479</v>
          </cell>
        </row>
        <row r="254">
          <cell r="O254">
            <v>3.9249999999999998</v>
          </cell>
        </row>
        <row r="318">
          <cell r="O318">
            <v>4.3745704467353947</v>
          </cell>
        </row>
        <row r="319">
          <cell r="O319">
            <v>4.3695652173913047</v>
          </cell>
        </row>
        <row r="320">
          <cell r="O320">
            <v>4.5999999999999996</v>
          </cell>
        </row>
        <row r="321">
          <cell r="O321">
            <v>4.4137931034482758</v>
          </cell>
        </row>
        <row r="322">
          <cell r="O322">
            <v>5.3125</v>
          </cell>
        </row>
        <row r="323">
          <cell r="O323">
            <v>4.75</v>
          </cell>
        </row>
        <row r="324">
          <cell r="O324">
            <v>4.7719298245614032</v>
          </cell>
        </row>
        <row r="325">
          <cell r="O325">
            <v>4.1488095238095237</v>
          </cell>
        </row>
        <row r="326">
          <cell r="O326">
            <v>4.9782608695652177</v>
          </cell>
        </row>
        <row r="327">
          <cell r="O327">
            <v>3.5421412300683373</v>
          </cell>
        </row>
        <row r="328">
          <cell r="O328">
            <v>3.2284351972258345</v>
          </cell>
        </row>
        <row r="329">
          <cell r="O329">
            <v>5</v>
          </cell>
        </row>
        <row r="330">
          <cell r="O330">
            <v>4.201421800947867</v>
          </cell>
        </row>
        <row r="331">
          <cell r="O331">
            <v>4.078125</v>
          </cell>
        </row>
        <row r="332">
          <cell r="O332">
            <v>4.9190476190476193</v>
          </cell>
        </row>
        <row r="333">
          <cell r="O333">
            <v>5.2682926829268295</v>
          </cell>
        </row>
        <row r="334">
          <cell r="O334">
            <v>5.4923076923076923</v>
          </cell>
        </row>
        <row r="335">
          <cell r="O335">
            <v>4.9056603773584904</v>
          </cell>
        </row>
        <row r="336">
          <cell r="O336">
            <v>4.2315270935960587</v>
          </cell>
        </row>
        <row r="337">
          <cell r="O337">
            <v>5.16</v>
          </cell>
        </row>
        <row r="338">
          <cell r="O338">
            <v>5.0625</v>
          </cell>
        </row>
        <row r="402">
          <cell r="O402">
            <v>7.1206896551724137</v>
          </cell>
        </row>
        <row r="403">
          <cell r="O403">
            <v>9.3414634146341466</v>
          </cell>
        </row>
        <row r="404">
          <cell r="O404">
            <v>8.8461538461538467</v>
          </cell>
        </row>
        <row r="405">
          <cell r="O405">
            <v>9.3260869565217384</v>
          </cell>
        </row>
        <row r="406">
          <cell r="O406">
            <v>9.7142857142857135</v>
          </cell>
        </row>
        <row r="407">
          <cell r="O407">
            <v>14</v>
          </cell>
        </row>
        <row r="408">
          <cell r="O408">
            <v>7.2758620689655169</v>
          </cell>
        </row>
        <row r="409">
          <cell r="O409">
            <v>8.4177215189873422</v>
          </cell>
        </row>
        <row r="410">
          <cell r="O410">
            <v>8.2564102564102573</v>
          </cell>
        </row>
        <row r="411">
          <cell r="O411">
            <v>7.0694935217903412</v>
          </cell>
        </row>
        <row r="412">
          <cell r="O412">
            <v>7.1483385939741746</v>
          </cell>
        </row>
        <row r="413">
          <cell r="O413">
            <v>8.96875</v>
          </cell>
        </row>
        <row r="414">
          <cell r="O414">
            <v>8.3152173913043477</v>
          </cell>
        </row>
        <row r="415">
          <cell r="O415">
            <v>8.3971282051282046</v>
          </cell>
        </row>
        <row r="416">
          <cell r="O416">
            <v>8.9</v>
          </cell>
        </row>
        <row r="417">
          <cell r="O417">
            <v>12.119047619047619</v>
          </cell>
        </row>
        <row r="418">
          <cell r="O418">
            <v>9.4</v>
          </cell>
        </row>
        <row r="419">
          <cell r="O419">
            <v>9.3809523809523814</v>
          </cell>
        </row>
        <row r="420">
          <cell r="O420">
            <v>6.9598393574297193</v>
          </cell>
        </row>
        <row r="421">
          <cell r="O421">
            <v>10.176470588235293</v>
          </cell>
        </row>
        <row r="422">
          <cell r="O422">
            <v>9.76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ECS_data"/>
      <sheetName val="MECS_EnergyPrices"/>
      <sheetName val="MECS vs CM"/>
      <sheetName val="Energy vs Fuel Expen"/>
      <sheetName val="Quantity Shares_1998 forward"/>
      <sheetName val="MECS vs CM_Elec"/>
      <sheetName val="MECS_data_SIC"/>
      <sheetName val="Plot Prices_1998forward"/>
      <sheetName val="Quantity Shares_1985-1998"/>
      <sheetName val="Plot Prices_1985forward"/>
      <sheetName val="ASM_CostofFuels"/>
      <sheetName val="Plot Prices"/>
    </sheetNames>
    <sheetDataSet>
      <sheetData sheetId="0"/>
      <sheetData sheetId="1"/>
      <sheetData sheetId="2">
        <row r="11">
          <cell r="A11" t="str">
            <v>311</v>
          </cell>
        </row>
        <row r="12">
          <cell r="A12" t="str">
            <v>312</v>
          </cell>
        </row>
        <row r="13">
          <cell r="A13" t="str">
            <v>313</v>
          </cell>
        </row>
        <row r="14">
          <cell r="A14" t="str">
            <v>314</v>
          </cell>
        </row>
        <row r="15">
          <cell r="A15" t="str">
            <v>315</v>
          </cell>
        </row>
        <row r="16">
          <cell r="A16" t="str">
            <v>316</v>
          </cell>
        </row>
        <row r="17">
          <cell r="A17" t="str">
            <v>321</v>
          </cell>
        </row>
        <row r="18">
          <cell r="A18" t="str">
            <v>322</v>
          </cell>
        </row>
        <row r="19">
          <cell r="A19" t="str">
            <v>323</v>
          </cell>
        </row>
        <row r="20">
          <cell r="A20" t="str">
            <v>324</v>
          </cell>
        </row>
        <row r="21">
          <cell r="A21" t="str">
            <v>325</v>
          </cell>
        </row>
        <row r="22">
          <cell r="A22" t="str">
            <v>326</v>
          </cell>
        </row>
        <row r="23">
          <cell r="A23" t="str">
            <v>327</v>
          </cell>
        </row>
        <row r="24">
          <cell r="A24" t="str">
            <v>331</v>
          </cell>
        </row>
        <row r="25">
          <cell r="A25" t="str">
            <v>332</v>
          </cell>
        </row>
        <row r="26">
          <cell r="A26" t="str">
            <v>333</v>
          </cell>
        </row>
        <row r="27">
          <cell r="A27" t="str">
            <v>334</v>
          </cell>
        </row>
        <row r="28">
          <cell r="A28" t="str">
            <v>335</v>
          </cell>
        </row>
        <row r="29">
          <cell r="A29" t="str">
            <v>336</v>
          </cell>
        </row>
        <row r="30">
          <cell r="A30" t="str">
            <v>337</v>
          </cell>
        </row>
        <row r="31">
          <cell r="A31" t="str">
            <v>339</v>
          </cell>
        </row>
        <row r="129">
          <cell r="C129">
            <v>1.74</v>
          </cell>
          <cell r="D129">
            <v>1.54</v>
          </cell>
          <cell r="E129">
            <v>1.4330000000000001</v>
          </cell>
          <cell r="F129">
            <v>1.46</v>
          </cell>
          <cell r="G129">
            <v>1.43</v>
          </cell>
          <cell r="H129">
            <v>1.46</v>
          </cell>
          <cell r="I129">
            <v>1.93</v>
          </cell>
          <cell r="J129">
            <v>2.41</v>
          </cell>
        </row>
        <row r="130">
          <cell r="C130">
            <v>2.2599999999999998</v>
          </cell>
          <cell r="D130">
            <v>2.04</v>
          </cell>
          <cell r="E130">
            <v>2.097</v>
          </cell>
          <cell r="F130">
            <v>2</v>
          </cell>
          <cell r="G130">
            <v>1.71</v>
          </cell>
          <cell r="H130">
            <v>2.3199999999999998</v>
          </cell>
          <cell r="I130">
            <v>3.19</v>
          </cell>
          <cell r="J130">
            <v>4.29</v>
          </cell>
        </row>
        <row r="131">
          <cell r="C131">
            <v>2.29</v>
          </cell>
          <cell r="D131">
            <v>1.94</v>
          </cell>
          <cell r="E131">
            <v>1.952</v>
          </cell>
          <cell r="F131">
            <v>1.88</v>
          </cell>
          <cell r="G131">
            <v>2.06</v>
          </cell>
          <cell r="H131">
            <v>2.2799999999999998</v>
          </cell>
          <cell r="I131">
            <v>3.63</v>
          </cell>
          <cell r="J131">
            <v>4.67</v>
          </cell>
        </row>
        <row r="132">
          <cell r="C132">
            <v>2.29</v>
          </cell>
          <cell r="D132">
            <v>1.94</v>
          </cell>
          <cell r="E132">
            <v>1.952</v>
          </cell>
          <cell r="F132">
            <v>1.88</v>
          </cell>
          <cell r="G132">
            <v>2</v>
          </cell>
          <cell r="H132">
            <v>2</v>
          </cell>
          <cell r="I132">
            <v>3.5</v>
          </cell>
          <cell r="J132">
            <v>3.65</v>
          </cell>
        </row>
        <row r="133">
          <cell r="C133">
            <v>2.46</v>
          </cell>
          <cell r="D133">
            <v>2.2799999999999998</v>
          </cell>
          <cell r="E133">
            <v>2.4</v>
          </cell>
          <cell r="F133">
            <v>2.4</v>
          </cell>
          <cell r="G133">
            <v>2</v>
          </cell>
          <cell r="H133">
            <v>2.5</v>
          </cell>
          <cell r="I133">
            <v>3.5</v>
          </cell>
          <cell r="J133">
            <v>3.5</v>
          </cell>
        </row>
        <row r="134">
          <cell r="C134">
            <v>1.87</v>
          </cell>
          <cell r="D134">
            <v>1.96</v>
          </cell>
          <cell r="E134">
            <v>1.7749999999999999</v>
          </cell>
          <cell r="F134">
            <v>1.75</v>
          </cell>
          <cell r="G134">
            <v>1.56</v>
          </cell>
          <cell r="H134">
            <v>1.87</v>
          </cell>
          <cell r="I134">
            <v>2.97</v>
          </cell>
          <cell r="J134">
            <v>3.85</v>
          </cell>
        </row>
        <row r="135">
          <cell r="C135">
            <v>3</v>
          </cell>
          <cell r="D135">
            <v>2.5</v>
          </cell>
          <cell r="E135">
            <v>2.5</v>
          </cell>
          <cell r="F135">
            <v>2.5</v>
          </cell>
          <cell r="G135">
            <v>2</v>
          </cell>
          <cell r="H135">
            <v>2</v>
          </cell>
          <cell r="I135">
            <v>2.2000000000000002</v>
          </cell>
          <cell r="J135">
            <v>5.81</v>
          </cell>
        </row>
        <row r="136">
          <cell r="C136">
            <v>1.98</v>
          </cell>
          <cell r="D136">
            <v>1.78</v>
          </cell>
          <cell r="E136">
            <v>1.87</v>
          </cell>
          <cell r="F136">
            <v>1.83</v>
          </cell>
          <cell r="G136">
            <v>1.75</v>
          </cell>
          <cell r="H136">
            <v>1.97</v>
          </cell>
          <cell r="I136">
            <v>2.87</v>
          </cell>
          <cell r="J136">
            <v>3.61</v>
          </cell>
        </row>
        <row r="137">
          <cell r="C137">
            <v>1.9525000000000001</v>
          </cell>
          <cell r="D137">
            <v>1.9250000000000003</v>
          </cell>
          <cell r="E137">
            <v>1.7160000000000002</v>
          </cell>
          <cell r="F137">
            <v>2.0570000000000004</v>
          </cell>
          <cell r="G137">
            <v>2</v>
          </cell>
          <cell r="H137">
            <v>2.0570000000000004</v>
          </cell>
          <cell r="I137">
            <v>3.2670000000000003</v>
          </cell>
          <cell r="J137">
            <v>4.2350000000000003</v>
          </cell>
        </row>
        <row r="138">
          <cell r="C138">
            <v>1.82</v>
          </cell>
          <cell r="D138">
            <v>2.0299999999999998</v>
          </cell>
          <cell r="E138">
            <v>2.0099999999999998</v>
          </cell>
          <cell r="F138">
            <v>1.22</v>
          </cell>
          <cell r="G138">
            <v>2</v>
          </cell>
          <cell r="H138">
            <v>2</v>
          </cell>
          <cell r="I138">
            <v>3.73</v>
          </cell>
          <cell r="J138">
            <v>4.79</v>
          </cell>
        </row>
        <row r="139">
          <cell r="C139">
            <v>1.86</v>
          </cell>
          <cell r="D139">
            <v>1.63</v>
          </cell>
          <cell r="E139">
            <v>1.681</v>
          </cell>
          <cell r="F139">
            <v>1.65</v>
          </cell>
          <cell r="G139">
            <v>1.66</v>
          </cell>
          <cell r="H139">
            <v>1.99</v>
          </cell>
          <cell r="I139">
            <v>2.7</v>
          </cell>
          <cell r="J139">
            <v>3.28</v>
          </cell>
        </row>
        <row r="140">
          <cell r="C140">
            <v>2.11</v>
          </cell>
          <cell r="D140">
            <v>2.2599999999999998</v>
          </cell>
          <cell r="E140">
            <v>2.1539999999999999</v>
          </cell>
          <cell r="F140">
            <v>2.2799999999999998</v>
          </cell>
          <cell r="G140">
            <v>2.5</v>
          </cell>
          <cell r="H140">
            <v>2</v>
          </cell>
          <cell r="I140">
            <v>3</v>
          </cell>
          <cell r="J140">
            <v>6.1</v>
          </cell>
        </row>
        <row r="141">
          <cell r="C141">
            <v>1.87</v>
          </cell>
          <cell r="D141">
            <v>1.53</v>
          </cell>
          <cell r="E141">
            <v>1.583</v>
          </cell>
          <cell r="F141">
            <v>1.66</v>
          </cell>
          <cell r="G141">
            <v>1.6</v>
          </cell>
          <cell r="H141">
            <v>1.75</v>
          </cell>
          <cell r="I141">
            <v>2.57</v>
          </cell>
          <cell r="J141">
            <v>3.07</v>
          </cell>
        </row>
        <row r="142">
          <cell r="C142">
            <v>2.46</v>
          </cell>
          <cell r="D142">
            <v>1.78</v>
          </cell>
          <cell r="E142">
            <v>1.8779999999999999</v>
          </cell>
          <cell r="F142">
            <v>1.81</v>
          </cell>
          <cell r="G142">
            <v>1.42</v>
          </cell>
          <cell r="H142">
            <v>1.95</v>
          </cell>
          <cell r="I142">
            <v>3.56</v>
          </cell>
          <cell r="J142">
            <v>4.79</v>
          </cell>
        </row>
        <row r="143">
          <cell r="C143">
            <v>2.29</v>
          </cell>
          <cell r="D143">
            <v>1.94</v>
          </cell>
          <cell r="E143">
            <v>1.9930000000000001</v>
          </cell>
          <cell r="F143">
            <v>2.08</v>
          </cell>
          <cell r="G143">
            <v>2.61</v>
          </cell>
          <cell r="H143">
            <v>5.03</v>
          </cell>
          <cell r="I143">
            <v>4</v>
          </cell>
          <cell r="J143">
            <v>4.8499999999999996</v>
          </cell>
        </row>
        <row r="144">
          <cell r="C144">
            <v>1.83</v>
          </cell>
          <cell r="D144">
            <v>1.58</v>
          </cell>
          <cell r="E144">
            <v>1.544</v>
          </cell>
          <cell r="F144">
            <v>1.65</v>
          </cell>
          <cell r="G144">
            <v>1.57</v>
          </cell>
          <cell r="H144">
            <v>1.49</v>
          </cell>
          <cell r="I144">
            <v>2.67</v>
          </cell>
          <cell r="J144">
            <v>3.5</v>
          </cell>
        </row>
        <row r="145">
          <cell r="C145">
            <v>1.4349999999999998</v>
          </cell>
          <cell r="D145">
            <v>1.1759999999999999</v>
          </cell>
          <cell r="E145">
            <v>2</v>
          </cell>
          <cell r="F145">
            <v>1.4909999999999999</v>
          </cell>
          <cell r="G145">
            <v>2</v>
          </cell>
          <cell r="H145">
            <v>3.11</v>
          </cell>
          <cell r="I145">
            <v>4</v>
          </cell>
          <cell r="J145">
            <v>5</v>
          </cell>
        </row>
        <row r="146">
          <cell r="C146">
            <v>2.0499999999999998</v>
          </cell>
          <cell r="D146">
            <v>1.68</v>
          </cell>
          <cell r="E146">
            <v>2</v>
          </cell>
          <cell r="F146">
            <v>2.13</v>
          </cell>
          <cell r="G146">
            <v>2</v>
          </cell>
          <cell r="H146">
            <v>2.5</v>
          </cell>
          <cell r="I146">
            <v>3.5</v>
          </cell>
          <cell r="J146">
            <v>5</v>
          </cell>
        </row>
        <row r="147">
          <cell r="C147">
            <v>2.33</v>
          </cell>
          <cell r="D147">
            <v>2.0499999999999998</v>
          </cell>
          <cell r="E147">
            <v>2.06</v>
          </cell>
          <cell r="F147">
            <v>1.87</v>
          </cell>
          <cell r="G147">
            <v>1.79</v>
          </cell>
          <cell r="H147">
            <v>2.2599999999999998</v>
          </cell>
          <cell r="I147">
            <v>3.09</v>
          </cell>
          <cell r="J147">
            <v>5.0599999999999996</v>
          </cell>
        </row>
        <row r="148">
          <cell r="C148">
            <v>2.46</v>
          </cell>
          <cell r="D148">
            <v>2.1800000000000002</v>
          </cell>
          <cell r="E148">
            <v>1.9830000000000001</v>
          </cell>
          <cell r="F148">
            <v>2.27</v>
          </cell>
          <cell r="G148">
            <v>2</v>
          </cell>
          <cell r="H148">
            <v>2.6</v>
          </cell>
          <cell r="I148">
            <v>1.87</v>
          </cell>
          <cell r="J148">
            <v>2.64</v>
          </cell>
        </row>
        <row r="149">
          <cell r="C149">
            <v>2.2599999999999998</v>
          </cell>
          <cell r="D149">
            <v>1.82</v>
          </cell>
          <cell r="E149">
            <v>2</v>
          </cell>
          <cell r="F149">
            <v>2</v>
          </cell>
          <cell r="G149">
            <v>2</v>
          </cell>
          <cell r="H149">
            <v>2</v>
          </cell>
          <cell r="I149">
            <v>3</v>
          </cell>
          <cell r="J149">
            <v>3.63</v>
          </cell>
        </row>
        <row r="150">
          <cell r="C150">
            <v>2.14</v>
          </cell>
          <cell r="D150">
            <v>1.72</v>
          </cell>
          <cell r="E150">
            <v>1.7749999999999999</v>
          </cell>
          <cell r="F150">
            <v>1.75</v>
          </cell>
          <cell r="G150">
            <v>1.56</v>
          </cell>
          <cell r="H150">
            <v>1.87</v>
          </cell>
          <cell r="I150">
            <v>2.97</v>
          </cell>
          <cell r="J150">
            <v>3.85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 few notes"/>
      <sheetName val="Sheet1"/>
      <sheetName val="MECS_data"/>
      <sheetName val="MECS_data_SIC"/>
      <sheetName val="MECS_Total_Fuel"/>
      <sheetName val="MECS_EnergyPrices"/>
      <sheetName val="MECS vs CM"/>
      <sheetName val="MECS vs CM_Elec"/>
      <sheetName val="Energy vs Fuel Expen"/>
      <sheetName val="Quantity Shares_1998 forward"/>
      <sheetName val="Plot Prices_1998forward"/>
      <sheetName val="Quantity Shares_1985-1998"/>
      <sheetName val="Plot Prices_1985forward"/>
    </sheetNames>
    <sheetDataSet>
      <sheetData sheetId="0"/>
      <sheetData sheetId="1"/>
      <sheetData sheetId="2"/>
      <sheetData sheetId="3"/>
      <sheetData sheetId="4"/>
      <sheetData sheetId="5">
        <row r="129">
          <cell r="K129">
            <v>2.56</v>
          </cell>
        </row>
        <row r="130">
          <cell r="K130">
            <v>4.47</v>
          </cell>
        </row>
        <row r="131">
          <cell r="K131">
            <v>4.53</v>
          </cell>
        </row>
        <row r="132">
          <cell r="K132">
            <v>5.61</v>
          </cell>
        </row>
        <row r="133">
          <cell r="K133">
            <v>5</v>
          </cell>
        </row>
        <row r="134">
          <cell r="K134">
            <v>5</v>
          </cell>
        </row>
        <row r="135">
          <cell r="K135">
            <v>4.5999999999999996</v>
          </cell>
        </row>
        <row r="136">
          <cell r="K136">
            <v>3.99</v>
          </cell>
        </row>
        <row r="137">
          <cell r="K137">
            <v>5</v>
          </cell>
        </row>
        <row r="138">
          <cell r="K138">
            <v>4.4800000000000004</v>
          </cell>
        </row>
        <row r="139">
          <cell r="K139">
            <v>2.76</v>
          </cell>
        </row>
        <row r="140">
          <cell r="K140">
            <v>7.09</v>
          </cell>
        </row>
        <row r="141">
          <cell r="K141">
            <v>3.48</v>
          </cell>
        </row>
        <row r="142">
          <cell r="K142">
            <v>4.82</v>
          </cell>
        </row>
        <row r="143">
          <cell r="K143">
            <v>9.44</v>
          </cell>
        </row>
        <row r="144">
          <cell r="K144">
            <v>3.5</v>
          </cell>
        </row>
        <row r="145">
          <cell r="K145">
            <v>5</v>
          </cell>
        </row>
        <row r="146">
          <cell r="K146">
            <v>5</v>
          </cell>
        </row>
        <row r="147">
          <cell r="K147">
            <v>5.44</v>
          </cell>
        </row>
        <row r="148">
          <cell r="K148">
            <v>3.8</v>
          </cell>
        </row>
        <row r="149">
          <cell r="K149">
            <v>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 Few Notes"/>
      <sheetName val="ASM_DB"/>
      <sheetName val="ELECTRICITY"/>
      <sheetName val="PURCHASED FUEL"/>
      <sheetName val="Distillate"/>
      <sheetName val="Resid"/>
      <sheetName val="Prices"/>
      <sheetName val="AER_11_Table3.4"/>
      <sheetName val="3DNAICS"/>
      <sheetName val="Original_MECS (110910)"/>
      <sheetName val="Pivot_table-(not used)"/>
      <sheetName val="Quantity_shares"/>
      <sheetName val="Quantity_shares_revised"/>
      <sheetName val="Expenditure_ratios"/>
      <sheetName val="Expenditure_ratios_revised"/>
      <sheetName val="Expend_ratios_revised_1985-97"/>
      <sheetName val="Final_quant._elec_w_ASM_87"/>
      <sheetName val="Final_quantities_w_ASM_85"/>
      <sheetName val="Final_quantities-NOT USED"/>
      <sheetName val="BTUCharts10.28.10"/>
      <sheetName val="BTU charts"/>
      <sheetName val="Chart5"/>
      <sheetName val="Chart6"/>
      <sheetName val="Asmt4"/>
      <sheetName val="Chart7"/>
      <sheetName val="Chart8"/>
      <sheetName val="Lookups"/>
      <sheetName val="3Digit"/>
      <sheetName val="313&amp;314"/>
      <sheetName val="334fix"/>
      <sheetName val="336fix"/>
      <sheetName val="339fix"/>
      <sheetName val="AERTable6.8"/>
      <sheetName val="Chart9"/>
      <sheetName val="Chart10"/>
      <sheetName val="Chart11"/>
      <sheetName val="Chart12"/>
      <sheetName val="Chart13"/>
      <sheetName val="Chart14"/>
      <sheetName val="Chart15"/>
      <sheetName val="Chart16"/>
      <sheetName val="Chart17"/>
      <sheetName val="Chart18"/>
      <sheetName val="Chart19"/>
      <sheetName val="Chart20"/>
      <sheetName val="Chart21"/>
      <sheetName val="Chart22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H3">
            <v>1.3710885852798589</v>
          </cell>
        </row>
        <row r="4">
          <cell r="H4">
            <v>1.3589174800354924</v>
          </cell>
        </row>
        <row r="5">
          <cell r="H5">
            <v>1.3978201634877385</v>
          </cell>
        </row>
        <row r="6">
          <cell r="H6">
            <v>1.2990990990990992</v>
          </cell>
        </row>
        <row r="7">
          <cell r="H7">
            <v>1.2596067917783738</v>
          </cell>
        </row>
        <row r="8">
          <cell r="H8">
            <v>1.237030411449016</v>
          </cell>
        </row>
        <row r="9">
          <cell r="H9">
            <v>1.2259507829977627</v>
          </cell>
        </row>
        <row r="10">
          <cell r="H10">
            <v>1.2212822796081924</v>
          </cell>
        </row>
        <row r="11">
          <cell r="H11">
            <v>1.223953695458593</v>
          </cell>
        </row>
        <row r="12">
          <cell r="H12">
            <v>1.2035955056179777</v>
          </cell>
        </row>
        <row r="13">
          <cell r="H13">
            <v>1.1821880650994574</v>
          </cell>
        </row>
        <row r="14">
          <cell r="H14">
            <v>1.1635704576347983</v>
          </cell>
        </row>
        <row r="15">
          <cell r="H15">
            <v>1.1644646924829156</v>
          </cell>
        </row>
        <row r="16">
          <cell r="H16">
            <v>1.1383989145183175</v>
          </cell>
        </row>
        <row r="17">
          <cell r="H17">
            <v>1.1114118177717636</v>
          </cell>
        </row>
        <row r="18">
          <cell r="H18">
            <v>1.0738341968911918</v>
          </cell>
        </row>
        <row r="19">
          <cell r="H19">
            <v>1.0635838150289019</v>
          </cell>
        </row>
        <row r="20">
          <cell r="H20">
            <v>1.0766830138207757</v>
          </cell>
        </row>
        <row r="21">
          <cell r="H21">
            <v>1.1211317418213969</v>
          </cell>
        </row>
        <row r="22">
          <cell r="H22">
            <v>1.1777482269503547</v>
          </cell>
        </row>
        <row r="23">
          <cell r="H23">
            <v>1.1895861148197597</v>
          </cell>
        </row>
        <row r="24">
          <cell r="H24">
            <v>1.3600356030262573</v>
          </cell>
        </row>
        <row r="25">
          <cell r="H25">
            <v>1.6591523895401261</v>
          </cell>
        </row>
        <row r="26">
          <cell r="H26">
            <v>1.7832199546485261</v>
          </cell>
        </row>
        <row r="27">
          <cell r="H27">
            <v>1.8238712561466248</v>
          </cell>
        </row>
        <row r="28">
          <cell r="H28">
            <v>2.3044843049327355</v>
          </cell>
        </row>
        <row r="29">
          <cell r="H29">
            <v>2.5407882676443627</v>
          </cell>
        </row>
        <row r="30">
          <cell r="H30">
            <v>2.7862700228832953</v>
          </cell>
        </row>
        <row r="31">
          <cell r="H31">
            <v>3.175707000463607</v>
          </cell>
        </row>
        <row r="32">
          <cell r="H32">
            <v>3.0787878787878791</v>
          </cell>
        </row>
        <row r="33">
          <cell r="H33">
            <v>2.8060185185185182</v>
          </cell>
        </row>
        <row r="34">
          <cell r="H34">
            <v>2.6011614401858307</v>
          </cell>
        </row>
        <row r="35">
          <cell r="H35">
            <v>2.4259102455546149</v>
          </cell>
        </row>
        <row r="36">
          <cell r="H36">
            <v>2.2987413915934458</v>
          </cell>
        </row>
        <row r="37">
          <cell r="H37">
            <v>2.6728199211614267</v>
          </cell>
        </row>
        <row r="38">
          <cell r="H38">
            <v>2.8656155070157672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ke (MECS) Prices"/>
      <sheetName val="Gas_Prices_Jan13"/>
      <sheetName val="Predicted Coke Prices"/>
      <sheetName val="Gas-311"/>
      <sheetName val="Gas-312"/>
      <sheetName val="Gas-313"/>
      <sheetName val="Gas-314"/>
      <sheetName val="Gas-315"/>
      <sheetName val="Gas-316"/>
      <sheetName val="Gas-321"/>
      <sheetName val="Gas-322"/>
      <sheetName val="Gas-323"/>
      <sheetName val="Gas-324"/>
      <sheetName val="Gas-325"/>
      <sheetName val="Gas-326"/>
      <sheetName val="Gas-327"/>
      <sheetName val="Gas-331"/>
      <sheetName val="Gas-332"/>
      <sheetName val="Gas-333"/>
      <sheetName val="Gas-334"/>
      <sheetName val="Gas-335"/>
      <sheetName val="Gas-336"/>
      <sheetName val="Gas-337"/>
      <sheetName val="Gas-339"/>
      <sheetName val="Gas-312a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2">
          <cell r="E22">
            <v>4.93</v>
          </cell>
        </row>
        <row r="26">
          <cell r="E26">
            <v>4.66</v>
          </cell>
        </row>
        <row r="30">
          <cell r="E30">
            <v>7.72</v>
          </cell>
        </row>
        <row r="34">
          <cell r="E34">
            <v>10.4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AU54"/>
  <sheetViews>
    <sheetView workbookViewId="0">
      <selection activeCell="A7" sqref="A7"/>
    </sheetView>
  </sheetViews>
  <sheetFormatPr defaultRowHeight="12.75" x14ac:dyDescent="0.2"/>
  <sheetData>
    <row r="4" spans="3:47" x14ac:dyDescent="0.2">
      <c r="D4" t="s">
        <v>30</v>
      </c>
      <c r="G4" t="s">
        <v>31</v>
      </c>
      <c r="N4" t="s">
        <v>28</v>
      </c>
      <c r="Z4" t="s">
        <v>29</v>
      </c>
    </row>
    <row r="6" spans="3:47" ht="13.5" thickBot="1" x14ac:dyDescent="0.25">
      <c r="C6" s="6"/>
      <c r="D6" s="6">
        <v>1988</v>
      </c>
      <c r="E6" s="6">
        <v>1991</v>
      </c>
      <c r="F6" s="6">
        <v>1994</v>
      </c>
      <c r="G6" s="6">
        <v>1998</v>
      </c>
      <c r="H6" s="6">
        <v>2002</v>
      </c>
      <c r="I6" s="6">
        <v>2006</v>
      </c>
      <c r="P6">
        <v>1988</v>
      </c>
      <c r="Q6">
        <v>1991</v>
      </c>
      <c r="R6">
        <v>1994</v>
      </c>
      <c r="S6">
        <v>1998</v>
      </c>
      <c r="T6">
        <v>2002</v>
      </c>
      <c r="U6">
        <v>2006</v>
      </c>
      <c r="Z6" s="5"/>
      <c r="AA6" t="s">
        <v>7</v>
      </c>
      <c r="AB6" t="s">
        <v>8</v>
      </c>
      <c r="AC6" t="s">
        <v>9</v>
      </c>
      <c r="AD6" t="s">
        <v>10</v>
      </c>
      <c r="AE6" t="s">
        <v>11</v>
      </c>
      <c r="AF6" t="s">
        <v>12</v>
      </c>
      <c r="AG6" t="s">
        <v>13</v>
      </c>
      <c r="AH6" t="s">
        <v>14</v>
      </c>
      <c r="AI6" t="s">
        <v>15</v>
      </c>
      <c r="AJ6" t="s">
        <v>16</v>
      </c>
      <c r="AK6" t="s">
        <v>17</v>
      </c>
      <c r="AL6" t="s">
        <v>18</v>
      </c>
      <c r="AM6" t="s">
        <v>19</v>
      </c>
      <c r="AN6" t="s">
        <v>20</v>
      </c>
      <c r="AO6" t="s">
        <v>21</v>
      </c>
      <c r="AP6" t="s">
        <v>22</v>
      </c>
      <c r="AQ6" t="s">
        <v>23</v>
      </c>
      <c r="AR6" t="s">
        <v>24</v>
      </c>
      <c r="AS6" t="s">
        <v>25</v>
      </c>
      <c r="AT6" t="s">
        <v>26</v>
      </c>
      <c r="AU6" t="s">
        <v>27</v>
      </c>
    </row>
    <row r="7" spans="3:47" x14ac:dyDescent="0.2">
      <c r="C7" t="s">
        <v>7</v>
      </c>
      <c r="D7" s="3">
        <f>'[1]3DNAICS'!O24</f>
        <v>2.9</v>
      </c>
      <c r="E7" s="3">
        <f>'[1]3DNAICS'!O87</f>
        <v>2.5338983050847457</v>
      </c>
      <c r="F7" s="3">
        <f>'[1]3DNAICS'!O150</f>
        <v>2.8335974643423136</v>
      </c>
      <c r="G7" s="3">
        <f>'[1]3DNAICS'!O234</f>
        <v>2.936619718309859</v>
      </c>
      <c r="H7" s="3">
        <f>'[1]3DNAICS'!O318</f>
        <v>4.3745704467353947</v>
      </c>
      <c r="I7" s="3">
        <f>'[1]3DNAICS'!O402</f>
        <v>7.1206896551724137</v>
      </c>
      <c r="O7" t="s">
        <v>7</v>
      </c>
      <c r="P7" s="3">
        <f t="shared" ref="P7:P27" si="0">D7</f>
        <v>2.9</v>
      </c>
      <c r="Q7" s="3">
        <f t="shared" ref="Q7:Q27" si="1">E7</f>
        <v>2.5338983050847457</v>
      </c>
      <c r="R7" s="3">
        <f t="shared" ref="R7:R27" si="2">F7</f>
        <v>2.8335974643423136</v>
      </c>
      <c r="S7" s="3">
        <f t="shared" ref="S7:S27" si="3">G7</f>
        <v>2.936619718309859</v>
      </c>
      <c r="T7" s="3">
        <f t="shared" ref="T7:T27" si="4">H7</f>
        <v>4.3745704467353947</v>
      </c>
      <c r="U7" s="3">
        <f t="shared" ref="U7:U27" si="5">I7</f>
        <v>7.1206896551724137</v>
      </c>
      <c r="W7" s="3"/>
      <c r="X7" s="3"/>
      <c r="Y7" s="3"/>
      <c r="Z7">
        <v>1985</v>
      </c>
      <c r="AA7">
        <f t="array" ref="AA7:AU15">TRANSPOSE(O33:W53)</f>
        <v>1.74</v>
      </c>
      <c r="AB7">
        <v>2.2599999999999998</v>
      </c>
      <c r="AC7">
        <v>2.29</v>
      </c>
      <c r="AD7">
        <v>2.29</v>
      </c>
      <c r="AE7">
        <v>2.46</v>
      </c>
      <c r="AF7">
        <v>1.87</v>
      </c>
      <c r="AG7">
        <v>3</v>
      </c>
      <c r="AH7">
        <v>1.98</v>
      </c>
      <c r="AI7">
        <v>1.9525000000000001</v>
      </c>
      <c r="AJ7">
        <v>1.82</v>
      </c>
      <c r="AK7">
        <v>1.86</v>
      </c>
      <c r="AL7">
        <v>2.11</v>
      </c>
      <c r="AM7">
        <v>1.87</v>
      </c>
      <c r="AN7">
        <v>2.46</v>
      </c>
      <c r="AO7">
        <v>2.29</v>
      </c>
      <c r="AP7">
        <v>1.83</v>
      </c>
      <c r="AQ7">
        <v>1.4349999999999998</v>
      </c>
      <c r="AR7">
        <v>2.0499999999999998</v>
      </c>
      <c r="AS7">
        <v>2.33</v>
      </c>
      <c r="AT7">
        <v>2.46</v>
      </c>
      <c r="AU7">
        <v>2.2599999999999998</v>
      </c>
    </row>
    <row r="8" spans="3:47" x14ac:dyDescent="0.2">
      <c r="C8" t="s">
        <v>8</v>
      </c>
      <c r="D8" s="3">
        <f>'[1]3DNAICS'!O25</f>
        <v>4</v>
      </c>
      <c r="E8" s="3">
        <f>'[1]3DNAICS'!O88</f>
        <v>3.5</v>
      </c>
      <c r="F8" s="3">
        <f>'[1]3DNAICS'!O151</f>
        <v>2.5188002926115582</v>
      </c>
      <c r="G8" s="3">
        <f>'[1]3DNAICS'!O235</f>
        <v>3.2444444444444445</v>
      </c>
      <c r="H8" s="3">
        <f>'[1]3DNAICS'!O319</f>
        <v>4.3695652173913047</v>
      </c>
      <c r="I8" s="3">
        <f>'[1]3DNAICS'!O403</f>
        <v>9.3414634146341466</v>
      </c>
      <c r="O8" t="s">
        <v>8</v>
      </c>
      <c r="P8" s="3">
        <f t="shared" si="0"/>
        <v>4</v>
      </c>
      <c r="Q8" s="3">
        <f t="shared" si="1"/>
        <v>3.5</v>
      </c>
      <c r="R8" s="3">
        <f t="shared" si="2"/>
        <v>2.5188002926115582</v>
      </c>
      <c r="S8" s="3">
        <f t="shared" si="3"/>
        <v>3.2444444444444445</v>
      </c>
      <c r="T8" s="3">
        <f t="shared" si="4"/>
        <v>4.3695652173913047</v>
      </c>
      <c r="U8" s="3">
        <f t="shared" si="5"/>
        <v>9.3414634146341466</v>
      </c>
      <c r="W8" s="3"/>
      <c r="X8" s="3"/>
      <c r="Y8" s="3"/>
      <c r="Z8">
        <v>1988</v>
      </c>
      <c r="AA8">
        <v>1.54</v>
      </c>
      <c r="AB8">
        <v>2.04</v>
      </c>
      <c r="AC8">
        <v>1.94</v>
      </c>
      <c r="AD8">
        <v>1.94</v>
      </c>
      <c r="AE8">
        <v>2.2799999999999998</v>
      </c>
      <c r="AF8">
        <v>1.96</v>
      </c>
      <c r="AG8">
        <v>2.5</v>
      </c>
      <c r="AH8">
        <v>1.78</v>
      </c>
      <c r="AI8">
        <v>1.9250000000000003</v>
      </c>
      <c r="AJ8">
        <v>2.0299999999999998</v>
      </c>
      <c r="AK8">
        <v>1.63</v>
      </c>
      <c r="AL8">
        <v>2.2599999999999998</v>
      </c>
      <c r="AM8">
        <v>1.53</v>
      </c>
      <c r="AN8">
        <v>1.78</v>
      </c>
      <c r="AO8">
        <v>1.94</v>
      </c>
      <c r="AP8">
        <v>1.58</v>
      </c>
      <c r="AQ8">
        <v>1.1759999999999999</v>
      </c>
      <c r="AR8">
        <v>1.68</v>
      </c>
      <c r="AS8">
        <v>2.0499999999999998</v>
      </c>
      <c r="AT8">
        <v>2.1800000000000002</v>
      </c>
      <c r="AU8">
        <v>1.82</v>
      </c>
    </row>
    <row r="9" spans="3:47" x14ac:dyDescent="0.2">
      <c r="C9" t="s">
        <v>9</v>
      </c>
      <c r="D9" s="3">
        <f>'[1]3DNAICS'!O26</f>
        <v>3.41</v>
      </c>
      <c r="E9" s="3">
        <f>'[1]3DNAICS'!O89</f>
        <v>3.074074074074074</v>
      </c>
      <c r="F9" s="3">
        <f>'[1]3DNAICS'!O152</f>
        <v>3.4444444444444442</v>
      </c>
      <c r="G9" s="3">
        <f>'[1]3DNAICS'!O236</f>
        <v>3.320388349514563</v>
      </c>
      <c r="H9" s="3">
        <f>'[1]3DNAICS'!O320</f>
        <v>4.5999999999999996</v>
      </c>
      <c r="I9" s="3">
        <f>'[1]3DNAICS'!O404</f>
        <v>8.8461538461538467</v>
      </c>
      <c r="O9" t="s">
        <v>9</v>
      </c>
      <c r="P9" s="3">
        <f t="shared" si="0"/>
        <v>3.41</v>
      </c>
      <c r="Q9" s="3">
        <f t="shared" si="1"/>
        <v>3.074074074074074</v>
      </c>
      <c r="R9" s="3">
        <f t="shared" si="2"/>
        <v>3.4444444444444442</v>
      </c>
      <c r="S9" s="3">
        <f t="shared" si="3"/>
        <v>3.320388349514563</v>
      </c>
      <c r="T9" s="3">
        <f t="shared" si="4"/>
        <v>4.5999999999999996</v>
      </c>
      <c r="U9" s="3">
        <f t="shared" si="5"/>
        <v>8.8461538461538467</v>
      </c>
      <c r="W9" s="3"/>
      <c r="X9" s="3"/>
      <c r="Y9" s="3"/>
      <c r="Z9">
        <v>1991</v>
      </c>
      <c r="AA9" s="3">
        <v>1.4330000000000001</v>
      </c>
      <c r="AB9" s="3">
        <v>2.097</v>
      </c>
      <c r="AC9" s="3">
        <v>1.952</v>
      </c>
      <c r="AD9" s="3">
        <v>1.952</v>
      </c>
      <c r="AE9" s="3">
        <v>2.4</v>
      </c>
      <c r="AF9" s="3">
        <v>1.7749999999999999</v>
      </c>
      <c r="AG9">
        <v>2.5</v>
      </c>
      <c r="AH9">
        <v>1.87</v>
      </c>
      <c r="AI9">
        <v>1.7160000000000002</v>
      </c>
      <c r="AJ9">
        <v>2.0099999999999998</v>
      </c>
      <c r="AK9">
        <v>1.681</v>
      </c>
      <c r="AL9">
        <v>2.1539999999999999</v>
      </c>
      <c r="AM9">
        <v>1.583</v>
      </c>
      <c r="AN9">
        <v>1.8779999999999999</v>
      </c>
      <c r="AO9">
        <v>1.9930000000000001</v>
      </c>
      <c r="AP9">
        <v>1.544</v>
      </c>
      <c r="AQ9">
        <v>2</v>
      </c>
      <c r="AR9">
        <v>2</v>
      </c>
      <c r="AS9">
        <v>2.06</v>
      </c>
      <c r="AT9">
        <v>1.9830000000000001</v>
      </c>
      <c r="AU9">
        <v>2</v>
      </c>
    </row>
    <row r="10" spans="3:47" x14ac:dyDescent="0.2">
      <c r="C10" t="s">
        <v>10</v>
      </c>
      <c r="D10" s="3">
        <f>'[1]3DNAICS'!O27</f>
        <v>3.41</v>
      </c>
      <c r="E10" s="3">
        <f>'[1]3DNAICS'!O90</f>
        <v>3.074074074074074</v>
      </c>
      <c r="F10" s="3">
        <f>'[1]3DNAICS'!O153</f>
        <v>3.4444444444444442</v>
      </c>
      <c r="G10" s="3">
        <f>'[1]3DNAICS'!O237</f>
        <v>3.9207335907335916</v>
      </c>
      <c r="H10" s="3">
        <f>'[1]3DNAICS'!O321</f>
        <v>4.4137931034482758</v>
      </c>
      <c r="I10" s="3">
        <f>'[1]3DNAICS'!O405</f>
        <v>9.3260869565217384</v>
      </c>
      <c r="O10" t="s">
        <v>10</v>
      </c>
      <c r="P10" s="3">
        <f t="shared" si="0"/>
        <v>3.41</v>
      </c>
      <c r="Q10" s="3">
        <f t="shared" si="1"/>
        <v>3.074074074074074</v>
      </c>
      <c r="R10" s="3">
        <f t="shared" si="2"/>
        <v>3.4444444444444442</v>
      </c>
      <c r="S10" s="3">
        <f t="shared" si="3"/>
        <v>3.9207335907335916</v>
      </c>
      <c r="T10" s="3">
        <f t="shared" si="4"/>
        <v>4.4137931034482758</v>
      </c>
      <c r="U10" s="3">
        <f t="shared" si="5"/>
        <v>9.3260869565217384</v>
      </c>
      <c r="W10" s="3"/>
      <c r="X10" s="3"/>
      <c r="Y10" s="3"/>
      <c r="Z10">
        <v>1994</v>
      </c>
      <c r="AA10" s="3">
        <v>1.46</v>
      </c>
      <c r="AB10" s="3">
        <v>2</v>
      </c>
      <c r="AC10" s="3">
        <v>1.88</v>
      </c>
      <c r="AD10" s="3">
        <v>1.88</v>
      </c>
      <c r="AE10" s="3">
        <v>2.4</v>
      </c>
      <c r="AF10" s="3">
        <v>1.75</v>
      </c>
      <c r="AG10">
        <v>2.5</v>
      </c>
      <c r="AH10">
        <v>1.83</v>
      </c>
      <c r="AI10">
        <v>2.0570000000000004</v>
      </c>
      <c r="AJ10">
        <v>1.22</v>
      </c>
      <c r="AK10">
        <v>1.65</v>
      </c>
      <c r="AL10">
        <v>2.2799999999999998</v>
      </c>
      <c r="AM10">
        <v>1.66</v>
      </c>
      <c r="AN10">
        <v>1.81</v>
      </c>
      <c r="AO10">
        <v>2.08</v>
      </c>
      <c r="AP10">
        <v>1.65</v>
      </c>
      <c r="AQ10">
        <v>1.4909999999999999</v>
      </c>
      <c r="AR10">
        <v>2.13</v>
      </c>
      <c r="AS10">
        <v>1.87</v>
      </c>
      <c r="AT10">
        <v>2.27</v>
      </c>
      <c r="AU10">
        <v>2</v>
      </c>
    </row>
    <row r="11" spans="3:47" x14ac:dyDescent="0.2">
      <c r="C11" t="s">
        <v>11</v>
      </c>
      <c r="D11" s="3">
        <f>'[1]3DNAICS'!O28</f>
        <v>4.18</v>
      </c>
      <c r="E11" s="3">
        <f>'[1]3DNAICS'!O91</f>
        <v>3.736842105263158</v>
      </c>
      <c r="F11" s="3">
        <f>'[1]3DNAICS'!O154</f>
        <v>4.08</v>
      </c>
      <c r="G11" s="3">
        <f>'[1]3DNAICS'!O238</f>
        <v>3.7826086956521738</v>
      </c>
      <c r="H11" s="3">
        <f>'[1]3DNAICS'!O322</f>
        <v>5.3125</v>
      </c>
      <c r="I11" s="3">
        <f>'[1]3DNAICS'!O406</f>
        <v>9.7142857142857135</v>
      </c>
      <c r="O11" t="s">
        <v>11</v>
      </c>
      <c r="P11" s="3">
        <f t="shared" si="0"/>
        <v>4.18</v>
      </c>
      <c r="Q11" s="3">
        <f t="shared" si="1"/>
        <v>3.736842105263158</v>
      </c>
      <c r="R11" s="3">
        <f t="shared" si="2"/>
        <v>4.08</v>
      </c>
      <c r="S11" s="3">
        <f t="shared" si="3"/>
        <v>3.7826086956521738</v>
      </c>
      <c r="T11" s="3">
        <f t="shared" si="4"/>
        <v>5.3125</v>
      </c>
      <c r="U11" s="3">
        <f t="shared" si="5"/>
        <v>9.7142857142857135</v>
      </c>
      <c r="W11" s="3"/>
      <c r="X11" s="3"/>
      <c r="Y11" s="3"/>
      <c r="Z11">
        <v>1998</v>
      </c>
      <c r="AA11" s="3">
        <v>1.43</v>
      </c>
      <c r="AB11" s="3">
        <v>1.71</v>
      </c>
      <c r="AC11" s="3">
        <v>2.06</v>
      </c>
      <c r="AD11" s="3">
        <v>2</v>
      </c>
      <c r="AE11" s="3">
        <v>2</v>
      </c>
      <c r="AF11" s="3">
        <v>1.56</v>
      </c>
      <c r="AG11">
        <v>2</v>
      </c>
      <c r="AH11">
        <v>1.75</v>
      </c>
      <c r="AI11">
        <v>2</v>
      </c>
      <c r="AJ11">
        <v>2</v>
      </c>
      <c r="AK11">
        <v>1.66</v>
      </c>
      <c r="AL11">
        <v>2.5</v>
      </c>
      <c r="AM11">
        <v>1.6</v>
      </c>
      <c r="AN11">
        <v>1.42</v>
      </c>
      <c r="AO11">
        <v>2.61</v>
      </c>
      <c r="AP11">
        <v>1.57</v>
      </c>
      <c r="AQ11">
        <v>2</v>
      </c>
      <c r="AR11">
        <v>2</v>
      </c>
      <c r="AS11">
        <v>1.79</v>
      </c>
      <c r="AT11">
        <v>2</v>
      </c>
      <c r="AU11">
        <v>2</v>
      </c>
    </row>
    <row r="12" spans="3:47" x14ac:dyDescent="0.2">
      <c r="C12" t="s">
        <v>12</v>
      </c>
      <c r="D12" s="3">
        <f>'[1]3DNAICS'!O29</f>
        <v>3.4</v>
      </c>
      <c r="E12" s="3">
        <f>'[1]3DNAICS'!O92</f>
        <v>3</v>
      </c>
      <c r="F12" s="3">
        <f>'[1]3DNAICS'!O155</f>
        <v>2.5188002926115582</v>
      </c>
      <c r="G12" s="3">
        <f>'[1]3DNAICS'!O239</f>
        <v>4</v>
      </c>
      <c r="H12" s="3">
        <f>'[1]3DNAICS'!O323</f>
        <v>4.75</v>
      </c>
      <c r="I12" s="3">
        <f>'[1]3DNAICS'!O407</f>
        <v>14</v>
      </c>
      <c r="O12" t="s">
        <v>12</v>
      </c>
      <c r="P12" s="3">
        <f t="shared" si="0"/>
        <v>3.4</v>
      </c>
      <c r="Q12" s="3">
        <f t="shared" si="1"/>
        <v>3</v>
      </c>
      <c r="R12" s="3">
        <f t="shared" si="2"/>
        <v>2.5188002926115582</v>
      </c>
      <c r="S12" s="3">
        <f t="shared" si="3"/>
        <v>4</v>
      </c>
      <c r="T12" s="3">
        <f t="shared" si="4"/>
        <v>4.75</v>
      </c>
      <c r="U12" s="3">
        <f t="shared" si="5"/>
        <v>14</v>
      </c>
      <c r="W12" s="3"/>
      <c r="X12" s="3"/>
      <c r="Y12" s="3"/>
      <c r="Z12">
        <v>2002</v>
      </c>
      <c r="AA12" s="3">
        <v>1.46</v>
      </c>
      <c r="AB12" s="3">
        <v>2.3199999999999998</v>
      </c>
      <c r="AC12" s="3">
        <v>2.2799999999999998</v>
      </c>
      <c r="AD12" s="3">
        <v>2</v>
      </c>
      <c r="AE12" s="3">
        <v>2.5</v>
      </c>
      <c r="AF12" s="3">
        <v>1.87</v>
      </c>
      <c r="AG12">
        <v>2</v>
      </c>
      <c r="AH12">
        <v>1.97</v>
      </c>
      <c r="AI12">
        <v>2.0570000000000004</v>
      </c>
      <c r="AJ12">
        <v>2</v>
      </c>
      <c r="AK12">
        <v>1.99</v>
      </c>
      <c r="AL12">
        <v>2</v>
      </c>
      <c r="AM12">
        <v>1.75</v>
      </c>
      <c r="AN12">
        <v>1.95</v>
      </c>
      <c r="AO12">
        <v>5.03</v>
      </c>
      <c r="AP12">
        <v>1.49</v>
      </c>
      <c r="AQ12">
        <v>3.11</v>
      </c>
      <c r="AR12">
        <v>2.5</v>
      </c>
      <c r="AS12">
        <v>2.2599999999999998</v>
      </c>
      <c r="AT12">
        <v>2.6</v>
      </c>
      <c r="AU12">
        <v>2</v>
      </c>
    </row>
    <row r="13" spans="3:47" x14ac:dyDescent="0.2">
      <c r="C13" t="s">
        <v>13</v>
      </c>
      <c r="D13" s="3">
        <f>'[1]3DNAICS'!O30</f>
        <v>3.57</v>
      </c>
      <c r="E13" s="3">
        <f>'[1]3DNAICS'!O93</f>
        <v>3.0975609756097562</v>
      </c>
      <c r="F13" s="3">
        <f>'[1]3DNAICS'!O156</f>
        <v>3.0625</v>
      </c>
      <c r="G13" s="3">
        <f>'[1]3DNAICS'!O240</f>
        <v>2.9863013698630136</v>
      </c>
      <c r="H13" s="3">
        <f>'[1]3DNAICS'!O324</f>
        <v>4.7719298245614032</v>
      </c>
      <c r="I13" s="3">
        <f>'[1]3DNAICS'!O408</f>
        <v>7.2758620689655169</v>
      </c>
      <c r="O13" t="s">
        <v>13</v>
      </c>
      <c r="P13" s="3">
        <f t="shared" si="0"/>
        <v>3.57</v>
      </c>
      <c r="Q13" s="3">
        <f t="shared" si="1"/>
        <v>3.0975609756097562</v>
      </c>
      <c r="R13" s="3">
        <f t="shared" si="2"/>
        <v>3.0625</v>
      </c>
      <c r="S13" s="3">
        <f t="shared" si="3"/>
        <v>2.9863013698630136</v>
      </c>
      <c r="T13" s="3">
        <f t="shared" si="4"/>
        <v>4.7719298245614032</v>
      </c>
      <c r="U13" s="3">
        <f t="shared" si="5"/>
        <v>7.2758620689655169</v>
      </c>
      <c r="W13" s="3"/>
      <c r="X13" s="3"/>
      <c r="Z13">
        <v>2006</v>
      </c>
      <c r="AA13" s="3">
        <v>1.93</v>
      </c>
      <c r="AB13" s="3">
        <v>3.19</v>
      </c>
      <c r="AC13" s="3">
        <v>3.63</v>
      </c>
      <c r="AD13" s="3">
        <v>3.5</v>
      </c>
      <c r="AE13" s="3">
        <v>3.5</v>
      </c>
      <c r="AF13" s="3">
        <v>2.97</v>
      </c>
      <c r="AG13">
        <v>2.2000000000000002</v>
      </c>
      <c r="AH13">
        <v>2.87</v>
      </c>
      <c r="AI13">
        <v>3.2670000000000003</v>
      </c>
      <c r="AJ13">
        <v>3.73</v>
      </c>
      <c r="AK13">
        <v>2.7</v>
      </c>
      <c r="AL13">
        <v>3</v>
      </c>
      <c r="AM13">
        <v>2.57</v>
      </c>
      <c r="AN13">
        <v>3.56</v>
      </c>
      <c r="AO13">
        <v>4</v>
      </c>
      <c r="AP13">
        <v>2.67</v>
      </c>
      <c r="AQ13">
        <v>4</v>
      </c>
      <c r="AR13">
        <v>3.5</v>
      </c>
      <c r="AS13">
        <v>3.09</v>
      </c>
      <c r="AT13">
        <v>1.87</v>
      </c>
      <c r="AU13">
        <v>3</v>
      </c>
    </row>
    <row r="14" spans="3:47" x14ac:dyDescent="0.2">
      <c r="C14" t="s">
        <v>14</v>
      </c>
      <c r="D14" s="3">
        <f>'[1]3DNAICS'!O31</f>
        <v>2.48</v>
      </c>
      <c r="E14" s="3">
        <f>'[1]3DNAICS'!O94</f>
        <v>2.148842777334397</v>
      </c>
      <c r="F14" s="3">
        <f>'[1]3DNAICS'!O157</f>
        <v>2.4504347826086956</v>
      </c>
      <c r="G14" s="3">
        <f>'[1]3DNAICS'!O241</f>
        <v>2.6365187713310578</v>
      </c>
      <c r="H14" s="3">
        <f>'[1]3DNAICS'!O325</f>
        <v>4.1488095238095237</v>
      </c>
      <c r="I14" s="3">
        <f>'[1]3DNAICS'!O409</f>
        <v>8.4177215189873422</v>
      </c>
      <c r="O14" t="s">
        <v>14</v>
      </c>
      <c r="P14" s="3">
        <f t="shared" si="0"/>
        <v>2.48</v>
      </c>
      <c r="Q14" s="3">
        <f t="shared" si="1"/>
        <v>2.148842777334397</v>
      </c>
      <c r="R14" s="3">
        <f t="shared" si="2"/>
        <v>2.4504347826086956</v>
      </c>
      <c r="S14" s="3">
        <f t="shared" si="3"/>
        <v>2.6365187713310578</v>
      </c>
      <c r="T14" s="3">
        <f t="shared" si="4"/>
        <v>4.1488095238095237</v>
      </c>
      <c r="U14" s="3">
        <f t="shared" si="5"/>
        <v>8.4177215189873422</v>
      </c>
      <c r="W14" s="3"/>
      <c r="X14" s="3"/>
      <c r="Z14">
        <v>2010</v>
      </c>
      <c r="AA14">
        <v>2.41</v>
      </c>
      <c r="AB14">
        <v>4.29</v>
      </c>
      <c r="AC14">
        <v>4.67</v>
      </c>
      <c r="AD14">
        <v>3.65</v>
      </c>
      <c r="AE14">
        <v>3.5</v>
      </c>
      <c r="AF14">
        <v>3.85</v>
      </c>
      <c r="AG14">
        <v>5.81</v>
      </c>
      <c r="AH14">
        <v>3.61</v>
      </c>
      <c r="AI14">
        <v>4.2350000000000003</v>
      </c>
      <c r="AJ14">
        <v>4.79</v>
      </c>
      <c r="AK14">
        <v>3.28</v>
      </c>
      <c r="AL14">
        <v>6.1</v>
      </c>
      <c r="AM14">
        <v>3.07</v>
      </c>
      <c r="AN14">
        <v>4.79</v>
      </c>
      <c r="AO14">
        <v>4.8499999999999996</v>
      </c>
      <c r="AP14">
        <v>3.5</v>
      </c>
      <c r="AQ14">
        <v>5</v>
      </c>
      <c r="AR14">
        <v>5</v>
      </c>
      <c r="AS14">
        <v>5.0599999999999996</v>
      </c>
      <c r="AT14">
        <v>2.64</v>
      </c>
      <c r="AU14">
        <v>3.63</v>
      </c>
    </row>
    <row r="15" spans="3:47" x14ac:dyDescent="0.2">
      <c r="C15" t="s">
        <v>15</v>
      </c>
      <c r="D15" s="3">
        <f>'[1]3DNAICS'!O32</f>
        <v>4</v>
      </c>
      <c r="E15" s="3">
        <f>'[1]3DNAICS'!O95</f>
        <v>3.6041666666666665</v>
      </c>
      <c r="F15" s="3">
        <f>'[1]3DNAICS'!O158</f>
        <v>4.041666666666667</v>
      </c>
      <c r="G15" s="3">
        <f>'[1]3DNAICS'!O242</f>
        <v>3.8409090909090908</v>
      </c>
      <c r="H15" s="3">
        <f>'[1]3DNAICS'!O326</f>
        <v>4.9782608695652177</v>
      </c>
      <c r="I15" s="3">
        <f>'[1]3DNAICS'!O410</f>
        <v>8.2564102564102573</v>
      </c>
      <c r="O15" t="s">
        <v>15</v>
      </c>
      <c r="P15" s="3">
        <f t="shared" si="0"/>
        <v>4</v>
      </c>
      <c r="Q15" s="3">
        <f t="shared" si="1"/>
        <v>3.6041666666666665</v>
      </c>
      <c r="R15" s="3">
        <f t="shared" si="2"/>
        <v>4.041666666666667</v>
      </c>
      <c r="S15" s="3">
        <f t="shared" si="3"/>
        <v>3.8409090909090908</v>
      </c>
      <c r="T15" s="3">
        <f t="shared" si="4"/>
        <v>4.9782608695652177</v>
      </c>
      <c r="U15" s="3">
        <f t="shared" si="5"/>
        <v>8.2564102564102573</v>
      </c>
      <c r="W15" s="3"/>
      <c r="X15" s="3"/>
      <c r="Z15">
        <v>2014</v>
      </c>
      <c r="AA15">
        <v>2.56</v>
      </c>
      <c r="AB15">
        <v>4.47</v>
      </c>
      <c r="AC15">
        <v>4.53</v>
      </c>
      <c r="AD15">
        <v>5.61</v>
      </c>
      <c r="AE15">
        <v>5</v>
      </c>
      <c r="AF15">
        <v>5</v>
      </c>
      <c r="AG15">
        <v>4.5999999999999996</v>
      </c>
      <c r="AH15">
        <v>3.99</v>
      </c>
      <c r="AI15">
        <v>5</v>
      </c>
      <c r="AJ15">
        <v>4.4800000000000004</v>
      </c>
      <c r="AK15">
        <v>2.76</v>
      </c>
      <c r="AL15">
        <v>7.09</v>
      </c>
      <c r="AM15">
        <v>3.48</v>
      </c>
      <c r="AN15">
        <v>4.82</v>
      </c>
      <c r="AO15">
        <v>9.44</v>
      </c>
      <c r="AP15">
        <v>3.5</v>
      </c>
      <c r="AQ15">
        <v>5</v>
      </c>
      <c r="AR15">
        <v>5</v>
      </c>
      <c r="AS15">
        <v>5.44</v>
      </c>
      <c r="AT15">
        <v>3.8</v>
      </c>
      <c r="AU15">
        <v>5</v>
      </c>
    </row>
    <row r="16" spans="3:47" x14ac:dyDescent="0.2">
      <c r="C16" t="s">
        <v>16</v>
      </c>
      <c r="D16" s="3">
        <f>'[1]3DNAICS'!O33</f>
        <v>2.0499999999999998</v>
      </c>
      <c r="E16" s="3">
        <f>'[1]3DNAICS'!O96</f>
        <v>1.798329355608592</v>
      </c>
      <c r="F16" s="3">
        <f>'[1]3DNAICS'!O159</f>
        <v>2.1344019728729964</v>
      </c>
      <c r="G16" s="3">
        <f>'[1]3DNAICS'!O243</f>
        <v>2.1410129096325718</v>
      </c>
      <c r="H16" s="3">
        <f>'[1]3DNAICS'!O327</f>
        <v>3.5421412300683373</v>
      </c>
      <c r="I16" s="3">
        <f>'[1]3DNAICS'!O411</f>
        <v>7.0694935217903412</v>
      </c>
      <c r="O16" t="s">
        <v>16</v>
      </c>
      <c r="P16" s="3">
        <f t="shared" si="0"/>
        <v>2.0499999999999998</v>
      </c>
      <c r="Q16" s="3">
        <f t="shared" si="1"/>
        <v>1.798329355608592</v>
      </c>
      <c r="R16" s="3">
        <f t="shared" si="2"/>
        <v>2.1344019728729964</v>
      </c>
      <c r="S16" s="3">
        <f t="shared" si="3"/>
        <v>2.1410129096325718</v>
      </c>
      <c r="T16" s="3">
        <f t="shared" si="4"/>
        <v>3.5421412300683373</v>
      </c>
      <c r="U16" s="3">
        <f t="shared" si="5"/>
        <v>7.0694935217903412</v>
      </c>
      <c r="W16" s="3"/>
      <c r="X16" s="3"/>
    </row>
    <row r="17" spans="3:47" x14ac:dyDescent="0.2">
      <c r="C17" t="s">
        <v>17</v>
      </c>
      <c r="D17" s="3">
        <f>'[1]3DNAICS'!O34</f>
        <v>1.94</v>
      </c>
      <c r="E17" s="3">
        <f>'[1]3DNAICS'!O97</f>
        <v>1.6706976850271993</v>
      </c>
      <c r="F17" s="3">
        <f>'[1]3DNAICS'!O160</f>
        <v>2.0856364344102762</v>
      </c>
      <c r="G17" s="3">
        <f>'[1]3DNAICS'!O244</f>
        <v>2.1447028423772609</v>
      </c>
      <c r="H17" s="3">
        <f>'[1]3DNAICS'!O328</f>
        <v>3.2284351972258345</v>
      </c>
      <c r="I17" s="3">
        <f>'[1]3DNAICS'!O412</f>
        <v>7.1483385939741746</v>
      </c>
      <c r="O17" t="s">
        <v>17</v>
      </c>
      <c r="P17" s="3">
        <f t="shared" si="0"/>
        <v>1.94</v>
      </c>
      <c r="Q17" s="3">
        <f t="shared" si="1"/>
        <v>1.6706976850271993</v>
      </c>
      <c r="R17" s="3">
        <f t="shared" si="2"/>
        <v>2.0856364344102762</v>
      </c>
      <c r="S17" s="3">
        <f t="shared" si="3"/>
        <v>2.1447028423772609</v>
      </c>
      <c r="T17" s="3">
        <f t="shared" si="4"/>
        <v>3.2284351972258345</v>
      </c>
      <c r="U17" s="3">
        <f t="shared" si="5"/>
        <v>7.1483385939741746</v>
      </c>
      <c r="W17" s="3"/>
      <c r="X17" s="3"/>
    </row>
    <row r="18" spans="3:47" x14ac:dyDescent="0.2">
      <c r="C18" t="s">
        <v>18</v>
      </c>
      <c r="D18" s="3">
        <f>'[1]3DNAICS'!O35</f>
        <v>3.14</v>
      </c>
      <c r="E18" s="3">
        <f>'[1]3DNAICS'!O98</f>
        <v>3.1354166666666665</v>
      </c>
      <c r="F18" s="3">
        <f>'[1]3DNAICS'!O161</f>
        <v>3.5272727272727273</v>
      </c>
      <c r="G18" s="3">
        <f>'[1]3DNAICS'!O245</f>
        <v>3.4761904761904763</v>
      </c>
      <c r="H18" s="3">
        <f>'[1]3DNAICS'!O329</f>
        <v>5</v>
      </c>
      <c r="I18" s="3">
        <f>'[1]3DNAICS'!O413</f>
        <v>8.96875</v>
      </c>
      <c r="O18" t="s">
        <v>18</v>
      </c>
      <c r="P18" s="3">
        <f t="shared" si="0"/>
        <v>3.14</v>
      </c>
      <c r="Q18" s="3">
        <f t="shared" si="1"/>
        <v>3.1354166666666665</v>
      </c>
      <c r="R18" s="3">
        <f t="shared" si="2"/>
        <v>3.5272727272727273</v>
      </c>
      <c r="S18" s="3">
        <f t="shared" si="3"/>
        <v>3.4761904761904763</v>
      </c>
      <c r="T18" s="3">
        <f t="shared" si="4"/>
        <v>5</v>
      </c>
      <c r="U18" s="3">
        <f t="shared" si="5"/>
        <v>8.96875</v>
      </c>
      <c r="W18" s="3"/>
      <c r="X18" s="3"/>
    </row>
    <row r="19" spans="3:47" x14ac:dyDescent="0.2">
      <c r="C19" t="s">
        <v>19</v>
      </c>
      <c r="D19" s="3">
        <f>'[1]3DNAICS'!O36</f>
        <v>2.74</v>
      </c>
      <c r="E19" s="3">
        <f>'[1]3DNAICS'!O99</f>
        <v>2.5223097112860891</v>
      </c>
      <c r="F19" s="3">
        <f>'[1]3DNAICS'!O162</f>
        <v>2.7847222222222223</v>
      </c>
      <c r="G19" s="3">
        <f>'[1]3DNAICS'!O246</f>
        <v>2.9054054054054053</v>
      </c>
      <c r="H19" s="3">
        <f>'[1]3DNAICS'!O330</f>
        <v>4.201421800947867</v>
      </c>
      <c r="I19" s="3">
        <f>'[1]3DNAICS'!O414</f>
        <v>8.3152173913043477</v>
      </c>
      <c r="O19" t="s">
        <v>19</v>
      </c>
      <c r="P19" s="3">
        <f t="shared" si="0"/>
        <v>2.74</v>
      </c>
      <c r="Q19" s="3">
        <f t="shared" si="1"/>
        <v>2.5223097112860891</v>
      </c>
      <c r="R19" s="3">
        <f t="shared" si="2"/>
        <v>2.7847222222222223</v>
      </c>
      <c r="S19" s="3">
        <f t="shared" si="3"/>
        <v>2.9054054054054053</v>
      </c>
      <c r="T19" s="3">
        <f t="shared" si="4"/>
        <v>4.201421800947867</v>
      </c>
      <c r="U19" s="3">
        <f t="shared" si="5"/>
        <v>8.3152173913043477</v>
      </c>
      <c r="W19" s="3"/>
      <c r="X19" s="3"/>
    </row>
    <row r="20" spans="3:47" x14ac:dyDescent="0.2">
      <c r="C20" t="s">
        <v>20</v>
      </c>
      <c r="D20" s="3">
        <f>'[1]3DNAICS'!O37</f>
        <v>2.69</v>
      </c>
      <c r="E20" s="3">
        <f>'[1]3DNAICS'!O100</f>
        <v>2.4759887005649719</v>
      </c>
      <c r="F20" s="3">
        <f>'[1]3DNAICS'!O163</f>
        <v>2.6942046855733661</v>
      </c>
      <c r="G20" s="3">
        <f>'[1]3DNAICS'!O247</f>
        <v>2.889603429796356</v>
      </c>
      <c r="H20" s="3">
        <f>'[1]3DNAICS'!O331</f>
        <v>4.078125</v>
      </c>
      <c r="I20" s="3">
        <f>'[1]3DNAICS'!O415</f>
        <v>8.3971282051282046</v>
      </c>
      <c r="O20" t="s">
        <v>20</v>
      </c>
      <c r="P20" s="3">
        <f t="shared" si="0"/>
        <v>2.69</v>
      </c>
      <c r="Q20" s="3">
        <f t="shared" si="1"/>
        <v>2.4759887005649719</v>
      </c>
      <c r="R20" s="3">
        <f t="shared" si="2"/>
        <v>2.6942046855733661</v>
      </c>
      <c r="S20" s="3">
        <f t="shared" si="3"/>
        <v>2.889603429796356</v>
      </c>
      <c r="T20" s="3">
        <f t="shared" si="4"/>
        <v>4.078125</v>
      </c>
      <c r="U20" s="3">
        <f t="shared" si="5"/>
        <v>8.3971282051282046</v>
      </c>
      <c r="W20" s="3"/>
      <c r="X20" s="3"/>
      <c r="Z20">
        <v>1983</v>
      </c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</row>
    <row r="21" spans="3:47" x14ac:dyDescent="0.2">
      <c r="C21" t="s">
        <v>21</v>
      </c>
      <c r="D21" s="3">
        <f>'[1]3DNAICS'!O38</f>
        <v>3.53</v>
      </c>
      <c r="E21" s="3">
        <f>'[1]3DNAICS'!O101</f>
        <v>3.3714285714285714</v>
      </c>
      <c r="F21" s="3">
        <f>'[1]3DNAICS'!O164</f>
        <v>3.4454545454545453</v>
      </c>
      <c r="G21" s="3">
        <f>'[1]3DNAICS'!O248</f>
        <v>3.4854771784232366</v>
      </c>
      <c r="H21" s="3">
        <f>'[1]3DNAICS'!O332</f>
        <v>4.9190476190476193</v>
      </c>
      <c r="I21" s="3">
        <f>'[1]3DNAICS'!O416</f>
        <v>8.9</v>
      </c>
      <c r="O21" t="s">
        <v>21</v>
      </c>
      <c r="P21" s="3">
        <f t="shared" si="0"/>
        <v>3.53</v>
      </c>
      <c r="Q21" s="3">
        <f t="shared" si="1"/>
        <v>3.3714285714285714</v>
      </c>
      <c r="R21" s="3">
        <f t="shared" si="2"/>
        <v>3.4454545454545453</v>
      </c>
      <c r="S21" s="3">
        <f t="shared" si="3"/>
        <v>3.4854771784232366</v>
      </c>
      <c r="T21" s="3">
        <f t="shared" si="4"/>
        <v>4.9190476190476193</v>
      </c>
      <c r="U21" s="3">
        <f t="shared" si="5"/>
        <v>8.9</v>
      </c>
      <c r="W21" s="3"/>
      <c r="X21" s="3"/>
      <c r="Z21">
        <f>Z20+1</f>
        <v>1984</v>
      </c>
    </row>
    <row r="22" spans="3:47" x14ac:dyDescent="0.2">
      <c r="C22" t="s">
        <v>22</v>
      </c>
      <c r="D22" s="3">
        <f>'[1]3DNAICS'!O39</f>
        <v>3.56</v>
      </c>
      <c r="E22" s="3">
        <f>'[1]3DNAICS'!O102</f>
        <v>3.4587155963302751</v>
      </c>
      <c r="F22" s="3">
        <f>'[1]3DNAICS'!O165</f>
        <v>3.6846846846846848</v>
      </c>
      <c r="G22" s="3">
        <f>'[1]3DNAICS'!O249</f>
        <v>3.6464646464646466</v>
      </c>
      <c r="H22" s="3">
        <f>'[1]3DNAICS'!O333</f>
        <v>5.2682926829268295</v>
      </c>
      <c r="I22" s="3">
        <f>'[1]3DNAICS'!O417</f>
        <v>12.119047619047619</v>
      </c>
      <c r="O22" t="s">
        <v>22</v>
      </c>
      <c r="P22" s="3">
        <f t="shared" si="0"/>
        <v>3.56</v>
      </c>
      <c r="Q22" s="3">
        <f t="shared" si="1"/>
        <v>3.4587155963302751</v>
      </c>
      <c r="R22" s="3">
        <f t="shared" si="2"/>
        <v>3.6846846846846848</v>
      </c>
      <c r="S22" s="3">
        <f t="shared" si="3"/>
        <v>3.6464646464646466</v>
      </c>
      <c r="T22" s="3">
        <f t="shared" si="4"/>
        <v>5.2682926829268295</v>
      </c>
      <c r="U22" s="3">
        <f t="shared" si="5"/>
        <v>12.119047619047619</v>
      </c>
      <c r="W22" s="3"/>
      <c r="X22" s="3"/>
      <c r="Z22">
        <f t="shared" ref="Z22:Z46" si="6">Z21+1</f>
        <v>1985</v>
      </c>
      <c r="AA22">
        <f t="shared" ref="AA22:AU22" si="7">AA7</f>
        <v>1.74</v>
      </c>
      <c r="AB22">
        <f t="shared" si="7"/>
        <v>2.2599999999999998</v>
      </c>
      <c r="AC22">
        <f t="shared" si="7"/>
        <v>2.29</v>
      </c>
      <c r="AD22">
        <f t="shared" si="7"/>
        <v>2.29</v>
      </c>
      <c r="AE22">
        <f t="shared" si="7"/>
        <v>2.46</v>
      </c>
      <c r="AF22">
        <f t="shared" si="7"/>
        <v>1.87</v>
      </c>
      <c r="AG22">
        <f t="shared" si="7"/>
        <v>3</v>
      </c>
      <c r="AH22">
        <f t="shared" si="7"/>
        <v>1.98</v>
      </c>
      <c r="AI22">
        <f t="shared" si="7"/>
        <v>1.9525000000000001</v>
      </c>
      <c r="AJ22">
        <f t="shared" si="7"/>
        <v>1.82</v>
      </c>
      <c r="AK22">
        <f t="shared" si="7"/>
        <v>1.86</v>
      </c>
      <c r="AL22">
        <f t="shared" si="7"/>
        <v>2.11</v>
      </c>
      <c r="AM22">
        <f t="shared" si="7"/>
        <v>1.87</v>
      </c>
      <c r="AN22">
        <f t="shared" si="7"/>
        <v>2.46</v>
      </c>
      <c r="AO22">
        <f t="shared" si="7"/>
        <v>2.29</v>
      </c>
      <c r="AP22">
        <f t="shared" si="7"/>
        <v>1.83</v>
      </c>
      <c r="AQ22">
        <f t="shared" si="7"/>
        <v>1.4349999999999998</v>
      </c>
      <c r="AR22">
        <f t="shared" si="7"/>
        <v>2.0499999999999998</v>
      </c>
      <c r="AS22">
        <f t="shared" si="7"/>
        <v>2.33</v>
      </c>
      <c r="AT22">
        <f t="shared" si="7"/>
        <v>2.46</v>
      </c>
      <c r="AU22">
        <f t="shared" si="7"/>
        <v>2.2599999999999998</v>
      </c>
    </row>
    <row r="23" spans="3:47" x14ac:dyDescent="0.2">
      <c r="C23" t="s">
        <v>23</v>
      </c>
      <c r="D23" s="3">
        <f>'[1]3DNAICS'!O40</f>
        <v>3.75</v>
      </c>
      <c r="E23" s="3">
        <f>'[1]3DNAICS'!O103</f>
        <v>3.4615384615384617</v>
      </c>
      <c r="F23" s="3">
        <f>'[1]3DNAICS'!O166</f>
        <v>3.7931034482758621</v>
      </c>
      <c r="G23" s="3">
        <f>'[1]3DNAICS'!O250</f>
        <v>3.6875</v>
      </c>
      <c r="H23" s="3">
        <f>'[1]3DNAICS'!O334</f>
        <v>5.4923076923076923</v>
      </c>
      <c r="I23" s="3">
        <f>'[1]3DNAICS'!O418</f>
        <v>9.4</v>
      </c>
      <c r="O23" t="s">
        <v>23</v>
      </c>
      <c r="P23" s="3">
        <f t="shared" si="0"/>
        <v>3.75</v>
      </c>
      <c r="Q23" s="3">
        <f t="shared" si="1"/>
        <v>3.4615384615384617</v>
      </c>
      <c r="R23" s="3">
        <f t="shared" si="2"/>
        <v>3.7931034482758621</v>
      </c>
      <c r="S23" s="3">
        <f t="shared" si="3"/>
        <v>3.6875</v>
      </c>
      <c r="T23" s="3">
        <f t="shared" si="4"/>
        <v>5.4923076923076923</v>
      </c>
      <c r="U23" s="3">
        <f t="shared" si="5"/>
        <v>9.4</v>
      </c>
      <c r="W23" s="3"/>
      <c r="X23" s="3"/>
      <c r="Z23">
        <f t="shared" si="6"/>
        <v>1986</v>
      </c>
    </row>
    <row r="24" spans="3:47" x14ac:dyDescent="0.2">
      <c r="C24" t="s">
        <v>24</v>
      </c>
      <c r="D24" s="3">
        <f>'[1]3DNAICS'!O41</f>
        <v>3.36</v>
      </c>
      <c r="E24" s="3">
        <f>'[1]3DNAICS'!O104</f>
        <v>3.3291139240506329</v>
      </c>
      <c r="F24" s="3">
        <f>'[1]3DNAICS'!O167</f>
        <v>3.5454545454545454</v>
      </c>
      <c r="G24" s="3">
        <f>'[1]3DNAICS'!O251</f>
        <v>3.3773584905660377</v>
      </c>
      <c r="H24" s="3">
        <f>'[1]3DNAICS'!O335</f>
        <v>4.9056603773584904</v>
      </c>
      <c r="I24" s="3">
        <f>'[1]3DNAICS'!O419</f>
        <v>9.3809523809523814</v>
      </c>
      <c r="O24" t="s">
        <v>24</v>
      </c>
      <c r="P24" s="3">
        <f t="shared" si="0"/>
        <v>3.36</v>
      </c>
      <c r="Q24" s="3">
        <f t="shared" si="1"/>
        <v>3.3291139240506329</v>
      </c>
      <c r="R24" s="3">
        <f t="shared" si="2"/>
        <v>3.5454545454545454</v>
      </c>
      <c r="S24" s="3">
        <f t="shared" si="3"/>
        <v>3.3773584905660377</v>
      </c>
      <c r="T24" s="3">
        <f t="shared" si="4"/>
        <v>4.9056603773584904</v>
      </c>
      <c r="U24" s="3">
        <f t="shared" si="5"/>
        <v>9.3809523809523814</v>
      </c>
      <c r="W24" s="3"/>
      <c r="X24" s="3"/>
      <c r="Z24">
        <f t="shared" si="6"/>
        <v>1987</v>
      </c>
    </row>
    <row r="25" spans="3:47" x14ac:dyDescent="0.2">
      <c r="C25" t="s">
        <v>25</v>
      </c>
      <c r="D25" s="3">
        <f>'[1]3DNAICS'!O42</f>
        <v>2.96</v>
      </c>
      <c r="E25" s="3">
        <f>'[1]3DNAICS'!O105</f>
        <v>2.9849624060150375</v>
      </c>
      <c r="F25" s="3">
        <f>'[1]3DNAICS'!O168</f>
        <v>3.2738853503184715</v>
      </c>
      <c r="G25" s="3">
        <f>'[1]3DNAICS'!O252</f>
        <v>3.2264150943396226</v>
      </c>
      <c r="H25" s="3">
        <f>'[1]3DNAICS'!O336</f>
        <v>4.2315270935960587</v>
      </c>
      <c r="I25" s="3">
        <f>'[1]3DNAICS'!O420</f>
        <v>6.9598393574297193</v>
      </c>
      <c r="O25" t="s">
        <v>25</v>
      </c>
      <c r="P25" s="3">
        <f t="shared" si="0"/>
        <v>2.96</v>
      </c>
      <c r="Q25" s="3">
        <f t="shared" si="1"/>
        <v>2.9849624060150375</v>
      </c>
      <c r="R25" s="3">
        <f t="shared" si="2"/>
        <v>3.2738853503184715</v>
      </c>
      <c r="S25" s="3">
        <f t="shared" si="3"/>
        <v>3.2264150943396226</v>
      </c>
      <c r="T25" s="3">
        <f t="shared" si="4"/>
        <v>4.2315270935960587</v>
      </c>
      <c r="U25" s="3">
        <f t="shared" si="5"/>
        <v>6.9598393574297193</v>
      </c>
      <c r="W25" s="3"/>
      <c r="X25" s="3"/>
      <c r="Z25">
        <f t="shared" si="6"/>
        <v>1988</v>
      </c>
      <c r="AA25">
        <f t="shared" ref="AA25:AU25" si="8">AA8</f>
        <v>1.54</v>
      </c>
      <c r="AB25">
        <f t="shared" si="8"/>
        <v>2.04</v>
      </c>
      <c r="AC25">
        <f t="shared" si="8"/>
        <v>1.94</v>
      </c>
      <c r="AD25">
        <f t="shared" si="8"/>
        <v>1.94</v>
      </c>
      <c r="AE25">
        <f t="shared" si="8"/>
        <v>2.2799999999999998</v>
      </c>
      <c r="AF25">
        <f t="shared" si="8"/>
        <v>1.96</v>
      </c>
      <c r="AG25">
        <f t="shared" si="8"/>
        <v>2.5</v>
      </c>
      <c r="AH25">
        <f t="shared" si="8"/>
        <v>1.78</v>
      </c>
      <c r="AI25">
        <f t="shared" si="8"/>
        <v>1.9250000000000003</v>
      </c>
      <c r="AJ25">
        <f t="shared" si="8"/>
        <v>2.0299999999999998</v>
      </c>
      <c r="AK25">
        <f t="shared" si="8"/>
        <v>1.63</v>
      </c>
      <c r="AL25">
        <f t="shared" si="8"/>
        <v>2.2599999999999998</v>
      </c>
      <c r="AM25">
        <f t="shared" si="8"/>
        <v>1.53</v>
      </c>
      <c r="AN25">
        <f t="shared" si="8"/>
        <v>1.78</v>
      </c>
      <c r="AO25">
        <f t="shared" si="8"/>
        <v>1.94</v>
      </c>
      <c r="AP25">
        <f t="shared" si="8"/>
        <v>1.58</v>
      </c>
      <c r="AQ25">
        <f t="shared" si="8"/>
        <v>1.1759999999999999</v>
      </c>
      <c r="AR25">
        <f t="shared" si="8"/>
        <v>1.68</v>
      </c>
      <c r="AS25">
        <f t="shared" si="8"/>
        <v>2.0499999999999998</v>
      </c>
      <c r="AT25">
        <f t="shared" si="8"/>
        <v>2.1800000000000002</v>
      </c>
      <c r="AU25">
        <f t="shared" si="8"/>
        <v>1.82</v>
      </c>
    </row>
    <row r="26" spans="3:47" x14ac:dyDescent="0.2">
      <c r="C26" t="s">
        <v>26</v>
      </c>
      <c r="D26" s="3">
        <f>'[1]3DNAICS'!O43</f>
        <v>3.83</v>
      </c>
      <c r="E26" s="3">
        <f>'[1]3DNAICS'!O106</f>
        <v>3.6315789473684212</v>
      </c>
      <c r="F26" s="3">
        <f>'[1]3DNAICS'!O169</f>
        <v>3.7916666666666665</v>
      </c>
      <c r="G26" s="3">
        <f>'[1]3DNAICS'!O253</f>
        <v>4.1481481481481479</v>
      </c>
      <c r="H26" s="3">
        <f>'[1]3DNAICS'!O337</f>
        <v>5.16</v>
      </c>
      <c r="I26" s="3">
        <f>'[1]3DNAICS'!O421</f>
        <v>10.176470588235293</v>
      </c>
      <c r="O26" t="s">
        <v>26</v>
      </c>
      <c r="P26" s="3">
        <f t="shared" si="0"/>
        <v>3.83</v>
      </c>
      <c r="Q26" s="3">
        <f t="shared" si="1"/>
        <v>3.6315789473684212</v>
      </c>
      <c r="R26" s="3">
        <f t="shared" si="2"/>
        <v>3.7916666666666665</v>
      </c>
      <c r="S26" s="3">
        <f t="shared" si="3"/>
        <v>4.1481481481481479</v>
      </c>
      <c r="T26" s="3">
        <f t="shared" si="4"/>
        <v>5.16</v>
      </c>
      <c r="U26" s="3">
        <f t="shared" si="5"/>
        <v>10.176470588235293</v>
      </c>
      <c r="W26" s="3"/>
      <c r="X26" s="3"/>
      <c r="Z26">
        <f t="shared" si="6"/>
        <v>1989</v>
      </c>
    </row>
    <row r="27" spans="3:47" x14ac:dyDescent="0.2">
      <c r="C27" t="s">
        <v>27</v>
      </c>
      <c r="D27" s="3">
        <f>'[1]3DNAICS'!O44</f>
        <v>3.7</v>
      </c>
      <c r="E27" s="3">
        <f>'[1]3DNAICS'!O107</f>
        <v>3.8666666666666667</v>
      </c>
      <c r="F27" s="3">
        <f>'[1]3DNAICS'!O170</f>
        <v>4.5263157894736841</v>
      </c>
      <c r="G27" s="3">
        <f>'[1]3DNAICS'!O254</f>
        <v>3.9249999999999998</v>
      </c>
      <c r="H27" s="3">
        <f>'[1]3DNAICS'!O338</f>
        <v>5.0625</v>
      </c>
      <c r="I27" s="3">
        <f>'[1]3DNAICS'!O422</f>
        <v>9.76</v>
      </c>
      <c r="O27" t="s">
        <v>27</v>
      </c>
      <c r="P27" s="3">
        <f t="shared" si="0"/>
        <v>3.7</v>
      </c>
      <c r="Q27" s="3">
        <f t="shared" si="1"/>
        <v>3.8666666666666667</v>
      </c>
      <c r="R27" s="3">
        <f t="shared" si="2"/>
        <v>4.5263157894736841</v>
      </c>
      <c r="S27" s="3">
        <f t="shared" si="3"/>
        <v>3.9249999999999998</v>
      </c>
      <c r="T27" s="3">
        <f t="shared" si="4"/>
        <v>5.0625</v>
      </c>
      <c r="U27" s="3">
        <f t="shared" si="5"/>
        <v>9.76</v>
      </c>
      <c r="W27" s="3"/>
      <c r="X27" s="3"/>
      <c r="Z27">
        <f t="shared" si="6"/>
        <v>1990</v>
      </c>
    </row>
    <row r="28" spans="3:47" x14ac:dyDescent="0.2">
      <c r="Z28">
        <f t="shared" si="6"/>
        <v>1991</v>
      </c>
      <c r="AA28" s="3">
        <f t="shared" ref="AA28:AU28" si="9">AA9</f>
        <v>1.4330000000000001</v>
      </c>
      <c r="AB28" s="3">
        <f t="shared" si="9"/>
        <v>2.097</v>
      </c>
      <c r="AC28" s="3">
        <f t="shared" si="9"/>
        <v>1.952</v>
      </c>
      <c r="AD28" s="3">
        <f t="shared" si="9"/>
        <v>1.952</v>
      </c>
      <c r="AE28" s="3">
        <f t="shared" si="9"/>
        <v>2.4</v>
      </c>
      <c r="AF28" s="3">
        <f t="shared" si="9"/>
        <v>1.7749999999999999</v>
      </c>
      <c r="AG28" s="3">
        <f t="shared" si="9"/>
        <v>2.5</v>
      </c>
      <c r="AH28" s="3">
        <f t="shared" si="9"/>
        <v>1.87</v>
      </c>
      <c r="AI28" s="3">
        <f t="shared" si="9"/>
        <v>1.7160000000000002</v>
      </c>
      <c r="AJ28" s="3">
        <f t="shared" si="9"/>
        <v>2.0099999999999998</v>
      </c>
      <c r="AK28" s="3">
        <f t="shared" si="9"/>
        <v>1.681</v>
      </c>
      <c r="AL28" s="3">
        <f t="shared" si="9"/>
        <v>2.1539999999999999</v>
      </c>
      <c r="AM28" s="3">
        <f t="shared" si="9"/>
        <v>1.583</v>
      </c>
      <c r="AN28" s="3">
        <f t="shared" si="9"/>
        <v>1.8779999999999999</v>
      </c>
      <c r="AO28" s="3">
        <f t="shared" si="9"/>
        <v>1.9930000000000001</v>
      </c>
      <c r="AP28" s="3">
        <f t="shared" si="9"/>
        <v>1.544</v>
      </c>
      <c r="AQ28" s="3">
        <f t="shared" si="9"/>
        <v>2</v>
      </c>
      <c r="AR28" s="3">
        <f t="shared" si="9"/>
        <v>2</v>
      </c>
      <c r="AS28" s="3">
        <f t="shared" si="9"/>
        <v>2.06</v>
      </c>
      <c r="AT28" s="3">
        <f t="shared" si="9"/>
        <v>1.9830000000000001</v>
      </c>
      <c r="AU28" s="3">
        <f t="shared" si="9"/>
        <v>2</v>
      </c>
    </row>
    <row r="29" spans="3:47" x14ac:dyDescent="0.2">
      <c r="Z29">
        <f t="shared" si="6"/>
        <v>1992</v>
      </c>
    </row>
    <row r="30" spans="3:47" x14ac:dyDescent="0.2">
      <c r="C30" s="8" t="s">
        <v>34</v>
      </c>
      <c r="D30" s="3"/>
      <c r="E30" s="3"/>
      <c r="F30" s="3"/>
      <c r="G30" s="3"/>
      <c r="H30" s="3"/>
      <c r="I30" s="3"/>
      <c r="O30" s="8" t="s">
        <v>37</v>
      </c>
      <c r="Z30">
        <f t="shared" si="6"/>
        <v>1993</v>
      </c>
    </row>
    <row r="31" spans="3:47" x14ac:dyDescent="0.2">
      <c r="D31" s="3"/>
      <c r="E31" s="3"/>
      <c r="F31" s="3"/>
      <c r="G31" s="3"/>
      <c r="H31" s="3"/>
      <c r="I31" s="3"/>
      <c r="Z31">
        <f t="shared" si="6"/>
        <v>1994</v>
      </c>
      <c r="AA31" s="3">
        <f t="shared" ref="AA31:AU31" si="10">AA10</f>
        <v>1.46</v>
      </c>
      <c r="AB31" s="3">
        <f t="shared" si="10"/>
        <v>2</v>
      </c>
      <c r="AC31" s="3">
        <f t="shared" si="10"/>
        <v>1.88</v>
      </c>
      <c r="AD31" s="3">
        <f t="shared" si="10"/>
        <v>1.88</v>
      </c>
      <c r="AE31" s="3">
        <f t="shared" si="10"/>
        <v>2.4</v>
      </c>
      <c r="AF31" s="3">
        <f t="shared" si="10"/>
        <v>1.75</v>
      </c>
      <c r="AG31" s="3">
        <f t="shared" si="10"/>
        <v>2.5</v>
      </c>
      <c r="AH31" s="3">
        <f t="shared" si="10"/>
        <v>1.83</v>
      </c>
      <c r="AI31" s="3">
        <f t="shared" si="10"/>
        <v>2.0570000000000004</v>
      </c>
      <c r="AJ31" s="3">
        <f t="shared" si="10"/>
        <v>1.22</v>
      </c>
      <c r="AK31" s="3">
        <f t="shared" si="10"/>
        <v>1.65</v>
      </c>
      <c r="AL31" s="3">
        <f t="shared" si="10"/>
        <v>2.2799999999999998</v>
      </c>
      <c r="AM31" s="3">
        <f t="shared" si="10"/>
        <v>1.66</v>
      </c>
      <c r="AN31" s="3">
        <f t="shared" si="10"/>
        <v>1.81</v>
      </c>
      <c r="AO31" s="3">
        <f t="shared" si="10"/>
        <v>2.08</v>
      </c>
      <c r="AP31" s="3">
        <f t="shared" si="10"/>
        <v>1.65</v>
      </c>
      <c r="AQ31" s="3">
        <f t="shared" si="10"/>
        <v>1.4909999999999999</v>
      </c>
      <c r="AR31" s="3">
        <f t="shared" si="10"/>
        <v>2.13</v>
      </c>
      <c r="AS31" s="3">
        <f t="shared" si="10"/>
        <v>1.87</v>
      </c>
      <c r="AT31" s="3">
        <f t="shared" si="10"/>
        <v>2.27</v>
      </c>
      <c r="AU31" s="3">
        <f t="shared" si="10"/>
        <v>2</v>
      </c>
    </row>
    <row r="32" spans="3:47" ht="13.5" thickBot="1" x14ac:dyDescent="0.25">
      <c r="D32" s="6">
        <v>1985</v>
      </c>
      <c r="E32" s="6">
        <v>1988</v>
      </c>
      <c r="F32" s="6">
        <v>1991</v>
      </c>
      <c r="G32" s="6">
        <v>1994</v>
      </c>
      <c r="H32" s="6">
        <v>1998</v>
      </c>
      <c r="I32" s="6">
        <v>2002</v>
      </c>
      <c r="J32" s="6">
        <v>2006</v>
      </c>
      <c r="K32" s="6">
        <v>2010</v>
      </c>
      <c r="L32" s="6">
        <v>2014</v>
      </c>
      <c r="O32" s="10">
        <f t="shared" ref="O32:V32" si="11">D32</f>
        <v>1985</v>
      </c>
      <c r="P32" s="10">
        <f t="shared" si="11"/>
        <v>1988</v>
      </c>
      <c r="Q32" s="10">
        <f t="shared" si="11"/>
        <v>1991</v>
      </c>
      <c r="R32" s="10">
        <f t="shared" si="11"/>
        <v>1994</v>
      </c>
      <c r="S32" s="10">
        <f t="shared" si="11"/>
        <v>1998</v>
      </c>
      <c r="T32" s="10">
        <f t="shared" si="11"/>
        <v>2002</v>
      </c>
      <c r="U32" s="10">
        <f t="shared" si="11"/>
        <v>2006</v>
      </c>
      <c r="V32" s="10">
        <f t="shared" si="11"/>
        <v>2010</v>
      </c>
      <c r="W32">
        <v>2014</v>
      </c>
      <c r="Z32">
        <f t="shared" si="6"/>
        <v>1995</v>
      </c>
    </row>
    <row r="33" spans="3:47" ht="21" customHeight="1" x14ac:dyDescent="0.2">
      <c r="C33" t="str">
        <f>[2]MECS_EnergyPrices!A11</f>
        <v>311</v>
      </c>
      <c r="D33" s="3">
        <f>[2]MECS_EnergyPrices!C129</f>
        <v>1.74</v>
      </c>
      <c r="E33" s="3">
        <f>[2]MECS_EnergyPrices!D129</f>
        <v>1.54</v>
      </c>
      <c r="F33" s="3">
        <f>[2]MECS_EnergyPrices!E129</f>
        <v>1.4330000000000001</v>
      </c>
      <c r="G33" s="3">
        <f>[2]MECS_EnergyPrices!F129</f>
        <v>1.46</v>
      </c>
      <c r="H33" s="3">
        <f>[2]MECS_EnergyPrices!G129</f>
        <v>1.43</v>
      </c>
      <c r="I33" s="3">
        <f>[2]MECS_EnergyPrices!H129</f>
        <v>1.46</v>
      </c>
      <c r="J33">
        <f>[2]MECS_EnergyPrices!I129</f>
        <v>1.93</v>
      </c>
      <c r="K33">
        <f>[2]MECS_EnergyPrices!J129</f>
        <v>2.41</v>
      </c>
      <c r="L33" s="3">
        <f>[3]MECS_EnergyPrices!K129</f>
        <v>2.56</v>
      </c>
      <c r="O33">
        <v>1.74</v>
      </c>
      <c r="P33">
        <v>1.54</v>
      </c>
      <c r="Q33">
        <v>1.4330000000000001</v>
      </c>
      <c r="R33">
        <v>1.46</v>
      </c>
      <c r="S33">
        <v>1.43</v>
      </c>
      <c r="T33">
        <v>1.46</v>
      </c>
      <c r="U33">
        <v>1.93</v>
      </c>
      <c r="V33">
        <v>2.41</v>
      </c>
      <c r="W33">
        <v>2.56</v>
      </c>
      <c r="Z33">
        <f t="shared" si="6"/>
        <v>1996</v>
      </c>
    </row>
    <row r="34" spans="3:47" x14ac:dyDescent="0.2">
      <c r="C34" t="str">
        <f>[2]MECS_EnergyPrices!A12</f>
        <v>312</v>
      </c>
      <c r="D34" s="3">
        <f>[2]MECS_EnergyPrices!C130</f>
        <v>2.2599999999999998</v>
      </c>
      <c r="E34" s="3">
        <f>[2]MECS_EnergyPrices!D130</f>
        <v>2.04</v>
      </c>
      <c r="F34" s="3">
        <f>[2]MECS_EnergyPrices!E130</f>
        <v>2.097</v>
      </c>
      <c r="G34" s="3">
        <f>[2]MECS_EnergyPrices!F130</f>
        <v>2</v>
      </c>
      <c r="H34" s="3">
        <f>[2]MECS_EnergyPrices!G130</f>
        <v>1.71</v>
      </c>
      <c r="I34" s="3">
        <f>[2]MECS_EnergyPrices!H130</f>
        <v>2.3199999999999998</v>
      </c>
      <c r="J34">
        <f>[2]MECS_EnergyPrices!I130</f>
        <v>3.19</v>
      </c>
      <c r="K34">
        <f>[2]MECS_EnergyPrices!J130</f>
        <v>4.29</v>
      </c>
      <c r="L34" s="3">
        <f>[3]MECS_EnergyPrices!K130</f>
        <v>4.47</v>
      </c>
      <c r="O34">
        <v>2.2599999999999998</v>
      </c>
      <c r="P34">
        <v>2.04</v>
      </c>
      <c r="Q34">
        <v>2.097</v>
      </c>
      <c r="R34">
        <v>2</v>
      </c>
      <c r="S34">
        <v>1.71</v>
      </c>
      <c r="T34">
        <v>2.3199999999999998</v>
      </c>
      <c r="U34">
        <v>3.19</v>
      </c>
      <c r="V34">
        <v>4.29</v>
      </c>
      <c r="W34">
        <v>4.47</v>
      </c>
      <c r="Z34">
        <f t="shared" si="6"/>
        <v>1997</v>
      </c>
    </row>
    <row r="35" spans="3:47" x14ac:dyDescent="0.2">
      <c r="C35" t="str">
        <f>[2]MECS_EnergyPrices!A13</f>
        <v>313</v>
      </c>
      <c r="D35" s="3">
        <f>[2]MECS_EnergyPrices!C131</f>
        <v>2.29</v>
      </c>
      <c r="E35" s="3">
        <f>[2]MECS_EnergyPrices!D131</f>
        <v>1.94</v>
      </c>
      <c r="F35" s="3">
        <f>[2]MECS_EnergyPrices!E131</f>
        <v>1.952</v>
      </c>
      <c r="G35" s="3">
        <f>[2]MECS_EnergyPrices!F131</f>
        <v>1.88</v>
      </c>
      <c r="H35" s="3">
        <f>[2]MECS_EnergyPrices!G131</f>
        <v>2.06</v>
      </c>
      <c r="I35" s="3">
        <f>[2]MECS_EnergyPrices!H131</f>
        <v>2.2799999999999998</v>
      </c>
      <c r="J35">
        <f>[2]MECS_EnergyPrices!I131</f>
        <v>3.63</v>
      </c>
      <c r="K35">
        <f>[2]MECS_EnergyPrices!J131</f>
        <v>4.67</v>
      </c>
      <c r="L35" s="3">
        <f>[3]MECS_EnergyPrices!K131</f>
        <v>4.53</v>
      </c>
      <c r="O35">
        <v>2.29</v>
      </c>
      <c r="P35">
        <v>1.94</v>
      </c>
      <c r="Q35">
        <v>1.952</v>
      </c>
      <c r="R35">
        <v>1.88</v>
      </c>
      <c r="S35">
        <v>2.06</v>
      </c>
      <c r="T35">
        <v>2.2799999999999998</v>
      </c>
      <c r="U35">
        <v>3.63</v>
      </c>
      <c r="V35">
        <v>4.67</v>
      </c>
      <c r="W35">
        <v>4.53</v>
      </c>
      <c r="Z35">
        <f t="shared" si="6"/>
        <v>1998</v>
      </c>
      <c r="AA35" s="3">
        <f t="shared" ref="AA35:AU35" si="12">AA11</f>
        <v>1.43</v>
      </c>
      <c r="AB35" s="3">
        <f t="shared" si="12"/>
        <v>1.71</v>
      </c>
      <c r="AC35" s="3">
        <f t="shared" si="12"/>
        <v>2.06</v>
      </c>
      <c r="AD35" s="3">
        <f t="shared" si="12"/>
        <v>2</v>
      </c>
      <c r="AE35" s="3">
        <f t="shared" si="12"/>
        <v>2</v>
      </c>
      <c r="AF35" s="3">
        <f t="shared" si="12"/>
        <v>1.56</v>
      </c>
      <c r="AG35" s="3">
        <f t="shared" si="12"/>
        <v>2</v>
      </c>
      <c r="AH35" s="3">
        <f t="shared" si="12"/>
        <v>1.75</v>
      </c>
      <c r="AI35" s="3">
        <f t="shared" si="12"/>
        <v>2</v>
      </c>
      <c r="AJ35" s="3">
        <f t="shared" si="12"/>
        <v>2</v>
      </c>
      <c r="AK35" s="3">
        <f t="shared" si="12"/>
        <v>1.66</v>
      </c>
      <c r="AL35" s="3">
        <f t="shared" si="12"/>
        <v>2.5</v>
      </c>
      <c r="AM35" s="3">
        <f t="shared" si="12"/>
        <v>1.6</v>
      </c>
      <c r="AN35" s="3">
        <f t="shared" si="12"/>
        <v>1.42</v>
      </c>
      <c r="AO35" s="3">
        <f t="shared" si="12"/>
        <v>2.61</v>
      </c>
      <c r="AP35" s="3">
        <f t="shared" si="12"/>
        <v>1.57</v>
      </c>
      <c r="AQ35" s="3">
        <f t="shared" si="12"/>
        <v>2</v>
      </c>
      <c r="AR35" s="3">
        <f t="shared" si="12"/>
        <v>2</v>
      </c>
      <c r="AS35" s="3">
        <f t="shared" si="12"/>
        <v>1.79</v>
      </c>
      <c r="AT35" s="3">
        <f t="shared" si="12"/>
        <v>2</v>
      </c>
      <c r="AU35" s="3">
        <f t="shared" si="12"/>
        <v>2</v>
      </c>
    </row>
    <row r="36" spans="3:47" x14ac:dyDescent="0.2">
      <c r="C36" t="str">
        <f>[2]MECS_EnergyPrices!A14</f>
        <v>314</v>
      </c>
      <c r="D36" s="3">
        <f>[2]MECS_EnergyPrices!C132</f>
        <v>2.29</v>
      </c>
      <c r="E36" s="3">
        <f>[2]MECS_EnergyPrices!D132</f>
        <v>1.94</v>
      </c>
      <c r="F36" s="3">
        <f>[2]MECS_EnergyPrices!E132</f>
        <v>1.952</v>
      </c>
      <c r="G36" s="3">
        <f>[2]MECS_EnergyPrices!F132</f>
        <v>1.88</v>
      </c>
      <c r="H36" s="3">
        <f>[2]MECS_EnergyPrices!G132</f>
        <v>2</v>
      </c>
      <c r="I36" s="3">
        <f>[2]MECS_EnergyPrices!H132</f>
        <v>2</v>
      </c>
      <c r="J36">
        <f>[2]MECS_EnergyPrices!I132</f>
        <v>3.5</v>
      </c>
      <c r="K36">
        <f>[2]MECS_EnergyPrices!J132</f>
        <v>3.65</v>
      </c>
      <c r="L36" s="3">
        <f>[3]MECS_EnergyPrices!K132</f>
        <v>5.61</v>
      </c>
      <c r="O36">
        <v>2.29</v>
      </c>
      <c r="P36">
        <v>1.94</v>
      </c>
      <c r="Q36">
        <v>1.952</v>
      </c>
      <c r="R36">
        <v>1.88</v>
      </c>
      <c r="S36">
        <v>2</v>
      </c>
      <c r="T36">
        <v>2</v>
      </c>
      <c r="U36">
        <v>3.5</v>
      </c>
      <c r="V36">
        <v>3.65</v>
      </c>
      <c r="W36">
        <v>5.61</v>
      </c>
      <c r="Z36">
        <f t="shared" si="6"/>
        <v>1999</v>
      </c>
    </row>
    <row r="37" spans="3:47" x14ac:dyDescent="0.2">
      <c r="C37" t="str">
        <f>[2]MECS_EnergyPrices!A15</f>
        <v>315</v>
      </c>
      <c r="D37" s="3">
        <f>[2]MECS_EnergyPrices!C133</f>
        <v>2.46</v>
      </c>
      <c r="E37" s="3">
        <f>[2]MECS_EnergyPrices!D133</f>
        <v>2.2799999999999998</v>
      </c>
      <c r="F37" s="3">
        <f>[2]MECS_EnergyPrices!E133</f>
        <v>2.4</v>
      </c>
      <c r="G37" s="3">
        <f>[2]MECS_EnergyPrices!F133</f>
        <v>2.4</v>
      </c>
      <c r="H37" s="3">
        <f>[2]MECS_EnergyPrices!G133</f>
        <v>2</v>
      </c>
      <c r="I37" s="3">
        <f>[2]MECS_EnergyPrices!H133</f>
        <v>2.5</v>
      </c>
      <c r="J37">
        <f>[2]MECS_EnergyPrices!I133</f>
        <v>3.5</v>
      </c>
      <c r="K37">
        <f>[2]MECS_EnergyPrices!J133</f>
        <v>3.5</v>
      </c>
      <c r="L37" s="3">
        <f>[3]MECS_EnergyPrices!K133</f>
        <v>5</v>
      </c>
      <c r="O37">
        <v>2.46</v>
      </c>
      <c r="P37">
        <v>2.2799999999999998</v>
      </c>
      <c r="Q37">
        <v>2.4</v>
      </c>
      <c r="R37">
        <v>2.4</v>
      </c>
      <c r="S37">
        <v>2</v>
      </c>
      <c r="T37">
        <v>2.5</v>
      </c>
      <c r="U37">
        <v>3.5</v>
      </c>
      <c r="V37">
        <v>3.5</v>
      </c>
      <c r="W37">
        <v>5</v>
      </c>
      <c r="Z37">
        <f t="shared" si="6"/>
        <v>2000</v>
      </c>
    </row>
    <row r="38" spans="3:47" x14ac:dyDescent="0.2">
      <c r="C38" t="str">
        <f>[2]MECS_EnergyPrices!A16</f>
        <v>316</v>
      </c>
      <c r="D38" s="3">
        <f>[2]MECS_EnergyPrices!C134</f>
        <v>1.87</v>
      </c>
      <c r="E38" s="3">
        <f>[2]MECS_EnergyPrices!D134</f>
        <v>1.96</v>
      </c>
      <c r="F38" s="3">
        <f>[2]MECS_EnergyPrices!E134</f>
        <v>1.7749999999999999</v>
      </c>
      <c r="G38" s="3">
        <f>[2]MECS_EnergyPrices!F134</f>
        <v>1.75</v>
      </c>
      <c r="H38" s="3">
        <f>[2]MECS_EnergyPrices!G134</f>
        <v>1.56</v>
      </c>
      <c r="I38" s="3">
        <f>[2]MECS_EnergyPrices!H134</f>
        <v>1.87</v>
      </c>
      <c r="J38">
        <f>[2]MECS_EnergyPrices!I134</f>
        <v>2.97</v>
      </c>
      <c r="K38">
        <f>[2]MECS_EnergyPrices!J134</f>
        <v>3.85</v>
      </c>
      <c r="L38" s="3">
        <f>[3]MECS_EnergyPrices!K134</f>
        <v>5</v>
      </c>
      <c r="O38">
        <v>1.87</v>
      </c>
      <c r="P38">
        <v>1.96</v>
      </c>
      <c r="Q38">
        <v>1.7749999999999999</v>
      </c>
      <c r="R38">
        <v>1.75</v>
      </c>
      <c r="S38">
        <v>1.56</v>
      </c>
      <c r="T38">
        <v>1.87</v>
      </c>
      <c r="U38">
        <v>2.97</v>
      </c>
      <c r="V38">
        <v>3.85</v>
      </c>
      <c r="W38">
        <v>5</v>
      </c>
      <c r="Z38">
        <f t="shared" si="6"/>
        <v>2001</v>
      </c>
    </row>
    <row r="39" spans="3:47" x14ac:dyDescent="0.2">
      <c r="C39" t="str">
        <f>[2]MECS_EnergyPrices!A17</f>
        <v>321</v>
      </c>
      <c r="D39" s="3">
        <f>[2]MECS_EnergyPrices!C135</f>
        <v>3</v>
      </c>
      <c r="E39" s="3">
        <f>[2]MECS_EnergyPrices!D135</f>
        <v>2.5</v>
      </c>
      <c r="F39" s="3">
        <f>[2]MECS_EnergyPrices!E135</f>
        <v>2.5</v>
      </c>
      <c r="G39" s="3">
        <f>[2]MECS_EnergyPrices!F135</f>
        <v>2.5</v>
      </c>
      <c r="H39" s="3">
        <f>[2]MECS_EnergyPrices!G135</f>
        <v>2</v>
      </c>
      <c r="I39" s="3">
        <f>[2]MECS_EnergyPrices!H135</f>
        <v>2</v>
      </c>
      <c r="J39">
        <f>[2]MECS_EnergyPrices!I135</f>
        <v>2.2000000000000002</v>
      </c>
      <c r="K39">
        <f>[2]MECS_EnergyPrices!J135</f>
        <v>5.81</v>
      </c>
      <c r="L39" s="3">
        <f>[3]MECS_EnergyPrices!K135</f>
        <v>4.5999999999999996</v>
      </c>
      <c r="O39">
        <v>3</v>
      </c>
      <c r="P39">
        <v>2.5</v>
      </c>
      <c r="Q39">
        <v>2.5</v>
      </c>
      <c r="R39">
        <v>2.5</v>
      </c>
      <c r="S39">
        <v>2</v>
      </c>
      <c r="T39">
        <v>2</v>
      </c>
      <c r="U39">
        <v>2.2000000000000002</v>
      </c>
      <c r="V39">
        <v>5.81</v>
      </c>
      <c r="W39">
        <v>4.5999999999999996</v>
      </c>
      <c r="Z39">
        <f t="shared" si="6"/>
        <v>2002</v>
      </c>
      <c r="AA39" s="3">
        <f t="shared" ref="AA39:AU39" si="13">AA12</f>
        <v>1.46</v>
      </c>
      <c r="AB39" s="3">
        <f t="shared" si="13"/>
        <v>2.3199999999999998</v>
      </c>
      <c r="AC39" s="3">
        <f t="shared" si="13"/>
        <v>2.2799999999999998</v>
      </c>
      <c r="AD39" s="3">
        <f t="shared" si="13"/>
        <v>2</v>
      </c>
      <c r="AE39" s="3">
        <f t="shared" si="13"/>
        <v>2.5</v>
      </c>
      <c r="AF39" s="3">
        <f t="shared" si="13"/>
        <v>1.87</v>
      </c>
      <c r="AG39" s="3">
        <f t="shared" si="13"/>
        <v>2</v>
      </c>
      <c r="AH39" s="3">
        <f t="shared" si="13"/>
        <v>1.97</v>
      </c>
      <c r="AI39" s="3">
        <f t="shared" si="13"/>
        <v>2.0570000000000004</v>
      </c>
      <c r="AJ39" s="3">
        <f t="shared" si="13"/>
        <v>2</v>
      </c>
      <c r="AK39" s="3">
        <f t="shared" si="13"/>
        <v>1.99</v>
      </c>
      <c r="AL39" s="3">
        <f t="shared" si="13"/>
        <v>2</v>
      </c>
      <c r="AM39" s="3">
        <f t="shared" si="13"/>
        <v>1.75</v>
      </c>
      <c r="AN39" s="3">
        <f t="shared" si="13"/>
        <v>1.95</v>
      </c>
      <c r="AO39" s="3">
        <f t="shared" si="13"/>
        <v>5.03</v>
      </c>
      <c r="AP39" s="3">
        <f t="shared" si="13"/>
        <v>1.49</v>
      </c>
      <c r="AQ39" s="3">
        <f t="shared" si="13"/>
        <v>3.11</v>
      </c>
      <c r="AR39" s="3">
        <f t="shared" si="13"/>
        <v>2.5</v>
      </c>
      <c r="AS39" s="3">
        <f t="shared" si="13"/>
        <v>2.2599999999999998</v>
      </c>
      <c r="AT39" s="3">
        <f t="shared" si="13"/>
        <v>2.6</v>
      </c>
      <c r="AU39" s="3">
        <f t="shared" si="13"/>
        <v>2</v>
      </c>
    </row>
    <row r="40" spans="3:47" x14ac:dyDescent="0.2">
      <c r="C40" t="str">
        <f>[2]MECS_EnergyPrices!A18</f>
        <v>322</v>
      </c>
      <c r="D40" s="3">
        <f>[2]MECS_EnergyPrices!C136</f>
        <v>1.98</v>
      </c>
      <c r="E40" s="3">
        <f>[2]MECS_EnergyPrices!D136</f>
        <v>1.78</v>
      </c>
      <c r="F40" s="3">
        <f>[2]MECS_EnergyPrices!E136</f>
        <v>1.87</v>
      </c>
      <c r="G40" s="3">
        <f>[2]MECS_EnergyPrices!F136</f>
        <v>1.83</v>
      </c>
      <c r="H40" s="3">
        <f>[2]MECS_EnergyPrices!G136</f>
        <v>1.75</v>
      </c>
      <c r="I40" s="3">
        <f>[2]MECS_EnergyPrices!H136</f>
        <v>1.97</v>
      </c>
      <c r="J40">
        <f>[2]MECS_EnergyPrices!I136</f>
        <v>2.87</v>
      </c>
      <c r="K40">
        <f>[2]MECS_EnergyPrices!J136</f>
        <v>3.61</v>
      </c>
      <c r="L40" s="3">
        <f>[3]MECS_EnergyPrices!K136</f>
        <v>3.99</v>
      </c>
      <c r="O40">
        <v>1.98</v>
      </c>
      <c r="P40">
        <v>1.78</v>
      </c>
      <c r="Q40">
        <v>1.87</v>
      </c>
      <c r="R40">
        <v>1.83</v>
      </c>
      <c r="S40">
        <v>1.75</v>
      </c>
      <c r="T40">
        <v>1.97</v>
      </c>
      <c r="U40">
        <v>2.87</v>
      </c>
      <c r="V40">
        <v>3.61</v>
      </c>
      <c r="W40">
        <v>3.99</v>
      </c>
      <c r="Z40">
        <f t="shared" si="6"/>
        <v>2003</v>
      </c>
    </row>
    <row r="41" spans="3:47" x14ac:dyDescent="0.2">
      <c r="C41" t="str">
        <f>[2]MECS_EnergyPrices!A19</f>
        <v>323</v>
      </c>
      <c r="D41" s="3">
        <f>[2]MECS_EnergyPrices!C137</f>
        <v>1.9525000000000001</v>
      </c>
      <c r="E41" s="3">
        <f>[2]MECS_EnergyPrices!D137</f>
        <v>1.9250000000000003</v>
      </c>
      <c r="F41" s="3">
        <f>[2]MECS_EnergyPrices!E137</f>
        <v>1.7160000000000002</v>
      </c>
      <c r="G41" s="3">
        <f>[2]MECS_EnergyPrices!F137</f>
        <v>2.0570000000000004</v>
      </c>
      <c r="H41" s="3">
        <f>[2]MECS_EnergyPrices!G137</f>
        <v>2</v>
      </c>
      <c r="I41" s="3">
        <f>[2]MECS_EnergyPrices!H137</f>
        <v>2.0570000000000004</v>
      </c>
      <c r="J41">
        <f>[2]MECS_EnergyPrices!I137</f>
        <v>3.2670000000000003</v>
      </c>
      <c r="K41">
        <f>[2]MECS_EnergyPrices!J137</f>
        <v>4.2350000000000003</v>
      </c>
      <c r="L41" s="3">
        <f>[3]MECS_EnergyPrices!K137</f>
        <v>5</v>
      </c>
      <c r="O41">
        <v>1.9525000000000001</v>
      </c>
      <c r="P41">
        <v>1.9250000000000003</v>
      </c>
      <c r="Q41">
        <v>1.7160000000000002</v>
      </c>
      <c r="R41">
        <v>2.0570000000000004</v>
      </c>
      <c r="S41">
        <v>2</v>
      </c>
      <c r="T41">
        <v>2.0570000000000004</v>
      </c>
      <c r="U41">
        <v>3.2670000000000003</v>
      </c>
      <c r="V41">
        <v>4.2350000000000003</v>
      </c>
      <c r="W41">
        <v>5</v>
      </c>
      <c r="Z41">
        <f t="shared" si="6"/>
        <v>2004</v>
      </c>
    </row>
    <row r="42" spans="3:47" x14ac:dyDescent="0.2">
      <c r="C42" t="str">
        <f>[2]MECS_EnergyPrices!A20</f>
        <v>324</v>
      </c>
      <c r="D42" s="3">
        <f>[2]MECS_EnergyPrices!C138</f>
        <v>1.82</v>
      </c>
      <c r="E42" s="3">
        <f>[2]MECS_EnergyPrices!D138</f>
        <v>2.0299999999999998</v>
      </c>
      <c r="F42" s="3">
        <f>[2]MECS_EnergyPrices!E138</f>
        <v>2.0099999999999998</v>
      </c>
      <c r="G42" s="3">
        <f>[2]MECS_EnergyPrices!F138</f>
        <v>1.22</v>
      </c>
      <c r="H42" s="3">
        <f>[2]MECS_EnergyPrices!G138</f>
        <v>2</v>
      </c>
      <c r="I42" s="3">
        <f>[2]MECS_EnergyPrices!H138</f>
        <v>2</v>
      </c>
      <c r="J42">
        <f>[2]MECS_EnergyPrices!I138</f>
        <v>3.73</v>
      </c>
      <c r="K42">
        <f>[2]MECS_EnergyPrices!J138</f>
        <v>4.79</v>
      </c>
      <c r="L42" s="3">
        <f>[3]MECS_EnergyPrices!K138</f>
        <v>4.4800000000000004</v>
      </c>
      <c r="O42">
        <v>1.82</v>
      </c>
      <c r="P42">
        <v>2.0299999999999998</v>
      </c>
      <c r="Q42">
        <v>2.0099999999999998</v>
      </c>
      <c r="R42">
        <v>1.22</v>
      </c>
      <c r="S42">
        <v>2</v>
      </c>
      <c r="T42">
        <v>2</v>
      </c>
      <c r="U42">
        <v>3.73</v>
      </c>
      <c r="V42">
        <v>4.79</v>
      </c>
      <c r="W42">
        <v>4.4800000000000004</v>
      </c>
      <c r="Z42">
        <f t="shared" si="6"/>
        <v>2005</v>
      </c>
    </row>
    <row r="43" spans="3:47" x14ac:dyDescent="0.2">
      <c r="C43" t="str">
        <f>[2]MECS_EnergyPrices!A21</f>
        <v>325</v>
      </c>
      <c r="D43" s="3">
        <f>[2]MECS_EnergyPrices!C139</f>
        <v>1.86</v>
      </c>
      <c r="E43" s="3">
        <f>[2]MECS_EnergyPrices!D139</f>
        <v>1.63</v>
      </c>
      <c r="F43" s="3">
        <f>[2]MECS_EnergyPrices!E139</f>
        <v>1.681</v>
      </c>
      <c r="G43" s="3">
        <f>[2]MECS_EnergyPrices!F139</f>
        <v>1.65</v>
      </c>
      <c r="H43" s="3">
        <f>[2]MECS_EnergyPrices!G139</f>
        <v>1.66</v>
      </c>
      <c r="I43" s="3">
        <f>[2]MECS_EnergyPrices!H139</f>
        <v>1.99</v>
      </c>
      <c r="J43">
        <f>[2]MECS_EnergyPrices!I139</f>
        <v>2.7</v>
      </c>
      <c r="K43">
        <f>[2]MECS_EnergyPrices!J139</f>
        <v>3.28</v>
      </c>
      <c r="L43" s="3">
        <f>[3]MECS_EnergyPrices!K139</f>
        <v>2.76</v>
      </c>
      <c r="O43">
        <v>1.86</v>
      </c>
      <c r="P43">
        <v>1.63</v>
      </c>
      <c r="Q43">
        <v>1.681</v>
      </c>
      <c r="R43">
        <v>1.65</v>
      </c>
      <c r="S43">
        <v>1.66</v>
      </c>
      <c r="T43">
        <v>1.99</v>
      </c>
      <c r="U43">
        <v>2.7</v>
      </c>
      <c r="V43">
        <v>3.28</v>
      </c>
      <c r="W43">
        <v>2.76</v>
      </c>
      <c r="Z43">
        <f t="shared" si="6"/>
        <v>2006</v>
      </c>
      <c r="AA43" s="3">
        <f t="shared" ref="AA43:AU43" si="14">AA13</f>
        <v>1.93</v>
      </c>
      <c r="AB43" s="3">
        <f t="shared" si="14"/>
        <v>3.19</v>
      </c>
      <c r="AC43" s="3">
        <f t="shared" si="14"/>
        <v>3.63</v>
      </c>
      <c r="AD43" s="3">
        <f t="shared" si="14"/>
        <v>3.5</v>
      </c>
      <c r="AE43" s="3">
        <f t="shared" si="14"/>
        <v>3.5</v>
      </c>
      <c r="AF43" s="11">
        <f t="shared" si="14"/>
        <v>2.97</v>
      </c>
      <c r="AG43" s="3">
        <f t="shared" si="14"/>
        <v>2.2000000000000002</v>
      </c>
      <c r="AH43" s="3">
        <f t="shared" si="14"/>
        <v>2.87</v>
      </c>
      <c r="AI43" s="3">
        <f t="shared" si="14"/>
        <v>3.2670000000000003</v>
      </c>
      <c r="AJ43" s="3">
        <f t="shared" si="14"/>
        <v>3.73</v>
      </c>
      <c r="AK43" s="3">
        <f t="shared" si="14"/>
        <v>2.7</v>
      </c>
      <c r="AL43" s="3">
        <f t="shared" si="14"/>
        <v>3</v>
      </c>
      <c r="AM43" s="3">
        <f t="shared" si="14"/>
        <v>2.57</v>
      </c>
      <c r="AN43" s="3">
        <f t="shared" si="14"/>
        <v>3.56</v>
      </c>
      <c r="AO43" s="3">
        <f t="shared" si="14"/>
        <v>4</v>
      </c>
      <c r="AP43" s="3">
        <f t="shared" si="14"/>
        <v>2.67</v>
      </c>
      <c r="AQ43" s="3">
        <f t="shared" si="14"/>
        <v>4</v>
      </c>
      <c r="AR43" s="3">
        <f t="shared" si="14"/>
        <v>3.5</v>
      </c>
      <c r="AS43" s="3">
        <f t="shared" si="14"/>
        <v>3.09</v>
      </c>
      <c r="AT43" s="3">
        <f t="shared" si="14"/>
        <v>1.87</v>
      </c>
      <c r="AU43" s="3">
        <f t="shared" si="14"/>
        <v>3</v>
      </c>
    </row>
    <row r="44" spans="3:47" x14ac:dyDescent="0.2">
      <c r="C44" t="str">
        <f>[2]MECS_EnergyPrices!A22</f>
        <v>326</v>
      </c>
      <c r="D44" s="3">
        <f>[2]MECS_EnergyPrices!C140</f>
        <v>2.11</v>
      </c>
      <c r="E44" s="3">
        <f>[2]MECS_EnergyPrices!D140</f>
        <v>2.2599999999999998</v>
      </c>
      <c r="F44" s="3">
        <f>[2]MECS_EnergyPrices!E140</f>
        <v>2.1539999999999999</v>
      </c>
      <c r="G44" s="3">
        <f>[2]MECS_EnergyPrices!F140</f>
        <v>2.2799999999999998</v>
      </c>
      <c r="H44" s="3">
        <f>[2]MECS_EnergyPrices!G140</f>
        <v>2.5</v>
      </c>
      <c r="I44" s="3">
        <f>[2]MECS_EnergyPrices!H140</f>
        <v>2</v>
      </c>
      <c r="J44">
        <f>[2]MECS_EnergyPrices!I140</f>
        <v>3</v>
      </c>
      <c r="K44">
        <f>[2]MECS_EnergyPrices!J140</f>
        <v>6.1</v>
      </c>
      <c r="L44" s="3">
        <f>[3]MECS_EnergyPrices!K140</f>
        <v>7.09</v>
      </c>
      <c r="O44">
        <v>2.11</v>
      </c>
      <c r="P44">
        <v>2.2599999999999998</v>
      </c>
      <c r="Q44">
        <v>2.1539999999999999</v>
      </c>
      <c r="R44">
        <v>2.2799999999999998</v>
      </c>
      <c r="S44">
        <v>2.5</v>
      </c>
      <c r="T44">
        <v>2</v>
      </c>
      <c r="U44">
        <v>3</v>
      </c>
      <c r="V44">
        <v>6.1</v>
      </c>
      <c r="W44">
        <v>7.09</v>
      </c>
      <c r="Z44">
        <f t="shared" si="6"/>
        <v>2007</v>
      </c>
    </row>
    <row r="45" spans="3:47" x14ac:dyDescent="0.2">
      <c r="C45" t="str">
        <f>[2]MECS_EnergyPrices!A23</f>
        <v>327</v>
      </c>
      <c r="D45" s="3">
        <f>[2]MECS_EnergyPrices!C141</f>
        <v>1.87</v>
      </c>
      <c r="E45" s="3">
        <f>[2]MECS_EnergyPrices!D141</f>
        <v>1.53</v>
      </c>
      <c r="F45" s="3">
        <f>[2]MECS_EnergyPrices!E141</f>
        <v>1.583</v>
      </c>
      <c r="G45" s="3">
        <f>[2]MECS_EnergyPrices!F141</f>
        <v>1.66</v>
      </c>
      <c r="H45" s="3">
        <f>[2]MECS_EnergyPrices!G141</f>
        <v>1.6</v>
      </c>
      <c r="I45" s="3">
        <f>[2]MECS_EnergyPrices!H141</f>
        <v>1.75</v>
      </c>
      <c r="J45">
        <f>[2]MECS_EnergyPrices!I141</f>
        <v>2.57</v>
      </c>
      <c r="K45">
        <f>[2]MECS_EnergyPrices!J141</f>
        <v>3.07</v>
      </c>
      <c r="L45" s="3">
        <f>[3]MECS_EnergyPrices!K141</f>
        <v>3.48</v>
      </c>
      <c r="O45">
        <v>1.87</v>
      </c>
      <c r="P45">
        <v>1.53</v>
      </c>
      <c r="Q45">
        <v>1.583</v>
      </c>
      <c r="R45">
        <v>1.66</v>
      </c>
      <c r="S45">
        <v>1.6</v>
      </c>
      <c r="T45">
        <v>1.75</v>
      </c>
      <c r="U45">
        <v>2.57</v>
      </c>
      <c r="V45">
        <v>3.07</v>
      </c>
      <c r="W45">
        <v>3.48</v>
      </c>
      <c r="Z45">
        <f t="shared" si="6"/>
        <v>2008</v>
      </c>
    </row>
    <row r="46" spans="3:47" x14ac:dyDescent="0.2">
      <c r="C46" t="str">
        <f>[2]MECS_EnergyPrices!A24</f>
        <v>331</v>
      </c>
      <c r="D46" s="3">
        <f>[2]MECS_EnergyPrices!C142</f>
        <v>2.46</v>
      </c>
      <c r="E46" s="3">
        <f>[2]MECS_EnergyPrices!D142</f>
        <v>1.78</v>
      </c>
      <c r="F46" s="3">
        <f>[2]MECS_EnergyPrices!E142</f>
        <v>1.8779999999999999</v>
      </c>
      <c r="G46" s="3">
        <f>[2]MECS_EnergyPrices!F142</f>
        <v>1.81</v>
      </c>
      <c r="H46" s="3">
        <f>[2]MECS_EnergyPrices!G142</f>
        <v>1.42</v>
      </c>
      <c r="I46" s="3">
        <f>[2]MECS_EnergyPrices!H142</f>
        <v>1.95</v>
      </c>
      <c r="J46">
        <f>[2]MECS_EnergyPrices!I142</f>
        <v>3.56</v>
      </c>
      <c r="K46">
        <f>[2]MECS_EnergyPrices!J142</f>
        <v>4.79</v>
      </c>
      <c r="L46" s="3">
        <f>[3]MECS_EnergyPrices!K142</f>
        <v>4.82</v>
      </c>
      <c r="O46">
        <v>2.46</v>
      </c>
      <c r="P46">
        <v>1.78</v>
      </c>
      <c r="Q46">
        <v>1.8779999999999999</v>
      </c>
      <c r="R46">
        <v>1.81</v>
      </c>
      <c r="S46">
        <v>1.42</v>
      </c>
      <c r="T46">
        <v>1.95</v>
      </c>
      <c r="U46">
        <v>3.56</v>
      </c>
      <c r="V46">
        <v>4.79</v>
      </c>
      <c r="W46">
        <v>4.82</v>
      </c>
      <c r="Z46">
        <f t="shared" si="6"/>
        <v>2009</v>
      </c>
    </row>
    <row r="47" spans="3:47" x14ac:dyDescent="0.2">
      <c r="C47" t="str">
        <f>[2]MECS_EnergyPrices!A25</f>
        <v>332</v>
      </c>
      <c r="D47" s="3">
        <f>[2]MECS_EnergyPrices!C143</f>
        <v>2.29</v>
      </c>
      <c r="E47" s="3">
        <f>[2]MECS_EnergyPrices!D143</f>
        <v>1.94</v>
      </c>
      <c r="F47" s="3">
        <f>[2]MECS_EnergyPrices!E143</f>
        <v>1.9930000000000001</v>
      </c>
      <c r="G47" s="3">
        <f>[2]MECS_EnergyPrices!F143</f>
        <v>2.08</v>
      </c>
      <c r="H47" s="3">
        <f>[2]MECS_EnergyPrices!G143</f>
        <v>2.61</v>
      </c>
      <c r="I47" s="3">
        <f>[2]MECS_EnergyPrices!H143</f>
        <v>5.03</v>
      </c>
      <c r="J47">
        <f>[2]MECS_EnergyPrices!I143</f>
        <v>4</v>
      </c>
      <c r="K47">
        <f>[2]MECS_EnergyPrices!J143</f>
        <v>4.8499999999999996</v>
      </c>
      <c r="L47" s="3">
        <f>[3]MECS_EnergyPrices!K143</f>
        <v>9.44</v>
      </c>
      <c r="O47">
        <v>2.29</v>
      </c>
      <c r="P47">
        <v>1.94</v>
      </c>
      <c r="Q47">
        <v>1.9930000000000001</v>
      </c>
      <c r="R47">
        <v>2.08</v>
      </c>
      <c r="S47">
        <v>2.61</v>
      </c>
      <c r="T47">
        <v>5.03</v>
      </c>
      <c r="U47">
        <v>4</v>
      </c>
      <c r="V47">
        <v>4.8499999999999996</v>
      </c>
      <c r="W47">
        <v>9.44</v>
      </c>
      <c r="Z47">
        <v>2010</v>
      </c>
      <c r="AA47">
        <f t="shared" ref="AA47:AU47" si="15">AA14</f>
        <v>2.41</v>
      </c>
      <c r="AB47">
        <f t="shared" si="15"/>
        <v>4.29</v>
      </c>
      <c r="AC47">
        <f t="shared" si="15"/>
        <v>4.67</v>
      </c>
      <c r="AD47">
        <f t="shared" si="15"/>
        <v>3.65</v>
      </c>
      <c r="AE47">
        <f t="shared" si="15"/>
        <v>3.5</v>
      </c>
      <c r="AF47">
        <f t="shared" si="15"/>
        <v>3.85</v>
      </c>
      <c r="AG47">
        <f t="shared" si="15"/>
        <v>5.81</v>
      </c>
      <c r="AH47">
        <f t="shared" si="15"/>
        <v>3.61</v>
      </c>
      <c r="AI47">
        <f t="shared" si="15"/>
        <v>4.2350000000000003</v>
      </c>
      <c r="AJ47">
        <f t="shared" si="15"/>
        <v>4.79</v>
      </c>
      <c r="AK47">
        <f t="shared" si="15"/>
        <v>3.28</v>
      </c>
      <c r="AL47">
        <f t="shared" si="15"/>
        <v>6.1</v>
      </c>
      <c r="AM47">
        <f t="shared" si="15"/>
        <v>3.07</v>
      </c>
      <c r="AN47">
        <f t="shared" si="15"/>
        <v>4.79</v>
      </c>
      <c r="AO47">
        <f t="shared" si="15"/>
        <v>4.8499999999999996</v>
      </c>
      <c r="AP47">
        <f t="shared" si="15"/>
        <v>3.5</v>
      </c>
      <c r="AQ47">
        <f t="shared" si="15"/>
        <v>5</v>
      </c>
      <c r="AR47">
        <f t="shared" si="15"/>
        <v>5</v>
      </c>
      <c r="AS47">
        <f t="shared" si="15"/>
        <v>5.0599999999999996</v>
      </c>
      <c r="AT47">
        <f t="shared" si="15"/>
        <v>2.64</v>
      </c>
      <c r="AU47">
        <f t="shared" si="15"/>
        <v>3.63</v>
      </c>
    </row>
    <row r="48" spans="3:47" x14ac:dyDescent="0.2">
      <c r="C48" t="str">
        <f>[2]MECS_EnergyPrices!A26</f>
        <v>333</v>
      </c>
      <c r="D48" s="3">
        <f>[2]MECS_EnergyPrices!C144</f>
        <v>1.83</v>
      </c>
      <c r="E48" s="3">
        <f>[2]MECS_EnergyPrices!D144</f>
        <v>1.58</v>
      </c>
      <c r="F48" s="3">
        <f>[2]MECS_EnergyPrices!E144</f>
        <v>1.544</v>
      </c>
      <c r="G48" s="3">
        <f>[2]MECS_EnergyPrices!F144</f>
        <v>1.65</v>
      </c>
      <c r="H48" s="3">
        <f>[2]MECS_EnergyPrices!G144</f>
        <v>1.57</v>
      </c>
      <c r="I48" s="3">
        <f>[2]MECS_EnergyPrices!H144</f>
        <v>1.49</v>
      </c>
      <c r="J48">
        <f>[2]MECS_EnergyPrices!I144</f>
        <v>2.67</v>
      </c>
      <c r="K48">
        <f>[2]MECS_EnergyPrices!J144</f>
        <v>3.5</v>
      </c>
      <c r="L48" s="3">
        <f>[3]MECS_EnergyPrices!K144</f>
        <v>3.5</v>
      </c>
      <c r="O48">
        <v>1.83</v>
      </c>
      <c r="P48">
        <v>1.58</v>
      </c>
      <c r="Q48">
        <v>1.544</v>
      </c>
      <c r="R48">
        <v>1.65</v>
      </c>
      <c r="S48">
        <v>1.57</v>
      </c>
      <c r="T48">
        <v>1.49</v>
      </c>
      <c r="U48">
        <v>2.67</v>
      </c>
      <c r="V48">
        <v>3.5</v>
      </c>
      <c r="W48">
        <v>3.5</v>
      </c>
      <c r="Z48">
        <v>2011</v>
      </c>
    </row>
    <row r="49" spans="3:47" x14ac:dyDescent="0.2">
      <c r="C49" t="str">
        <f>[2]MECS_EnergyPrices!A27</f>
        <v>334</v>
      </c>
      <c r="D49" s="3">
        <f>[2]MECS_EnergyPrices!C145</f>
        <v>1.4349999999999998</v>
      </c>
      <c r="E49" s="3">
        <f>[2]MECS_EnergyPrices!D145</f>
        <v>1.1759999999999999</v>
      </c>
      <c r="F49" s="3">
        <f>[2]MECS_EnergyPrices!E145</f>
        <v>2</v>
      </c>
      <c r="G49" s="3">
        <f>[2]MECS_EnergyPrices!F145</f>
        <v>1.4909999999999999</v>
      </c>
      <c r="H49" s="3">
        <f>[2]MECS_EnergyPrices!G145</f>
        <v>2</v>
      </c>
      <c r="I49" s="3">
        <f>[2]MECS_EnergyPrices!H145</f>
        <v>3.11</v>
      </c>
      <c r="J49">
        <f>[2]MECS_EnergyPrices!I145</f>
        <v>4</v>
      </c>
      <c r="K49">
        <f>[2]MECS_EnergyPrices!J145</f>
        <v>5</v>
      </c>
      <c r="L49" s="3">
        <f>[3]MECS_EnergyPrices!K145</f>
        <v>5</v>
      </c>
      <c r="O49">
        <v>1.4349999999999998</v>
      </c>
      <c r="P49">
        <v>1.1759999999999999</v>
      </c>
      <c r="Q49">
        <v>2</v>
      </c>
      <c r="R49">
        <v>1.4909999999999999</v>
      </c>
      <c r="S49">
        <v>2</v>
      </c>
      <c r="T49">
        <v>3.11</v>
      </c>
      <c r="U49">
        <v>4</v>
      </c>
      <c r="V49">
        <v>5</v>
      </c>
      <c r="W49">
        <v>5</v>
      </c>
      <c r="Z49">
        <v>2012</v>
      </c>
    </row>
    <row r="50" spans="3:47" x14ac:dyDescent="0.2">
      <c r="C50" t="str">
        <f>[2]MECS_EnergyPrices!A28</f>
        <v>335</v>
      </c>
      <c r="D50" s="3">
        <f>[2]MECS_EnergyPrices!C146</f>
        <v>2.0499999999999998</v>
      </c>
      <c r="E50" s="3">
        <f>[2]MECS_EnergyPrices!D146</f>
        <v>1.68</v>
      </c>
      <c r="F50" s="3">
        <f>[2]MECS_EnergyPrices!E146</f>
        <v>2</v>
      </c>
      <c r="G50" s="3">
        <f>[2]MECS_EnergyPrices!F146</f>
        <v>2.13</v>
      </c>
      <c r="H50" s="3">
        <f>[2]MECS_EnergyPrices!G146</f>
        <v>2</v>
      </c>
      <c r="I50" s="3">
        <f>[2]MECS_EnergyPrices!H146</f>
        <v>2.5</v>
      </c>
      <c r="J50">
        <f>[2]MECS_EnergyPrices!I146</f>
        <v>3.5</v>
      </c>
      <c r="K50">
        <f>[2]MECS_EnergyPrices!J146</f>
        <v>5</v>
      </c>
      <c r="L50" s="3">
        <f>[3]MECS_EnergyPrices!K146</f>
        <v>5</v>
      </c>
      <c r="O50">
        <v>2.0499999999999998</v>
      </c>
      <c r="P50">
        <v>1.68</v>
      </c>
      <c r="Q50">
        <v>2</v>
      </c>
      <c r="R50">
        <v>2.13</v>
      </c>
      <c r="S50">
        <v>2</v>
      </c>
      <c r="T50">
        <v>2.5</v>
      </c>
      <c r="U50">
        <v>3.5</v>
      </c>
      <c r="V50">
        <v>5</v>
      </c>
      <c r="W50">
        <v>5</v>
      </c>
      <c r="Z50">
        <v>2013</v>
      </c>
    </row>
    <row r="51" spans="3:47" x14ac:dyDescent="0.2">
      <c r="C51" t="str">
        <f>[2]MECS_EnergyPrices!A29</f>
        <v>336</v>
      </c>
      <c r="D51">
        <f>[2]MECS_EnergyPrices!C147</f>
        <v>2.33</v>
      </c>
      <c r="E51">
        <f>[2]MECS_EnergyPrices!D147</f>
        <v>2.0499999999999998</v>
      </c>
      <c r="F51">
        <f>[2]MECS_EnergyPrices!E147</f>
        <v>2.06</v>
      </c>
      <c r="G51">
        <f>[2]MECS_EnergyPrices!F147</f>
        <v>1.87</v>
      </c>
      <c r="H51">
        <f>[2]MECS_EnergyPrices!G147</f>
        <v>1.79</v>
      </c>
      <c r="I51">
        <f>[2]MECS_EnergyPrices!H147</f>
        <v>2.2599999999999998</v>
      </c>
      <c r="J51">
        <f>[2]MECS_EnergyPrices!I147</f>
        <v>3.09</v>
      </c>
      <c r="K51">
        <f>[2]MECS_EnergyPrices!J147</f>
        <v>5.0599999999999996</v>
      </c>
      <c r="L51" s="3">
        <f>[3]MECS_EnergyPrices!K147</f>
        <v>5.44</v>
      </c>
      <c r="O51">
        <v>2.33</v>
      </c>
      <c r="P51">
        <v>2.0499999999999998</v>
      </c>
      <c r="Q51">
        <v>2.06</v>
      </c>
      <c r="R51">
        <v>1.87</v>
      </c>
      <c r="S51">
        <v>1.79</v>
      </c>
      <c r="T51">
        <v>2.2599999999999998</v>
      </c>
      <c r="U51">
        <v>3.09</v>
      </c>
      <c r="V51">
        <v>5.0599999999999996</v>
      </c>
      <c r="W51">
        <v>5.44</v>
      </c>
      <c r="Z51">
        <v>2014</v>
      </c>
      <c r="AA51">
        <f>AA15</f>
        <v>2.56</v>
      </c>
      <c r="AB51">
        <f t="shared" ref="AB51:AU51" si="16">AB15</f>
        <v>4.47</v>
      </c>
      <c r="AC51">
        <f t="shared" si="16"/>
        <v>4.53</v>
      </c>
      <c r="AD51">
        <f t="shared" si="16"/>
        <v>5.61</v>
      </c>
      <c r="AE51">
        <f t="shared" si="16"/>
        <v>5</v>
      </c>
      <c r="AF51">
        <f t="shared" si="16"/>
        <v>5</v>
      </c>
      <c r="AG51">
        <f t="shared" si="16"/>
        <v>4.5999999999999996</v>
      </c>
      <c r="AH51">
        <f t="shared" si="16"/>
        <v>3.99</v>
      </c>
      <c r="AI51">
        <f t="shared" si="16"/>
        <v>5</v>
      </c>
      <c r="AJ51">
        <f t="shared" si="16"/>
        <v>4.4800000000000004</v>
      </c>
      <c r="AK51">
        <f t="shared" si="16"/>
        <v>2.76</v>
      </c>
      <c r="AL51">
        <f t="shared" si="16"/>
        <v>7.09</v>
      </c>
      <c r="AM51">
        <f t="shared" si="16"/>
        <v>3.48</v>
      </c>
      <c r="AN51">
        <f t="shared" si="16"/>
        <v>4.82</v>
      </c>
      <c r="AO51">
        <f t="shared" si="16"/>
        <v>9.44</v>
      </c>
      <c r="AP51">
        <f t="shared" si="16"/>
        <v>3.5</v>
      </c>
      <c r="AQ51">
        <f t="shared" si="16"/>
        <v>5</v>
      </c>
      <c r="AR51">
        <f t="shared" si="16"/>
        <v>5</v>
      </c>
      <c r="AS51">
        <f t="shared" si="16"/>
        <v>5.44</v>
      </c>
      <c r="AT51">
        <f t="shared" si="16"/>
        <v>3.8</v>
      </c>
      <c r="AU51">
        <f t="shared" si="16"/>
        <v>5</v>
      </c>
    </row>
    <row r="52" spans="3:47" x14ac:dyDescent="0.2">
      <c r="C52" t="str">
        <f>[2]MECS_EnergyPrices!A30</f>
        <v>337</v>
      </c>
      <c r="D52">
        <f>[2]MECS_EnergyPrices!C148</f>
        <v>2.46</v>
      </c>
      <c r="E52">
        <f>[2]MECS_EnergyPrices!D148</f>
        <v>2.1800000000000002</v>
      </c>
      <c r="F52">
        <f>[2]MECS_EnergyPrices!E148</f>
        <v>1.9830000000000001</v>
      </c>
      <c r="G52">
        <f>[2]MECS_EnergyPrices!F148</f>
        <v>2.27</v>
      </c>
      <c r="H52">
        <f>[2]MECS_EnergyPrices!G148</f>
        <v>2</v>
      </c>
      <c r="I52">
        <f>[2]MECS_EnergyPrices!H148</f>
        <v>2.6</v>
      </c>
      <c r="J52">
        <f>[2]MECS_EnergyPrices!I148</f>
        <v>1.87</v>
      </c>
      <c r="K52">
        <f>[2]MECS_EnergyPrices!J148</f>
        <v>2.64</v>
      </c>
      <c r="L52" s="3">
        <f>[3]MECS_EnergyPrices!K148</f>
        <v>3.8</v>
      </c>
      <c r="O52">
        <v>2.46</v>
      </c>
      <c r="P52">
        <v>2.1800000000000002</v>
      </c>
      <c r="Q52">
        <v>1.9830000000000001</v>
      </c>
      <c r="R52">
        <v>2.27</v>
      </c>
      <c r="S52">
        <v>2</v>
      </c>
      <c r="T52">
        <v>2.6</v>
      </c>
      <c r="U52">
        <v>1.87</v>
      </c>
      <c r="V52">
        <v>2.64</v>
      </c>
      <c r="W52">
        <v>3.8</v>
      </c>
    </row>
    <row r="53" spans="3:47" x14ac:dyDescent="0.2">
      <c r="C53" t="str">
        <f>[2]MECS_EnergyPrices!A31</f>
        <v>339</v>
      </c>
      <c r="D53">
        <f>[2]MECS_EnergyPrices!C149</f>
        <v>2.2599999999999998</v>
      </c>
      <c r="E53">
        <f>[2]MECS_EnergyPrices!D149</f>
        <v>1.82</v>
      </c>
      <c r="F53">
        <f>[2]MECS_EnergyPrices!E149</f>
        <v>2</v>
      </c>
      <c r="G53">
        <f>[2]MECS_EnergyPrices!F149</f>
        <v>2</v>
      </c>
      <c r="H53">
        <f>[2]MECS_EnergyPrices!G149</f>
        <v>2</v>
      </c>
      <c r="I53">
        <f>[2]MECS_EnergyPrices!H149</f>
        <v>2</v>
      </c>
      <c r="J53">
        <f>[2]MECS_EnergyPrices!I149</f>
        <v>3</v>
      </c>
      <c r="K53">
        <f>[2]MECS_EnergyPrices!J149</f>
        <v>3.63</v>
      </c>
      <c r="L53" s="3">
        <f>[3]MECS_EnergyPrices!K149</f>
        <v>5</v>
      </c>
      <c r="O53">
        <v>2.2599999999999998</v>
      </c>
      <c r="P53">
        <v>1.82</v>
      </c>
      <c r="Q53">
        <v>2</v>
      </c>
      <c r="R53">
        <v>2</v>
      </c>
      <c r="S53">
        <v>2</v>
      </c>
      <c r="T53">
        <v>2</v>
      </c>
      <c r="U53">
        <v>3</v>
      </c>
      <c r="V53">
        <v>3.63</v>
      </c>
      <c r="W53">
        <v>5</v>
      </c>
    </row>
    <row r="54" spans="3:47" x14ac:dyDescent="0.2">
      <c r="C54" s="8" t="s">
        <v>36</v>
      </c>
      <c r="D54">
        <f>[2]MECS_EnergyPrices!C150</f>
        <v>2.14</v>
      </c>
      <c r="E54">
        <f>[2]MECS_EnergyPrices!D150</f>
        <v>1.72</v>
      </c>
      <c r="F54">
        <f>[2]MECS_EnergyPrices!E150</f>
        <v>1.7749999999999999</v>
      </c>
      <c r="G54">
        <f>[2]MECS_EnergyPrices!F150</f>
        <v>1.75</v>
      </c>
      <c r="H54">
        <f>[2]MECS_EnergyPrices!G150</f>
        <v>1.56</v>
      </c>
      <c r="I54">
        <f>[2]MECS_EnergyPrices!H150</f>
        <v>1.87</v>
      </c>
      <c r="J54">
        <f>[2]MECS_EnergyPrices!I150</f>
        <v>2.97</v>
      </c>
      <c r="K54">
        <f>[2]MECS_EnergyPrices!J150</f>
        <v>3.85</v>
      </c>
      <c r="O54">
        <v>2.14</v>
      </c>
      <c r="P54">
        <v>1.72</v>
      </c>
      <c r="Q54">
        <v>1.7749999999999999</v>
      </c>
      <c r="R54">
        <v>1.75</v>
      </c>
      <c r="S54">
        <v>1.56</v>
      </c>
      <c r="T54">
        <v>1.87</v>
      </c>
      <c r="U54">
        <v>2.97</v>
      </c>
      <c r="V54">
        <v>3.85</v>
      </c>
    </row>
  </sheetData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AS722"/>
  <sheetViews>
    <sheetView tabSelected="1" topLeftCell="A77" workbookViewId="0">
      <selection activeCell="E88" sqref="E88"/>
    </sheetView>
  </sheetViews>
  <sheetFormatPr defaultRowHeight="12.75" x14ac:dyDescent="0.2"/>
  <cols>
    <col min="5" max="5" width="9.5703125" bestFit="1" customWidth="1"/>
    <col min="6" max="11" width="10.5703125" bestFit="1" customWidth="1"/>
    <col min="12" max="12" width="9.5703125" bestFit="1" customWidth="1"/>
    <col min="13" max="13" width="10.5703125" bestFit="1" customWidth="1"/>
    <col min="14" max="15" width="9.5703125" bestFit="1" customWidth="1"/>
    <col min="16" max="17" width="10.5703125" bestFit="1" customWidth="1"/>
    <col min="18" max="18" width="9.5703125" bestFit="1" customWidth="1"/>
    <col min="19" max="22" width="10.5703125" bestFit="1" customWidth="1"/>
    <col min="23" max="23" width="9.5703125" bestFit="1" customWidth="1"/>
    <col min="24" max="25" width="10.5703125" bestFit="1" customWidth="1"/>
  </cols>
  <sheetData>
    <row r="4" spans="1:45" x14ac:dyDescent="0.2">
      <c r="A4" s="8" t="s">
        <v>43</v>
      </c>
    </row>
    <row r="8" spans="1:45" x14ac:dyDescent="0.2">
      <c r="AQ8" s="16" t="s">
        <v>32</v>
      </c>
      <c r="AR8" s="16" t="s">
        <v>33</v>
      </c>
      <c r="AS8" s="17" t="s">
        <v>38</v>
      </c>
    </row>
    <row r="9" spans="1:45" x14ac:dyDescent="0.2">
      <c r="AQ9" s="7">
        <v>1985</v>
      </c>
      <c r="AR9" s="7" t="s">
        <v>7</v>
      </c>
      <c r="AS9" s="3">
        <f t="shared" ref="AS9:AS29" si="0">F92</f>
        <v>1.74</v>
      </c>
    </row>
    <row r="10" spans="1:45" x14ac:dyDescent="0.2">
      <c r="AQ10" s="7">
        <v>1985</v>
      </c>
      <c r="AR10" s="7" t="s">
        <v>8</v>
      </c>
      <c r="AS10" s="3">
        <f t="shared" si="0"/>
        <v>2.2599999999999998</v>
      </c>
    </row>
    <row r="11" spans="1:45" x14ac:dyDescent="0.2">
      <c r="AQ11" s="7">
        <v>1985</v>
      </c>
      <c r="AR11" s="7" t="s">
        <v>9</v>
      </c>
      <c r="AS11" s="3">
        <f t="shared" si="0"/>
        <v>2.29</v>
      </c>
    </row>
    <row r="12" spans="1:45" x14ac:dyDescent="0.2">
      <c r="AQ12" s="7">
        <v>1985</v>
      </c>
      <c r="AR12" s="7" t="s">
        <v>10</v>
      </c>
      <c r="AS12" s="3">
        <f t="shared" si="0"/>
        <v>2.29</v>
      </c>
    </row>
    <row r="13" spans="1:45" x14ac:dyDescent="0.2">
      <c r="AQ13" s="7">
        <v>1985</v>
      </c>
      <c r="AR13" s="7" t="s">
        <v>11</v>
      </c>
      <c r="AS13" s="3">
        <f t="shared" si="0"/>
        <v>2.46</v>
      </c>
    </row>
    <row r="14" spans="1:45" x14ac:dyDescent="0.2">
      <c r="AQ14" s="7">
        <v>1985</v>
      </c>
      <c r="AR14" s="7" t="s">
        <v>12</v>
      </c>
      <c r="AS14" s="3">
        <f t="shared" si="0"/>
        <v>1.87</v>
      </c>
    </row>
    <row r="15" spans="1:45" x14ac:dyDescent="0.2">
      <c r="AQ15" s="7">
        <v>1985</v>
      </c>
      <c r="AR15" s="7" t="s">
        <v>13</v>
      </c>
      <c r="AS15" s="3">
        <f t="shared" si="0"/>
        <v>3</v>
      </c>
    </row>
    <row r="16" spans="1:45" x14ac:dyDescent="0.2">
      <c r="AQ16" s="7">
        <v>1985</v>
      </c>
      <c r="AR16" s="7" t="s">
        <v>14</v>
      </c>
      <c r="AS16" s="3">
        <f t="shared" si="0"/>
        <v>1.98</v>
      </c>
    </row>
    <row r="17" spans="43:45" x14ac:dyDescent="0.2">
      <c r="AQ17" s="7">
        <v>1985</v>
      </c>
      <c r="AR17" s="7" t="s">
        <v>15</v>
      </c>
      <c r="AS17" s="3">
        <f t="shared" si="0"/>
        <v>1.9525000000000001</v>
      </c>
    </row>
    <row r="18" spans="43:45" x14ac:dyDescent="0.2">
      <c r="AQ18" s="7">
        <v>1985</v>
      </c>
      <c r="AR18" s="7" t="s">
        <v>16</v>
      </c>
      <c r="AS18" s="3">
        <f t="shared" si="0"/>
        <v>1.82</v>
      </c>
    </row>
    <row r="19" spans="43:45" x14ac:dyDescent="0.2">
      <c r="AQ19" s="7">
        <v>1985</v>
      </c>
      <c r="AR19" s="7" t="s">
        <v>17</v>
      </c>
      <c r="AS19" s="3">
        <f t="shared" si="0"/>
        <v>1.86</v>
      </c>
    </row>
    <row r="20" spans="43:45" x14ac:dyDescent="0.2">
      <c r="AQ20" s="7">
        <v>1985</v>
      </c>
      <c r="AR20" s="7" t="s">
        <v>18</v>
      </c>
      <c r="AS20" s="3">
        <f t="shared" si="0"/>
        <v>2.11</v>
      </c>
    </row>
    <row r="21" spans="43:45" x14ac:dyDescent="0.2">
      <c r="AQ21" s="7">
        <v>1985</v>
      </c>
      <c r="AR21" s="7" t="s">
        <v>19</v>
      </c>
      <c r="AS21" s="3">
        <f t="shared" si="0"/>
        <v>1.87</v>
      </c>
    </row>
    <row r="22" spans="43:45" x14ac:dyDescent="0.2">
      <c r="AQ22" s="7">
        <v>1985</v>
      </c>
      <c r="AR22" s="7" t="s">
        <v>20</v>
      </c>
      <c r="AS22" s="3">
        <f t="shared" si="0"/>
        <v>2.46</v>
      </c>
    </row>
    <row r="23" spans="43:45" x14ac:dyDescent="0.2">
      <c r="AQ23" s="7">
        <v>1985</v>
      </c>
      <c r="AR23" s="7" t="s">
        <v>21</v>
      </c>
      <c r="AS23" s="3">
        <f t="shared" si="0"/>
        <v>2.29</v>
      </c>
    </row>
    <row r="24" spans="43:45" x14ac:dyDescent="0.2">
      <c r="AQ24" s="7">
        <v>1985</v>
      </c>
      <c r="AR24" s="7" t="s">
        <v>22</v>
      </c>
      <c r="AS24" s="3">
        <f t="shared" si="0"/>
        <v>1.83</v>
      </c>
    </row>
    <row r="25" spans="43:45" x14ac:dyDescent="0.2">
      <c r="AQ25" s="7">
        <v>1985</v>
      </c>
      <c r="AR25" s="7" t="s">
        <v>23</v>
      </c>
      <c r="AS25" s="3">
        <f t="shared" si="0"/>
        <v>1.4349999999999998</v>
      </c>
    </row>
    <row r="26" spans="43:45" x14ac:dyDescent="0.2">
      <c r="AQ26" s="7">
        <v>1985</v>
      </c>
      <c r="AR26" s="7" t="s">
        <v>24</v>
      </c>
      <c r="AS26" s="3">
        <f t="shared" si="0"/>
        <v>2.0499999999999998</v>
      </c>
    </row>
    <row r="27" spans="43:45" x14ac:dyDescent="0.2">
      <c r="AQ27" s="7">
        <v>1985</v>
      </c>
      <c r="AR27" s="7" t="s">
        <v>25</v>
      </c>
      <c r="AS27" s="3">
        <f t="shared" si="0"/>
        <v>2.33</v>
      </c>
    </row>
    <row r="28" spans="43:45" x14ac:dyDescent="0.2">
      <c r="AQ28" s="7">
        <v>1985</v>
      </c>
      <c r="AR28" s="7" t="s">
        <v>26</v>
      </c>
      <c r="AS28" s="3">
        <f t="shared" si="0"/>
        <v>2.46</v>
      </c>
    </row>
    <row r="29" spans="43:45" x14ac:dyDescent="0.2">
      <c r="AQ29" s="7">
        <v>1985</v>
      </c>
      <c r="AR29" s="7" t="s">
        <v>27</v>
      </c>
      <c r="AS29" s="3">
        <f t="shared" si="0"/>
        <v>2.2599999999999998</v>
      </c>
    </row>
    <row r="30" spans="43:45" x14ac:dyDescent="0.2">
      <c r="AQ30" s="7">
        <v>1986</v>
      </c>
      <c r="AR30" s="7" t="s">
        <v>7</v>
      </c>
      <c r="AS30" s="3">
        <f t="shared" ref="AS30:AS50" si="1">G92</f>
        <v>1.6355070748418483</v>
      </c>
    </row>
    <row r="31" spans="43:45" x14ac:dyDescent="0.2">
      <c r="AQ31" s="7">
        <v>1986</v>
      </c>
      <c r="AR31" s="7" t="s">
        <v>8</v>
      </c>
      <c r="AS31" s="3">
        <f t="shared" si="1"/>
        <v>2.1790942160791156</v>
      </c>
    </row>
    <row r="32" spans="43:45" x14ac:dyDescent="0.2">
      <c r="AQ32" s="7">
        <v>1986</v>
      </c>
      <c r="AR32" s="7" t="s">
        <v>9</v>
      </c>
      <c r="AS32" s="3">
        <f t="shared" si="1"/>
        <v>2.0947918049267931</v>
      </c>
    </row>
    <row r="33" spans="43:45" x14ac:dyDescent="0.2">
      <c r="AQ33" s="7">
        <v>1986</v>
      </c>
      <c r="AR33" s="7" t="s">
        <v>10</v>
      </c>
      <c r="AS33" s="3">
        <f t="shared" si="1"/>
        <v>2.1878285519536202</v>
      </c>
    </row>
    <row r="34" spans="43:45" x14ac:dyDescent="0.2">
      <c r="AQ34" s="7">
        <v>1986</v>
      </c>
      <c r="AR34" s="7" t="s">
        <v>11</v>
      </c>
      <c r="AS34" s="3">
        <f t="shared" si="1"/>
        <v>2.4137378468054798</v>
      </c>
    </row>
    <row r="35" spans="43:45" x14ac:dyDescent="0.2">
      <c r="AQ35" s="7">
        <v>1986</v>
      </c>
      <c r="AR35" s="7" t="s">
        <v>12</v>
      </c>
      <c r="AS35" s="3">
        <f t="shared" si="1"/>
        <v>2.0154378018550925</v>
      </c>
    </row>
    <row r="36" spans="43:45" x14ac:dyDescent="0.2">
      <c r="AQ36" s="7">
        <v>1986</v>
      </c>
      <c r="AR36" s="7" t="s">
        <v>13</v>
      </c>
      <c r="AS36" s="3">
        <f t="shared" si="1"/>
        <v>2.7494093369382657</v>
      </c>
    </row>
    <row r="37" spans="43:45" x14ac:dyDescent="0.2">
      <c r="AQ37" s="7">
        <v>1986</v>
      </c>
      <c r="AR37" s="7" t="s">
        <v>14</v>
      </c>
      <c r="AS37" s="3">
        <f t="shared" si="1"/>
        <v>1.9253829218231144</v>
      </c>
    </row>
    <row r="38" spans="43:45" x14ac:dyDescent="0.2">
      <c r="AQ38" s="7">
        <v>1986</v>
      </c>
      <c r="AR38" s="7" t="s">
        <v>15</v>
      </c>
      <c r="AS38" s="3">
        <f t="shared" si="1"/>
        <v>1.9564666479464139</v>
      </c>
    </row>
    <row r="39" spans="43:45" x14ac:dyDescent="0.2">
      <c r="AQ39" s="7">
        <v>1986</v>
      </c>
      <c r="AR39" s="7" t="s">
        <v>16</v>
      </c>
      <c r="AS39" s="3">
        <f t="shared" si="1"/>
        <v>1.8130264937772345</v>
      </c>
    </row>
    <row r="40" spans="43:45" x14ac:dyDescent="0.2">
      <c r="AQ40" s="7">
        <v>1986</v>
      </c>
      <c r="AR40" s="7" t="s">
        <v>17</v>
      </c>
      <c r="AS40" s="3">
        <f t="shared" si="1"/>
        <v>1.7271244239396857</v>
      </c>
    </row>
    <row r="41" spans="43:45" x14ac:dyDescent="0.2">
      <c r="AQ41" s="7">
        <v>1986</v>
      </c>
      <c r="AR41" s="7" t="s">
        <v>18</v>
      </c>
      <c r="AS41" s="3">
        <f t="shared" si="1"/>
        <v>2.315688436800587</v>
      </c>
    </row>
    <row r="42" spans="43:45" x14ac:dyDescent="0.2">
      <c r="AQ42" s="7">
        <v>1986</v>
      </c>
      <c r="AR42" s="7" t="s">
        <v>19</v>
      </c>
      <c r="AS42" s="3">
        <f t="shared" si="1"/>
        <v>1.7677887731794137</v>
      </c>
    </row>
    <row r="43" spans="43:45" x14ac:dyDescent="0.2">
      <c r="AQ43" s="7">
        <v>1986</v>
      </c>
      <c r="AR43" s="7" t="s">
        <v>20</v>
      </c>
      <c r="AS43" s="3">
        <f t="shared" si="1"/>
        <v>2.1564257506521094</v>
      </c>
    </row>
    <row r="44" spans="43:45" x14ac:dyDescent="0.2">
      <c r="AQ44" s="7">
        <v>1986</v>
      </c>
      <c r="AR44" s="7" t="s">
        <v>21</v>
      </c>
      <c r="AS44" s="3">
        <f t="shared" si="1"/>
        <v>2.0849152892144831</v>
      </c>
    </row>
    <row r="45" spans="43:45" x14ac:dyDescent="0.2">
      <c r="AQ45" s="7">
        <v>1986</v>
      </c>
      <c r="AR45" s="7" t="s">
        <v>22</v>
      </c>
      <c r="AS45" s="3">
        <f t="shared" si="1"/>
        <v>1.6867055783622549</v>
      </c>
    </row>
    <row r="46" spans="43:45" x14ac:dyDescent="0.2">
      <c r="AQ46" s="7">
        <v>1986</v>
      </c>
      <c r="AR46" s="7" t="s">
        <v>23</v>
      </c>
      <c r="AS46" s="3">
        <f t="shared" si="1"/>
        <v>1.2679080393604638</v>
      </c>
    </row>
    <row r="47" spans="43:45" x14ac:dyDescent="0.2">
      <c r="AQ47" s="7">
        <v>1986</v>
      </c>
      <c r="AR47" s="7" t="s">
        <v>24</v>
      </c>
      <c r="AS47" s="3">
        <f t="shared" si="1"/>
        <v>1.8701078714337975</v>
      </c>
    </row>
    <row r="48" spans="43:45" x14ac:dyDescent="0.2">
      <c r="AQ48" s="7">
        <v>1986</v>
      </c>
      <c r="AR48" s="7" t="s">
        <v>25</v>
      </c>
      <c r="AS48" s="3">
        <f t="shared" si="1"/>
        <v>2.2518024760890003</v>
      </c>
    </row>
    <row r="49" spans="4:45" x14ac:dyDescent="0.2">
      <c r="AQ49" s="7">
        <v>1986</v>
      </c>
      <c r="AR49" s="7" t="s">
        <v>26</v>
      </c>
      <c r="AS49" s="3">
        <f t="shared" si="1"/>
        <v>2.3571402508220261</v>
      </c>
    </row>
    <row r="50" spans="4:45" x14ac:dyDescent="0.2">
      <c r="AQ50" s="7">
        <v>1986</v>
      </c>
      <c r="AR50" s="7" t="s">
        <v>27</v>
      </c>
      <c r="AS50" s="3">
        <f t="shared" si="1"/>
        <v>2.1273821897873066</v>
      </c>
    </row>
    <row r="51" spans="4:45" x14ac:dyDescent="0.2">
      <c r="E51">
        <v>311</v>
      </c>
      <c r="F51">
        <v>312</v>
      </c>
      <c r="G51">
        <v>313</v>
      </c>
      <c r="H51">
        <v>314</v>
      </c>
      <c r="I51">
        <v>315</v>
      </c>
      <c r="J51">
        <v>316</v>
      </c>
      <c r="K51">
        <v>321</v>
      </c>
      <c r="L51">
        <v>322</v>
      </c>
      <c r="M51">
        <v>323</v>
      </c>
      <c r="N51">
        <v>324</v>
      </c>
      <c r="O51">
        <v>325</v>
      </c>
      <c r="P51">
        <v>326</v>
      </c>
      <c r="Q51">
        <v>327</v>
      </c>
      <c r="R51">
        <v>331</v>
      </c>
      <c r="S51">
        <v>332</v>
      </c>
      <c r="T51">
        <v>333</v>
      </c>
      <c r="U51">
        <v>334</v>
      </c>
      <c r="V51">
        <v>335</v>
      </c>
      <c r="W51">
        <v>336</v>
      </c>
      <c r="X51">
        <v>337</v>
      </c>
      <c r="Y51">
        <v>339</v>
      </c>
      <c r="AQ51" s="7">
        <v>1987</v>
      </c>
      <c r="AR51" s="7" t="s">
        <v>7</v>
      </c>
      <c r="AS51" s="3">
        <f t="shared" ref="AS51:AS71" si="2">H92</f>
        <v>1.576187740176167</v>
      </c>
    </row>
    <row r="52" spans="4:45" x14ac:dyDescent="0.2">
      <c r="D52" s="7">
        <v>1984</v>
      </c>
      <c r="E52" s="3">
        <f>'Coal-311'!P8</f>
        <v>1.7023144270721904</v>
      </c>
      <c r="F52" s="3">
        <f>'Coal-312'!P8</f>
        <v>2.2244274878104906</v>
      </c>
      <c r="G52" s="3">
        <f>'Coal-313'!P8</f>
        <v>2.2220886469916774</v>
      </c>
      <c r="H52" s="3">
        <f>'Coal-314'!P8</f>
        <v>2.2627533871695276</v>
      </c>
      <c r="I52" s="3">
        <f>'Coal-315'!P8</f>
        <v>2.4331432412410736</v>
      </c>
      <c r="J52" s="3">
        <f>'Coal-316'!P8</f>
        <v>1.8896533355924334</v>
      </c>
      <c r="K52" s="3">
        <f>'Coal-321'!P8</f>
        <v>2.927076786419974</v>
      </c>
      <c r="L52" s="3">
        <f>'Coal-322'!P8</f>
        <v>1.9567306953480808</v>
      </c>
      <c r="M52" s="3">
        <f>'Coal-323'!P8</f>
        <v>1.9258399146760055</v>
      </c>
      <c r="N52" s="3">
        <f>'Coal-324'!P8</f>
        <v>1.754526039155105</v>
      </c>
      <c r="O52" s="3">
        <f>'Coal-325'!P8</f>
        <v>1.8109678685854227</v>
      </c>
      <c r="P52" s="3">
        <f>'Coal-326'!P8</f>
        <v>2.1365222227733573</v>
      </c>
      <c r="Q52" s="3">
        <f>'Coal-327'!P8</f>
        <v>1.8495806413577152</v>
      </c>
      <c r="R52" s="3">
        <f>'Coal-331'!P8</f>
        <v>2.3925435685540832</v>
      </c>
      <c r="S52" s="3">
        <f>'Coal-332'!P8</f>
        <v>2.2131848977430235</v>
      </c>
      <c r="T52" s="3">
        <f>'Coal-333'!P8</f>
        <v>1.7782031750313023</v>
      </c>
      <c r="U52" s="3">
        <f>'Coal-334'!P8</f>
        <v>1.3654581194301036</v>
      </c>
      <c r="V52" s="3">
        <f>'Coal-335'!P8</f>
        <v>1.990327426433165</v>
      </c>
      <c r="W52" s="3">
        <f>'Coal-336'!P8</f>
        <v>2.3009668677530524</v>
      </c>
      <c r="X52" s="3">
        <f>'Coal-337'!P8</f>
        <v>2.4364194531567378</v>
      </c>
      <c r="Y52" s="3">
        <f>'Coal-339'!P8</f>
        <v>2.234279080853693</v>
      </c>
      <c r="AQ52" s="7">
        <v>1987</v>
      </c>
      <c r="AR52" s="7" t="s">
        <v>8</v>
      </c>
      <c r="AS52" s="3">
        <f t="shared" si="2"/>
        <v>2.0830832770246492</v>
      </c>
    </row>
    <row r="53" spans="4:45" x14ac:dyDescent="0.2">
      <c r="D53" s="7">
        <v>1985</v>
      </c>
      <c r="E53" s="3">
        <f>'Coal-311'!P9</f>
        <v>1.74</v>
      </c>
      <c r="F53" s="3">
        <f>'Coal-312'!P9</f>
        <v>2.2599999999999998</v>
      </c>
      <c r="G53" s="3">
        <f>'Coal-313'!P9</f>
        <v>2.29</v>
      </c>
      <c r="H53" s="3">
        <f>'Coal-314'!P9</f>
        <v>2.29</v>
      </c>
      <c r="I53" s="3">
        <f>'Coal-315'!P9</f>
        <v>2.46</v>
      </c>
      <c r="J53" s="3">
        <f>'Coal-316'!P9</f>
        <v>1.87</v>
      </c>
      <c r="K53" s="3">
        <f>'Coal-321'!P9</f>
        <v>3</v>
      </c>
      <c r="L53" s="3">
        <f>'Coal-322'!P9</f>
        <v>1.98</v>
      </c>
      <c r="M53" s="3">
        <f>'Coal-323'!P9</f>
        <v>1.9525000000000001</v>
      </c>
      <c r="N53" s="3">
        <f>'Coal-324'!P9</f>
        <v>1.82</v>
      </c>
      <c r="O53" s="3">
        <f>'Coal-325'!P9</f>
        <v>1.86</v>
      </c>
      <c r="P53" s="3">
        <f>'Coal-326'!P9</f>
        <v>2.11</v>
      </c>
      <c r="Q53" s="3">
        <f>'Coal-327'!P9</f>
        <v>1.87</v>
      </c>
      <c r="R53" s="3">
        <f>'Coal-331'!P9</f>
        <v>2.46</v>
      </c>
      <c r="S53" s="3">
        <f>'Coal-332'!P9</f>
        <v>2.29</v>
      </c>
      <c r="T53" s="3">
        <f>'Coal-333'!P9</f>
        <v>1.83</v>
      </c>
      <c r="U53" s="3">
        <f>'Coal-334'!P9</f>
        <v>1.4349999999999998</v>
      </c>
      <c r="V53" s="3">
        <f>'Coal-335'!P9</f>
        <v>2.0499999999999998</v>
      </c>
      <c r="W53" s="3">
        <f>'Coal-336'!P9</f>
        <v>2.33</v>
      </c>
      <c r="X53" s="3">
        <f>'Coal-337'!P9</f>
        <v>2.46</v>
      </c>
      <c r="Y53" s="3">
        <f>'Coal-339'!P9</f>
        <v>2.2599999999999998</v>
      </c>
      <c r="AQ53" s="7">
        <v>1987</v>
      </c>
      <c r="AR53" s="7" t="s">
        <v>9</v>
      </c>
      <c r="AS53" s="3">
        <f t="shared" si="2"/>
        <v>2.0022844977862402</v>
      </c>
    </row>
    <row r="54" spans="4:45" x14ac:dyDescent="0.2">
      <c r="D54" s="7">
        <v>1986</v>
      </c>
      <c r="E54" s="3">
        <f>'Coal-311'!P10</f>
        <v>1.6355070748418483</v>
      </c>
      <c r="F54" s="3">
        <f>'Coal-312'!P10</f>
        <v>2.1790942160791156</v>
      </c>
      <c r="G54" s="3">
        <f>'Coal-313'!P10</f>
        <v>2.0947918049267931</v>
      </c>
      <c r="H54" s="3">
        <f>'Coal-314'!P10</f>
        <v>2.1878285519536202</v>
      </c>
      <c r="I54" s="3">
        <f>'Coal-315'!P10</f>
        <v>2.4137378468054798</v>
      </c>
      <c r="J54" s="3">
        <f>'Coal-316'!P10</f>
        <v>2.0154378018550925</v>
      </c>
      <c r="K54" s="3">
        <f>'Coal-321'!P10</f>
        <v>2.7494093369382657</v>
      </c>
      <c r="L54" s="3">
        <f>'Coal-322'!P10</f>
        <v>1.9253829218231144</v>
      </c>
      <c r="M54" s="3">
        <f>'Coal-323'!P10</f>
        <v>1.9564666479464139</v>
      </c>
      <c r="N54" s="3">
        <f>'Coal-324'!P10</f>
        <v>1.8130264937772345</v>
      </c>
      <c r="O54" s="3">
        <f>'Coal-325'!P10</f>
        <v>1.7271244239396857</v>
      </c>
      <c r="P54" s="3">
        <f>'Coal-326'!P10</f>
        <v>2.315688436800587</v>
      </c>
      <c r="Q54" s="3">
        <f>'Coal-327'!P10</f>
        <v>1.7677887731794137</v>
      </c>
      <c r="R54" s="3">
        <f>'Coal-331'!P10</f>
        <v>2.1564257506521094</v>
      </c>
      <c r="S54" s="3">
        <f>'Coal-332'!P10</f>
        <v>2.0849152892144831</v>
      </c>
      <c r="T54" s="3">
        <f>'Coal-333'!P10</f>
        <v>1.6867055783622549</v>
      </c>
      <c r="U54" s="3">
        <f>'Coal-334'!P10</f>
        <v>1.2679080393604638</v>
      </c>
      <c r="V54" s="3">
        <f>'Coal-335'!P10</f>
        <v>1.8701078714337975</v>
      </c>
      <c r="W54" s="3">
        <f>'Coal-336'!P10</f>
        <v>2.2518024760890003</v>
      </c>
      <c r="X54" s="3">
        <f>'Coal-337'!P10</f>
        <v>2.3571402508220261</v>
      </c>
      <c r="Y54" s="3">
        <f>'Coal-339'!P10</f>
        <v>2.1273821897873066</v>
      </c>
      <c r="AQ54" s="7">
        <v>1987</v>
      </c>
      <c r="AR54" s="7" t="s">
        <v>10</v>
      </c>
      <c r="AS54" s="3">
        <f t="shared" si="2"/>
        <v>2.0319251056851653</v>
      </c>
    </row>
    <row r="55" spans="4:45" x14ac:dyDescent="0.2">
      <c r="D55" s="7">
        <v>1987</v>
      </c>
      <c r="E55" s="3">
        <f>'Coal-311'!P11</f>
        <v>1.576187740176167</v>
      </c>
      <c r="F55" s="3">
        <f>'Coal-312'!P11</f>
        <v>2.0830832770246492</v>
      </c>
      <c r="G55" s="3">
        <f>'Coal-313'!P11</f>
        <v>2.0022844977862402</v>
      </c>
      <c r="H55" s="3">
        <f>'Coal-314'!P11</f>
        <v>2.0319251056851653</v>
      </c>
      <c r="I55" s="3">
        <f>'Coal-315'!P11</f>
        <v>2.3161624233053786</v>
      </c>
      <c r="J55" s="3">
        <f>'Coal-316'!P11</f>
        <v>1.9411507890323334</v>
      </c>
      <c r="K55" s="3">
        <f>'Coal-321'!P11</f>
        <v>2.6078571915917097</v>
      </c>
      <c r="L55" s="3">
        <f>'Coal-322'!P11</f>
        <v>1.8258664370570374</v>
      </c>
      <c r="M55" s="3">
        <f>'Coal-323'!P11</f>
        <v>1.911007592778303</v>
      </c>
      <c r="N55" s="3">
        <f>'Coal-324'!P11</f>
        <v>1.909366268967009</v>
      </c>
      <c r="O55" s="3">
        <f>'Coal-325'!P11</f>
        <v>1.6674501266975439</v>
      </c>
      <c r="P55" s="3">
        <f>'Coal-326'!P11</f>
        <v>2.2251431654122387</v>
      </c>
      <c r="Q55" s="3">
        <f>'Coal-327'!P11</f>
        <v>1.6245323283215125</v>
      </c>
      <c r="R55" s="3">
        <f>'Coal-331'!P11</f>
        <v>1.951540975434511</v>
      </c>
      <c r="S55" s="3">
        <f>'Coal-332'!P11</f>
        <v>1.9952793228352306</v>
      </c>
      <c r="T55" s="3">
        <f>'Coal-333'!P11</f>
        <v>1.6219118813470013</v>
      </c>
      <c r="U55" s="3">
        <f>'Coal-334'!P11</f>
        <v>1.2069768124034748</v>
      </c>
      <c r="V55" s="3">
        <f>'Coal-335'!P11</f>
        <v>1.7547392075545074</v>
      </c>
      <c r="W55" s="3">
        <f>'Coal-336'!P11</f>
        <v>2.1172793357686208</v>
      </c>
      <c r="X55" s="3">
        <f>'Coal-337'!P11</f>
        <v>2.2530769675683686</v>
      </c>
      <c r="Y55" s="3">
        <f>'Coal-339'!P11</f>
        <v>1.942945199847173</v>
      </c>
      <c r="AQ55" s="7">
        <v>1987</v>
      </c>
      <c r="AR55" s="7" t="s">
        <v>11</v>
      </c>
      <c r="AS55" s="3">
        <f t="shared" si="2"/>
        <v>2.3161624233053786</v>
      </c>
    </row>
    <row r="56" spans="4:45" x14ac:dyDescent="0.2">
      <c r="D56" s="7">
        <v>1988</v>
      </c>
      <c r="E56" s="3">
        <f>'Coal-311'!P12</f>
        <v>1.54</v>
      </c>
      <c r="F56" s="3">
        <f>'Coal-312'!P12</f>
        <v>2.04</v>
      </c>
      <c r="G56" s="3">
        <f>'Coal-313'!P12</f>
        <v>1.94</v>
      </c>
      <c r="H56" s="3">
        <f>'Coal-314'!P12</f>
        <v>1.94</v>
      </c>
      <c r="I56" s="3">
        <f>'Coal-315'!P12</f>
        <v>2.2799999999999998</v>
      </c>
      <c r="J56" s="3">
        <f>'Coal-316'!P12</f>
        <v>1.96</v>
      </c>
      <c r="K56" s="3">
        <f>'Coal-321'!P12</f>
        <v>2.5</v>
      </c>
      <c r="L56" s="3">
        <f>'Coal-322'!P12</f>
        <v>1.78</v>
      </c>
      <c r="M56" s="3">
        <f>'Coal-323'!P12</f>
        <v>1.9250000000000003</v>
      </c>
      <c r="N56" s="3">
        <f>'Coal-324'!P12</f>
        <v>2.0299999999999998</v>
      </c>
      <c r="O56" s="3">
        <f>'Coal-325'!P12</f>
        <v>1.63</v>
      </c>
      <c r="P56" s="3">
        <f>'Coal-326'!P12</f>
        <v>2.2599999999999998</v>
      </c>
      <c r="Q56" s="3">
        <f>'Coal-327'!P12</f>
        <v>1.53</v>
      </c>
      <c r="R56" s="3">
        <f>'Coal-331'!P12</f>
        <v>1.78</v>
      </c>
      <c r="S56" s="3">
        <f>'Coal-332'!P12</f>
        <v>1.94</v>
      </c>
      <c r="T56" s="3">
        <f>'Coal-333'!P12</f>
        <v>1.58</v>
      </c>
      <c r="U56" s="3">
        <f>'Coal-334'!P12</f>
        <v>1.1759999999999999</v>
      </c>
      <c r="V56" s="3">
        <f>'Coal-335'!P12</f>
        <v>1.68</v>
      </c>
      <c r="W56" s="3">
        <f>'Coal-336'!P12</f>
        <v>2.0499999999999998</v>
      </c>
      <c r="X56" s="3">
        <f>'Coal-337'!P12</f>
        <v>2.1800000000000002</v>
      </c>
      <c r="Y56" s="3">
        <f>'Coal-339'!P12</f>
        <v>1.82</v>
      </c>
      <c r="AQ56" s="7">
        <v>1987</v>
      </c>
      <c r="AR56" s="7" t="s">
        <v>12</v>
      </c>
      <c r="AS56" s="3">
        <f t="shared" si="2"/>
        <v>1.9411507890323334</v>
      </c>
    </row>
    <row r="57" spans="4:45" x14ac:dyDescent="0.2">
      <c r="D57" s="7">
        <v>1989</v>
      </c>
      <c r="E57" s="3">
        <f>'Coal-311'!P13</f>
        <v>1.4969327586942665</v>
      </c>
      <c r="F57" s="3">
        <f>'Coal-312'!P13</f>
        <v>2.0456047382907823</v>
      </c>
      <c r="G57" s="3">
        <f>'Coal-313'!P13</f>
        <v>1.9321517248073905</v>
      </c>
      <c r="H57" s="3">
        <f>'Coal-314'!P13</f>
        <v>1.9297126772803703</v>
      </c>
      <c r="I57" s="3">
        <f>'Coal-315'!P13</f>
        <v>2.3055565320283873</v>
      </c>
      <c r="J57" s="3">
        <f>'Coal-316'!P13</f>
        <v>1.8829166414466647</v>
      </c>
      <c r="K57" s="3">
        <f>'Coal-321'!P13</f>
        <v>2.487320273625282</v>
      </c>
      <c r="L57" s="3">
        <f>'Coal-322'!P13</f>
        <v>1.7975324223363351</v>
      </c>
      <c r="M57" s="3">
        <f>'Coal-323'!P13</f>
        <v>1.842089370915192</v>
      </c>
      <c r="N57" s="3">
        <f>'Coal-324'!P13</f>
        <v>2.0118950773814346</v>
      </c>
      <c r="O57" s="3">
        <f>'Coal-325'!P13</f>
        <v>1.6381839461564291</v>
      </c>
      <c r="P57" s="3">
        <f>'Coal-326'!P13</f>
        <v>2.2033829447857998</v>
      </c>
      <c r="Q57" s="3">
        <f>'Coal-327'!P13</f>
        <v>1.5368126676555838</v>
      </c>
      <c r="R57" s="3">
        <f>'Coal-331'!P13</f>
        <v>1.8006108255580306</v>
      </c>
      <c r="S57" s="3">
        <f>'Coal-332'!P13</f>
        <v>1.9440131049076166</v>
      </c>
      <c r="T57" s="3">
        <f>'Coal-333'!P13</f>
        <v>1.559113683143688</v>
      </c>
      <c r="U57" s="3">
        <f>'Coal-334'!P13</f>
        <v>1.4358282122972823</v>
      </c>
      <c r="V57" s="3">
        <f>'Coal-335'!P13</f>
        <v>1.7726539210471761</v>
      </c>
      <c r="W57" s="3">
        <f>'Coal-336'!P13</f>
        <v>2.0381185036436746</v>
      </c>
      <c r="X57" s="3">
        <f>'Coal-337'!P13</f>
        <v>2.1072761940839513</v>
      </c>
      <c r="Y57" s="3">
        <f>'Coal-339'!P13</f>
        <v>1.8659504706276384</v>
      </c>
      <c r="AQ57" s="7">
        <v>1987</v>
      </c>
      <c r="AR57" s="7" t="s">
        <v>13</v>
      </c>
      <c r="AS57" s="3">
        <f t="shared" si="2"/>
        <v>2.6078571915917097</v>
      </c>
    </row>
    <row r="58" spans="4:45" x14ac:dyDescent="0.2">
      <c r="D58" s="7">
        <v>1990</v>
      </c>
      <c r="E58" s="3">
        <f>'Coal-311'!P14</f>
        <v>1.4605254093101008</v>
      </c>
      <c r="F58" s="3">
        <f>'Coal-312'!P14</f>
        <v>2.0658776479463326</v>
      </c>
      <c r="G58" s="3">
        <f>'Coal-313'!P14</f>
        <v>1.935843452364667</v>
      </c>
      <c r="H58" s="3">
        <f>'Coal-314'!P14</f>
        <v>1.9351220052762987</v>
      </c>
      <c r="I58" s="3">
        <f>'Coal-315'!P14</f>
        <v>2.3476668396795985</v>
      </c>
      <c r="J58" s="3">
        <f>'Coal-316'!P14</f>
        <v>1.8231665504098402</v>
      </c>
      <c r="K58" s="3">
        <f>'Coal-321'!P14</f>
        <v>2.4869033466607364</v>
      </c>
      <c r="L58" s="3">
        <f>'Coal-322'!P14</f>
        <v>1.8292677023781518</v>
      </c>
      <c r="M58" s="3">
        <f>'Coal-323'!P14</f>
        <v>1.7723300834523679</v>
      </c>
      <c r="N58" s="3">
        <f>'Coal-324'!P14</f>
        <v>2.0047395515368569</v>
      </c>
      <c r="O58" s="3">
        <f>'Coal-325'!P14</f>
        <v>1.6552624238766898</v>
      </c>
      <c r="P58" s="3">
        <f>'Coal-326'!P14</f>
        <v>2.1715937543669126</v>
      </c>
      <c r="Q58" s="3">
        <f>'Coal-327'!P14</f>
        <v>1.5558289022030896</v>
      </c>
      <c r="R58" s="3">
        <f>'Coal-331'!P14</f>
        <v>1.8335451540575423</v>
      </c>
      <c r="S58" s="3">
        <f>'Coal-332'!P14</f>
        <v>1.9616127378769299</v>
      </c>
      <c r="T58" s="3">
        <f>'Coal-333'!P14</f>
        <v>1.5465775429717576</v>
      </c>
      <c r="U58" s="3">
        <f>'Coal-334'!P14</f>
        <v>1.7155906175705637</v>
      </c>
      <c r="V58" s="3">
        <f>'Coal-335'!P14</f>
        <v>1.8815141550422751</v>
      </c>
      <c r="W58" s="3">
        <f>'Coal-336'!P14</f>
        <v>2.0429349933827079</v>
      </c>
      <c r="X58" s="3">
        <f>'Coal-337'!P14</f>
        <v>2.0407257118229554</v>
      </c>
      <c r="Y58" s="3">
        <f>'Coal-339'!P14</f>
        <v>1.9284053612804424</v>
      </c>
      <c r="AQ58" s="7">
        <v>1987</v>
      </c>
      <c r="AR58" s="7" t="s">
        <v>14</v>
      </c>
      <c r="AS58" s="3">
        <f t="shared" si="2"/>
        <v>1.8258664370570374</v>
      </c>
    </row>
    <row r="59" spans="4:45" x14ac:dyDescent="0.2">
      <c r="D59" s="7">
        <v>1991</v>
      </c>
      <c r="E59" s="3">
        <f>'Coal-311'!P15</f>
        <v>1.4330000000000001</v>
      </c>
      <c r="F59" s="3">
        <f>'Coal-312'!P15</f>
        <v>2.097</v>
      </c>
      <c r="G59" s="3">
        <f>'Coal-313'!P15</f>
        <v>1.952</v>
      </c>
      <c r="H59" s="3">
        <f>'Coal-314'!P15</f>
        <v>1.952</v>
      </c>
      <c r="I59" s="3">
        <f>'Coal-315'!P15</f>
        <v>2.4</v>
      </c>
      <c r="J59" s="3">
        <f>'Coal-316'!P15</f>
        <v>1.7749999999999999</v>
      </c>
      <c r="K59" s="3">
        <f>'Coal-321'!P15</f>
        <v>2.5</v>
      </c>
      <c r="L59" s="3">
        <f>'Coal-322'!P15</f>
        <v>1.87</v>
      </c>
      <c r="M59" s="3">
        <f>'Coal-323'!P15</f>
        <v>1.7160000000000002</v>
      </c>
      <c r="N59" s="3">
        <f>'Coal-324'!P15</f>
        <v>2.0099999999999998</v>
      </c>
      <c r="O59" s="3">
        <f>'Coal-325'!P15</f>
        <v>1.681</v>
      </c>
      <c r="P59" s="3">
        <f>'Coal-326'!P15</f>
        <v>2.1539999999999999</v>
      </c>
      <c r="Q59" s="3">
        <f>'Coal-327'!P15</f>
        <v>1.583</v>
      </c>
      <c r="R59" s="3">
        <f>'Coal-331'!P15</f>
        <v>1.8779999999999999</v>
      </c>
      <c r="S59" s="3">
        <f>'Coal-332'!P15</f>
        <v>1.9930000000000001</v>
      </c>
      <c r="T59" s="3">
        <f>'Coal-333'!P15</f>
        <v>1.544</v>
      </c>
      <c r="U59" s="3">
        <f>'Coal-334'!P15</f>
        <v>2</v>
      </c>
      <c r="V59" s="3">
        <f>'Coal-335'!P15</f>
        <v>2</v>
      </c>
      <c r="W59" s="3">
        <f>'Coal-336'!P15</f>
        <v>2.06</v>
      </c>
      <c r="X59" s="3">
        <f>'Coal-337'!P15</f>
        <v>1.9830000000000001</v>
      </c>
      <c r="Y59" s="3">
        <f>'Coal-339'!P15</f>
        <v>2</v>
      </c>
      <c r="AQ59" s="7">
        <v>1987</v>
      </c>
      <c r="AR59" s="7" t="s">
        <v>15</v>
      </c>
      <c r="AS59" s="3">
        <f t="shared" si="2"/>
        <v>1.911007592778303</v>
      </c>
    </row>
    <row r="60" spans="4:45" x14ac:dyDescent="0.2">
      <c r="D60" s="7">
        <v>1992</v>
      </c>
      <c r="E60" s="3">
        <f>'Coal-311'!P16</f>
        <v>1.4430355293050652</v>
      </c>
      <c r="F60" s="3">
        <f>'Coal-312'!P16</f>
        <v>2.0735919569669448</v>
      </c>
      <c r="G60" s="3">
        <f>'Coal-313'!P16</f>
        <v>1.9274863558039079</v>
      </c>
      <c r="H60" s="3">
        <f>'Coal-314'!P16</f>
        <v>1.9401251812758293</v>
      </c>
      <c r="I60" s="3">
        <f>'Coal-315'!P16</f>
        <v>2.4117151251365141</v>
      </c>
      <c r="J60" s="3">
        <f>'Coal-316'!P16</f>
        <v>1.7918957606217996</v>
      </c>
      <c r="K60" s="3">
        <f>'Coal-321'!P16</f>
        <v>2.4991907368320545</v>
      </c>
      <c r="L60" s="3">
        <f>'Coal-322'!P16</f>
        <v>1.8669502482622122</v>
      </c>
      <c r="M60" s="3">
        <f>'Coal-323'!P16</f>
        <v>1.8401593374320198</v>
      </c>
      <c r="N60" s="3">
        <f>'Coal-324'!P16</f>
        <v>1.7487277790717253</v>
      </c>
      <c r="O60" s="3">
        <f>'Coal-325'!P16</f>
        <v>1.670380241778981</v>
      </c>
      <c r="P60" s="3">
        <f>'Coal-326'!P16</f>
        <v>2.2295142633152651</v>
      </c>
      <c r="Q60" s="3">
        <f>'Coal-327'!P16</f>
        <v>1.6173170782505886</v>
      </c>
      <c r="R60" s="3">
        <f>'Coal-331'!P16</f>
        <v>1.854811404282255</v>
      </c>
      <c r="S60" s="3">
        <f>'Coal-332'!P16</f>
        <v>2.0210119210962376</v>
      </c>
      <c r="T60" s="3">
        <f>'Coal-333'!P16</f>
        <v>1.5784051862938311</v>
      </c>
      <c r="U60" s="3">
        <f>'Coal-334'!P16</f>
        <v>1.831258261073367</v>
      </c>
      <c r="V60" s="3">
        <f>'Coal-335'!P16</f>
        <v>2.0455319021029101</v>
      </c>
      <c r="W60" s="3">
        <f>'Coal-336'!P16</f>
        <v>2.0099644723214802</v>
      </c>
      <c r="X60" s="3">
        <f>'Coal-337'!P16</f>
        <v>2.082079547040351</v>
      </c>
      <c r="Y60" s="3">
        <f>'Coal-339'!P16</f>
        <v>2.0112196565373139</v>
      </c>
      <c r="AQ60" s="7">
        <v>1987</v>
      </c>
      <c r="AR60" s="7" t="s">
        <v>16</v>
      </c>
      <c r="AS60" s="3">
        <f t="shared" si="2"/>
        <v>1.909366268967009</v>
      </c>
    </row>
    <row r="61" spans="4:45" x14ac:dyDescent="0.2">
      <c r="D61" s="7">
        <v>1993</v>
      </c>
      <c r="E61" s="3">
        <f>'Coal-311'!P17</f>
        <v>1.4506317739558707</v>
      </c>
      <c r="F61" s="3">
        <f>'Coal-312'!P17</f>
        <v>2.0355319165001209</v>
      </c>
      <c r="G61" s="3">
        <f>'Coal-313'!P17</f>
        <v>1.9014751570357209</v>
      </c>
      <c r="H61" s="3">
        <f>'Coal-314'!P17</f>
        <v>1.9092356104178083</v>
      </c>
      <c r="I61" s="3">
        <f>'Coal-315'!P17</f>
        <v>2.4053972640938031</v>
      </c>
      <c r="J61" s="3">
        <f>'Coal-316'!P17</f>
        <v>1.7719856585590454</v>
      </c>
      <c r="K61" s="3">
        <f>'Coal-321'!P17</f>
        <v>2.4975465355334547</v>
      </c>
      <c r="L61" s="3">
        <f>'Coal-322'!P17</f>
        <v>1.8478763110547323</v>
      </c>
      <c r="M61" s="3">
        <f>'Coal-323'!P17</f>
        <v>1.9498277410988072</v>
      </c>
      <c r="N61" s="3">
        <f>'Coal-324'!P17</f>
        <v>1.4785781304473431</v>
      </c>
      <c r="O61" s="3">
        <f>'Coal-325'!P17</f>
        <v>1.6586613074439658</v>
      </c>
      <c r="P61" s="3">
        <f>'Coal-326'!P17</f>
        <v>2.2569563036482236</v>
      </c>
      <c r="Q61" s="3">
        <f>'Coal-327'!P17</f>
        <v>1.6386935712859758</v>
      </c>
      <c r="R61" s="3">
        <f>'Coal-331'!P17</f>
        <v>1.8301704626405297</v>
      </c>
      <c r="S61" s="3">
        <f>'Coal-332'!P17</f>
        <v>2.0487865635072895</v>
      </c>
      <c r="T61" s="3">
        <f>'Coal-333'!P17</f>
        <v>1.6132773221433652</v>
      </c>
      <c r="U61" s="3">
        <f>'Coal-334'!P17</f>
        <v>1.6566302987644292</v>
      </c>
      <c r="V61" s="3">
        <f>'Coal-335'!P17</f>
        <v>2.0868200943072761</v>
      </c>
      <c r="W61" s="3">
        <f>'Coal-336'!P17</f>
        <v>1.938534636690997</v>
      </c>
      <c r="X61" s="3">
        <f>'Coal-337'!P17</f>
        <v>2.1769257022071562</v>
      </c>
      <c r="Y61" s="3">
        <f>'Coal-339'!P17</f>
        <v>2.0051689968080417</v>
      </c>
      <c r="AQ61" s="7">
        <v>1987</v>
      </c>
      <c r="AR61" s="7" t="s">
        <v>17</v>
      </c>
      <c r="AS61" s="3">
        <f t="shared" si="2"/>
        <v>1.6674501266975439</v>
      </c>
    </row>
    <row r="62" spans="4:45" x14ac:dyDescent="0.2">
      <c r="D62" s="7">
        <v>1994</v>
      </c>
      <c r="E62" s="3">
        <f>'Coal-311'!P18</f>
        <v>1.46</v>
      </c>
      <c r="F62" s="3">
        <f>'Coal-312'!P18</f>
        <v>2</v>
      </c>
      <c r="G62" s="3">
        <f>'Coal-313'!P18</f>
        <v>1.88</v>
      </c>
      <c r="H62" s="3">
        <f>'Coal-314'!P18</f>
        <v>1.88</v>
      </c>
      <c r="I62" s="3">
        <f>'Coal-315'!P18</f>
        <v>2.4</v>
      </c>
      <c r="J62" s="3">
        <f>'Coal-316'!P18</f>
        <v>1.75</v>
      </c>
      <c r="K62" s="3">
        <f>'Coal-321'!P18</f>
        <v>2.5</v>
      </c>
      <c r="L62" s="3">
        <f>'Coal-322'!P18</f>
        <v>1.83</v>
      </c>
      <c r="M62" s="3">
        <f>'Coal-323'!P18</f>
        <v>2.0570000000000004</v>
      </c>
      <c r="N62" s="3">
        <f>'Coal-324'!P18</f>
        <v>1.22</v>
      </c>
      <c r="O62" s="3">
        <f>'Coal-325'!P18</f>
        <v>1.65</v>
      </c>
      <c r="P62" s="3">
        <f>'Coal-326'!P18</f>
        <v>2.2799999999999998</v>
      </c>
      <c r="Q62" s="3">
        <f>'Coal-327'!P18</f>
        <v>1.66</v>
      </c>
      <c r="R62" s="3">
        <f>'Coal-331'!P18</f>
        <v>1.81</v>
      </c>
      <c r="S62" s="3">
        <f>'Coal-332'!P18</f>
        <v>2.08</v>
      </c>
      <c r="T62" s="3">
        <f>'Coal-333'!P18</f>
        <v>1.65</v>
      </c>
      <c r="U62" s="3">
        <f>'Coal-334'!P18</f>
        <v>1.4909999999999999</v>
      </c>
      <c r="V62" s="3">
        <f>'Coal-335'!P18</f>
        <v>2.13</v>
      </c>
      <c r="W62" s="3">
        <f>'Coal-336'!P18</f>
        <v>1.87</v>
      </c>
      <c r="X62" s="3">
        <f>'Coal-337'!P18</f>
        <v>2.27</v>
      </c>
      <c r="Y62" s="3">
        <f>'Coal-339'!P18</f>
        <v>2</v>
      </c>
      <c r="AQ62" s="7">
        <v>1987</v>
      </c>
      <c r="AR62" s="7" t="s">
        <v>18</v>
      </c>
      <c r="AS62" s="3">
        <f t="shared" si="2"/>
        <v>2.2251431654122387</v>
      </c>
    </row>
    <row r="63" spans="4:45" x14ac:dyDescent="0.2">
      <c r="D63" s="7">
        <v>1995</v>
      </c>
      <c r="E63" s="3">
        <f>'Coal-311'!P19</f>
        <v>1.4757359454707455</v>
      </c>
      <c r="F63" s="3">
        <f>'Coal-312'!P19</f>
        <v>1.9525465697948043</v>
      </c>
      <c r="G63" s="3">
        <f>'Coal-313'!P19</f>
        <v>1.9657235768360046</v>
      </c>
      <c r="H63" s="3">
        <f>'Coal-314'!P19</f>
        <v>1.931371544224872</v>
      </c>
      <c r="I63" s="3">
        <f>'Coal-315'!P19</f>
        <v>2.3210657531839014</v>
      </c>
      <c r="J63" s="3">
        <f>'Coal-316'!P19</f>
        <v>1.7010087013964093</v>
      </c>
      <c r="K63" s="3">
        <f>'Coal-321'!P19</f>
        <v>2.4187289784373851</v>
      </c>
      <c r="L63" s="3">
        <f>'Coal-322'!P19</f>
        <v>1.8282518454138281</v>
      </c>
      <c r="M63" s="3">
        <f>'Coal-323'!P19</f>
        <v>2.0636614887238074</v>
      </c>
      <c r="N63" s="3">
        <f>'Coal-324'!P19</f>
        <v>1.454325724992676</v>
      </c>
      <c r="O63" s="3">
        <f>'Coal-325'!P19</f>
        <v>1.6819662526884207</v>
      </c>
      <c r="P63" s="3">
        <f>'Coal-326'!P19</f>
        <v>2.3329874890142692</v>
      </c>
      <c r="Q63" s="3">
        <f>'Coal-327'!P19</f>
        <v>1.6610164201524562</v>
      </c>
      <c r="R63" s="3">
        <f>'Coal-331'!P19</f>
        <v>1.7529507795439423</v>
      </c>
      <c r="S63" s="3">
        <f>'Coal-332'!P19</f>
        <v>2.258626529618764</v>
      </c>
      <c r="T63" s="3">
        <f>'Coal-333'!P19</f>
        <v>1.6610603733843348</v>
      </c>
      <c r="U63" s="3">
        <f>'Coal-334'!P19</f>
        <v>1.659951335509563</v>
      </c>
      <c r="V63" s="3">
        <f>'Coal-335'!P19</f>
        <v>2.1346434469430968</v>
      </c>
      <c r="W63" s="3">
        <f>'Coal-336'!P19</f>
        <v>1.8727728432347077</v>
      </c>
      <c r="X63" s="3">
        <f>'Coal-337'!P19</f>
        <v>2.2185527463339927</v>
      </c>
      <c r="Y63" s="3">
        <f>'Coal-339'!P19</f>
        <v>2.0201748269769402</v>
      </c>
      <c r="AQ63" s="7">
        <v>1987</v>
      </c>
      <c r="AR63" s="7" t="s">
        <v>19</v>
      </c>
      <c r="AS63" s="3">
        <f t="shared" si="2"/>
        <v>1.6245323283215125</v>
      </c>
    </row>
    <row r="64" spans="4:45" x14ac:dyDescent="0.2">
      <c r="D64" s="7">
        <v>1996</v>
      </c>
      <c r="E64" s="3">
        <f>'Coal-311'!P20</f>
        <v>1.4664630623600532</v>
      </c>
      <c r="F64" s="3">
        <f>'Coal-312'!P20</f>
        <v>1.8868965666817297</v>
      </c>
      <c r="G64" s="3">
        <f>'Coal-313'!P20</f>
        <v>2.0043837949327425</v>
      </c>
      <c r="H64" s="3">
        <f>'Coal-314'!P20</f>
        <v>1.9726060374471501</v>
      </c>
      <c r="I64" s="3">
        <f>'Coal-315'!P20</f>
        <v>2.2321395006950295</v>
      </c>
      <c r="J64" s="3">
        <f>'Coal-316'!P20</f>
        <v>1.683524219741684</v>
      </c>
      <c r="K64" s="3">
        <f>'Coal-321'!P20</f>
        <v>2.286921320375769</v>
      </c>
      <c r="L64" s="3">
        <f>'Coal-322'!P20</f>
        <v>1.8178463893329124</v>
      </c>
      <c r="M64" s="3">
        <f>'Coal-323'!P20</f>
        <v>2.0604041457326385</v>
      </c>
      <c r="N64" s="3">
        <f>'Coal-324'!P20</f>
        <v>1.6433880036546689</v>
      </c>
      <c r="O64" s="3">
        <f>'Coal-325'!P20</f>
        <v>1.6800634383734863</v>
      </c>
      <c r="P64" s="3">
        <f>'Coal-326'!P20</f>
        <v>2.428493501872345</v>
      </c>
      <c r="Q64" s="3">
        <f>'Coal-327'!P20</f>
        <v>1.654435854618292</v>
      </c>
      <c r="R64" s="3">
        <f>'Coal-331'!P20</f>
        <v>1.6491534662907803</v>
      </c>
      <c r="S64" s="3">
        <f>'Coal-332'!P20</f>
        <v>2.3841300697944563</v>
      </c>
      <c r="T64" s="3">
        <f>'Coal-333'!P20</f>
        <v>1.636224943680221</v>
      </c>
      <c r="U64" s="3">
        <f>'Coal-334'!P20</f>
        <v>1.7807093376855494</v>
      </c>
      <c r="V64" s="3">
        <f>'Coal-335'!P20</f>
        <v>2.1002967967522079</v>
      </c>
      <c r="W64" s="3">
        <f>'Coal-336'!P20</f>
        <v>1.8647439625510354</v>
      </c>
      <c r="X64" s="3">
        <f>'Coal-337'!P20</f>
        <v>2.1540870363929172</v>
      </c>
      <c r="Y64" s="3">
        <f>'Coal-339'!P20</f>
        <v>2.0307802304932543</v>
      </c>
      <c r="AQ64" s="7">
        <v>1987</v>
      </c>
      <c r="AR64" s="7" t="s">
        <v>20</v>
      </c>
      <c r="AS64" s="3">
        <f t="shared" si="2"/>
        <v>1.951540975434511</v>
      </c>
    </row>
    <row r="65" spans="4:45" x14ac:dyDescent="0.2">
      <c r="D65" s="7">
        <v>1997</v>
      </c>
      <c r="E65" s="3">
        <f>'Coal-311'!P21</f>
        <v>1.4535728591861332</v>
      </c>
      <c r="F65" s="3">
        <f>'Coal-312'!P21</f>
        <v>1.8045242111864361</v>
      </c>
      <c r="G65" s="3">
        <f>'Coal-313'!P21</f>
        <v>2.041435691970821</v>
      </c>
      <c r="H65" s="3">
        <f>'Coal-314'!P21</f>
        <v>1.9916833028566117</v>
      </c>
      <c r="I65" s="3">
        <f>'Coal-315'!P21</f>
        <v>2.1213730516560245</v>
      </c>
      <c r="J65" s="3">
        <f>'Coal-316'!P21</f>
        <v>1.6225059612650188</v>
      </c>
      <c r="K65" s="3">
        <f>'Coal-321'!P21</f>
        <v>2.1533866470969545</v>
      </c>
      <c r="L65" s="3">
        <f>'Coal-322'!P21</f>
        <v>1.7885180949104362</v>
      </c>
      <c r="M65" s="3">
        <f>'Coal-323'!P21</f>
        <v>2.0354665382037851</v>
      </c>
      <c r="N65" s="3">
        <f>'Coal-324'!P21</f>
        <v>1.8306272026038106</v>
      </c>
      <c r="O65" s="3">
        <f>'Coal-325'!P21</f>
        <v>1.6767269304990355</v>
      </c>
      <c r="P65" s="3">
        <f>'Coal-326'!P21</f>
        <v>2.4652505801484628</v>
      </c>
      <c r="Q65" s="3">
        <f>'Coal-327'!P21</f>
        <v>1.6312500594085999</v>
      </c>
      <c r="R65" s="3">
        <f>'Coal-331'!P21</f>
        <v>1.5437586057288024</v>
      </c>
      <c r="S65" s="3">
        <f>'Coal-332'!P21</f>
        <v>2.5075419419321605</v>
      </c>
      <c r="T65" s="3">
        <f>'Coal-333'!P21</f>
        <v>1.6101628277052769</v>
      </c>
      <c r="U65" s="3">
        <f>'Coal-334'!P21</f>
        <v>1.8998204035832138</v>
      </c>
      <c r="V65" s="3">
        <f>'Coal-335'!P21</f>
        <v>2.0587225742225725</v>
      </c>
      <c r="W65" s="3">
        <f>'Coal-336'!P21</f>
        <v>1.8331050422148492</v>
      </c>
      <c r="X65" s="3">
        <f>'Coal-337'!P21</f>
        <v>2.0808883994606586</v>
      </c>
      <c r="Y65" s="3">
        <f>'Coal-339'!P21</f>
        <v>2.0204691257501479</v>
      </c>
      <c r="AQ65" s="7">
        <v>1987</v>
      </c>
      <c r="AR65" s="7" t="s">
        <v>21</v>
      </c>
      <c r="AS65" s="3">
        <f t="shared" si="2"/>
        <v>1.9952793228352306</v>
      </c>
    </row>
    <row r="66" spans="4:45" x14ac:dyDescent="0.2">
      <c r="D66" s="7">
        <v>1998</v>
      </c>
      <c r="E66" s="3">
        <f>'Coal-311'!P22</f>
        <v>1.43</v>
      </c>
      <c r="F66" s="3">
        <f>'Coal-312'!P22</f>
        <v>1.71</v>
      </c>
      <c r="G66" s="3">
        <f>'Coal-313'!P22</f>
        <v>2.06</v>
      </c>
      <c r="H66" s="3">
        <f>'Coal-314'!P22</f>
        <v>2</v>
      </c>
      <c r="I66" s="3">
        <f>'Coal-315'!P22</f>
        <v>2</v>
      </c>
      <c r="J66" s="3">
        <f>'Coal-316'!P22</f>
        <v>1.56</v>
      </c>
      <c r="K66" s="3">
        <f>'Coal-321'!P22</f>
        <v>2</v>
      </c>
      <c r="L66" s="3">
        <f>'Coal-322'!P22</f>
        <v>1.75</v>
      </c>
      <c r="M66" s="3">
        <f>'Coal-323'!P22</f>
        <v>2</v>
      </c>
      <c r="N66" s="3">
        <f>'Coal-324'!P22</f>
        <v>2</v>
      </c>
      <c r="O66" s="3">
        <f>'Coal-325'!P22</f>
        <v>1.66</v>
      </c>
      <c r="P66" s="3">
        <f>'Coal-326'!P22</f>
        <v>2.5</v>
      </c>
      <c r="Q66" s="3">
        <f>'Coal-327'!P22</f>
        <v>1.6</v>
      </c>
      <c r="R66" s="3">
        <f>'Coal-331'!P22</f>
        <v>1.42</v>
      </c>
      <c r="S66" s="3">
        <f>'Coal-332'!P22</f>
        <v>2.61</v>
      </c>
      <c r="T66" s="3">
        <f>'Coal-333'!P22</f>
        <v>1.57</v>
      </c>
      <c r="U66" s="3">
        <f>'Coal-334'!P22</f>
        <v>2</v>
      </c>
      <c r="V66" s="3">
        <f>'Coal-335'!P22</f>
        <v>2</v>
      </c>
      <c r="W66" s="3">
        <f>'Coal-336'!P22</f>
        <v>1.79</v>
      </c>
      <c r="X66" s="3">
        <f>'Coal-337'!P22</f>
        <v>2</v>
      </c>
      <c r="Y66" s="3">
        <f>'Coal-339'!P22</f>
        <v>2</v>
      </c>
      <c r="AQ66" s="7">
        <v>1987</v>
      </c>
      <c r="AR66" s="7" t="s">
        <v>22</v>
      </c>
      <c r="AS66" s="3">
        <f t="shared" si="2"/>
        <v>1.6219118813470013</v>
      </c>
    </row>
    <row r="67" spans="4:45" x14ac:dyDescent="0.2">
      <c r="D67" s="7">
        <v>1999</v>
      </c>
      <c r="E67" s="3">
        <f>'Coal-311'!P23</f>
        <v>1.3972703504336215</v>
      </c>
      <c r="F67" s="3">
        <f>'Coal-312'!P23</f>
        <v>1.7994508958860282</v>
      </c>
      <c r="G67" s="3">
        <f>'Coal-313'!P23</f>
        <v>2.0517562163518486</v>
      </c>
      <c r="H67" s="3">
        <f>'Coal-314'!P23</f>
        <v>1.9340924254696363</v>
      </c>
      <c r="I67" s="3">
        <f>'Coal-315'!P23</f>
        <v>2.0600354501408846</v>
      </c>
      <c r="J67" s="3">
        <f>'Coal-316'!P23</f>
        <v>1.5728975821862903</v>
      </c>
      <c r="K67" s="3">
        <f>'Coal-321'!P23</f>
        <v>1.9320888225858508</v>
      </c>
      <c r="L67" s="3">
        <f>'Coal-322'!P23</f>
        <v>1.74871324701602</v>
      </c>
      <c r="M67" s="3">
        <f>'Coal-323'!P23</f>
        <v>1.949761179712393</v>
      </c>
      <c r="N67" s="3">
        <f>'Coal-324'!P23</f>
        <v>1.9385126639286594</v>
      </c>
      <c r="O67" s="3">
        <f>'Coal-325'!P23</f>
        <v>1.6963244410794314</v>
      </c>
      <c r="P67" s="3">
        <f>'Coal-326'!P23</f>
        <v>2.287818884667475</v>
      </c>
      <c r="Q67" s="3">
        <f>'Coal-327'!P23</f>
        <v>1.5881070648511875</v>
      </c>
      <c r="R67" s="3">
        <f>'Coal-331'!P23</f>
        <v>1.4896798710074424</v>
      </c>
      <c r="S67" s="3">
        <f>'Coal-332'!P23</f>
        <v>3.1429510028511536</v>
      </c>
      <c r="T67" s="3">
        <f>'Coal-333'!P23</f>
        <v>1.5017631876428665</v>
      </c>
      <c r="U67" s="3">
        <f>'Coal-334'!P23</f>
        <v>2.2127377554794241</v>
      </c>
      <c r="V67" s="3">
        <f>'Coal-335'!P23</f>
        <v>2.058473093554221</v>
      </c>
      <c r="W67" s="3">
        <f>'Coal-336'!P23</f>
        <v>1.8372709729731698</v>
      </c>
      <c r="X67" s="3">
        <f>'Coal-337'!P23</f>
        <v>2.1126374968681496</v>
      </c>
      <c r="Y67" s="3">
        <f>'Coal-339'!P23</f>
        <v>1.9377829856851867</v>
      </c>
      <c r="AQ67" s="7">
        <v>1987</v>
      </c>
      <c r="AR67" s="7" t="s">
        <v>23</v>
      </c>
      <c r="AS67" s="3">
        <f t="shared" si="2"/>
        <v>1.2069768124034748</v>
      </c>
    </row>
    <row r="68" spans="4:45" x14ac:dyDescent="0.2">
      <c r="D68" s="7">
        <v>2000</v>
      </c>
      <c r="E68" s="3">
        <f>'Coal-311'!P24</f>
        <v>1.3906230054232345</v>
      </c>
      <c r="F68" s="3">
        <f>'Coal-312'!P24</f>
        <v>1.9304358605945828</v>
      </c>
      <c r="G68" s="3">
        <f>'Coal-313'!P24</f>
        <v>2.0842731585376275</v>
      </c>
      <c r="H68" s="3">
        <f>'Coal-314'!P24</f>
        <v>1.9118799873128518</v>
      </c>
      <c r="I68" s="3">
        <f>'Coal-315'!P24</f>
        <v>2.1631408340305902</v>
      </c>
      <c r="J68" s="3">
        <f>'Coal-316'!P24</f>
        <v>1.6299219210193949</v>
      </c>
      <c r="K68" s="3">
        <f>'Coal-321'!P24</f>
        <v>1.9079465142045471</v>
      </c>
      <c r="L68" s="3">
        <f>'Coal-322'!P24</f>
        <v>1.7847432571412842</v>
      </c>
      <c r="M68" s="3">
        <f>'Coal-323'!P24</f>
        <v>1.9422768960182868</v>
      </c>
      <c r="N68" s="3">
        <f>'Coal-324'!P24</f>
        <v>1.9166694429661302</v>
      </c>
      <c r="O68" s="3">
        <f>'Coal-325'!P24</f>
        <v>1.7624245309225062</v>
      </c>
      <c r="P68" s="3">
        <f>'Coal-326'!P24</f>
        <v>2.1351869315902947</v>
      </c>
      <c r="Q68" s="3">
        <f>'Coal-327'!P24</f>
        <v>1.6089604573652376</v>
      </c>
      <c r="R68" s="3">
        <f>'Coal-331'!P24</f>
        <v>1.5998474217046919</v>
      </c>
      <c r="S68" s="3">
        <f>'Coal-332'!P24</f>
        <v>3.7223531292900258</v>
      </c>
      <c r="T68" s="3">
        <f>'Coal-333'!P24</f>
        <v>1.4646150826681121</v>
      </c>
      <c r="U68" s="3">
        <f>'Coal-334'!P24</f>
        <v>2.4672148874006363</v>
      </c>
      <c r="V68" s="3">
        <f>'Coal-335'!P24</f>
        <v>2.1601519887041167</v>
      </c>
      <c r="W68" s="3">
        <f>'Coal-336'!P24</f>
        <v>1.9311021012710272</v>
      </c>
      <c r="X68" s="3">
        <f>'Coal-337'!P24</f>
        <v>2.2498178718996984</v>
      </c>
      <c r="Y68" s="3">
        <f>'Coal-339'!P24</f>
        <v>1.9168143548947816</v>
      </c>
      <c r="AQ68" s="7">
        <v>1987</v>
      </c>
      <c r="AR68" s="7" t="s">
        <v>24</v>
      </c>
      <c r="AS68" s="3">
        <f t="shared" si="2"/>
        <v>1.7547392075545074</v>
      </c>
    </row>
    <row r="69" spans="4:45" x14ac:dyDescent="0.2">
      <c r="D69" s="7">
        <v>2001</v>
      </c>
      <c r="E69" s="3">
        <f>'Coal-311'!P25</f>
        <v>1.4176601476870117</v>
      </c>
      <c r="F69" s="3">
        <f>'Coal-312'!P25</f>
        <v>2.1094105381320212</v>
      </c>
      <c r="G69" s="3">
        <f>'Coal-313'!P25</f>
        <v>2.1715161184633742</v>
      </c>
      <c r="H69" s="3">
        <f>'Coal-314'!P25</f>
        <v>1.9378013605713997</v>
      </c>
      <c r="I69" s="3">
        <f>'Coal-315'!P25</f>
        <v>2.313691316480984</v>
      </c>
      <c r="J69" s="3">
        <f>'Coal-316'!P25</f>
        <v>1.7246500784725272</v>
      </c>
      <c r="K69" s="3">
        <f>'Coal-321'!P25</f>
        <v>1.9425690058640681</v>
      </c>
      <c r="L69" s="3">
        <f>'Coal-322'!P25</f>
        <v>1.8618807725240014</v>
      </c>
      <c r="M69" s="3">
        <f>'Coal-323'!P25</f>
        <v>1.981890273907102</v>
      </c>
      <c r="N69" s="3">
        <f>'Coal-324'!P25</f>
        <v>1.9479196557277239</v>
      </c>
      <c r="O69" s="3">
        <f>'Coal-325'!P25</f>
        <v>1.8683684900321849</v>
      </c>
      <c r="P69" s="3">
        <f>'Coal-326'!P25</f>
        <v>2.0334363707400733</v>
      </c>
      <c r="Q69" s="3">
        <f>'Coal-327'!P25</f>
        <v>1.6658866425411856</v>
      </c>
      <c r="R69" s="3">
        <f>'Coal-331'!P25</f>
        <v>1.7643743939191614</v>
      </c>
      <c r="S69" s="3">
        <f>'Coal-332'!P25</f>
        <v>4.363987890464565</v>
      </c>
      <c r="T69" s="3">
        <f>'Coal-333'!P25</f>
        <v>1.469207185133542</v>
      </c>
      <c r="U69" s="3">
        <f>'Coal-334'!P25</f>
        <v>2.7777319893880081</v>
      </c>
      <c r="V69" s="3">
        <f>'Coal-335'!P25</f>
        <v>2.3169930561949275</v>
      </c>
      <c r="W69" s="3">
        <f>'Coal-336'!P25</f>
        <v>2.0762230974111691</v>
      </c>
      <c r="X69" s="3">
        <f>'Coal-337'!P25</f>
        <v>2.4159477915736192</v>
      </c>
      <c r="Y69" s="3">
        <f>'Coal-339'!P25</f>
        <v>1.941284236390779</v>
      </c>
      <c r="AQ69" s="7">
        <v>1987</v>
      </c>
      <c r="AR69" s="7" t="s">
        <v>25</v>
      </c>
      <c r="AS69" s="3">
        <f t="shared" si="2"/>
        <v>2.1172793357686208</v>
      </c>
    </row>
    <row r="70" spans="4:45" x14ac:dyDescent="0.2">
      <c r="D70" s="7">
        <v>2002</v>
      </c>
      <c r="E70" s="3">
        <f>'Coal-311'!P26</f>
        <v>1.46</v>
      </c>
      <c r="F70" s="3">
        <f>'Coal-312'!P26</f>
        <v>2.3199999999999998</v>
      </c>
      <c r="G70" s="3">
        <f>'Coal-313'!P26</f>
        <v>2.2799999999999998</v>
      </c>
      <c r="H70" s="3">
        <f>'Coal-314'!P26</f>
        <v>2</v>
      </c>
      <c r="I70" s="3">
        <f>'Coal-315'!P26</f>
        <v>2.5</v>
      </c>
      <c r="J70" s="3">
        <f>'Coal-316'!P26</f>
        <v>1.87</v>
      </c>
      <c r="K70" s="3">
        <f>'Coal-321'!P26</f>
        <v>2</v>
      </c>
      <c r="L70" s="3">
        <f>'Coal-322'!P26</f>
        <v>1.97</v>
      </c>
      <c r="M70" s="3">
        <f>'Coal-323'!P26</f>
        <v>2.0570000000000004</v>
      </c>
      <c r="N70" s="3">
        <f>'Coal-324'!P26</f>
        <v>2</v>
      </c>
      <c r="O70" s="3">
        <f>'Coal-325'!P26</f>
        <v>1.99</v>
      </c>
      <c r="P70" s="3">
        <f>'Coal-326'!P26</f>
        <v>2</v>
      </c>
      <c r="Q70" s="3">
        <f>'Coal-327'!P26</f>
        <v>1.75</v>
      </c>
      <c r="R70" s="3">
        <f>'Coal-331'!P26</f>
        <v>1.95</v>
      </c>
      <c r="S70" s="3">
        <f>'Coal-332'!P26</f>
        <v>5.03</v>
      </c>
      <c r="T70" s="3">
        <f>'Coal-333'!P26</f>
        <v>1.49</v>
      </c>
      <c r="U70" s="3">
        <f>'Coal-334'!P26</f>
        <v>3.11</v>
      </c>
      <c r="V70" s="3">
        <f>'Coal-335'!P26</f>
        <v>2.5</v>
      </c>
      <c r="W70" s="3">
        <f>'Coal-336'!P26</f>
        <v>2.2599999999999998</v>
      </c>
      <c r="X70" s="3">
        <f>'Coal-337'!P26</f>
        <v>2.6</v>
      </c>
      <c r="Y70" s="3">
        <f>'Coal-339'!P26</f>
        <v>2</v>
      </c>
      <c r="AQ70" s="7">
        <v>1987</v>
      </c>
      <c r="AR70" s="7" t="s">
        <v>26</v>
      </c>
      <c r="AS70" s="3">
        <f t="shared" si="2"/>
        <v>2.2530769675683686</v>
      </c>
    </row>
    <row r="71" spans="4:45" x14ac:dyDescent="0.2">
      <c r="D71" s="7">
        <v>2003</v>
      </c>
      <c r="E71" s="3">
        <f>'Coal-311'!P27</f>
        <v>1.4301810882647896</v>
      </c>
      <c r="F71" s="3">
        <f>'Coal-312'!P27</f>
        <v>2.3390810722494617</v>
      </c>
      <c r="G71" s="3">
        <f>'Coal-313'!P27</f>
        <v>2.3739262092941011</v>
      </c>
      <c r="H71" s="3">
        <f>'Coal-314'!P27</f>
        <v>2.1813210658247697</v>
      </c>
      <c r="I71" s="3">
        <f>'Coal-315'!P27</f>
        <v>2.5590922823962425</v>
      </c>
      <c r="J71" s="3">
        <f>'Coal-316'!P27</f>
        <v>2.0192289814046491</v>
      </c>
      <c r="K71" s="3">
        <f>'Coal-321'!P27</f>
        <v>1.7884504537854511</v>
      </c>
      <c r="L71" s="3">
        <f>'Coal-322'!P27</f>
        <v>2.0295932391981983</v>
      </c>
      <c r="M71" s="3">
        <f>'Coal-323'!P27</f>
        <v>2.1699902877395667</v>
      </c>
      <c r="N71" s="3">
        <f>'Coal-324'!P27</f>
        <v>2.1964528443760125</v>
      </c>
      <c r="O71" s="3">
        <f>'Coal-325'!P27</f>
        <v>1.9904238196706978</v>
      </c>
      <c r="P71" s="3">
        <f>'Coal-326'!P27</f>
        <v>2.0802717135251934</v>
      </c>
      <c r="Q71" s="3">
        <f>'Coal-327'!P27</f>
        <v>1.809851716073088</v>
      </c>
      <c r="R71" s="3">
        <f>'Coal-331'!P27</f>
        <v>2.1105578506106188</v>
      </c>
      <c r="S71" s="3">
        <f>'Coal-332'!P27</f>
        <v>4.4957762169447539</v>
      </c>
      <c r="T71" s="3">
        <f>'Coal-333'!P27</f>
        <v>1.599223271290007</v>
      </c>
      <c r="U71" s="3">
        <f>'Coal-334'!P27</f>
        <v>3.083078088745328</v>
      </c>
      <c r="V71" s="3">
        <f>'Coal-335'!P27</f>
        <v>2.5100405210896839</v>
      </c>
      <c r="W71" s="3">
        <f>'Coal-336'!P27</f>
        <v>2.2611218484491817</v>
      </c>
      <c r="X71" s="3">
        <f>'Coal-337'!P27</f>
        <v>2.2964623661211863</v>
      </c>
      <c r="Y71" s="3">
        <f>'Coal-339'!P27</f>
        <v>2.0671663000769338</v>
      </c>
      <c r="AQ71" s="7">
        <v>1987</v>
      </c>
      <c r="AR71" s="7" t="s">
        <v>27</v>
      </c>
      <c r="AS71" s="3">
        <f t="shared" si="2"/>
        <v>1.942945199847173</v>
      </c>
    </row>
    <row r="72" spans="4:45" x14ac:dyDescent="0.2">
      <c r="D72" s="7">
        <v>2004</v>
      </c>
      <c r="E72" s="3">
        <f>'Coal-311'!P28</f>
        <v>1.5544959171407167</v>
      </c>
      <c r="F72" s="3">
        <f>'Coal-312'!P28</f>
        <v>2.5060195866518176</v>
      </c>
      <c r="G72" s="3">
        <f>'Coal-313'!P28</f>
        <v>2.7447363614383016</v>
      </c>
      <c r="H72" s="3">
        <f>'Coal-314'!P28</f>
        <v>2.4775551010429484</v>
      </c>
      <c r="I72" s="3">
        <f>'Coal-315'!P28</f>
        <v>2.731453319579721</v>
      </c>
      <c r="J72" s="3">
        <f>'Coal-316'!P28</f>
        <v>2.0961515632152485</v>
      </c>
      <c r="K72" s="3">
        <f>'Coal-321'!P28</f>
        <v>1.8742188964918867</v>
      </c>
      <c r="L72" s="3">
        <f>'Coal-322'!P28</f>
        <v>2.1873250948848213</v>
      </c>
      <c r="M72" s="3">
        <f>'Coal-323'!P28</f>
        <v>2.3954198581776822</v>
      </c>
      <c r="N72" s="3">
        <f>'Coal-324'!P28</f>
        <v>2.6599004946920228</v>
      </c>
      <c r="O72" s="3">
        <f>'Coal-325'!P28</f>
        <v>2.1908068413849806</v>
      </c>
      <c r="P72" s="3">
        <f>'Coal-326'!P28</f>
        <v>2.0629657701201731</v>
      </c>
      <c r="Q72" s="3">
        <f>'Coal-327'!P28</f>
        <v>1.9558223610727929</v>
      </c>
      <c r="R72" s="3">
        <f>'Coal-331'!P28</f>
        <v>2.5461448661835959</v>
      </c>
      <c r="S72" s="3">
        <f>'Coal-332'!P28</f>
        <v>4.2747866359171178</v>
      </c>
      <c r="T72" s="3">
        <f>'Coal-333'!P28</f>
        <v>1.9196293343982243</v>
      </c>
      <c r="U72" s="3">
        <f>'Coal-334'!P28</f>
        <v>3.3396880058587923</v>
      </c>
      <c r="V72" s="3">
        <f>'Coal-335'!P28</f>
        <v>2.7644081269299985</v>
      </c>
      <c r="W72" s="3">
        <f>'Coal-336'!P28</f>
        <v>2.3846913360755186</v>
      </c>
      <c r="X72" s="3">
        <f>'Coal-337'!P28</f>
        <v>2.0905192733004712</v>
      </c>
      <c r="Y72" s="3">
        <f>'Coal-339'!P28</f>
        <v>2.2428109334534989</v>
      </c>
      <c r="AQ72" s="7">
        <v>1988</v>
      </c>
      <c r="AR72" s="7" t="s">
        <v>7</v>
      </c>
      <c r="AS72" s="3">
        <f t="shared" ref="AS72:AS92" si="3">I92</f>
        <v>1.54</v>
      </c>
    </row>
    <row r="73" spans="4:45" x14ac:dyDescent="0.2">
      <c r="D73" s="7">
        <v>2005</v>
      </c>
      <c r="E73" s="3">
        <f>'Coal-311'!P29</f>
        <v>1.8233392043577241</v>
      </c>
      <c r="F73" s="3">
        <f>'Coal-312'!P29</f>
        <v>2.9065077362357021</v>
      </c>
      <c r="G73" s="3">
        <f>'Coal-313'!P29</f>
        <v>3.3401575054361894</v>
      </c>
      <c r="H73" s="3">
        <f>'Coal-314'!P29</f>
        <v>3.020906108053047</v>
      </c>
      <c r="I73" s="3">
        <f>'Coal-315'!P29</f>
        <v>3.1473955078194353</v>
      </c>
      <c r="J73" s="3">
        <f>'Coal-316'!P29</f>
        <v>2.4291927922391401</v>
      </c>
      <c r="K73" s="3">
        <f>'Coal-321'!P29</f>
        <v>2.2011746312459506</v>
      </c>
      <c r="L73" s="3">
        <f>'Coal-322'!P29</f>
        <v>2.5561011595134322</v>
      </c>
      <c r="M73" s="3">
        <f>'Coal-323'!P29</f>
        <v>2.8626468578900908</v>
      </c>
      <c r="N73" s="3">
        <f>'Coal-324'!P29</f>
        <v>3.3418863356426489</v>
      </c>
      <c r="O73" s="3">
        <f>'Coal-325'!P29</f>
        <v>2.5553481091054713</v>
      </c>
      <c r="P73" s="3">
        <f>'Coal-326'!P29</f>
        <v>2.3912925456932626</v>
      </c>
      <c r="Q73" s="3">
        <f>'Coal-327'!P29</f>
        <v>2.2869892082179994</v>
      </c>
      <c r="R73" s="3">
        <f>'Coal-331'!P29</f>
        <v>3.2048382594504594</v>
      </c>
      <c r="S73" s="3">
        <f>'Coal-332'!P29</f>
        <v>4.3098451007762577</v>
      </c>
      <c r="T73" s="3">
        <f>'Coal-333'!P29</f>
        <v>2.4113489660884908</v>
      </c>
      <c r="U73" s="3">
        <f>'Coal-334'!P29</f>
        <v>3.8263017452825081</v>
      </c>
      <c r="V73" s="3">
        <f>'Coal-335'!P29</f>
        <v>3.2585727786866716</v>
      </c>
      <c r="W73" s="3">
        <f>'Coal-336'!P29</f>
        <v>2.7715808525289196</v>
      </c>
      <c r="X73" s="3">
        <f>'Coal-337'!P29</f>
        <v>2.0222267693960441</v>
      </c>
      <c r="Y73" s="3">
        <f>'Coal-339'!P29</f>
        <v>2.6517349756471593</v>
      </c>
      <c r="AQ73" s="7">
        <v>1988</v>
      </c>
      <c r="AR73" s="7" t="s">
        <v>8</v>
      </c>
      <c r="AS73" s="3">
        <f t="shared" si="3"/>
        <v>2.04</v>
      </c>
    </row>
    <row r="74" spans="4:45" x14ac:dyDescent="0.2">
      <c r="D74" s="7">
        <v>2006</v>
      </c>
      <c r="E74" s="3">
        <f>'Coal-311'!P30</f>
        <v>1.93</v>
      </c>
      <c r="F74" s="3">
        <f>'Coal-312'!P30</f>
        <v>3.19</v>
      </c>
      <c r="G74" s="3">
        <f>'Coal-313'!P30</f>
        <v>3.63</v>
      </c>
      <c r="H74" s="3">
        <f>'Coal-314'!P30</f>
        <v>3.5</v>
      </c>
      <c r="I74" s="3">
        <f>'Coal-315'!P30</f>
        <v>3.5</v>
      </c>
      <c r="J74" s="11">
        <f>'Coal-316'!P30</f>
        <v>2.97</v>
      </c>
      <c r="K74" s="3">
        <f>'Coal-321'!P30</f>
        <v>2.2000000000000002</v>
      </c>
      <c r="L74" s="3">
        <f>'Coal-322'!P30</f>
        <v>2.87</v>
      </c>
      <c r="M74" s="3">
        <f>'Coal-323'!P30</f>
        <v>3.2670000000000003</v>
      </c>
      <c r="N74" s="3">
        <f>'Coal-324'!P30</f>
        <v>3.73</v>
      </c>
      <c r="O74" s="3">
        <f>'Coal-325'!P30</f>
        <v>2.7</v>
      </c>
      <c r="P74" s="3">
        <f>'Coal-326'!P30</f>
        <v>3</v>
      </c>
      <c r="Q74" s="3">
        <f>'Coal-327'!P30</f>
        <v>2.57</v>
      </c>
      <c r="R74" s="3">
        <f>'Coal-331'!P30</f>
        <v>3.56</v>
      </c>
      <c r="S74" s="3">
        <f>'Coal-332'!P30</f>
        <v>4</v>
      </c>
      <c r="T74" s="3">
        <f>'Coal-333'!P30</f>
        <v>2.67</v>
      </c>
      <c r="U74" s="3">
        <f>'Coal-334'!P30</f>
        <v>4</v>
      </c>
      <c r="V74" s="3">
        <f>'Coal-335'!P30</f>
        <v>3.5</v>
      </c>
      <c r="W74" s="3">
        <f>'Coal-336'!P30</f>
        <v>3.09</v>
      </c>
      <c r="X74" s="3">
        <f>'Coal-337'!P30</f>
        <v>1.87</v>
      </c>
      <c r="Y74" s="3">
        <f>'Coal-339'!P30</f>
        <v>3</v>
      </c>
      <c r="AQ74" s="7">
        <v>1988</v>
      </c>
      <c r="AR74" s="7" t="s">
        <v>9</v>
      </c>
      <c r="AS74" s="3">
        <f t="shared" si="3"/>
        <v>1.94</v>
      </c>
    </row>
    <row r="75" spans="4:45" x14ac:dyDescent="0.2">
      <c r="D75" s="7">
        <v>2007</v>
      </c>
      <c r="E75" s="3">
        <f>'Coal-311'!P31</f>
        <v>1.9830580580089388</v>
      </c>
      <c r="F75" s="3">
        <f>'Coal-312'!P31</f>
        <v>3.3068882515383957</v>
      </c>
      <c r="G75" s="3">
        <f>'Coal-313'!P31</f>
        <v>3.7009638678183712</v>
      </c>
      <c r="H75" s="3">
        <f>'Coal-314'!P31</f>
        <v>3.6364609259381533</v>
      </c>
      <c r="I75" s="3">
        <f>'Coal-315'!P31</f>
        <v>3.6345084058311414</v>
      </c>
      <c r="J75" s="3">
        <f>'Coal-316'!P31</f>
        <v>3.1703385431524413</v>
      </c>
      <c r="K75" s="3">
        <f>'Coal-321'!P31</f>
        <v>2.2762010041053022</v>
      </c>
      <c r="L75" s="3">
        <f>'Coal-322'!P31</f>
        <v>2.9865411167416847</v>
      </c>
      <c r="M75" s="3">
        <f>'Coal-323'!P31</f>
        <v>3.4005234182968236</v>
      </c>
      <c r="N75" s="3">
        <f>'Coal-324'!P31</f>
        <v>3.799784775919703</v>
      </c>
      <c r="O75" s="3">
        <f>'Coal-325'!P31</f>
        <v>2.752603910590127</v>
      </c>
      <c r="P75" s="3">
        <f>'Coal-326'!P31</f>
        <v>3.2703573368799912</v>
      </c>
      <c r="Q75" s="3">
        <f>'Coal-327'!P31</f>
        <v>2.6722675374693403</v>
      </c>
      <c r="R75" s="3">
        <f>'Coal-331'!P31</f>
        <v>3.6304884982050116</v>
      </c>
      <c r="S75" s="3">
        <f>'Coal-332'!P31</f>
        <v>4.0816356848535555</v>
      </c>
      <c r="T75" s="3">
        <f>'Coal-333'!P31</f>
        <v>2.7241250155925991</v>
      </c>
      <c r="U75" s="3">
        <f>'Coal-334'!P31</f>
        <v>4.0726676851806838</v>
      </c>
      <c r="V75" s="3">
        <f>'Coal-335'!P31</f>
        <v>3.5915427840068488</v>
      </c>
      <c r="W75" s="3">
        <f>'Coal-336'!P31</f>
        <v>3.2354084422045726</v>
      </c>
      <c r="X75" s="3">
        <f>'Coal-337'!P31</f>
        <v>1.9356761805811891</v>
      </c>
      <c r="Y75" s="3">
        <f>'Coal-339'!P31</f>
        <v>3.1288196498193566</v>
      </c>
      <c r="AQ75" s="7">
        <v>1988</v>
      </c>
      <c r="AR75" s="7" t="s">
        <v>10</v>
      </c>
      <c r="AS75" s="3">
        <f t="shared" si="3"/>
        <v>1.94</v>
      </c>
    </row>
    <row r="76" spans="4:45" x14ac:dyDescent="0.2">
      <c r="D76" s="7">
        <v>2008</v>
      </c>
      <c r="E76" s="3">
        <f>'Coal-311'!P32</f>
        <v>2.4677362369448592</v>
      </c>
      <c r="F76" s="3">
        <f>'Coal-312'!P32</f>
        <v>3.857681032939718</v>
      </c>
      <c r="G76" s="3">
        <f>'Coal-313'!P32</f>
        <v>4.5399569531304627</v>
      </c>
      <c r="H76" s="3">
        <f>'Coal-314'!P32</f>
        <v>4.1238754524690924</v>
      </c>
      <c r="I76" s="3">
        <f>'Coal-315'!P32</f>
        <v>4.1149488495121247</v>
      </c>
      <c r="J76" s="3">
        <f>'Coal-316'!P32</f>
        <v>3.235980377198787</v>
      </c>
      <c r="K76" s="3">
        <f>'Coal-321'!P32</f>
        <v>3.1771118127131164</v>
      </c>
      <c r="L76" s="3">
        <f>'Coal-322'!P32</f>
        <v>3.4028055874827441</v>
      </c>
      <c r="M76" s="3">
        <f>'Coal-323'!P32</f>
        <v>3.8774456059270044</v>
      </c>
      <c r="N76" s="3">
        <f>'Coal-324'!P32</f>
        <v>4.6105758963732075</v>
      </c>
      <c r="O76" s="3">
        <f>'Coal-325'!P32</f>
        <v>3.3602687408013034</v>
      </c>
      <c r="P76" s="3">
        <f>'Coal-326'!P32</f>
        <v>3.3589411468719832</v>
      </c>
      <c r="Q76" s="3">
        <f>'Coal-327'!P32</f>
        <v>3.0375493163213574</v>
      </c>
      <c r="R76" s="3">
        <f>'Coal-331'!P32</f>
        <v>4.4638613738126818</v>
      </c>
      <c r="S76" s="3">
        <f>'Coal-332'!P32</f>
        <v>5.0325379767501719</v>
      </c>
      <c r="T76" s="3">
        <f>'Coal-333'!P32</f>
        <v>3.3640353702652934</v>
      </c>
      <c r="U76" s="3">
        <f>'Coal-334'!P32</f>
        <v>4.93180469767095</v>
      </c>
      <c r="V76" s="3">
        <f>'Coal-335'!P32</f>
        <v>4.369511964751517</v>
      </c>
      <c r="W76" s="3">
        <f>'Coal-336'!P32</f>
        <v>3.7547819761840828</v>
      </c>
      <c r="X76" s="3">
        <f>'Coal-337'!P32</f>
        <v>2.2843007051808963</v>
      </c>
      <c r="Y76" s="3">
        <f>'Coal-339'!P32</f>
        <v>3.5889409817283102</v>
      </c>
      <c r="AQ76" s="7">
        <v>1988</v>
      </c>
      <c r="AR76" s="7" t="s">
        <v>11</v>
      </c>
      <c r="AS76" s="3">
        <f t="shared" si="3"/>
        <v>2.2799999999999998</v>
      </c>
    </row>
    <row r="77" spans="4:45" x14ac:dyDescent="0.2">
      <c r="D77" s="7">
        <v>2009</v>
      </c>
      <c r="E77" s="3">
        <f>'Coal-311'!P33</f>
        <v>2.4464946765125011</v>
      </c>
      <c r="F77" s="3">
        <f>'Coal-312'!P33</f>
        <v>4.1399976952779713</v>
      </c>
      <c r="G77" s="3">
        <f>'Coal-313'!P33</f>
        <v>4.5969677655698824</v>
      </c>
      <c r="H77" s="3">
        <f>'Coal-314'!P33</f>
        <v>3.9790288943457703</v>
      </c>
      <c r="I77" s="3">
        <f>'Coal-315'!P33</f>
        <v>3.9732479295404453</v>
      </c>
      <c r="J77" s="3">
        <f>'Coal-316'!P33</f>
        <v>3.7402396725410778</v>
      </c>
      <c r="K77" s="3">
        <f>'Coal-321'!P33</f>
        <v>4.3300114077254168</v>
      </c>
      <c r="L77" s="3">
        <f>'Coal-322'!P33</f>
        <v>3.5850510025307178</v>
      </c>
      <c r="M77" s="3">
        <f>'Coal-323'!P33</f>
        <v>4.1463315902822382</v>
      </c>
      <c r="N77" s="3">
        <f>'Coal-324'!P33</f>
        <v>4.6937719365394299</v>
      </c>
      <c r="O77" s="3">
        <f>'Coal-325'!P33</f>
        <v>3.315557809787312</v>
      </c>
      <c r="P77" s="3">
        <f>'Coal-326'!P33</f>
        <v>4.9956592176193935</v>
      </c>
      <c r="Q77" s="3">
        <f>'Coal-327'!P33</f>
        <v>3.1227902852214982</v>
      </c>
      <c r="R77" s="3">
        <f>'Coal-331'!P33</f>
        <v>4.6189736377068558</v>
      </c>
      <c r="S77" s="3">
        <f>'Coal-332'!P33</f>
        <v>4.9334151944251738</v>
      </c>
      <c r="T77" s="3">
        <f>'Coal-333'!P33</f>
        <v>3.4259078172398647</v>
      </c>
      <c r="U77" s="3">
        <f>'Coal-334'!P33</f>
        <v>4.9576993035029782</v>
      </c>
      <c r="V77" s="3">
        <f>'Coal-335'!P33</f>
        <v>4.7034766898255969</v>
      </c>
      <c r="W77" s="3">
        <f>'Coal-336'!P33</f>
        <v>4.5055204167041545</v>
      </c>
      <c r="X77" s="3">
        <f>'Coal-337'!P33</f>
        <v>2.4955844881170637</v>
      </c>
      <c r="Y77" s="3">
        <f>'Coal-339'!P33</f>
        <v>3.6964049050482952</v>
      </c>
      <c r="AQ77" s="7">
        <v>1988</v>
      </c>
      <c r="AR77" s="7" t="s">
        <v>12</v>
      </c>
      <c r="AS77" s="3">
        <f t="shared" si="3"/>
        <v>1.96</v>
      </c>
    </row>
    <row r="78" spans="4:45" x14ac:dyDescent="0.2">
      <c r="D78" s="7">
        <v>2010</v>
      </c>
      <c r="E78" s="3">
        <f>'Coal-311'!P34</f>
        <v>2.41</v>
      </c>
      <c r="F78" s="3">
        <f>'Coal-312'!P34</f>
        <v>4.29</v>
      </c>
      <c r="G78" s="3">
        <f>'Coal-313'!P34</f>
        <v>4.67</v>
      </c>
      <c r="H78" s="3">
        <f>'Coal-314'!P34</f>
        <v>3.65</v>
      </c>
      <c r="I78" s="3">
        <f>'Coal-315'!P34</f>
        <v>3.65</v>
      </c>
      <c r="J78" s="3">
        <f>'Coal-316'!P34</f>
        <v>3.85</v>
      </c>
      <c r="K78" s="3">
        <f>'Coal-321'!P34</f>
        <v>5.81</v>
      </c>
      <c r="L78" s="3">
        <f>'Coal-322'!P34</f>
        <v>3.61</v>
      </c>
      <c r="M78" s="3">
        <f>'Coal-323'!P34</f>
        <v>4.2350000000000003</v>
      </c>
      <c r="N78" s="3">
        <f>'Coal-324'!P34</f>
        <v>4.79</v>
      </c>
      <c r="O78" s="3">
        <f>'Coal-325'!P34</f>
        <v>3.28</v>
      </c>
      <c r="P78" s="3">
        <f>'Coal-326'!P34</f>
        <v>6.1</v>
      </c>
      <c r="Q78" s="3">
        <f>'Coal-327'!P34</f>
        <v>3.07</v>
      </c>
      <c r="R78" s="3">
        <f>'Coal-331'!P34</f>
        <v>4.79</v>
      </c>
      <c r="S78" s="3">
        <f>'Coal-332'!P34</f>
        <v>4.8499999999999996</v>
      </c>
      <c r="T78" s="3">
        <f>'Coal-333'!P34</f>
        <v>3.5</v>
      </c>
      <c r="U78" s="3">
        <f>'Coal-334'!P34</f>
        <v>5</v>
      </c>
      <c r="V78" s="3">
        <f>'Coal-335'!P34</f>
        <v>5</v>
      </c>
      <c r="W78" s="3">
        <f>'Coal-336'!P34</f>
        <v>5.0599999999999996</v>
      </c>
      <c r="X78" s="3">
        <f>'Coal-337'!P34</f>
        <v>2.64</v>
      </c>
      <c r="Y78" s="3">
        <f>'Coal-339'!P34</f>
        <v>3.63</v>
      </c>
      <c r="AQ78" s="7">
        <v>1988</v>
      </c>
      <c r="AR78" s="7" t="s">
        <v>13</v>
      </c>
      <c r="AS78" s="3">
        <f t="shared" si="3"/>
        <v>2.5</v>
      </c>
    </row>
    <row r="79" spans="4:45" x14ac:dyDescent="0.2">
      <c r="D79" s="7">
        <v>2011</v>
      </c>
      <c r="E79" s="3">
        <f>'Coal-311'!P35</f>
        <v>2.9011315425067177</v>
      </c>
      <c r="F79" s="3">
        <f>'Coal-312'!P35</f>
        <v>4.917280066536251</v>
      </c>
      <c r="G79" s="3">
        <f>'Coal-313'!P35</f>
        <v>5.3498295056281959</v>
      </c>
      <c r="H79" s="3">
        <f>'Coal-314'!P35</f>
        <v>4.6942394360402711</v>
      </c>
      <c r="I79" s="3">
        <f>'Coal-315'!P35</f>
        <v>4.6863092086241807</v>
      </c>
      <c r="J79" s="3">
        <f>'Coal-316'!P35</f>
        <v>4.4268221662622951</v>
      </c>
      <c r="K79" s="3">
        <f>'Coal-321'!P35</f>
        <v>6.3242476186813024</v>
      </c>
      <c r="L79" s="3">
        <f>'Coal-322'!P35</f>
        <v>4.1783346478974428</v>
      </c>
      <c r="M79" s="3">
        <f>'Coal-323'!P35</f>
        <v>4.968558614479587</v>
      </c>
      <c r="N79" s="3">
        <f>'Coal-324'!P35</f>
        <v>5.448970127418443</v>
      </c>
      <c r="O79" s="3">
        <f>'Coal-325'!P35</f>
        <v>3.7023199182502773</v>
      </c>
      <c r="P79" s="3">
        <f>'Coal-326'!P35</f>
        <v>6.73794094631109</v>
      </c>
      <c r="Q79" s="3">
        <f>'Coal-327'!P35</f>
        <v>3.5878621784288289</v>
      </c>
      <c r="R79" s="3">
        <f>'Coal-331'!P35</f>
        <v>5.5530190870425642</v>
      </c>
      <c r="S79" s="3">
        <f>'Coal-332'!P35</f>
        <v>5.7509920973331408</v>
      </c>
      <c r="T79" s="3">
        <f>'Coal-333'!P35</f>
        <v>4.0801298567569413</v>
      </c>
      <c r="U79" s="3">
        <f>'Coal-334'!P35</f>
        <v>5.7788763353352754</v>
      </c>
      <c r="V79" s="3">
        <f>'Coal-335'!P35</f>
        <v>5.7356602704273598</v>
      </c>
      <c r="W79" s="3">
        <f>'Coal-336'!P35</f>
        <v>5.7455800328340372</v>
      </c>
      <c r="X79" s="3">
        <f>'Coal-337'!P35</f>
        <v>3.2887521440343925</v>
      </c>
      <c r="Y79" s="3">
        <f>'Coal-339'!P35</f>
        <v>4.4957042884861371</v>
      </c>
      <c r="AQ79" s="7">
        <v>1988</v>
      </c>
      <c r="AR79" s="7" t="s">
        <v>14</v>
      </c>
      <c r="AS79" s="3">
        <f t="shared" si="3"/>
        <v>1.78</v>
      </c>
    </row>
    <row r="80" spans="4:45" x14ac:dyDescent="0.2">
      <c r="D80" s="7">
        <v>2012</v>
      </c>
      <c r="E80" s="3">
        <f>'Coal-311'!P36</f>
        <v>2.9203025079915328</v>
      </c>
      <c r="F80" s="3">
        <f>'Coal-312'!P36</f>
        <v>5.0950548733651155</v>
      </c>
      <c r="G80" s="3">
        <f>'Coal-313'!P36</f>
        <v>5.1806404394431764</v>
      </c>
      <c r="H80" s="3">
        <f>'Coal-314'!P36</f>
        <v>5.3913666900773807</v>
      </c>
      <c r="I80" s="3">
        <f>'Coal-315'!P36</f>
        <v>5.3804728371854136</v>
      </c>
      <c r="J80" s="3">
        <f>'Coal-316'!P36</f>
        <v>5.2360965411083571</v>
      </c>
      <c r="K80" s="3">
        <f>'Coal-321'!P36</f>
        <v>5.9268190609483877</v>
      </c>
      <c r="L80" s="3">
        <f>'Coal-322'!P36</f>
        <v>4.4502266094559531</v>
      </c>
      <c r="M80" s="3">
        <f>'Coal-323'!P36</f>
        <v>5.3624771972250116</v>
      </c>
      <c r="N80" s="3">
        <f>'Coal-324'!P36</f>
        <v>5.289311568034309</v>
      </c>
      <c r="O80" s="3">
        <f>'Coal-325'!P36</f>
        <v>3.5115646826870002</v>
      </c>
      <c r="P80" s="3">
        <f>'Coal-326'!P36</f>
        <v>7.6895766968055126</v>
      </c>
      <c r="Q80" s="3">
        <f>'Coal-327'!P36</f>
        <v>3.8455889726100025</v>
      </c>
      <c r="R80" s="3">
        <f>'Coal-331'!P36</f>
        <v>5.4727069702610844</v>
      </c>
      <c r="S80" s="3">
        <f>'Coal-332'!P36</f>
        <v>5.691570088226479</v>
      </c>
      <c r="T80" s="3">
        <f>'Coal-333'!P36</f>
        <v>4.0127027968670639</v>
      </c>
      <c r="U80" s="3">
        <f>'Coal-334'!P36</f>
        <v>5.6883494632948608</v>
      </c>
      <c r="V80" s="3">
        <f>'Coal-335'!P36</f>
        <v>5.7235509786313559</v>
      </c>
      <c r="W80" s="3">
        <f>'Coal-336'!P36</f>
        <v>6.0612882613305956</v>
      </c>
      <c r="X80" s="3">
        <f>'Coal-337'!P36</f>
        <v>3.6402415852919709</v>
      </c>
      <c r="Y80" s="3">
        <f>'Coal-339'!P36</f>
        <v>5.0337331941856664</v>
      </c>
      <c r="AQ80" s="7">
        <v>1988</v>
      </c>
      <c r="AR80" s="7" t="s">
        <v>15</v>
      </c>
      <c r="AS80" s="3">
        <f t="shared" si="3"/>
        <v>1.9250000000000003</v>
      </c>
    </row>
    <row r="81" spans="4:45" x14ac:dyDescent="0.2">
      <c r="D81" s="7">
        <v>2013</v>
      </c>
      <c r="E81" s="3">
        <f>'Coal-311'!P37</f>
        <v>2.7149876249571117</v>
      </c>
      <c r="F81" s="3">
        <f>'Coal-312'!P37</f>
        <v>4.7965283099902196</v>
      </c>
      <c r="G81" s="3">
        <f>'Coal-313'!P37</f>
        <v>4.7044744099751687</v>
      </c>
      <c r="H81" s="3">
        <f>'Coal-314'!P37</f>
        <v>5.5379292506817013</v>
      </c>
      <c r="I81" s="3">
        <f>'Coal-315'!P37</f>
        <v>5.5319494027605867</v>
      </c>
      <c r="J81" s="3">
        <f>'Coal-316'!P37</f>
        <v>5.2600256704575177</v>
      </c>
      <c r="K81" s="3">
        <f>'Coal-321'!P37</f>
        <v>5.1997586277484968</v>
      </c>
      <c r="L81" s="3">
        <f>'Coal-322'!P37</f>
        <v>4.2519222577750213</v>
      </c>
      <c r="M81" s="3">
        <f>'Coal-323'!P37</f>
        <v>5.2176827455341668</v>
      </c>
      <c r="N81" s="3">
        <f>'Coal-324'!P37</f>
        <v>4.828279964757388</v>
      </c>
      <c r="O81" s="3">
        <f>'Coal-325'!P37</f>
        <v>3.0937577448881584</v>
      </c>
      <c r="P81" s="3">
        <f>'Coal-326'!P37</f>
        <v>7.5813871847075838</v>
      </c>
      <c r="Q81" s="3">
        <f>'Coal-327'!P37</f>
        <v>3.6907075769062008</v>
      </c>
      <c r="R81" s="3">
        <f>'Coal-331'!P37</f>
        <v>5.0874742538762208</v>
      </c>
      <c r="S81" s="3">
        <f>'Coal-332'!P37</f>
        <v>5.2795101288951392</v>
      </c>
      <c r="T81" s="3">
        <f>'Coal-333'!P37</f>
        <v>3.7111406280117856</v>
      </c>
      <c r="U81" s="3">
        <f>'Coal-334'!P37</f>
        <v>5.2834752196784613</v>
      </c>
      <c r="V81" s="3">
        <f>'Coal-335'!P37</f>
        <v>5.3261853798458141</v>
      </c>
      <c r="W81" s="3">
        <f>'Coal-336'!P37</f>
        <v>5.7903321822355824</v>
      </c>
      <c r="X81" s="3">
        <f>'Coal-337'!P37</f>
        <v>3.7227290297571947</v>
      </c>
      <c r="Y81" s="3">
        <f>'Coal-339'!P37</f>
        <v>5.0520268640982637</v>
      </c>
      <c r="AQ81" s="7">
        <v>1988</v>
      </c>
      <c r="AR81" s="7" t="s">
        <v>16</v>
      </c>
      <c r="AS81" s="3">
        <f t="shared" si="3"/>
        <v>2.0299999999999998</v>
      </c>
    </row>
    <row r="82" spans="4:45" x14ac:dyDescent="0.2">
      <c r="D82" s="7">
        <v>2014</v>
      </c>
      <c r="E82" s="3">
        <f>'Coal-311'!P38</f>
        <v>2.56</v>
      </c>
      <c r="F82" s="3">
        <f>'Coal-312'!P38</f>
        <v>4.47</v>
      </c>
      <c r="G82" s="3">
        <f>'Coal-313'!P38</f>
        <v>4.3468609980370916</v>
      </c>
      <c r="H82" s="3">
        <f>'Coal-314'!P38</f>
        <v>5.61</v>
      </c>
      <c r="I82" s="3">
        <f>'Coal-315'!P38</f>
        <v>5.61</v>
      </c>
      <c r="J82" s="3">
        <f>'Coal-316'!P38</f>
        <v>5</v>
      </c>
      <c r="K82" s="3">
        <f>'Coal-321'!P38</f>
        <v>4.5999999999999996</v>
      </c>
      <c r="L82" s="3">
        <f>'Coal-322'!P38</f>
        <v>3.99</v>
      </c>
      <c r="M82" s="3">
        <f>'Coal-323'!P38</f>
        <v>5</v>
      </c>
      <c r="N82" s="3">
        <f>'Coal-324'!P38</f>
        <v>4.4800000000000004</v>
      </c>
      <c r="O82" s="3">
        <f>'Coal-325'!P38</f>
        <v>2.76</v>
      </c>
      <c r="P82" s="3">
        <f>'Coal-326'!P38</f>
        <v>7.09</v>
      </c>
      <c r="Q82" s="3">
        <f>'Coal-327'!P38</f>
        <v>3.48</v>
      </c>
      <c r="R82" s="3">
        <f>'Coal-331'!P38</f>
        <v>4.82</v>
      </c>
      <c r="S82" s="3">
        <f>'Coal-332'!P38</f>
        <v>5</v>
      </c>
      <c r="T82" s="3">
        <f>'Coal-333'!P38</f>
        <v>3.5</v>
      </c>
      <c r="U82" s="3">
        <f>'Coal-334'!P38</f>
        <v>5</v>
      </c>
      <c r="V82" s="3">
        <f>'Coal-335'!P38</f>
        <v>5</v>
      </c>
      <c r="W82" s="3">
        <f>'Coal-336'!P38</f>
        <v>5.44</v>
      </c>
      <c r="X82" s="3">
        <f>'Coal-337'!P38</f>
        <v>3.8</v>
      </c>
      <c r="Y82" s="3">
        <f>'Coal-339'!P38</f>
        <v>5</v>
      </c>
      <c r="AQ82" s="7">
        <v>1988</v>
      </c>
      <c r="AR82" s="7" t="s">
        <v>17</v>
      </c>
      <c r="AS82" s="3">
        <f t="shared" si="3"/>
        <v>1.63</v>
      </c>
    </row>
    <row r="83" spans="4:45" x14ac:dyDescent="0.2">
      <c r="D83" s="7">
        <v>2015</v>
      </c>
      <c r="E83" s="3">
        <f>'Coal-311'!P39</f>
        <v>2.3642630975355154</v>
      </c>
      <c r="F83" s="3">
        <f>'Coal-312'!P39</f>
        <v>4.1584092884660881</v>
      </c>
      <c r="G83" s="3">
        <f>'Coal-313'!P39</f>
        <v>4.0409297694538466</v>
      </c>
      <c r="H83" s="3">
        <f>'Coal-314'!P39</f>
        <v>5.2822406926385099</v>
      </c>
      <c r="I83" s="3">
        <f>'Coal-315'!P39</f>
        <v>5.2869303674300907</v>
      </c>
      <c r="J83" s="3">
        <f>'Coal-316'!P39</f>
        <v>4.6692063022936079</v>
      </c>
      <c r="K83" s="3">
        <f>'Coal-321'!P39</f>
        <v>4.2714910344954893</v>
      </c>
      <c r="L83" s="3">
        <f>'Coal-322'!P39</f>
        <v>3.7100851754923898</v>
      </c>
      <c r="M83" s="3">
        <f>'Coal-323'!P39</f>
        <v>4.679296176590471</v>
      </c>
      <c r="N83" s="3">
        <f>'Coal-324'!P39</f>
        <v>4.1824520229415976</v>
      </c>
      <c r="O83" s="3">
        <f>'Coal-325'!P39</f>
        <v>2.5365201846693841</v>
      </c>
      <c r="P83" s="3">
        <f>'Coal-326'!P39</f>
        <v>6.6435931241122468</v>
      </c>
      <c r="Q83" s="3">
        <f>'Coal-327'!P39</f>
        <v>3.2343682303153427</v>
      </c>
      <c r="R83" s="3">
        <f>'Coal-331'!P39</f>
        <v>4.5161181299750925</v>
      </c>
      <c r="S83" s="3">
        <f>'Coal-332'!P39</f>
        <v>4.6513617534647231</v>
      </c>
      <c r="T83" s="3">
        <f>'Coal-333'!P39</f>
        <v>3.2666624857637125</v>
      </c>
      <c r="U83" s="3">
        <f>'Coal-334'!P39</f>
        <v>4.6867234708439645</v>
      </c>
      <c r="V83" s="3">
        <f>'Coal-335'!P39</f>
        <v>4.6757702040578994</v>
      </c>
      <c r="W83" s="3">
        <f>'Coal-336'!P39</f>
        <v>5.0907500484716266</v>
      </c>
      <c r="X83" s="3">
        <f>'Coal-337'!P39</f>
        <v>3.6158670402583422</v>
      </c>
      <c r="Y83" s="3">
        <f>'Coal-339'!P39</f>
        <v>4.6905939027265591</v>
      </c>
      <c r="AQ83" s="7">
        <v>1988</v>
      </c>
      <c r="AR83" s="7" t="s">
        <v>18</v>
      </c>
      <c r="AS83" s="3">
        <f t="shared" si="3"/>
        <v>2.2599999999999998</v>
      </c>
    </row>
    <row r="84" spans="4:45" x14ac:dyDescent="0.2">
      <c r="D84" s="7">
        <v>2016</v>
      </c>
      <c r="E84" s="3">
        <f>'Coal-311'!P40</f>
        <v>2.2195691241112252</v>
      </c>
      <c r="F84" s="3">
        <f>'Coal-312'!P40</f>
        <v>3.9168057175786379</v>
      </c>
      <c r="G84" s="22">
        <v>5</v>
      </c>
      <c r="H84" s="3">
        <f>'Coal-314'!P40</f>
        <v>5.0234066825956711</v>
      </c>
      <c r="I84" s="3">
        <f>'Coal-315'!P40</f>
        <v>5.0317998283563021</v>
      </c>
      <c r="J84" s="3">
        <f>'Coal-316'!P40</f>
        <v>4.3862188108612834</v>
      </c>
      <c r="K84" s="3">
        <f>'Coal-321'!P40</f>
        <v>4.033112581514966</v>
      </c>
      <c r="L84" s="3">
        <f>'Coal-322'!P40</f>
        <v>3.4890343167684286</v>
      </c>
      <c r="M84" s="3">
        <f>'Coal-323'!P40</f>
        <v>4.4260339331703387</v>
      </c>
      <c r="N84" s="3">
        <f>'Coal-324'!P40</f>
        <v>3.9662740349163106</v>
      </c>
      <c r="O84" s="3">
        <f>'Coal-325'!P40</f>
        <v>2.3740888387811419</v>
      </c>
      <c r="P84" s="3">
        <f>'Coal-326'!P40</f>
        <v>6.2617008364370967</v>
      </c>
      <c r="Q84" s="3">
        <f>'Coal-327'!P40</f>
        <v>3.0403909610277577</v>
      </c>
      <c r="R84" s="3">
        <f>'Coal-331'!P40</f>
        <v>4.2956100231290053</v>
      </c>
      <c r="S84" s="3">
        <f>'Coal-332'!P40</f>
        <v>4.3981107455857726</v>
      </c>
      <c r="T84" s="3">
        <f>'Coal-333'!P40</f>
        <v>3.0973440150165166</v>
      </c>
      <c r="U84" s="3">
        <f>'Coal-334'!P40</f>
        <v>4.4593982462168817</v>
      </c>
      <c r="V84" s="3">
        <f>'Coal-335'!P40</f>
        <v>4.4348210091552778</v>
      </c>
      <c r="W84" s="3">
        <f>'Coal-336'!P40</f>
        <v>4.8149447153477745</v>
      </c>
      <c r="X84" s="3">
        <f>'Coal-337'!P40</f>
        <v>3.4742734840961593</v>
      </c>
      <c r="Y84" s="3">
        <f>'Coal-339'!P40</f>
        <v>4.4462535653669928</v>
      </c>
      <c r="AH84" s="9"/>
      <c r="AI84" s="9"/>
      <c r="AJ84" s="9"/>
      <c r="AK84" s="9"/>
      <c r="AL84" s="9"/>
      <c r="AM84" s="9"/>
      <c r="AN84" s="9"/>
      <c r="AO84" s="9"/>
      <c r="AQ84" s="7">
        <v>1988</v>
      </c>
      <c r="AR84" s="7" t="s">
        <v>19</v>
      </c>
      <c r="AS84" s="3">
        <f t="shared" si="3"/>
        <v>1.53</v>
      </c>
    </row>
    <row r="85" spans="4:45" x14ac:dyDescent="0.2">
      <c r="D85" s="7">
        <v>2017</v>
      </c>
      <c r="E85" s="3">
        <f>'Coal-311'!P41</f>
        <v>2.5809307682830891</v>
      </c>
      <c r="F85" s="3">
        <f>'Coal-312'!P41</f>
        <v>4.2529558853209588</v>
      </c>
      <c r="G85" s="22">
        <v>5</v>
      </c>
      <c r="H85" s="3">
        <f>'Coal-314'!P41</f>
        <v>5.2774023241804713</v>
      </c>
      <c r="I85" s="3">
        <f>'Coal-315'!P41</f>
        <v>5.2821612106298712</v>
      </c>
      <c r="J85" s="3">
        <f>'Coal-316'!P41</f>
        <v>4.1808724504754196</v>
      </c>
      <c r="K85" s="3">
        <f>'Coal-321'!P41</f>
        <v>4.7343240684005279</v>
      </c>
      <c r="L85" s="3">
        <f>'Coal-322'!P41</f>
        <v>3.7059530954003632</v>
      </c>
      <c r="M85" s="3">
        <f>'Coal-323'!P41</f>
        <v>4.6745619042645901</v>
      </c>
      <c r="N85" s="3">
        <f>'Coal-324'!P41</f>
        <v>4.5957540146903062</v>
      </c>
      <c r="O85" s="3">
        <f>'Coal-325'!P41</f>
        <v>2.8454682755874305</v>
      </c>
      <c r="P85" s="3">
        <f>'Coal-326'!P41</f>
        <v>5.9845854383797326</v>
      </c>
      <c r="Q85" s="3">
        <f>'Coal-327'!P41</f>
        <v>3.2307422599211013</v>
      </c>
      <c r="R85" s="3">
        <f>'Coal-331'!P41</f>
        <v>4.9442542925189841</v>
      </c>
      <c r="S85" s="3">
        <f>'Coal-332'!P41</f>
        <v>5.1366443208080508</v>
      </c>
      <c r="T85" s="3">
        <f>'Coal-333'!P41</f>
        <v>3.5954094028287762</v>
      </c>
      <c r="U85" s="3">
        <f>'Coal-334'!P41</f>
        <v>5.1280956757633991</v>
      </c>
      <c r="V85" s="3">
        <f>'Coal-335'!P41</f>
        <v>5.0064550803369539</v>
      </c>
      <c r="W85" s="3">
        <f>'Coal-336'!P41</f>
        <v>5.0855944706514302</v>
      </c>
      <c r="X85" s="3">
        <f>'Coal-337'!P41</f>
        <v>3.697977798605395</v>
      </c>
      <c r="Y85" s="3">
        <f>'Coal-339'!P41</f>
        <v>4.6860265418869709</v>
      </c>
      <c r="AH85" s="3"/>
      <c r="AI85" s="3"/>
      <c r="AJ85" s="3"/>
      <c r="AK85" s="3"/>
      <c r="AL85" s="3"/>
      <c r="AM85" s="3"/>
      <c r="AN85" s="3"/>
      <c r="AO85" s="3"/>
      <c r="AQ85" s="7">
        <v>1988</v>
      </c>
      <c r="AR85" s="7" t="s">
        <v>20</v>
      </c>
      <c r="AS85" s="3">
        <f t="shared" si="3"/>
        <v>1.78</v>
      </c>
    </row>
    <row r="86" spans="4:45" x14ac:dyDescent="0.2">
      <c r="D86" s="7">
        <v>2018</v>
      </c>
      <c r="E86" s="3">
        <f>'Coal-311'!P42</f>
        <v>2.8111342070942276</v>
      </c>
      <c r="F86" s="3">
        <f>'Coal-312'!P42</f>
        <v>4.6824079033257275</v>
      </c>
      <c r="G86" s="22">
        <v>5</v>
      </c>
      <c r="H86" s="3">
        <f>'Coal-314'!P42</f>
        <v>5.7553797247880611</v>
      </c>
      <c r="I86" s="3">
        <f>'Coal-315'!P42</f>
        <v>5.7532995769071018</v>
      </c>
      <c r="J86" s="3">
        <f>'Coal-316'!P42</f>
        <v>4.7849170899650257</v>
      </c>
      <c r="K86" s="3">
        <f>'Coal-321'!P42</f>
        <v>5.0957200554357227</v>
      </c>
      <c r="L86" s="3">
        <f>'Coal-322'!P42</f>
        <v>4.1141580078530495</v>
      </c>
      <c r="M86" s="3">
        <f>'Coal-323'!P42</f>
        <v>5.142250177652846</v>
      </c>
      <c r="N86" s="3">
        <f>'Coal-324'!P42</f>
        <v>4.9245766419232027</v>
      </c>
      <c r="O86" s="3">
        <f>'Coal-325'!P42</f>
        <v>3.0928077799034601</v>
      </c>
      <c r="P86" s="3">
        <f>'Coal-326'!P42</f>
        <v>6.7997451052081992</v>
      </c>
      <c r="Q86" s="3">
        <f>'Coal-327'!P42</f>
        <v>3.5889515594272621</v>
      </c>
      <c r="R86" s="3">
        <f>'Coal-331'!P42</f>
        <v>5.2785577663711916</v>
      </c>
      <c r="S86" s="3">
        <f>'Coal-332'!P42</f>
        <v>5.5216718626834833</v>
      </c>
      <c r="T86" s="3">
        <f>'Coal-333'!P42</f>
        <v>3.8521063277977974</v>
      </c>
      <c r="U86" s="3">
        <f>'Coal-334'!P42</f>
        <v>5.4727343077576025</v>
      </c>
      <c r="V86" s="3">
        <f>'Coal-335'!P42</f>
        <v>5.3948766697613344</v>
      </c>
      <c r="W86" s="3">
        <f>'Coal-336'!P42</f>
        <v>5.5949120625328375</v>
      </c>
      <c r="X86" s="3">
        <f>'Coal-337'!P42</f>
        <v>3.9451582675738277</v>
      </c>
      <c r="Y86" s="3">
        <f>'Coal-339'!P42</f>
        <v>5.1372391003857665</v>
      </c>
      <c r="AH86" s="3"/>
      <c r="AI86" s="3"/>
      <c r="AJ86" s="3"/>
      <c r="AK86" s="3"/>
      <c r="AL86" s="3"/>
      <c r="AM86" s="3"/>
      <c r="AN86" s="3"/>
      <c r="AO86" s="3"/>
      <c r="AQ86" s="7">
        <v>1988</v>
      </c>
      <c r="AR86" s="7" t="s">
        <v>21</v>
      </c>
      <c r="AS86" s="3">
        <f t="shared" si="3"/>
        <v>1.94</v>
      </c>
    </row>
    <row r="87" spans="4:45" x14ac:dyDescent="0.2">
      <c r="AH87" s="3"/>
      <c r="AI87" s="3"/>
      <c r="AJ87" s="3"/>
      <c r="AK87" s="3"/>
      <c r="AL87" s="3"/>
      <c r="AM87" s="3"/>
      <c r="AN87" s="3"/>
      <c r="AO87" s="3"/>
      <c r="AQ87" s="7">
        <v>1988</v>
      </c>
      <c r="AR87" s="7" t="s">
        <v>22</v>
      </c>
      <c r="AS87" s="3">
        <f t="shared" si="3"/>
        <v>1.58</v>
      </c>
    </row>
    <row r="88" spans="4:45" x14ac:dyDescent="0.2">
      <c r="AH88" s="3"/>
      <c r="AI88" s="3"/>
      <c r="AJ88" s="3"/>
      <c r="AK88" s="3"/>
      <c r="AL88" s="3"/>
      <c r="AM88" s="3"/>
      <c r="AN88" s="3"/>
      <c r="AO88" s="3"/>
      <c r="AQ88" s="7">
        <v>1988</v>
      </c>
      <c r="AR88" s="7" t="s">
        <v>23</v>
      </c>
      <c r="AS88" s="3">
        <f t="shared" si="3"/>
        <v>1.1759999999999999</v>
      </c>
    </row>
    <row r="89" spans="4:45" x14ac:dyDescent="0.2">
      <c r="AH89" s="3"/>
      <c r="AI89" s="3"/>
      <c r="AJ89" s="3"/>
      <c r="AK89" s="3"/>
      <c r="AL89" s="3"/>
      <c r="AM89" s="3"/>
      <c r="AN89" s="3"/>
      <c r="AO89" s="3"/>
      <c r="AQ89" s="7">
        <v>1988</v>
      </c>
      <c r="AR89" s="7" t="s">
        <v>24</v>
      </c>
      <c r="AS89" s="3">
        <f t="shared" si="3"/>
        <v>1.68</v>
      </c>
    </row>
    <row r="90" spans="4:45" x14ac:dyDescent="0.2">
      <c r="AK90" s="3"/>
      <c r="AL90" s="3"/>
      <c r="AM90" s="3"/>
      <c r="AN90" s="3"/>
      <c r="AO90" s="3"/>
      <c r="AQ90" s="7">
        <v>1988</v>
      </c>
      <c r="AR90" s="7" t="s">
        <v>25</v>
      </c>
      <c r="AS90" s="3">
        <f t="shared" si="3"/>
        <v>2.0499999999999998</v>
      </c>
    </row>
    <row r="91" spans="4:45" ht="13.5" thickBot="1" x14ac:dyDescent="0.25">
      <c r="E91" s="6">
        <f>1984</f>
        <v>1984</v>
      </c>
      <c r="F91" s="6">
        <f>E91+1</f>
        <v>1985</v>
      </c>
      <c r="G91" s="6">
        <f t="shared" ref="G91:AE91" si="4">F91+1</f>
        <v>1986</v>
      </c>
      <c r="H91" s="6">
        <f t="shared" si="4"/>
        <v>1987</v>
      </c>
      <c r="I91" s="12">
        <f t="shared" si="4"/>
        <v>1988</v>
      </c>
      <c r="J91" s="6">
        <f t="shared" si="4"/>
        <v>1989</v>
      </c>
      <c r="K91" s="6">
        <f t="shared" si="4"/>
        <v>1990</v>
      </c>
      <c r="L91" s="12">
        <f t="shared" si="4"/>
        <v>1991</v>
      </c>
      <c r="M91" s="6">
        <f t="shared" si="4"/>
        <v>1992</v>
      </c>
      <c r="N91" s="6">
        <f t="shared" si="4"/>
        <v>1993</v>
      </c>
      <c r="O91" s="12">
        <f t="shared" si="4"/>
        <v>1994</v>
      </c>
      <c r="P91" s="6">
        <f t="shared" si="4"/>
        <v>1995</v>
      </c>
      <c r="Q91" s="6">
        <f t="shared" si="4"/>
        <v>1996</v>
      </c>
      <c r="R91" s="6">
        <f t="shared" si="4"/>
        <v>1997</v>
      </c>
      <c r="S91" s="12">
        <f t="shared" si="4"/>
        <v>1998</v>
      </c>
      <c r="T91" s="6">
        <f t="shared" si="4"/>
        <v>1999</v>
      </c>
      <c r="U91" s="6">
        <f t="shared" si="4"/>
        <v>2000</v>
      </c>
      <c r="V91" s="6">
        <f t="shared" si="4"/>
        <v>2001</v>
      </c>
      <c r="W91" s="12">
        <f t="shared" si="4"/>
        <v>2002</v>
      </c>
      <c r="X91" s="6">
        <f t="shared" si="4"/>
        <v>2003</v>
      </c>
      <c r="Y91" s="6">
        <f t="shared" si="4"/>
        <v>2004</v>
      </c>
      <c r="Z91" s="6">
        <f t="shared" si="4"/>
        <v>2005</v>
      </c>
      <c r="AA91" s="12">
        <f t="shared" si="4"/>
        <v>2006</v>
      </c>
      <c r="AB91" s="6">
        <f t="shared" si="4"/>
        <v>2007</v>
      </c>
      <c r="AC91" s="6">
        <f t="shared" si="4"/>
        <v>2008</v>
      </c>
      <c r="AD91" s="6">
        <f t="shared" si="4"/>
        <v>2009</v>
      </c>
      <c r="AE91" s="12">
        <f t="shared" si="4"/>
        <v>2010</v>
      </c>
      <c r="AF91" s="6">
        <f>AE91+1</f>
        <v>2011</v>
      </c>
      <c r="AG91" s="6">
        <f>AF91+1</f>
        <v>2012</v>
      </c>
      <c r="AH91" s="6">
        <f>AG91+1</f>
        <v>2013</v>
      </c>
      <c r="AI91" s="6">
        <f>AH91+1</f>
        <v>2014</v>
      </c>
      <c r="AJ91" s="6">
        <f>AI91+1</f>
        <v>2015</v>
      </c>
      <c r="AK91" s="6">
        <f t="shared" ref="AK91:AM91" si="5">AJ91+1</f>
        <v>2016</v>
      </c>
      <c r="AL91" s="6">
        <f t="shared" si="5"/>
        <v>2017</v>
      </c>
      <c r="AM91" s="6">
        <f t="shared" si="5"/>
        <v>2018</v>
      </c>
      <c r="AN91" s="3"/>
      <c r="AO91" s="3"/>
      <c r="AQ91" s="7">
        <v>1988</v>
      </c>
      <c r="AR91" s="7" t="s">
        <v>26</v>
      </c>
      <c r="AS91" s="3">
        <f t="shared" si="3"/>
        <v>2.1800000000000002</v>
      </c>
    </row>
    <row r="92" spans="4:45" x14ac:dyDescent="0.2">
      <c r="D92">
        <f>311</f>
        <v>311</v>
      </c>
      <c r="E92" s="3">
        <f t="array" ref="E92:AM112">TRANSPOSE(E52:Y86)</f>
        <v>1.7023144270721904</v>
      </c>
      <c r="F92" s="3">
        <v>1.74</v>
      </c>
      <c r="G92" s="3">
        <v>1.6355070748418483</v>
      </c>
      <c r="H92" s="3">
        <v>1.576187740176167</v>
      </c>
      <c r="I92" s="13">
        <v>1.54</v>
      </c>
      <c r="J92" s="3">
        <v>1.4969327586942665</v>
      </c>
      <c r="K92" s="3">
        <v>1.4605254093101008</v>
      </c>
      <c r="L92" s="13">
        <v>1.4330000000000001</v>
      </c>
      <c r="M92" s="3">
        <v>1.4430355293050652</v>
      </c>
      <c r="N92" s="3">
        <v>1.4506317739558707</v>
      </c>
      <c r="O92" s="13">
        <v>1.46</v>
      </c>
      <c r="P92" s="3">
        <v>1.4757359454707455</v>
      </c>
      <c r="Q92" s="3">
        <v>1.4664630623600532</v>
      </c>
      <c r="R92" s="3">
        <v>1.4535728591861332</v>
      </c>
      <c r="S92" s="13">
        <v>1.43</v>
      </c>
      <c r="T92" s="3">
        <v>1.3972703504336215</v>
      </c>
      <c r="U92" s="3">
        <v>1.3906230054232345</v>
      </c>
      <c r="V92" s="3">
        <v>1.4176601476870117</v>
      </c>
      <c r="W92" s="13">
        <v>1.46</v>
      </c>
      <c r="X92" s="3">
        <v>1.4301810882647896</v>
      </c>
      <c r="Y92" s="3">
        <v>1.5544959171407167</v>
      </c>
      <c r="Z92" s="3">
        <v>1.8233392043577241</v>
      </c>
      <c r="AA92" s="13">
        <v>1.93</v>
      </c>
      <c r="AB92" s="3">
        <v>1.9830580580089388</v>
      </c>
      <c r="AC92" s="3">
        <v>2.4677362369448592</v>
      </c>
      <c r="AD92" s="3">
        <v>2.4464946765125011</v>
      </c>
      <c r="AE92" s="13">
        <v>2.41</v>
      </c>
      <c r="AF92" s="3">
        <v>2.9011315425067177</v>
      </c>
      <c r="AG92" s="3">
        <v>2.9203025079915328</v>
      </c>
      <c r="AH92" s="3">
        <v>2.7149876249571117</v>
      </c>
      <c r="AI92" s="3">
        <v>2.56</v>
      </c>
      <c r="AJ92" s="3">
        <v>2.3642630975355154</v>
      </c>
      <c r="AK92" s="3">
        <v>2.2195691241112252</v>
      </c>
      <c r="AL92" s="3">
        <v>2.5809307682830891</v>
      </c>
      <c r="AM92" s="3">
        <v>2.8111342070942276</v>
      </c>
      <c r="AN92" s="3"/>
      <c r="AO92" s="3"/>
      <c r="AQ92" s="7">
        <v>1988</v>
      </c>
      <c r="AR92" s="7" t="s">
        <v>27</v>
      </c>
      <c r="AS92" s="3">
        <f t="shared" si="3"/>
        <v>1.82</v>
      </c>
    </row>
    <row r="93" spans="4:45" x14ac:dyDescent="0.2">
      <c r="D93">
        <v>312</v>
      </c>
      <c r="E93" s="3">
        <v>2.2244274878104906</v>
      </c>
      <c r="F93" s="3">
        <v>2.2599999999999998</v>
      </c>
      <c r="G93" s="3">
        <v>2.1790942160791156</v>
      </c>
      <c r="H93" s="3">
        <v>2.0830832770246492</v>
      </c>
      <c r="I93" s="13">
        <v>2.04</v>
      </c>
      <c r="J93" s="3">
        <v>2.0456047382907823</v>
      </c>
      <c r="K93" s="3">
        <v>2.0658776479463326</v>
      </c>
      <c r="L93" s="13">
        <v>2.097</v>
      </c>
      <c r="M93" s="3">
        <v>2.0735919569669448</v>
      </c>
      <c r="N93" s="3">
        <v>2.0355319165001209</v>
      </c>
      <c r="O93" s="13">
        <v>2</v>
      </c>
      <c r="P93" s="3">
        <v>1.9525465697948043</v>
      </c>
      <c r="Q93" s="3">
        <v>1.8868965666817297</v>
      </c>
      <c r="R93" s="3">
        <v>1.8045242111864361</v>
      </c>
      <c r="S93" s="13">
        <v>1.71</v>
      </c>
      <c r="T93" s="3">
        <v>1.7994508958860282</v>
      </c>
      <c r="U93" s="3">
        <v>1.9304358605945828</v>
      </c>
      <c r="V93" s="3">
        <v>2.1094105381320212</v>
      </c>
      <c r="W93" s="13">
        <v>2.3199999999999998</v>
      </c>
      <c r="X93" s="3">
        <v>2.3390810722494617</v>
      </c>
      <c r="Y93" s="3">
        <v>2.5060195866518176</v>
      </c>
      <c r="Z93" s="3">
        <v>2.9065077362357021</v>
      </c>
      <c r="AA93" s="13">
        <v>3.19</v>
      </c>
      <c r="AB93" s="3">
        <v>3.3068882515383957</v>
      </c>
      <c r="AC93" s="3">
        <v>3.857681032939718</v>
      </c>
      <c r="AD93" s="3">
        <v>4.1399976952779713</v>
      </c>
      <c r="AE93" s="13">
        <v>4.29</v>
      </c>
      <c r="AF93" s="3">
        <v>4.917280066536251</v>
      </c>
      <c r="AG93" s="3">
        <v>5.0950548733651155</v>
      </c>
      <c r="AH93" s="3">
        <v>4.7965283099902196</v>
      </c>
      <c r="AI93" s="3">
        <v>4.47</v>
      </c>
      <c r="AJ93" s="3">
        <v>4.1584092884660881</v>
      </c>
      <c r="AK93" s="3">
        <v>3.9168057175786379</v>
      </c>
      <c r="AL93" s="3">
        <v>4.2529558853209588</v>
      </c>
      <c r="AM93" s="3">
        <v>4.6824079033257275</v>
      </c>
      <c r="AN93" s="3"/>
      <c r="AO93" s="3"/>
      <c r="AQ93" s="7">
        <v>1989</v>
      </c>
      <c r="AR93" s="7" t="s">
        <v>7</v>
      </c>
      <c r="AS93" s="3">
        <f t="shared" ref="AS93:AS113" si="6">J92</f>
        <v>1.4969327586942665</v>
      </c>
    </row>
    <row r="94" spans="4:45" x14ac:dyDescent="0.2">
      <c r="D94">
        <v>313</v>
      </c>
      <c r="E94" s="3">
        <v>2.2220886469916774</v>
      </c>
      <c r="F94" s="3">
        <v>2.29</v>
      </c>
      <c r="G94" s="3">
        <v>2.0947918049267931</v>
      </c>
      <c r="H94" s="3">
        <v>2.0022844977862402</v>
      </c>
      <c r="I94" s="13">
        <v>1.94</v>
      </c>
      <c r="J94" s="3">
        <v>1.9321517248073905</v>
      </c>
      <c r="K94" s="3">
        <v>1.935843452364667</v>
      </c>
      <c r="L94" s="13">
        <v>1.952</v>
      </c>
      <c r="M94" s="3">
        <v>1.9274863558039079</v>
      </c>
      <c r="N94" s="3">
        <v>1.9014751570357209</v>
      </c>
      <c r="O94" s="13">
        <v>1.88</v>
      </c>
      <c r="P94" s="3">
        <v>1.9657235768360046</v>
      </c>
      <c r="Q94" s="3">
        <v>2.0043837949327425</v>
      </c>
      <c r="R94" s="3">
        <v>2.041435691970821</v>
      </c>
      <c r="S94" s="13">
        <v>2.06</v>
      </c>
      <c r="T94" s="3">
        <v>2.0517562163518486</v>
      </c>
      <c r="U94" s="3">
        <v>2.0842731585376275</v>
      </c>
      <c r="V94" s="3">
        <v>2.1715161184633742</v>
      </c>
      <c r="W94" s="13">
        <v>2.2799999999999998</v>
      </c>
      <c r="X94" s="3">
        <v>2.3739262092941011</v>
      </c>
      <c r="Y94" s="3">
        <v>2.7447363614383016</v>
      </c>
      <c r="Z94" s="3">
        <v>3.3401575054361894</v>
      </c>
      <c r="AA94" s="13">
        <v>3.63</v>
      </c>
      <c r="AB94" s="3">
        <v>3.7009638678183712</v>
      </c>
      <c r="AC94" s="3">
        <v>4.5399569531304627</v>
      </c>
      <c r="AD94" s="3">
        <v>4.5969677655698824</v>
      </c>
      <c r="AE94" s="13">
        <v>4.67</v>
      </c>
      <c r="AF94" s="3">
        <v>5.3498295056281959</v>
      </c>
      <c r="AG94" s="3">
        <v>5.1806404394431764</v>
      </c>
      <c r="AH94" s="3">
        <v>4.7044744099751687</v>
      </c>
      <c r="AI94" s="3">
        <v>4.3468609980370916</v>
      </c>
      <c r="AJ94" s="3">
        <v>4.0409297694538466</v>
      </c>
      <c r="AK94" s="3">
        <v>5</v>
      </c>
      <c r="AL94" s="3">
        <v>5</v>
      </c>
      <c r="AM94" s="3">
        <v>5</v>
      </c>
      <c r="AN94" s="3"/>
      <c r="AO94" s="3"/>
      <c r="AQ94" s="7">
        <v>1989</v>
      </c>
      <c r="AR94" s="7" t="s">
        <v>8</v>
      </c>
      <c r="AS94" s="3">
        <f t="shared" si="6"/>
        <v>2.0456047382907823</v>
      </c>
    </row>
    <row r="95" spans="4:45" x14ac:dyDescent="0.2">
      <c r="D95">
        <v>314</v>
      </c>
      <c r="E95" s="3">
        <v>2.2627533871695276</v>
      </c>
      <c r="F95" s="3">
        <v>2.29</v>
      </c>
      <c r="G95" s="3">
        <v>2.1878285519536202</v>
      </c>
      <c r="H95" s="3">
        <v>2.0319251056851653</v>
      </c>
      <c r="I95" s="13">
        <v>1.94</v>
      </c>
      <c r="J95" s="3">
        <v>1.9297126772803703</v>
      </c>
      <c r="K95" s="3">
        <v>1.9351220052762987</v>
      </c>
      <c r="L95" s="13">
        <v>1.952</v>
      </c>
      <c r="M95" s="3">
        <v>1.9401251812758293</v>
      </c>
      <c r="N95" s="3">
        <v>1.9092356104178083</v>
      </c>
      <c r="O95" s="13">
        <v>1.88</v>
      </c>
      <c r="P95" s="3">
        <v>1.931371544224872</v>
      </c>
      <c r="Q95" s="3">
        <v>1.9726060374471501</v>
      </c>
      <c r="R95" s="3">
        <v>1.9916833028566117</v>
      </c>
      <c r="S95" s="13">
        <v>2</v>
      </c>
      <c r="T95" s="3">
        <v>1.9340924254696363</v>
      </c>
      <c r="U95" s="3">
        <v>1.9118799873128518</v>
      </c>
      <c r="V95" s="3">
        <v>1.9378013605713997</v>
      </c>
      <c r="W95" s="13">
        <v>2</v>
      </c>
      <c r="X95" s="3">
        <v>2.1813210658247697</v>
      </c>
      <c r="Y95" s="3">
        <v>2.4775551010429484</v>
      </c>
      <c r="Z95" s="3">
        <v>3.020906108053047</v>
      </c>
      <c r="AA95" s="13">
        <v>3.5</v>
      </c>
      <c r="AB95" s="3">
        <v>3.6364609259381533</v>
      </c>
      <c r="AC95" s="3">
        <v>4.1238754524690924</v>
      </c>
      <c r="AD95" s="3">
        <v>3.9790288943457703</v>
      </c>
      <c r="AE95" s="13">
        <v>3.65</v>
      </c>
      <c r="AF95" s="3">
        <v>4.6942394360402711</v>
      </c>
      <c r="AG95" s="3">
        <v>5.3913666900773807</v>
      </c>
      <c r="AH95" s="3">
        <v>5.5379292506817013</v>
      </c>
      <c r="AI95" s="3">
        <v>5.61</v>
      </c>
      <c r="AJ95" s="3">
        <v>5.2822406926385099</v>
      </c>
      <c r="AK95" s="3">
        <v>5.0234066825956711</v>
      </c>
      <c r="AL95" s="3">
        <v>5.2774023241804713</v>
      </c>
      <c r="AM95" s="3">
        <v>5.7553797247880611</v>
      </c>
      <c r="AN95" s="3"/>
      <c r="AO95" s="3"/>
      <c r="AQ95" s="7">
        <v>1989</v>
      </c>
      <c r="AR95" s="7" t="s">
        <v>9</v>
      </c>
      <c r="AS95" s="3">
        <f t="shared" si="6"/>
        <v>1.9321517248073905</v>
      </c>
    </row>
    <row r="96" spans="4:45" x14ac:dyDescent="0.2">
      <c r="D96">
        <v>315</v>
      </c>
      <c r="E96" s="3">
        <v>2.4331432412410736</v>
      </c>
      <c r="F96" s="3">
        <v>2.46</v>
      </c>
      <c r="G96" s="3">
        <v>2.4137378468054798</v>
      </c>
      <c r="H96" s="3">
        <v>2.3161624233053786</v>
      </c>
      <c r="I96" s="13">
        <v>2.2799999999999998</v>
      </c>
      <c r="J96" s="3">
        <v>2.3055565320283873</v>
      </c>
      <c r="K96" s="3">
        <v>2.3476668396795985</v>
      </c>
      <c r="L96" s="13">
        <v>2.4</v>
      </c>
      <c r="M96" s="3">
        <v>2.4117151251365141</v>
      </c>
      <c r="N96" s="3">
        <v>2.4053972640938031</v>
      </c>
      <c r="O96" s="13">
        <v>2.4</v>
      </c>
      <c r="P96" s="3">
        <v>2.3210657531839014</v>
      </c>
      <c r="Q96" s="3">
        <v>2.2321395006950295</v>
      </c>
      <c r="R96" s="3">
        <v>2.1213730516560245</v>
      </c>
      <c r="S96" s="13">
        <v>2</v>
      </c>
      <c r="T96" s="3">
        <v>2.0600354501408846</v>
      </c>
      <c r="U96" s="3">
        <v>2.1631408340305902</v>
      </c>
      <c r="V96" s="3">
        <v>2.313691316480984</v>
      </c>
      <c r="W96" s="13">
        <v>2.5</v>
      </c>
      <c r="X96" s="3">
        <v>2.5590922823962425</v>
      </c>
      <c r="Y96" s="3">
        <v>2.731453319579721</v>
      </c>
      <c r="Z96" s="3">
        <v>3.1473955078194353</v>
      </c>
      <c r="AA96" s="13">
        <v>3.5</v>
      </c>
      <c r="AB96" s="3">
        <v>3.6345084058311414</v>
      </c>
      <c r="AC96" s="3">
        <v>4.1149488495121247</v>
      </c>
      <c r="AD96" s="3">
        <v>3.9732479295404453</v>
      </c>
      <c r="AE96" s="13">
        <v>3.65</v>
      </c>
      <c r="AF96" s="3">
        <v>4.6863092086241807</v>
      </c>
      <c r="AG96" s="3">
        <v>5.3804728371854136</v>
      </c>
      <c r="AH96" s="3">
        <v>5.5319494027605867</v>
      </c>
      <c r="AI96" s="3">
        <v>5.61</v>
      </c>
      <c r="AJ96" s="3">
        <v>5.2869303674300907</v>
      </c>
      <c r="AK96" s="3">
        <v>5.0317998283563021</v>
      </c>
      <c r="AL96" s="3">
        <v>5.2821612106298712</v>
      </c>
      <c r="AM96" s="3">
        <v>5.7532995769071018</v>
      </c>
      <c r="AN96" s="3"/>
      <c r="AO96" s="3"/>
      <c r="AQ96" s="7">
        <v>1989</v>
      </c>
      <c r="AR96" s="7" t="s">
        <v>10</v>
      </c>
      <c r="AS96" s="3">
        <f t="shared" si="6"/>
        <v>1.9297126772803703</v>
      </c>
    </row>
    <row r="97" spans="4:45" x14ac:dyDescent="0.2">
      <c r="D97">
        <v>316</v>
      </c>
      <c r="E97" s="3">
        <v>1.8896533355924334</v>
      </c>
      <c r="F97" s="3">
        <v>1.87</v>
      </c>
      <c r="G97" s="3">
        <v>2.0154378018550925</v>
      </c>
      <c r="H97" s="3">
        <v>1.9411507890323334</v>
      </c>
      <c r="I97" s="13">
        <v>1.96</v>
      </c>
      <c r="J97" s="3">
        <v>1.8829166414466647</v>
      </c>
      <c r="K97" s="3">
        <v>1.8231665504098402</v>
      </c>
      <c r="L97" s="13">
        <v>1.7749999999999999</v>
      </c>
      <c r="M97" s="3">
        <v>1.7918957606217996</v>
      </c>
      <c r="N97" s="3">
        <v>1.7719856585590454</v>
      </c>
      <c r="O97" s="13">
        <v>1.75</v>
      </c>
      <c r="P97" s="3">
        <v>1.7010087013964093</v>
      </c>
      <c r="Q97" s="3">
        <v>1.683524219741684</v>
      </c>
      <c r="R97" s="3">
        <v>1.6225059612650188</v>
      </c>
      <c r="S97" s="13">
        <v>1.56</v>
      </c>
      <c r="T97" s="3">
        <v>1.5728975821862903</v>
      </c>
      <c r="U97" s="3">
        <v>1.6299219210193949</v>
      </c>
      <c r="V97" s="3">
        <v>1.7246500784725272</v>
      </c>
      <c r="W97" s="13">
        <v>1.87</v>
      </c>
      <c r="X97" s="3">
        <v>2.0192289814046491</v>
      </c>
      <c r="Y97" s="3">
        <v>2.0961515632152485</v>
      </c>
      <c r="Z97" s="3">
        <v>2.4291927922391401</v>
      </c>
      <c r="AA97" s="13">
        <v>2.97</v>
      </c>
      <c r="AB97" s="3">
        <v>3.1703385431524413</v>
      </c>
      <c r="AC97" s="3">
        <v>3.235980377198787</v>
      </c>
      <c r="AD97" s="3">
        <v>3.7402396725410778</v>
      </c>
      <c r="AE97" s="13">
        <v>3.85</v>
      </c>
      <c r="AF97" s="3">
        <v>4.4268221662622951</v>
      </c>
      <c r="AG97" s="3">
        <v>5.2360965411083571</v>
      </c>
      <c r="AH97" s="3">
        <v>5.2600256704575177</v>
      </c>
      <c r="AI97" s="3">
        <v>5</v>
      </c>
      <c r="AJ97" s="3">
        <v>4.6692063022936079</v>
      </c>
      <c r="AK97" s="3">
        <v>4.3862188108612834</v>
      </c>
      <c r="AL97" s="3">
        <v>4.1808724504754196</v>
      </c>
      <c r="AM97" s="3">
        <v>4.7849170899650257</v>
      </c>
      <c r="AN97" s="3"/>
      <c r="AO97" s="3"/>
      <c r="AQ97" s="7">
        <v>1989</v>
      </c>
      <c r="AR97" s="7" t="s">
        <v>11</v>
      </c>
      <c r="AS97" s="3">
        <f t="shared" si="6"/>
        <v>2.3055565320283873</v>
      </c>
    </row>
    <row r="98" spans="4:45" x14ac:dyDescent="0.2">
      <c r="D98">
        <v>321</v>
      </c>
      <c r="E98" s="3">
        <v>2.927076786419974</v>
      </c>
      <c r="F98" s="3">
        <v>3</v>
      </c>
      <c r="G98" s="3">
        <v>2.7494093369382657</v>
      </c>
      <c r="H98" s="3">
        <v>2.6078571915917097</v>
      </c>
      <c r="I98" s="13">
        <v>2.5</v>
      </c>
      <c r="J98" s="3">
        <v>2.487320273625282</v>
      </c>
      <c r="K98" s="3">
        <v>2.4869033466607364</v>
      </c>
      <c r="L98" s="13">
        <v>2.5</v>
      </c>
      <c r="M98" s="3">
        <v>2.4991907368320545</v>
      </c>
      <c r="N98" s="3">
        <v>2.4975465355334547</v>
      </c>
      <c r="O98" s="13">
        <v>2.5</v>
      </c>
      <c r="P98" s="3">
        <v>2.4187289784373851</v>
      </c>
      <c r="Q98" s="3">
        <v>2.286921320375769</v>
      </c>
      <c r="R98" s="3">
        <v>2.1533866470969545</v>
      </c>
      <c r="S98" s="13">
        <v>2</v>
      </c>
      <c r="T98" s="3">
        <v>1.9320888225858508</v>
      </c>
      <c r="U98" s="3">
        <v>1.9079465142045471</v>
      </c>
      <c r="V98" s="3">
        <v>1.9425690058640681</v>
      </c>
      <c r="W98" s="13">
        <v>2</v>
      </c>
      <c r="X98" s="3">
        <v>1.7884504537854511</v>
      </c>
      <c r="Y98" s="3">
        <v>1.8742188964918867</v>
      </c>
      <c r="Z98" s="3">
        <v>2.2011746312459506</v>
      </c>
      <c r="AA98" s="13">
        <v>2.2000000000000002</v>
      </c>
      <c r="AB98" s="3">
        <v>2.2762010041053022</v>
      </c>
      <c r="AC98" s="3">
        <v>3.1771118127131164</v>
      </c>
      <c r="AD98" s="3">
        <v>4.3300114077254168</v>
      </c>
      <c r="AE98" s="13">
        <v>5.81</v>
      </c>
      <c r="AF98" s="3">
        <v>6.3242476186813024</v>
      </c>
      <c r="AG98" s="3">
        <v>5.9268190609483877</v>
      </c>
      <c r="AH98" s="3">
        <v>5.1997586277484968</v>
      </c>
      <c r="AI98" s="3">
        <v>4.5999999999999996</v>
      </c>
      <c r="AJ98" s="3">
        <v>4.2714910344954893</v>
      </c>
      <c r="AK98" s="3">
        <v>4.033112581514966</v>
      </c>
      <c r="AL98" s="3">
        <v>4.7343240684005279</v>
      </c>
      <c r="AM98" s="3">
        <v>5.0957200554357227</v>
      </c>
      <c r="AN98" s="3"/>
      <c r="AO98" s="3"/>
      <c r="AQ98" s="7">
        <v>1989</v>
      </c>
      <c r="AR98" s="7" t="s">
        <v>12</v>
      </c>
      <c r="AS98" s="3">
        <f t="shared" si="6"/>
        <v>1.8829166414466647</v>
      </c>
    </row>
    <row r="99" spans="4:45" x14ac:dyDescent="0.2">
      <c r="D99">
        <v>322</v>
      </c>
      <c r="E99" s="3">
        <v>1.9567306953480808</v>
      </c>
      <c r="F99" s="3">
        <v>1.98</v>
      </c>
      <c r="G99" s="3">
        <v>1.9253829218231144</v>
      </c>
      <c r="H99" s="3">
        <v>1.8258664370570374</v>
      </c>
      <c r="I99" s="13">
        <v>1.78</v>
      </c>
      <c r="J99" s="3">
        <v>1.7975324223363351</v>
      </c>
      <c r="K99" s="3">
        <v>1.8292677023781518</v>
      </c>
      <c r="L99" s="13">
        <v>1.87</v>
      </c>
      <c r="M99" s="3">
        <v>1.8669502482622122</v>
      </c>
      <c r="N99" s="3">
        <v>1.8478763110547323</v>
      </c>
      <c r="O99" s="13">
        <v>1.83</v>
      </c>
      <c r="P99" s="3">
        <v>1.8282518454138281</v>
      </c>
      <c r="Q99" s="3">
        <v>1.8178463893329124</v>
      </c>
      <c r="R99" s="3">
        <v>1.7885180949104362</v>
      </c>
      <c r="S99" s="13">
        <v>1.75</v>
      </c>
      <c r="T99" s="3">
        <v>1.74871324701602</v>
      </c>
      <c r="U99" s="3">
        <v>1.7847432571412842</v>
      </c>
      <c r="V99" s="3">
        <v>1.8618807725240014</v>
      </c>
      <c r="W99" s="13">
        <v>1.97</v>
      </c>
      <c r="X99" s="3">
        <v>2.0295932391981983</v>
      </c>
      <c r="Y99" s="3">
        <v>2.1873250948848213</v>
      </c>
      <c r="Z99" s="3">
        <v>2.5561011595134322</v>
      </c>
      <c r="AA99" s="13">
        <v>2.87</v>
      </c>
      <c r="AB99" s="3">
        <v>2.9865411167416847</v>
      </c>
      <c r="AC99" s="3">
        <v>3.4028055874827441</v>
      </c>
      <c r="AD99" s="3">
        <v>3.5850510025307178</v>
      </c>
      <c r="AE99" s="13">
        <v>3.61</v>
      </c>
      <c r="AF99" s="3">
        <v>4.1783346478974428</v>
      </c>
      <c r="AG99" s="3">
        <v>4.4502266094559531</v>
      </c>
      <c r="AH99" s="3">
        <v>4.2519222577750213</v>
      </c>
      <c r="AI99" s="3">
        <v>3.99</v>
      </c>
      <c r="AJ99" s="3">
        <v>3.7100851754923898</v>
      </c>
      <c r="AK99" s="3">
        <v>3.4890343167684286</v>
      </c>
      <c r="AL99" s="3">
        <v>3.7059530954003632</v>
      </c>
      <c r="AM99" s="3">
        <v>4.1141580078530495</v>
      </c>
      <c r="AN99" s="3"/>
      <c r="AO99" s="3"/>
      <c r="AQ99" s="7">
        <v>1989</v>
      </c>
      <c r="AR99" s="7" t="s">
        <v>13</v>
      </c>
      <c r="AS99" s="3">
        <f t="shared" si="6"/>
        <v>2.487320273625282</v>
      </c>
    </row>
    <row r="100" spans="4:45" x14ac:dyDescent="0.2">
      <c r="D100">
        <v>323</v>
      </c>
      <c r="E100" s="3">
        <v>1.9258399146760055</v>
      </c>
      <c r="F100" s="3">
        <v>1.9525000000000001</v>
      </c>
      <c r="G100" s="3">
        <v>1.9564666479464139</v>
      </c>
      <c r="H100" s="3">
        <v>1.911007592778303</v>
      </c>
      <c r="I100" s="13">
        <v>1.9250000000000003</v>
      </c>
      <c r="J100" s="3">
        <v>1.842089370915192</v>
      </c>
      <c r="K100" s="3">
        <v>1.7723300834523679</v>
      </c>
      <c r="L100" s="13">
        <v>1.7160000000000002</v>
      </c>
      <c r="M100" s="3">
        <v>1.8401593374320198</v>
      </c>
      <c r="N100" s="3">
        <v>1.9498277410988072</v>
      </c>
      <c r="O100" s="13">
        <v>2.0570000000000004</v>
      </c>
      <c r="P100" s="3">
        <v>2.0636614887238074</v>
      </c>
      <c r="Q100" s="3">
        <v>2.0604041457326385</v>
      </c>
      <c r="R100" s="3">
        <v>2.0354665382037851</v>
      </c>
      <c r="S100" s="13">
        <v>2</v>
      </c>
      <c r="T100" s="3">
        <v>1.949761179712393</v>
      </c>
      <c r="U100" s="3">
        <v>1.9422768960182868</v>
      </c>
      <c r="V100" s="3">
        <v>1.981890273907102</v>
      </c>
      <c r="W100" s="13">
        <v>2.0570000000000004</v>
      </c>
      <c r="X100" s="3">
        <v>2.1699902877395667</v>
      </c>
      <c r="Y100" s="3">
        <v>2.3954198581776822</v>
      </c>
      <c r="Z100" s="3">
        <v>2.8626468578900908</v>
      </c>
      <c r="AA100" s="13">
        <v>3.2670000000000003</v>
      </c>
      <c r="AB100" s="3">
        <v>3.4005234182968236</v>
      </c>
      <c r="AC100" s="3">
        <v>3.8774456059270044</v>
      </c>
      <c r="AD100" s="3">
        <v>4.1463315902822382</v>
      </c>
      <c r="AE100" s="13">
        <v>4.2350000000000003</v>
      </c>
      <c r="AF100" s="3">
        <v>4.968558614479587</v>
      </c>
      <c r="AG100" s="3">
        <v>5.3624771972250116</v>
      </c>
      <c r="AH100" s="3">
        <v>5.2176827455341668</v>
      </c>
      <c r="AI100" s="3">
        <v>5</v>
      </c>
      <c r="AJ100" s="3">
        <v>4.679296176590471</v>
      </c>
      <c r="AK100" s="3">
        <v>4.4260339331703387</v>
      </c>
      <c r="AL100" s="3">
        <v>4.6745619042645901</v>
      </c>
      <c r="AM100" s="3">
        <v>5.142250177652846</v>
      </c>
      <c r="AN100" s="3"/>
      <c r="AO100" s="3"/>
      <c r="AQ100" s="7">
        <v>1989</v>
      </c>
      <c r="AR100" s="7" t="s">
        <v>14</v>
      </c>
      <c r="AS100" s="3">
        <f t="shared" si="6"/>
        <v>1.7975324223363351</v>
      </c>
    </row>
    <row r="101" spans="4:45" x14ac:dyDescent="0.2">
      <c r="D101">
        <v>324</v>
      </c>
      <c r="E101" s="3">
        <v>1.754526039155105</v>
      </c>
      <c r="F101" s="3">
        <v>1.82</v>
      </c>
      <c r="G101" s="3">
        <v>1.8130264937772345</v>
      </c>
      <c r="H101" s="3">
        <v>1.909366268967009</v>
      </c>
      <c r="I101" s="13">
        <v>2.0299999999999998</v>
      </c>
      <c r="J101" s="3">
        <v>2.0118950773814346</v>
      </c>
      <c r="K101" s="3">
        <v>2.0047395515368569</v>
      </c>
      <c r="L101" s="13">
        <v>2.0099999999999998</v>
      </c>
      <c r="M101" s="3">
        <v>1.7487277790717253</v>
      </c>
      <c r="N101" s="3">
        <v>1.4785781304473431</v>
      </c>
      <c r="O101" s="13">
        <v>1.22</v>
      </c>
      <c r="P101" s="3">
        <v>1.454325724992676</v>
      </c>
      <c r="Q101" s="3">
        <v>1.6433880036546689</v>
      </c>
      <c r="R101" s="3">
        <v>1.8306272026038106</v>
      </c>
      <c r="S101" s="13">
        <v>2</v>
      </c>
      <c r="T101" s="3">
        <v>1.9385126639286594</v>
      </c>
      <c r="U101" s="3">
        <v>1.9166694429661302</v>
      </c>
      <c r="V101" s="3">
        <v>1.9479196557277239</v>
      </c>
      <c r="W101" s="13">
        <v>2</v>
      </c>
      <c r="X101" s="3">
        <v>2.1964528443760125</v>
      </c>
      <c r="Y101" s="3">
        <v>2.6599004946920228</v>
      </c>
      <c r="Z101" s="3">
        <v>3.3418863356426489</v>
      </c>
      <c r="AA101" s="13">
        <v>3.73</v>
      </c>
      <c r="AB101" s="3">
        <v>3.799784775919703</v>
      </c>
      <c r="AC101" s="3">
        <v>4.6105758963732075</v>
      </c>
      <c r="AD101" s="3">
        <v>4.6937719365394299</v>
      </c>
      <c r="AE101" s="13">
        <v>4.79</v>
      </c>
      <c r="AF101" s="3">
        <v>5.448970127418443</v>
      </c>
      <c r="AG101" s="3">
        <v>5.289311568034309</v>
      </c>
      <c r="AH101" s="3">
        <v>4.828279964757388</v>
      </c>
      <c r="AI101" s="3">
        <v>4.4800000000000004</v>
      </c>
      <c r="AJ101" s="3">
        <v>4.1824520229415976</v>
      </c>
      <c r="AK101" s="3">
        <v>3.9662740349163106</v>
      </c>
      <c r="AL101" s="3">
        <v>4.5957540146903062</v>
      </c>
      <c r="AM101" s="3">
        <v>4.9245766419232027</v>
      </c>
      <c r="AN101" s="3"/>
      <c r="AO101" s="3"/>
      <c r="AQ101" s="7">
        <v>1989</v>
      </c>
      <c r="AR101" s="7" t="s">
        <v>15</v>
      </c>
      <c r="AS101" s="3">
        <f t="shared" si="6"/>
        <v>1.842089370915192</v>
      </c>
    </row>
    <row r="102" spans="4:45" x14ac:dyDescent="0.2">
      <c r="D102">
        <v>325</v>
      </c>
      <c r="E102" s="3">
        <v>1.8109678685854227</v>
      </c>
      <c r="F102" s="3">
        <v>1.86</v>
      </c>
      <c r="G102" s="3">
        <v>1.7271244239396857</v>
      </c>
      <c r="H102" s="3">
        <v>1.6674501266975439</v>
      </c>
      <c r="I102" s="13">
        <v>1.63</v>
      </c>
      <c r="J102" s="3">
        <v>1.6381839461564291</v>
      </c>
      <c r="K102" s="3">
        <v>1.6552624238766898</v>
      </c>
      <c r="L102" s="13">
        <v>1.681</v>
      </c>
      <c r="M102" s="3">
        <v>1.670380241778981</v>
      </c>
      <c r="N102" s="3">
        <v>1.6586613074439658</v>
      </c>
      <c r="O102" s="13">
        <v>1.65</v>
      </c>
      <c r="P102" s="3">
        <v>1.6819662526884207</v>
      </c>
      <c r="Q102" s="3">
        <v>1.6800634383734863</v>
      </c>
      <c r="R102" s="3">
        <v>1.6767269304990355</v>
      </c>
      <c r="S102" s="13">
        <v>1.66</v>
      </c>
      <c r="T102" s="3">
        <v>1.6963244410794314</v>
      </c>
      <c r="U102" s="3">
        <v>1.7624245309225062</v>
      </c>
      <c r="V102" s="3">
        <v>1.8683684900321849</v>
      </c>
      <c r="W102" s="13">
        <v>1.99</v>
      </c>
      <c r="X102" s="3">
        <v>1.9904238196706978</v>
      </c>
      <c r="Y102" s="3">
        <v>2.1908068413849806</v>
      </c>
      <c r="Z102" s="3">
        <v>2.5553481091054713</v>
      </c>
      <c r="AA102" s="13">
        <v>2.7</v>
      </c>
      <c r="AB102" s="3">
        <v>2.752603910590127</v>
      </c>
      <c r="AC102" s="3">
        <v>3.3602687408013034</v>
      </c>
      <c r="AD102" s="3">
        <v>3.315557809787312</v>
      </c>
      <c r="AE102" s="13">
        <v>3.28</v>
      </c>
      <c r="AF102" s="3">
        <v>3.7023199182502773</v>
      </c>
      <c r="AG102" s="3">
        <v>3.5115646826870002</v>
      </c>
      <c r="AH102" s="3">
        <v>3.0937577448881584</v>
      </c>
      <c r="AI102" s="3">
        <v>2.76</v>
      </c>
      <c r="AJ102" s="3">
        <v>2.5365201846693841</v>
      </c>
      <c r="AK102" s="3">
        <v>2.3740888387811419</v>
      </c>
      <c r="AL102" s="3">
        <v>2.8454682755874305</v>
      </c>
      <c r="AM102" s="3">
        <v>3.0928077799034601</v>
      </c>
      <c r="AN102" s="3"/>
      <c r="AO102" s="3"/>
      <c r="AQ102" s="7">
        <v>1989</v>
      </c>
      <c r="AR102" s="7" t="s">
        <v>16</v>
      </c>
      <c r="AS102" s="3">
        <f t="shared" si="6"/>
        <v>2.0118950773814346</v>
      </c>
    </row>
    <row r="103" spans="4:45" x14ac:dyDescent="0.2">
      <c r="D103">
        <v>326</v>
      </c>
      <c r="E103" s="3">
        <v>2.1365222227733573</v>
      </c>
      <c r="F103" s="3">
        <v>2.11</v>
      </c>
      <c r="G103" s="3">
        <v>2.315688436800587</v>
      </c>
      <c r="H103" s="3">
        <v>2.2251431654122387</v>
      </c>
      <c r="I103" s="13">
        <v>2.2599999999999998</v>
      </c>
      <c r="J103" s="3">
        <v>2.2033829447857998</v>
      </c>
      <c r="K103" s="3">
        <v>2.1715937543669126</v>
      </c>
      <c r="L103" s="13">
        <v>2.1539999999999999</v>
      </c>
      <c r="M103" s="3">
        <v>2.2295142633152651</v>
      </c>
      <c r="N103" s="3">
        <v>2.2569563036482236</v>
      </c>
      <c r="O103" s="13">
        <v>2.2799999999999998</v>
      </c>
      <c r="P103" s="3">
        <v>2.3329874890142692</v>
      </c>
      <c r="Q103" s="3">
        <v>2.428493501872345</v>
      </c>
      <c r="R103" s="3">
        <v>2.4652505801484628</v>
      </c>
      <c r="S103" s="13">
        <v>2.5</v>
      </c>
      <c r="T103" s="3">
        <v>2.287818884667475</v>
      </c>
      <c r="U103" s="3">
        <v>2.1351869315902947</v>
      </c>
      <c r="V103" s="3">
        <v>2.0334363707400733</v>
      </c>
      <c r="W103" s="13">
        <v>2</v>
      </c>
      <c r="X103" s="3">
        <v>2.0802717135251934</v>
      </c>
      <c r="Y103" s="3">
        <v>2.0629657701201731</v>
      </c>
      <c r="Z103" s="3">
        <v>2.3912925456932626</v>
      </c>
      <c r="AA103" s="13">
        <v>3</v>
      </c>
      <c r="AB103" s="3">
        <v>3.2703573368799912</v>
      </c>
      <c r="AC103" s="3">
        <v>3.3589411468719832</v>
      </c>
      <c r="AD103" s="3">
        <v>4.9956592176193935</v>
      </c>
      <c r="AE103" s="13">
        <v>6.1</v>
      </c>
      <c r="AF103" s="3">
        <v>6.73794094631109</v>
      </c>
      <c r="AG103" s="3">
        <v>7.6895766968055126</v>
      </c>
      <c r="AH103" s="3">
        <v>7.5813871847075838</v>
      </c>
      <c r="AI103" s="3">
        <v>7.09</v>
      </c>
      <c r="AJ103" s="3">
        <v>6.6435931241122468</v>
      </c>
      <c r="AK103" s="3">
        <v>6.2617008364370967</v>
      </c>
      <c r="AL103" s="3">
        <v>5.9845854383797326</v>
      </c>
      <c r="AM103" s="3">
        <v>6.7997451052081992</v>
      </c>
      <c r="AN103" s="3"/>
      <c r="AO103" s="3"/>
      <c r="AQ103" s="7">
        <v>1989</v>
      </c>
      <c r="AR103" s="7" t="s">
        <v>17</v>
      </c>
      <c r="AS103" s="3">
        <f t="shared" si="6"/>
        <v>1.6381839461564291</v>
      </c>
    </row>
    <row r="104" spans="4:45" x14ac:dyDescent="0.2">
      <c r="D104">
        <v>327</v>
      </c>
      <c r="E104" s="3">
        <v>1.8495806413577152</v>
      </c>
      <c r="F104" s="3">
        <v>1.87</v>
      </c>
      <c r="G104" s="3">
        <v>1.7677887731794137</v>
      </c>
      <c r="H104" s="3">
        <v>1.6245323283215125</v>
      </c>
      <c r="I104" s="13">
        <v>1.53</v>
      </c>
      <c r="J104" s="3">
        <v>1.5368126676555838</v>
      </c>
      <c r="K104" s="3">
        <v>1.5558289022030896</v>
      </c>
      <c r="L104" s="13">
        <v>1.583</v>
      </c>
      <c r="M104" s="3">
        <v>1.6173170782505886</v>
      </c>
      <c r="N104" s="3">
        <v>1.6386935712859758</v>
      </c>
      <c r="O104" s="13">
        <v>1.66</v>
      </c>
      <c r="P104" s="3">
        <v>1.6610164201524562</v>
      </c>
      <c r="Q104" s="3">
        <v>1.654435854618292</v>
      </c>
      <c r="R104" s="3">
        <v>1.6312500594085999</v>
      </c>
      <c r="S104" s="13">
        <v>1.6</v>
      </c>
      <c r="T104" s="3">
        <v>1.5881070648511875</v>
      </c>
      <c r="U104" s="3">
        <v>1.6089604573652376</v>
      </c>
      <c r="V104" s="3">
        <v>1.6658866425411856</v>
      </c>
      <c r="W104" s="13">
        <v>1.75</v>
      </c>
      <c r="X104" s="3">
        <v>1.809851716073088</v>
      </c>
      <c r="Y104" s="3">
        <v>1.9558223610727929</v>
      </c>
      <c r="Z104" s="3">
        <v>2.2869892082179994</v>
      </c>
      <c r="AA104" s="13">
        <v>2.57</v>
      </c>
      <c r="AB104" s="3">
        <v>2.6722675374693403</v>
      </c>
      <c r="AC104" s="3">
        <v>3.0375493163213574</v>
      </c>
      <c r="AD104" s="3">
        <v>3.1227902852214982</v>
      </c>
      <c r="AE104" s="13">
        <v>3.07</v>
      </c>
      <c r="AF104" s="3">
        <v>3.5878621784288289</v>
      </c>
      <c r="AG104" s="3">
        <v>3.8455889726100025</v>
      </c>
      <c r="AH104" s="3">
        <v>3.6907075769062008</v>
      </c>
      <c r="AI104" s="3">
        <v>3.48</v>
      </c>
      <c r="AJ104" s="3">
        <v>3.2343682303153427</v>
      </c>
      <c r="AK104" s="3">
        <v>3.0403909610277577</v>
      </c>
      <c r="AL104" s="3">
        <v>3.2307422599211013</v>
      </c>
      <c r="AM104" s="3">
        <v>3.5889515594272621</v>
      </c>
      <c r="AN104" s="3"/>
      <c r="AO104" s="3"/>
      <c r="AQ104" s="7">
        <v>1989</v>
      </c>
      <c r="AR104" s="7" t="s">
        <v>18</v>
      </c>
      <c r="AS104" s="3">
        <f t="shared" si="6"/>
        <v>2.2033829447857998</v>
      </c>
    </row>
    <row r="105" spans="4:45" x14ac:dyDescent="0.2">
      <c r="D105">
        <v>331</v>
      </c>
      <c r="E105" s="3">
        <v>2.3925435685540832</v>
      </c>
      <c r="F105" s="3">
        <v>2.46</v>
      </c>
      <c r="G105" s="3">
        <v>2.1564257506521094</v>
      </c>
      <c r="H105" s="3">
        <v>1.951540975434511</v>
      </c>
      <c r="I105" s="13">
        <v>1.78</v>
      </c>
      <c r="J105" s="3">
        <v>1.8006108255580306</v>
      </c>
      <c r="K105" s="3">
        <v>1.8335451540575423</v>
      </c>
      <c r="L105" s="13">
        <v>1.8779999999999999</v>
      </c>
      <c r="M105" s="3">
        <v>1.854811404282255</v>
      </c>
      <c r="N105" s="3">
        <v>1.8301704626405297</v>
      </c>
      <c r="O105" s="13">
        <v>1.81</v>
      </c>
      <c r="P105" s="3">
        <v>1.7529507795439423</v>
      </c>
      <c r="Q105" s="3">
        <v>1.6491534662907803</v>
      </c>
      <c r="R105" s="3">
        <v>1.5437586057288024</v>
      </c>
      <c r="S105" s="13">
        <v>1.42</v>
      </c>
      <c r="T105" s="3">
        <v>1.4896798710074424</v>
      </c>
      <c r="U105" s="3">
        <v>1.5998474217046919</v>
      </c>
      <c r="V105" s="3">
        <v>1.7643743939191614</v>
      </c>
      <c r="W105" s="13">
        <v>1.95</v>
      </c>
      <c r="X105" s="3">
        <v>2.1105578506106188</v>
      </c>
      <c r="Y105" s="3">
        <v>2.5461448661835959</v>
      </c>
      <c r="Z105" s="3">
        <v>3.2048382594504594</v>
      </c>
      <c r="AA105" s="13">
        <v>3.56</v>
      </c>
      <c r="AB105" s="3">
        <v>3.6304884982050116</v>
      </c>
      <c r="AC105" s="3">
        <v>4.4638613738126818</v>
      </c>
      <c r="AD105" s="3">
        <v>4.6189736377068558</v>
      </c>
      <c r="AE105" s="13">
        <v>4.79</v>
      </c>
      <c r="AF105" s="3">
        <v>5.5530190870425642</v>
      </c>
      <c r="AG105" s="3">
        <v>5.4727069702610844</v>
      </c>
      <c r="AH105" s="3">
        <v>5.0874742538762208</v>
      </c>
      <c r="AI105" s="3">
        <v>4.82</v>
      </c>
      <c r="AJ105" s="3">
        <v>4.5161181299750925</v>
      </c>
      <c r="AK105" s="3">
        <v>4.2956100231290053</v>
      </c>
      <c r="AL105" s="3">
        <v>4.9442542925189841</v>
      </c>
      <c r="AM105" s="3">
        <v>5.2785577663711916</v>
      </c>
      <c r="AN105" s="3"/>
      <c r="AO105" s="3"/>
      <c r="AQ105" s="7">
        <v>1989</v>
      </c>
      <c r="AR105" s="7" t="s">
        <v>19</v>
      </c>
      <c r="AS105" s="3">
        <f t="shared" si="6"/>
        <v>1.5368126676555838</v>
      </c>
    </row>
    <row r="106" spans="4:45" x14ac:dyDescent="0.2">
      <c r="D106">
        <v>332</v>
      </c>
      <c r="E106" s="3">
        <v>2.2131848977430235</v>
      </c>
      <c r="F106" s="3">
        <v>2.29</v>
      </c>
      <c r="G106" s="3">
        <v>2.0849152892144831</v>
      </c>
      <c r="H106" s="3">
        <v>1.9952793228352306</v>
      </c>
      <c r="I106" s="13">
        <v>1.94</v>
      </c>
      <c r="J106" s="3">
        <v>1.9440131049076166</v>
      </c>
      <c r="K106" s="3">
        <v>1.9616127378769299</v>
      </c>
      <c r="L106" s="13">
        <v>1.9930000000000001</v>
      </c>
      <c r="M106" s="3">
        <v>2.0210119210962376</v>
      </c>
      <c r="N106" s="3">
        <v>2.0487865635072895</v>
      </c>
      <c r="O106" s="13">
        <v>2.08</v>
      </c>
      <c r="P106" s="3">
        <v>2.258626529618764</v>
      </c>
      <c r="Q106" s="3">
        <v>2.3841300697944563</v>
      </c>
      <c r="R106" s="3">
        <v>2.5075419419321605</v>
      </c>
      <c r="S106" s="13">
        <v>2.61</v>
      </c>
      <c r="T106" s="3">
        <v>3.1429510028511536</v>
      </c>
      <c r="U106" s="3">
        <v>3.7223531292900258</v>
      </c>
      <c r="V106" s="3">
        <v>4.363987890464565</v>
      </c>
      <c r="W106" s="13">
        <v>5.03</v>
      </c>
      <c r="X106" s="3">
        <v>4.4957762169447539</v>
      </c>
      <c r="Y106" s="3">
        <v>4.2747866359171178</v>
      </c>
      <c r="Z106" s="3">
        <v>4.3098451007762577</v>
      </c>
      <c r="AA106" s="13">
        <v>4</v>
      </c>
      <c r="AB106" s="3">
        <v>4.0816356848535555</v>
      </c>
      <c r="AC106" s="3">
        <v>5.0325379767501719</v>
      </c>
      <c r="AD106" s="3">
        <v>4.9334151944251738</v>
      </c>
      <c r="AE106" s="13">
        <v>4.8499999999999996</v>
      </c>
      <c r="AF106" s="3">
        <v>5.7509920973331408</v>
      </c>
      <c r="AG106" s="3">
        <v>5.691570088226479</v>
      </c>
      <c r="AH106" s="3">
        <v>5.2795101288951392</v>
      </c>
      <c r="AI106" s="3">
        <v>5</v>
      </c>
      <c r="AJ106" s="3">
        <v>4.6513617534647231</v>
      </c>
      <c r="AK106" s="3">
        <v>4.3981107455857726</v>
      </c>
      <c r="AL106" s="3">
        <v>5.1366443208080508</v>
      </c>
      <c r="AM106" s="3">
        <v>5.5216718626834833</v>
      </c>
      <c r="AQ106" s="7">
        <v>1989</v>
      </c>
      <c r="AR106" s="7" t="s">
        <v>20</v>
      </c>
      <c r="AS106" s="3">
        <f t="shared" si="6"/>
        <v>1.8006108255580306</v>
      </c>
    </row>
    <row r="107" spans="4:45" x14ac:dyDescent="0.2">
      <c r="D107">
        <v>333</v>
      </c>
      <c r="E107" s="3">
        <v>1.7782031750313023</v>
      </c>
      <c r="F107" s="3">
        <v>1.83</v>
      </c>
      <c r="G107" s="3">
        <v>1.6867055783622549</v>
      </c>
      <c r="H107" s="3">
        <v>1.6219118813470013</v>
      </c>
      <c r="I107" s="13">
        <v>1.58</v>
      </c>
      <c r="J107" s="3">
        <v>1.559113683143688</v>
      </c>
      <c r="K107" s="3">
        <v>1.5465775429717576</v>
      </c>
      <c r="L107" s="13">
        <v>1.544</v>
      </c>
      <c r="M107" s="3">
        <v>1.5784051862938311</v>
      </c>
      <c r="N107" s="3">
        <v>1.6132773221433652</v>
      </c>
      <c r="O107" s="13">
        <v>1.65</v>
      </c>
      <c r="P107" s="3">
        <v>1.6610603733843348</v>
      </c>
      <c r="Q107" s="3">
        <v>1.636224943680221</v>
      </c>
      <c r="R107" s="3">
        <v>1.6101628277052769</v>
      </c>
      <c r="S107" s="13">
        <v>1.57</v>
      </c>
      <c r="T107" s="3">
        <v>1.5017631876428665</v>
      </c>
      <c r="U107" s="3">
        <v>1.4646150826681121</v>
      </c>
      <c r="V107" s="3">
        <v>1.469207185133542</v>
      </c>
      <c r="W107" s="13">
        <v>1.49</v>
      </c>
      <c r="X107" s="3">
        <v>1.599223271290007</v>
      </c>
      <c r="Y107" s="3">
        <v>1.9196293343982243</v>
      </c>
      <c r="Z107" s="3">
        <v>2.4113489660884908</v>
      </c>
      <c r="AA107" s="13">
        <v>2.67</v>
      </c>
      <c r="AB107" s="3">
        <v>2.7241250155925991</v>
      </c>
      <c r="AC107" s="3">
        <v>3.3640353702652934</v>
      </c>
      <c r="AD107" s="3">
        <v>3.4259078172398647</v>
      </c>
      <c r="AE107" s="13">
        <v>3.5</v>
      </c>
      <c r="AF107" s="3">
        <v>4.0801298567569413</v>
      </c>
      <c r="AG107" s="3">
        <v>4.0127027968670639</v>
      </c>
      <c r="AH107" s="3">
        <v>3.7111406280117856</v>
      </c>
      <c r="AI107" s="3">
        <v>3.5</v>
      </c>
      <c r="AJ107" s="3">
        <v>3.2666624857637125</v>
      </c>
      <c r="AK107" s="3">
        <v>3.0973440150165166</v>
      </c>
      <c r="AL107" s="3">
        <v>3.5954094028287762</v>
      </c>
      <c r="AM107" s="3">
        <v>3.8521063277977974</v>
      </c>
      <c r="AQ107" s="7">
        <v>1989</v>
      </c>
      <c r="AR107" s="7" t="s">
        <v>21</v>
      </c>
      <c r="AS107" s="3">
        <f t="shared" si="6"/>
        <v>1.9440131049076166</v>
      </c>
    </row>
    <row r="108" spans="4:45" x14ac:dyDescent="0.2">
      <c r="D108">
        <v>334</v>
      </c>
      <c r="E108" s="3">
        <v>1.3654581194301036</v>
      </c>
      <c r="F108" s="3">
        <v>1.4349999999999998</v>
      </c>
      <c r="G108" s="3">
        <v>1.2679080393604638</v>
      </c>
      <c r="H108" s="3">
        <v>1.2069768124034748</v>
      </c>
      <c r="I108" s="13">
        <v>1.1759999999999999</v>
      </c>
      <c r="J108" s="3">
        <v>1.4358282122972823</v>
      </c>
      <c r="K108" s="3">
        <v>1.7155906175705637</v>
      </c>
      <c r="L108" s="13">
        <v>2</v>
      </c>
      <c r="M108" s="3">
        <v>1.831258261073367</v>
      </c>
      <c r="N108" s="3">
        <v>1.6566302987644292</v>
      </c>
      <c r="O108" s="13">
        <v>1.4909999999999999</v>
      </c>
      <c r="P108" s="3">
        <v>1.659951335509563</v>
      </c>
      <c r="Q108" s="3">
        <v>1.7807093376855494</v>
      </c>
      <c r="R108" s="3">
        <v>1.8998204035832138</v>
      </c>
      <c r="S108" s="13">
        <v>2</v>
      </c>
      <c r="T108" s="3">
        <v>2.2127377554794241</v>
      </c>
      <c r="U108" s="3">
        <v>2.4672148874006363</v>
      </c>
      <c r="V108" s="3">
        <v>2.7777319893880081</v>
      </c>
      <c r="W108" s="13">
        <v>3.11</v>
      </c>
      <c r="X108" s="3">
        <v>3.083078088745328</v>
      </c>
      <c r="Y108" s="3">
        <v>3.3396880058587923</v>
      </c>
      <c r="Z108" s="3">
        <v>3.8263017452825081</v>
      </c>
      <c r="AA108" s="13">
        <v>4</v>
      </c>
      <c r="AB108" s="3">
        <v>4.0726676851806838</v>
      </c>
      <c r="AC108" s="3">
        <v>4.93180469767095</v>
      </c>
      <c r="AD108" s="3">
        <v>4.9576993035029782</v>
      </c>
      <c r="AE108" s="13">
        <v>5</v>
      </c>
      <c r="AF108" s="3">
        <v>5.7788763353352754</v>
      </c>
      <c r="AG108" s="3">
        <v>5.6883494632948608</v>
      </c>
      <c r="AH108" s="3">
        <v>5.2834752196784613</v>
      </c>
      <c r="AI108" s="3">
        <v>5</v>
      </c>
      <c r="AJ108" s="3">
        <v>4.6867234708439645</v>
      </c>
      <c r="AK108" s="3">
        <v>4.4593982462168817</v>
      </c>
      <c r="AL108" s="3">
        <v>5.1280956757633991</v>
      </c>
      <c r="AM108" s="3">
        <v>5.4727343077576025</v>
      </c>
      <c r="AQ108" s="7">
        <v>1989</v>
      </c>
      <c r="AR108" s="7" t="s">
        <v>22</v>
      </c>
      <c r="AS108" s="3">
        <f t="shared" si="6"/>
        <v>1.559113683143688</v>
      </c>
    </row>
    <row r="109" spans="4:45" x14ac:dyDescent="0.2">
      <c r="D109">
        <v>335</v>
      </c>
      <c r="E109" s="3">
        <v>1.990327426433165</v>
      </c>
      <c r="F109" s="3">
        <v>2.0499999999999998</v>
      </c>
      <c r="G109" s="3">
        <v>1.8701078714337975</v>
      </c>
      <c r="H109" s="3">
        <v>1.7547392075545074</v>
      </c>
      <c r="I109" s="13">
        <v>1.68</v>
      </c>
      <c r="J109" s="3">
        <v>1.7726539210471761</v>
      </c>
      <c r="K109" s="3">
        <v>1.8815141550422751</v>
      </c>
      <c r="L109" s="13">
        <v>2</v>
      </c>
      <c r="M109" s="3">
        <v>2.0455319021029101</v>
      </c>
      <c r="N109" s="3">
        <v>2.0868200943072761</v>
      </c>
      <c r="O109" s="13">
        <v>2.13</v>
      </c>
      <c r="P109" s="3">
        <v>2.1346434469430968</v>
      </c>
      <c r="Q109" s="3">
        <v>2.1002967967522079</v>
      </c>
      <c r="R109" s="3">
        <v>2.0587225742225725</v>
      </c>
      <c r="S109" s="13">
        <v>2</v>
      </c>
      <c r="T109" s="3">
        <v>2.058473093554221</v>
      </c>
      <c r="U109" s="3">
        <v>2.1601519887041167</v>
      </c>
      <c r="V109" s="3">
        <v>2.3169930561949275</v>
      </c>
      <c r="W109" s="13">
        <v>2.5</v>
      </c>
      <c r="X109" s="3">
        <v>2.5100405210896839</v>
      </c>
      <c r="Y109" s="3">
        <v>2.7644081269299985</v>
      </c>
      <c r="Z109" s="3">
        <v>3.2585727786866716</v>
      </c>
      <c r="AA109" s="13">
        <v>3.5</v>
      </c>
      <c r="AB109" s="3">
        <v>3.5915427840068488</v>
      </c>
      <c r="AC109" s="3">
        <v>4.369511964751517</v>
      </c>
      <c r="AD109" s="3">
        <v>4.7034766898255969</v>
      </c>
      <c r="AE109" s="13">
        <v>5</v>
      </c>
      <c r="AF109" s="3">
        <v>5.7356602704273598</v>
      </c>
      <c r="AG109" s="3">
        <v>5.7235509786313559</v>
      </c>
      <c r="AH109" s="3">
        <v>5.3261853798458141</v>
      </c>
      <c r="AI109" s="3">
        <v>5</v>
      </c>
      <c r="AJ109" s="3">
        <v>4.6757702040578994</v>
      </c>
      <c r="AK109" s="3">
        <v>4.4348210091552778</v>
      </c>
      <c r="AL109" s="3">
        <v>5.0064550803369539</v>
      </c>
      <c r="AM109" s="3">
        <v>5.3948766697613344</v>
      </c>
      <c r="AQ109" s="7">
        <v>1989</v>
      </c>
      <c r="AR109" s="7" t="s">
        <v>23</v>
      </c>
      <c r="AS109" s="3">
        <f t="shared" si="6"/>
        <v>1.4358282122972823</v>
      </c>
    </row>
    <row r="110" spans="4:45" x14ac:dyDescent="0.2">
      <c r="D110">
        <v>336</v>
      </c>
      <c r="E110" s="3">
        <v>2.3009668677530524</v>
      </c>
      <c r="F110" s="3">
        <v>2.33</v>
      </c>
      <c r="G110" s="3">
        <v>2.2518024760890003</v>
      </c>
      <c r="H110" s="3">
        <v>2.1172793357686208</v>
      </c>
      <c r="I110" s="13">
        <v>2.0499999999999998</v>
      </c>
      <c r="J110" s="3">
        <v>2.0381185036436746</v>
      </c>
      <c r="K110" s="3">
        <v>2.0429349933827079</v>
      </c>
      <c r="L110" s="13">
        <v>2.06</v>
      </c>
      <c r="M110" s="3">
        <v>2.0099644723214802</v>
      </c>
      <c r="N110" s="3">
        <v>1.938534636690997</v>
      </c>
      <c r="O110" s="13">
        <v>1.87</v>
      </c>
      <c r="P110" s="3">
        <v>1.8727728432347077</v>
      </c>
      <c r="Q110" s="3">
        <v>1.8647439625510354</v>
      </c>
      <c r="R110" s="3">
        <v>1.8331050422148492</v>
      </c>
      <c r="S110" s="13">
        <v>1.79</v>
      </c>
      <c r="T110" s="3">
        <v>1.8372709729731698</v>
      </c>
      <c r="U110" s="3">
        <v>1.9311021012710272</v>
      </c>
      <c r="V110" s="3">
        <v>2.0762230974111691</v>
      </c>
      <c r="W110" s="13">
        <v>2.2599999999999998</v>
      </c>
      <c r="X110" s="3">
        <v>2.2611218484491817</v>
      </c>
      <c r="Y110" s="3">
        <v>2.3846913360755186</v>
      </c>
      <c r="Z110" s="3">
        <v>2.7715808525289196</v>
      </c>
      <c r="AA110" s="13">
        <v>3.09</v>
      </c>
      <c r="AB110" s="3">
        <v>3.2354084422045726</v>
      </c>
      <c r="AC110" s="3">
        <v>3.7547819761840828</v>
      </c>
      <c r="AD110" s="3">
        <v>4.5055204167041545</v>
      </c>
      <c r="AE110" s="13">
        <v>5.0599999999999996</v>
      </c>
      <c r="AF110" s="3">
        <v>5.7455800328340372</v>
      </c>
      <c r="AG110" s="3">
        <v>6.0612882613305956</v>
      </c>
      <c r="AH110" s="3">
        <v>5.7903321822355824</v>
      </c>
      <c r="AI110" s="3">
        <v>5.44</v>
      </c>
      <c r="AJ110" s="3">
        <v>5.0907500484716266</v>
      </c>
      <c r="AK110" s="3">
        <v>4.8149447153477745</v>
      </c>
      <c r="AL110" s="3">
        <v>5.0855944706514302</v>
      </c>
      <c r="AM110" s="3">
        <v>5.5949120625328375</v>
      </c>
      <c r="AQ110" s="7">
        <v>1989</v>
      </c>
      <c r="AR110" s="7" t="s">
        <v>24</v>
      </c>
      <c r="AS110" s="3">
        <f t="shared" si="6"/>
        <v>1.7726539210471761</v>
      </c>
    </row>
    <row r="111" spans="4:45" x14ac:dyDescent="0.2">
      <c r="D111">
        <v>337</v>
      </c>
      <c r="E111" s="3">
        <v>2.4364194531567378</v>
      </c>
      <c r="F111" s="3">
        <v>2.46</v>
      </c>
      <c r="G111" s="3">
        <v>2.3571402508220261</v>
      </c>
      <c r="H111" s="3">
        <v>2.2530769675683686</v>
      </c>
      <c r="I111" s="13">
        <v>2.1800000000000002</v>
      </c>
      <c r="J111" s="3">
        <v>2.1072761940839513</v>
      </c>
      <c r="K111" s="3">
        <v>2.0407257118229554</v>
      </c>
      <c r="L111" s="13">
        <v>1.9830000000000001</v>
      </c>
      <c r="M111" s="3">
        <v>2.082079547040351</v>
      </c>
      <c r="N111" s="3">
        <v>2.1769257022071562</v>
      </c>
      <c r="O111" s="13">
        <v>2.27</v>
      </c>
      <c r="P111" s="3">
        <v>2.2185527463339927</v>
      </c>
      <c r="Q111" s="3">
        <v>2.1540870363929172</v>
      </c>
      <c r="R111" s="3">
        <v>2.0808883994606586</v>
      </c>
      <c r="S111" s="13">
        <v>2</v>
      </c>
      <c r="T111" s="3">
        <v>2.1126374968681496</v>
      </c>
      <c r="U111" s="3">
        <v>2.2498178718996984</v>
      </c>
      <c r="V111" s="3">
        <v>2.4159477915736192</v>
      </c>
      <c r="W111" s="13">
        <v>2.6</v>
      </c>
      <c r="X111" s="3">
        <v>2.2964623661211863</v>
      </c>
      <c r="Y111" s="3">
        <v>2.0905192733004712</v>
      </c>
      <c r="Z111" s="3">
        <v>2.0222267693960441</v>
      </c>
      <c r="AA111" s="13">
        <v>1.87</v>
      </c>
      <c r="AB111" s="3">
        <v>1.9356761805811891</v>
      </c>
      <c r="AC111" s="3">
        <v>2.2843007051808963</v>
      </c>
      <c r="AD111" s="3">
        <v>2.4955844881170637</v>
      </c>
      <c r="AE111" s="13">
        <v>2.64</v>
      </c>
      <c r="AF111" s="3">
        <v>3.2887521440343925</v>
      </c>
      <c r="AG111" s="3">
        <v>3.6402415852919709</v>
      </c>
      <c r="AH111" s="3">
        <v>3.7227290297571947</v>
      </c>
      <c r="AI111" s="3">
        <v>3.8</v>
      </c>
      <c r="AJ111" s="3">
        <v>3.6158670402583422</v>
      </c>
      <c r="AK111" s="3">
        <v>3.4742734840961593</v>
      </c>
      <c r="AL111" s="3">
        <v>3.697977798605395</v>
      </c>
      <c r="AM111" s="3">
        <v>3.9451582675738277</v>
      </c>
      <c r="AQ111" s="7">
        <v>1989</v>
      </c>
      <c r="AR111" s="7" t="s">
        <v>25</v>
      </c>
      <c r="AS111" s="3">
        <f t="shared" si="6"/>
        <v>2.0381185036436746</v>
      </c>
    </row>
    <row r="112" spans="4:45" x14ac:dyDescent="0.2">
      <c r="D112">
        <v>339</v>
      </c>
      <c r="E112" s="3">
        <v>2.234279080853693</v>
      </c>
      <c r="F112" s="3">
        <v>2.2599999999999998</v>
      </c>
      <c r="G112" s="3">
        <v>2.1273821897873066</v>
      </c>
      <c r="H112" s="3">
        <v>1.942945199847173</v>
      </c>
      <c r="I112" s="13">
        <v>1.82</v>
      </c>
      <c r="J112" s="3">
        <v>1.8659504706276384</v>
      </c>
      <c r="K112" s="3">
        <v>1.9284053612804424</v>
      </c>
      <c r="L112" s="13">
        <v>2</v>
      </c>
      <c r="M112" s="3">
        <v>2.0112196565373139</v>
      </c>
      <c r="N112" s="3">
        <v>2.0051689968080417</v>
      </c>
      <c r="O112" s="13">
        <v>2</v>
      </c>
      <c r="P112" s="3">
        <v>2.0201748269769402</v>
      </c>
      <c r="Q112" s="3">
        <v>2.0307802304932543</v>
      </c>
      <c r="R112" s="3">
        <v>2.0204691257501479</v>
      </c>
      <c r="S112" s="13">
        <v>2</v>
      </c>
      <c r="T112" s="3">
        <v>1.9377829856851867</v>
      </c>
      <c r="U112" s="3">
        <v>1.9168143548947816</v>
      </c>
      <c r="V112" s="3">
        <v>1.941284236390779</v>
      </c>
      <c r="W112" s="13">
        <v>2</v>
      </c>
      <c r="X112" s="3">
        <v>2.0671663000769338</v>
      </c>
      <c r="Y112" s="3">
        <v>2.2428109334534989</v>
      </c>
      <c r="Z112" s="3">
        <v>2.6517349756471593</v>
      </c>
      <c r="AA112" s="13">
        <v>3</v>
      </c>
      <c r="AB112" s="3">
        <v>3.1288196498193566</v>
      </c>
      <c r="AC112" s="3">
        <v>3.5889409817283102</v>
      </c>
      <c r="AD112" s="3">
        <v>3.6964049050482952</v>
      </c>
      <c r="AE112" s="13">
        <v>3.63</v>
      </c>
      <c r="AF112" s="3">
        <v>4.4957042884861371</v>
      </c>
      <c r="AG112" s="3">
        <v>5.0337331941856664</v>
      </c>
      <c r="AH112" s="3">
        <v>5.0520268640982637</v>
      </c>
      <c r="AI112" s="3">
        <v>5</v>
      </c>
      <c r="AJ112" s="3">
        <v>4.6905939027265591</v>
      </c>
      <c r="AK112" s="3">
        <v>4.4462535653669928</v>
      </c>
      <c r="AL112" s="3">
        <v>4.6860265418869709</v>
      </c>
      <c r="AM112" s="3">
        <v>5.1372391003857665</v>
      </c>
      <c r="AQ112" s="7">
        <v>1989</v>
      </c>
      <c r="AR112" s="7" t="s">
        <v>26</v>
      </c>
      <c r="AS112" s="3">
        <f t="shared" si="6"/>
        <v>2.1072761940839513</v>
      </c>
    </row>
    <row r="113" spans="43:45" x14ac:dyDescent="0.2">
      <c r="AQ113" s="7">
        <v>1989</v>
      </c>
      <c r="AR113" s="7" t="s">
        <v>27</v>
      </c>
      <c r="AS113" s="3">
        <f t="shared" si="6"/>
        <v>1.8659504706276384</v>
      </c>
    </row>
    <row r="114" spans="43:45" x14ac:dyDescent="0.2">
      <c r="AQ114" s="7">
        <v>1990</v>
      </c>
      <c r="AR114" s="7" t="s">
        <v>7</v>
      </c>
      <c r="AS114" s="3">
        <f t="shared" ref="AS114:AS134" si="7">K92</f>
        <v>1.4605254093101008</v>
      </c>
    </row>
    <row r="115" spans="43:45" x14ac:dyDescent="0.2">
      <c r="AQ115" s="7">
        <v>1990</v>
      </c>
      <c r="AR115" s="7" t="s">
        <v>8</v>
      </c>
      <c r="AS115" s="3">
        <f t="shared" si="7"/>
        <v>2.0658776479463326</v>
      </c>
    </row>
    <row r="116" spans="43:45" x14ac:dyDescent="0.2">
      <c r="AQ116" s="7">
        <v>1990</v>
      </c>
      <c r="AR116" s="7" t="s">
        <v>9</v>
      </c>
      <c r="AS116" s="3">
        <f t="shared" si="7"/>
        <v>1.935843452364667</v>
      </c>
    </row>
    <row r="117" spans="43:45" x14ac:dyDescent="0.2">
      <c r="AQ117" s="7">
        <v>1990</v>
      </c>
      <c r="AR117" s="7" t="s">
        <v>10</v>
      </c>
      <c r="AS117" s="3">
        <f t="shared" si="7"/>
        <v>1.9351220052762987</v>
      </c>
    </row>
    <row r="118" spans="43:45" x14ac:dyDescent="0.2">
      <c r="AQ118" s="7">
        <v>1990</v>
      </c>
      <c r="AR118" s="7" t="s">
        <v>11</v>
      </c>
      <c r="AS118" s="3">
        <f t="shared" si="7"/>
        <v>2.3476668396795985</v>
      </c>
    </row>
    <row r="119" spans="43:45" x14ac:dyDescent="0.2">
      <c r="AQ119" s="7">
        <v>1990</v>
      </c>
      <c r="AR119" s="7" t="s">
        <v>12</v>
      </c>
      <c r="AS119" s="3">
        <f t="shared" si="7"/>
        <v>1.8231665504098402</v>
      </c>
    </row>
    <row r="120" spans="43:45" x14ac:dyDescent="0.2">
      <c r="AQ120" s="7">
        <v>1990</v>
      </c>
      <c r="AR120" s="7" t="s">
        <v>13</v>
      </c>
      <c r="AS120" s="3">
        <f t="shared" si="7"/>
        <v>2.4869033466607364</v>
      </c>
    </row>
    <row r="121" spans="43:45" x14ac:dyDescent="0.2">
      <c r="AQ121" s="7">
        <v>1990</v>
      </c>
      <c r="AR121" s="7" t="s">
        <v>14</v>
      </c>
      <c r="AS121" s="3">
        <f t="shared" si="7"/>
        <v>1.8292677023781518</v>
      </c>
    </row>
    <row r="122" spans="43:45" x14ac:dyDescent="0.2">
      <c r="AQ122" s="7">
        <v>1990</v>
      </c>
      <c r="AR122" s="7" t="s">
        <v>15</v>
      </c>
      <c r="AS122" s="3">
        <f t="shared" si="7"/>
        <v>1.7723300834523679</v>
      </c>
    </row>
    <row r="123" spans="43:45" x14ac:dyDescent="0.2">
      <c r="AQ123" s="7">
        <v>1990</v>
      </c>
      <c r="AR123" s="7" t="s">
        <v>16</v>
      </c>
      <c r="AS123" s="3">
        <f t="shared" si="7"/>
        <v>2.0047395515368569</v>
      </c>
    </row>
    <row r="124" spans="43:45" x14ac:dyDescent="0.2">
      <c r="AQ124" s="7">
        <v>1990</v>
      </c>
      <c r="AR124" s="7" t="s">
        <v>17</v>
      </c>
      <c r="AS124" s="3">
        <f t="shared" si="7"/>
        <v>1.6552624238766898</v>
      </c>
    </row>
    <row r="125" spans="43:45" x14ac:dyDescent="0.2">
      <c r="AQ125" s="7">
        <v>1990</v>
      </c>
      <c r="AR125" s="7" t="s">
        <v>18</v>
      </c>
      <c r="AS125" s="3">
        <f t="shared" si="7"/>
        <v>2.1715937543669126</v>
      </c>
    </row>
    <row r="126" spans="43:45" x14ac:dyDescent="0.2">
      <c r="AQ126" s="7">
        <v>1990</v>
      </c>
      <c r="AR126" s="7" t="s">
        <v>19</v>
      </c>
      <c r="AS126" s="3">
        <f t="shared" si="7"/>
        <v>1.5558289022030896</v>
      </c>
    </row>
    <row r="127" spans="43:45" x14ac:dyDescent="0.2">
      <c r="AQ127" s="7">
        <v>1990</v>
      </c>
      <c r="AR127" s="7" t="s">
        <v>20</v>
      </c>
      <c r="AS127" s="3">
        <f t="shared" si="7"/>
        <v>1.8335451540575423</v>
      </c>
    </row>
    <row r="128" spans="43:45" x14ac:dyDescent="0.2">
      <c r="AQ128" s="7">
        <v>1990</v>
      </c>
      <c r="AR128" s="7" t="s">
        <v>21</v>
      </c>
      <c r="AS128" s="3">
        <f t="shared" si="7"/>
        <v>1.9616127378769299</v>
      </c>
    </row>
    <row r="129" spans="43:45" x14ac:dyDescent="0.2">
      <c r="AQ129" s="7">
        <v>1990</v>
      </c>
      <c r="AR129" s="7" t="s">
        <v>22</v>
      </c>
      <c r="AS129" s="3">
        <f t="shared" si="7"/>
        <v>1.5465775429717576</v>
      </c>
    </row>
    <row r="130" spans="43:45" x14ac:dyDescent="0.2">
      <c r="AQ130" s="7">
        <v>1990</v>
      </c>
      <c r="AR130" s="7" t="s">
        <v>23</v>
      </c>
      <c r="AS130" s="3">
        <f t="shared" si="7"/>
        <v>1.7155906175705637</v>
      </c>
    </row>
    <row r="131" spans="43:45" x14ac:dyDescent="0.2">
      <c r="AQ131" s="7">
        <v>1990</v>
      </c>
      <c r="AR131" s="7" t="s">
        <v>24</v>
      </c>
      <c r="AS131" s="3">
        <f t="shared" si="7"/>
        <v>1.8815141550422751</v>
      </c>
    </row>
    <row r="132" spans="43:45" x14ac:dyDescent="0.2">
      <c r="AQ132" s="7">
        <v>1990</v>
      </c>
      <c r="AR132" s="7" t="s">
        <v>25</v>
      </c>
      <c r="AS132" s="3">
        <f t="shared" si="7"/>
        <v>2.0429349933827079</v>
      </c>
    </row>
    <row r="133" spans="43:45" x14ac:dyDescent="0.2">
      <c r="AQ133" s="7">
        <v>1990</v>
      </c>
      <c r="AR133" s="7" t="s">
        <v>26</v>
      </c>
      <c r="AS133" s="3">
        <f t="shared" si="7"/>
        <v>2.0407257118229554</v>
      </c>
    </row>
    <row r="134" spans="43:45" x14ac:dyDescent="0.2">
      <c r="AQ134" s="7">
        <v>1990</v>
      </c>
      <c r="AR134" s="7" t="s">
        <v>27</v>
      </c>
      <c r="AS134" s="3">
        <f t="shared" si="7"/>
        <v>1.9284053612804424</v>
      </c>
    </row>
    <row r="135" spans="43:45" x14ac:dyDescent="0.2">
      <c r="AQ135" s="7">
        <v>1991</v>
      </c>
      <c r="AR135" s="7" t="s">
        <v>7</v>
      </c>
      <c r="AS135" s="3">
        <f t="shared" ref="AS135:AS155" si="8">L92</f>
        <v>1.4330000000000001</v>
      </c>
    </row>
    <row r="136" spans="43:45" x14ac:dyDescent="0.2">
      <c r="AQ136" s="7">
        <v>1991</v>
      </c>
      <c r="AR136" s="7" t="s">
        <v>8</v>
      </c>
      <c r="AS136" s="3">
        <f t="shared" si="8"/>
        <v>2.097</v>
      </c>
    </row>
    <row r="137" spans="43:45" x14ac:dyDescent="0.2">
      <c r="AQ137" s="7">
        <v>1991</v>
      </c>
      <c r="AR137" s="7" t="s">
        <v>9</v>
      </c>
      <c r="AS137" s="3">
        <f t="shared" si="8"/>
        <v>1.952</v>
      </c>
    </row>
    <row r="138" spans="43:45" x14ac:dyDescent="0.2">
      <c r="AQ138" s="7">
        <v>1991</v>
      </c>
      <c r="AR138" s="7" t="s">
        <v>10</v>
      </c>
      <c r="AS138" s="3">
        <f t="shared" si="8"/>
        <v>1.952</v>
      </c>
    </row>
    <row r="139" spans="43:45" x14ac:dyDescent="0.2">
      <c r="AQ139" s="7">
        <v>1991</v>
      </c>
      <c r="AR139" s="7" t="s">
        <v>11</v>
      </c>
      <c r="AS139" s="3">
        <f t="shared" si="8"/>
        <v>2.4</v>
      </c>
    </row>
    <row r="140" spans="43:45" x14ac:dyDescent="0.2">
      <c r="AQ140" s="7">
        <v>1991</v>
      </c>
      <c r="AR140" s="7" t="s">
        <v>12</v>
      </c>
      <c r="AS140" s="3">
        <f t="shared" si="8"/>
        <v>1.7749999999999999</v>
      </c>
    </row>
    <row r="141" spans="43:45" x14ac:dyDescent="0.2">
      <c r="AQ141" s="7">
        <v>1991</v>
      </c>
      <c r="AR141" s="7" t="s">
        <v>13</v>
      </c>
      <c r="AS141" s="3">
        <f t="shared" si="8"/>
        <v>2.5</v>
      </c>
    </row>
    <row r="142" spans="43:45" x14ac:dyDescent="0.2">
      <c r="AQ142" s="7">
        <v>1991</v>
      </c>
      <c r="AR142" s="7" t="s">
        <v>14</v>
      </c>
      <c r="AS142" s="3">
        <f t="shared" si="8"/>
        <v>1.87</v>
      </c>
    </row>
    <row r="143" spans="43:45" x14ac:dyDescent="0.2">
      <c r="AQ143" s="7">
        <v>1991</v>
      </c>
      <c r="AR143" s="7" t="s">
        <v>15</v>
      </c>
      <c r="AS143" s="3">
        <f t="shared" si="8"/>
        <v>1.7160000000000002</v>
      </c>
    </row>
    <row r="144" spans="43:45" x14ac:dyDescent="0.2">
      <c r="AQ144" s="7">
        <v>1991</v>
      </c>
      <c r="AR144" s="7" t="s">
        <v>16</v>
      </c>
      <c r="AS144" s="3">
        <f t="shared" si="8"/>
        <v>2.0099999999999998</v>
      </c>
    </row>
    <row r="145" spans="43:45" x14ac:dyDescent="0.2">
      <c r="AQ145" s="7">
        <v>1991</v>
      </c>
      <c r="AR145" s="7" t="s">
        <v>17</v>
      </c>
      <c r="AS145" s="3">
        <f t="shared" si="8"/>
        <v>1.681</v>
      </c>
    </row>
    <row r="146" spans="43:45" x14ac:dyDescent="0.2">
      <c r="AQ146" s="7">
        <v>1991</v>
      </c>
      <c r="AR146" s="7" t="s">
        <v>18</v>
      </c>
      <c r="AS146" s="3">
        <f t="shared" si="8"/>
        <v>2.1539999999999999</v>
      </c>
    </row>
    <row r="147" spans="43:45" x14ac:dyDescent="0.2">
      <c r="AQ147" s="7">
        <v>1991</v>
      </c>
      <c r="AR147" s="7" t="s">
        <v>19</v>
      </c>
      <c r="AS147" s="3">
        <f t="shared" si="8"/>
        <v>1.583</v>
      </c>
    </row>
    <row r="148" spans="43:45" x14ac:dyDescent="0.2">
      <c r="AQ148" s="7">
        <v>1991</v>
      </c>
      <c r="AR148" s="7" t="s">
        <v>20</v>
      </c>
      <c r="AS148" s="3">
        <f t="shared" si="8"/>
        <v>1.8779999999999999</v>
      </c>
    </row>
    <row r="149" spans="43:45" x14ac:dyDescent="0.2">
      <c r="AQ149" s="7">
        <v>1991</v>
      </c>
      <c r="AR149" s="7" t="s">
        <v>21</v>
      </c>
      <c r="AS149" s="3">
        <f t="shared" si="8"/>
        <v>1.9930000000000001</v>
      </c>
    </row>
    <row r="150" spans="43:45" x14ac:dyDescent="0.2">
      <c r="AQ150" s="7">
        <v>1991</v>
      </c>
      <c r="AR150" s="7" t="s">
        <v>22</v>
      </c>
      <c r="AS150" s="3">
        <f t="shared" si="8"/>
        <v>1.544</v>
      </c>
    </row>
    <row r="151" spans="43:45" x14ac:dyDescent="0.2">
      <c r="AQ151" s="7">
        <v>1991</v>
      </c>
      <c r="AR151" s="7" t="s">
        <v>23</v>
      </c>
      <c r="AS151" s="3">
        <f t="shared" si="8"/>
        <v>2</v>
      </c>
    </row>
    <row r="152" spans="43:45" x14ac:dyDescent="0.2">
      <c r="AQ152" s="7">
        <v>1991</v>
      </c>
      <c r="AR152" s="7" t="s">
        <v>24</v>
      </c>
      <c r="AS152" s="3">
        <f t="shared" si="8"/>
        <v>2</v>
      </c>
    </row>
    <row r="153" spans="43:45" x14ac:dyDescent="0.2">
      <c r="AQ153" s="7">
        <v>1991</v>
      </c>
      <c r="AR153" s="7" t="s">
        <v>25</v>
      </c>
      <c r="AS153" s="3">
        <f t="shared" si="8"/>
        <v>2.06</v>
      </c>
    </row>
    <row r="154" spans="43:45" x14ac:dyDescent="0.2">
      <c r="AQ154" s="7">
        <v>1991</v>
      </c>
      <c r="AR154" s="7" t="s">
        <v>26</v>
      </c>
      <c r="AS154" s="3">
        <f t="shared" si="8"/>
        <v>1.9830000000000001</v>
      </c>
    </row>
    <row r="155" spans="43:45" x14ac:dyDescent="0.2">
      <c r="AQ155" s="7">
        <v>1991</v>
      </c>
      <c r="AR155" s="7" t="s">
        <v>27</v>
      </c>
      <c r="AS155" s="3">
        <f t="shared" si="8"/>
        <v>2</v>
      </c>
    </row>
    <row r="156" spans="43:45" x14ac:dyDescent="0.2">
      <c r="AQ156" s="7">
        <v>1992</v>
      </c>
      <c r="AR156" s="7" t="s">
        <v>7</v>
      </c>
      <c r="AS156" s="3">
        <f t="shared" ref="AS156:AS176" si="9">M92</f>
        <v>1.4430355293050652</v>
      </c>
    </row>
    <row r="157" spans="43:45" x14ac:dyDescent="0.2">
      <c r="AQ157" s="7">
        <v>1992</v>
      </c>
      <c r="AR157" s="7" t="s">
        <v>8</v>
      </c>
      <c r="AS157" s="3">
        <f t="shared" si="9"/>
        <v>2.0735919569669448</v>
      </c>
    </row>
    <row r="158" spans="43:45" x14ac:dyDescent="0.2">
      <c r="AQ158" s="7">
        <v>1992</v>
      </c>
      <c r="AR158" s="7" t="s">
        <v>9</v>
      </c>
      <c r="AS158" s="3">
        <f t="shared" si="9"/>
        <v>1.9274863558039079</v>
      </c>
    </row>
    <row r="159" spans="43:45" x14ac:dyDescent="0.2">
      <c r="AQ159" s="7">
        <v>1992</v>
      </c>
      <c r="AR159" s="7" t="s">
        <v>10</v>
      </c>
      <c r="AS159" s="3">
        <f t="shared" si="9"/>
        <v>1.9401251812758293</v>
      </c>
    </row>
    <row r="160" spans="43:45" x14ac:dyDescent="0.2">
      <c r="AQ160" s="7">
        <v>1992</v>
      </c>
      <c r="AR160" s="7" t="s">
        <v>11</v>
      </c>
      <c r="AS160" s="3">
        <f t="shared" si="9"/>
        <v>2.4117151251365141</v>
      </c>
    </row>
    <row r="161" spans="43:45" x14ac:dyDescent="0.2">
      <c r="AQ161" s="7">
        <v>1992</v>
      </c>
      <c r="AR161" s="7" t="s">
        <v>12</v>
      </c>
      <c r="AS161" s="3">
        <f t="shared" si="9"/>
        <v>1.7918957606217996</v>
      </c>
    </row>
    <row r="162" spans="43:45" x14ac:dyDescent="0.2">
      <c r="AQ162" s="7">
        <v>1992</v>
      </c>
      <c r="AR162" s="7" t="s">
        <v>13</v>
      </c>
      <c r="AS162" s="3">
        <f t="shared" si="9"/>
        <v>2.4991907368320545</v>
      </c>
    </row>
    <row r="163" spans="43:45" x14ac:dyDescent="0.2">
      <c r="AQ163" s="7">
        <v>1992</v>
      </c>
      <c r="AR163" s="7" t="s">
        <v>14</v>
      </c>
      <c r="AS163" s="3">
        <f t="shared" si="9"/>
        <v>1.8669502482622122</v>
      </c>
    </row>
    <row r="164" spans="43:45" x14ac:dyDescent="0.2">
      <c r="AQ164" s="7">
        <v>1992</v>
      </c>
      <c r="AR164" s="7" t="s">
        <v>15</v>
      </c>
      <c r="AS164" s="3">
        <f t="shared" si="9"/>
        <v>1.8401593374320198</v>
      </c>
    </row>
    <row r="165" spans="43:45" x14ac:dyDescent="0.2">
      <c r="AQ165" s="7">
        <v>1992</v>
      </c>
      <c r="AR165" s="7" t="s">
        <v>16</v>
      </c>
      <c r="AS165" s="3">
        <f t="shared" si="9"/>
        <v>1.7487277790717253</v>
      </c>
    </row>
    <row r="166" spans="43:45" x14ac:dyDescent="0.2">
      <c r="AQ166" s="7">
        <v>1992</v>
      </c>
      <c r="AR166" s="7" t="s">
        <v>17</v>
      </c>
      <c r="AS166" s="3">
        <f t="shared" si="9"/>
        <v>1.670380241778981</v>
      </c>
    </row>
    <row r="167" spans="43:45" x14ac:dyDescent="0.2">
      <c r="AQ167" s="7">
        <v>1992</v>
      </c>
      <c r="AR167" s="7" t="s">
        <v>18</v>
      </c>
      <c r="AS167" s="3">
        <f t="shared" si="9"/>
        <v>2.2295142633152651</v>
      </c>
    </row>
    <row r="168" spans="43:45" x14ac:dyDescent="0.2">
      <c r="AQ168" s="7">
        <v>1992</v>
      </c>
      <c r="AR168" s="7" t="s">
        <v>19</v>
      </c>
      <c r="AS168" s="3">
        <f t="shared" si="9"/>
        <v>1.6173170782505886</v>
      </c>
    </row>
    <row r="169" spans="43:45" x14ac:dyDescent="0.2">
      <c r="AQ169" s="7">
        <v>1992</v>
      </c>
      <c r="AR169" s="7" t="s">
        <v>20</v>
      </c>
      <c r="AS169" s="3">
        <f t="shared" si="9"/>
        <v>1.854811404282255</v>
      </c>
    </row>
    <row r="170" spans="43:45" x14ac:dyDescent="0.2">
      <c r="AQ170" s="7">
        <v>1992</v>
      </c>
      <c r="AR170" s="7" t="s">
        <v>21</v>
      </c>
      <c r="AS170" s="3">
        <f t="shared" si="9"/>
        <v>2.0210119210962376</v>
      </c>
    </row>
    <row r="171" spans="43:45" x14ac:dyDescent="0.2">
      <c r="AQ171" s="7">
        <v>1992</v>
      </c>
      <c r="AR171" s="7" t="s">
        <v>22</v>
      </c>
      <c r="AS171" s="3">
        <f t="shared" si="9"/>
        <v>1.5784051862938311</v>
      </c>
    </row>
    <row r="172" spans="43:45" x14ac:dyDescent="0.2">
      <c r="AQ172" s="7">
        <v>1992</v>
      </c>
      <c r="AR172" s="7" t="s">
        <v>23</v>
      </c>
      <c r="AS172" s="3">
        <f t="shared" si="9"/>
        <v>1.831258261073367</v>
      </c>
    </row>
    <row r="173" spans="43:45" x14ac:dyDescent="0.2">
      <c r="AQ173" s="7">
        <v>1992</v>
      </c>
      <c r="AR173" s="7" t="s">
        <v>24</v>
      </c>
      <c r="AS173" s="3">
        <f t="shared" si="9"/>
        <v>2.0455319021029101</v>
      </c>
    </row>
    <row r="174" spans="43:45" x14ac:dyDescent="0.2">
      <c r="AQ174" s="7">
        <v>1992</v>
      </c>
      <c r="AR174" s="7" t="s">
        <v>25</v>
      </c>
      <c r="AS174" s="3">
        <f t="shared" si="9"/>
        <v>2.0099644723214802</v>
      </c>
    </row>
    <row r="175" spans="43:45" x14ac:dyDescent="0.2">
      <c r="AQ175" s="7">
        <v>1992</v>
      </c>
      <c r="AR175" s="7" t="s">
        <v>26</v>
      </c>
      <c r="AS175" s="3">
        <f t="shared" si="9"/>
        <v>2.082079547040351</v>
      </c>
    </row>
    <row r="176" spans="43:45" x14ac:dyDescent="0.2">
      <c r="AQ176" s="7">
        <v>1992</v>
      </c>
      <c r="AR176" s="7" t="s">
        <v>27</v>
      </c>
      <c r="AS176" s="3">
        <f t="shared" si="9"/>
        <v>2.0112196565373139</v>
      </c>
    </row>
    <row r="177" spans="43:45" x14ac:dyDescent="0.2">
      <c r="AQ177" s="7">
        <v>1993</v>
      </c>
      <c r="AR177" s="7" t="s">
        <v>7</v>
      </c>
      <c r="AS177" s="3">
        <f t="shared" ref="AS177:AS197" si="10">N92</f>
        <v>1.4506317739558707</v>
      </c>
    </row>
    <row r="178" spans="43:45" x14ac:dyDescent="0.2">
      <c r="AQ178" s="7">
        <v>1993</v>
      </c>
      <c r="AR178" s="7" t="s">
        <v>8</v>
      </c>
      <c r="AS178" s="3">
        <f t="shared" si="10"/>
        <v>2.0355319165001209</v>
      </c>
    </row>
    <row r="179" spans="43:45" x14ac:dyDescent="0.2">
      <c r="AQ179" s="7">
        <v>1993</v>
      </c>
      <c r="AR179" s="7" t="s">
        <v>9</v>
      </c>
      <c r="AS179" s="3">
        <f t="shared" si="10"/>
        <v>1.9014751570357209</v>
      </c>
    </row>
    <row r="180" spans="43:45" x14ac:dyDescent="0.2">
      <c r="AQ180" s="7">
        <v>1993</v>
      </c>
      <c r="AR180" s="7" t="s">
        <v>10</v>
      </c>
      <c r="AS180" s="3">
        <f t="shared" si="10"/>
        <v>1.9092356104178083</v>
      </c>
    </row>
    <row r="181" spans="43:45" x14ac:dyDescent="0.2">
      <c r="AQ181" s="7">
        <v>1993</v>
      </c>
      <c r="AR181" s="7" t="s">
        <v>11</v>
      </c>
      <c r="AS181" s="3">
        <f t="shared" si="10"/>
        <v>2.4053972640938031</v>
      </c>
    </row>
    <row r="182" spans="43:45" x14ac:dyDescent="0.2">
      <c r="AQ182" s="7">
        <v>1993</v>
      </c>
      <c r="AR182" s="7" t="s">
        <v>12</v>
      </c>
      <c r="AS182" s="3">
        <f t="shared" si="10"/>
        <v>1.7719856585590454</v>
      </c>
    </row>
    <row r="183" spans="43:45" x14ac:dyDescent="0.2">
      <c r="AQ183" s="7">
        <v>1993</v>
      </c>
      <c r="AR183" s="7" t="s">
        <v>13</v>
      </c>
      <c r="AS183" s="3">
        <f t="shared" si="10"/>
        <v>2.4975465355334547</v>
      </c>
    </row>
    <row r="184" spans="43:45" x14ac:dyDescent="0.2">
      <c r="AQ184" s="7">
        <v>1993</v>
      </c>
      <c r="AR184" s="7" t="s">
        <v>14</v>
      </c>
      <c r="AS184" s="3">
        <f t="shared" si="10"/>
        <v>1.8478763110547323</v>
      </c>
    </row>
    <row r="185" spans="43:45" x14ac:dyDescent="0.2">
      <c r="AQ185" s="7">
        <v>1993</v>
      </c>
      <c r="AR185" s="7" t="s">
        <v>15</v>
      </c>
      <c r="AS185" s="3">
        <f t="shared" si="10"/>
        <v>1.9498277410988072</v>
      </c>
    </row>
    <row r="186" spans="43:45" x14ac:dyDescent="0.2">
      <c r="AQ186" s="7">
        <v>1993</v>
      </c>
      <c r="AR186" s="7" t="s">
        <v>16</v>
      </c>
      <c r="AS186" s="3">
        <f t="shared" si="10"/>
        <v>1.4785781304473431</v>
      </c>
    </row>
    <row r="187" spans="43:45" x14ac:dyDescent="0.2">
      <c r="AQ187" s="7">
        <v>1993</v>
      </c>
      <c r="AR187" s="7" t="s">
        <v>17</v>
      </c>
      <c r="AS187" s="3">
        <f t="shared" si="10"/>
        <v>1.6586613074439658</v>
      </c>
    </row>
    <row r="188" spans="43:45" x14ac:dyDescent="0.2">
      <c r="AQ188" s="7">
        <v>1993</v>
      </c>
      <c r="AR188" s="7" t="s">
        <v>18</v>
      </c>
      <c r="AS188" s="3">
        <f t="shared" si="10"/>
        <v>2.2569563036482236</v>
      </c>
    </row>
    <row r="189" spans="43:45" x14ac:dyDescent="0.2">
      <c r="AQ189" s="7">
        <v>1993</v>
      </c>
      <c r="AR189" s="7" t="s">
        <v>19</v>
      </c>
      <c r="AS189" s="3">
        <f t="shared" si="10"/>
        <v>1.6386935712859758</v>
      </c>
    </row>
    <row r="190" spans="43:45" x14ac:dyDescent="0.2">
      <c r="AQ190" s="7">
        <v>1993</v>
      </c>
      <c r="AR190" s="7" t="s">
        <v>20</v>
      </c>
      <c r="AS190" s="3">
        <f t="shared" si="10"/>
        <v>1.8301704626405297</v>
      </c>
    </row>
    <row r="191" spans="43:45" x14ac:dyDescent="0.2">
      <c r="AQ191" s="7">
        <v>1993</v>
      </c>
      <c r="AR191" s="7" t="s">
        <v>21</v>
      </c>
      <c r="AS191" s="3">
        <f t="shared" si="10"/>
        <v>2.0487865635072895</v>
      </c>
    </row>
    <row r="192" spans="43:45" x14ac:dyDescent="0.2">
      <c r="AQ192" s="7">
        <v>1993</v>
      </c>
      <c r="AR192" s="7" t="s">
        <v>22</v>
      </c>
      <c r="AS192" s="3">
        <f t="shared" si="10"/>
        <v>1.6132773221433652</v>
      </c>
    </row>
    <row r="193" spans="43:45" x14ac:dyDescent="0.2">
      <c r="AQ193" s="7">
        <v>1993</v>
      </c>
      <c r="AR193" s="7" t="s">
        <v>23</v>
      </c>
      <c r="AS193" s="3">
        <f t="shared" si="10"/>
        <v>1.6566302987644292</v>
      </c>
    </row>
    <row r="194" spans="43:45" x14ac:dyDescent="0.2">
      <c r="AQ194" s="7">
        <v>1993</v>
      </c>
      <c r="AR194" s="7" t="s">
        <v>24</v>
      </c>
      <c r="AS194" s="3">
        <f t="shared" si="10"/>
        <v>2.0868200943072761</v>
      </c>
    </row>
    <row r="195" spans="43:45" x14ac:dyDescent="0.2">
      <c r="AQ195" s="7">
        <v>1993</v>
      </c>
      <c r="AR195" s="7" t="s">
        <v>25</v>
      </c>
      <c r="AS195" s="3">
        <f t="shared" si="10"/>
        <v>1.938534636690997</v>
      </c>
    </row>
    <row r="196" spans="43:45" x14ac:dyDescent="0.2">
      <c r="AQ196" s="7">
        <v>1993</v>
      </c>
      <c r="AR196" s="7" t="s">
        <v>26</v>
      </c>
      <c r="AS196" s="3">
        <f t="shared" si="10"/>
        <v>2.1769257022071562</v>
      </c>
    </row>
    <row r="197" spans="43:45" x14ac:dyDescent="0.2">
      <c r="AQ197" s="7">
        <v>1993</v>
      </c>
      <c r="AR197" s="7" t="s">
        <v>27</v>
      </c>
      <c r="AS197" s="3">
        <f t="shared" si="10"/>
        <v>2.0051689968080417</v>
      </c>
    </row>
    <row r="198" spans="43:45" x14ac:dyDescent="0.2">
      <c r="AQ198" s="7">
        <v>1994</v>
      </c>
      <c r="AR198" s="7" t="s">
        <v>7</v>
      </c>
      <c r="AS198" s="3">
        <f t="shared" ref="AS198:AS218" si="11">O92</f>
        <v>1.46</v>
      </c>
    </row>
    <row r="199" spans="43:45" x14ac:dyDescent="0.2">
      <c r="AQ199" s="7">
        <v>1994</v>
      </c>
      <c r="AR199" s="7" t="s">
        <v>8</v>
      </c>
      <c r="AS199" s="3">
        <f t="shared" si="11"/>
        <v>2</v>
      </c>
    </row>
    <row r="200" spans="43:45" x14ac:dyDescent="0.2">
      <c r="AQ200" s="7">
        <v>1994</v>
      </c>
      <c r="AR200" s="7" t="s">
        <v>9</v>
      </c>
      <c r="AS200" s="3">
        <f t="shared" si="11"/>
        <v>1.88</v>
      </c>
    </row>
    <row r="201" spans="43:45" x14ac:dyDescent="0.2">
      <c r="AQ201" s="7">
        <v>1994</v>
      </c>
      <c r="AR201" s="7" t="s">
        <v>10</v>
      </c>
      <c r="AS201" s="3">
        <f t="shared" si="11"/>
        <v>1.88</v>
      </c>
    </row>
    <row r="202" spans="43:45" x14ac:dyDescent="0.2">
      <c r="AQ202" s="7">
        <v>1994</v>
      </c>
      <c r="AR202" s="7" t="s">
        <v>11</v>
      </c>
      <c r="AS202" s="3">
        <f t="shared" si="11"/>
        <v>2.4</v>
      </c>
    </row>
    <row r="203" spans="43:45" x14ac:dyDescent="0.2">
      <c r="AQ203" s="7">
        <v>1994</v>
      </c>
      <c r="AR203" s="7" t="s">
        <v>12</v>
      </c>
      <c r="AS203" s="3">
        <f t="shared" si="11"/>
        <v>1.75</v>
      </c>
    </row>
    <row r="204" spans="43:45" x14ac:dyDescent="0.2">
      <c r="AQ204" s="7">
        <v>1994</v>
      </c>
      <c r="AR204" s="7" t="s">
        <v>13</v>
      </c>
      <c r="AS204" s="3">
        <f t="shared" si="11"/>
        <v>2.5</v>
      </c>
    </row>
    <row r="205" spans="43:45" x14ac:dyDescent="0.2">
      <c r="AQ205" s="7">
        <v>1994</v>
      </c>
      <c r="AR205" s="7" t="s">
        <v>14</v>
      </c>
      <c r="AS205" s="3">
        <f t="shared" si="11"/>
        <v>1.83</v>
      </c>
    </row>
    <row r="206" spans="43:45" x14ac:dyDescent="0.2">
      <c r="AQ206" s="7">
        <v>1994</v>
      </c>
      <c r="AR206" s="7" t="s">
        <v>15</v>
      </c>
      <c r="AS206" s="3">
        <f t="shared" si="11"/>
        <v>2.0570000000000004</v>
      </c>
    </row>
    <row r="207" spans="43:45" x14ac:dyDescent="0.2">
      <c r="AQ207" s="7">
        <v>1994</v>
      </c>
      <c r="AR207" s="7" t="s">
        <v>16</v>
      </c>
      <c r="AS207" s="3">
        <f t="shared" si="11"/>
        <v>1.22</v>
      </c>
    </row>
    <row r="208" spans="43:45" x14ac:dyDescent="0.2">
      <c r="AQ208" s="7">
        <v>1994</v>
      </c>
      <c r="AR208" s="7" t="s">
        <v>17</v>
      </c>
      <c r="AS208" s="3">
        <f t="shared" si="11"/>
        <v>1.65</v>
      </c>
    </row>
    <row r="209" spans="43:45" x14ac:dyDescent="0.2">
      <c r="AQ209" s="7">
        <v>1994</v>
      </c>
      <c r="AR209" s="7" t="s">
        <v>18</v>
      </c>
      <c r="AS209" s="3">
        <f t="shared" si="11"/>
        <v>2.2799999999999998</v>
      </c>
    </row>
    <row r="210" spans="43:45" x14ac:dyDescent="0.2">
      <c r="AQ210" s="7">
        <v>1994</v>
      </c>
      <c r="AR210" s="7" t="s">
        <v>19</v>
      </c>
      <c r="AS210" s="3">
        <f t="shared" si="11"/>
        <v>1.66</v>
      </c>
    </row>
    <row r="211" spans="43:45" x14ac:dyDescent="0.2">
      <c r="AQ211" s="7">
        <v>1994</v>
      </c>
      <c r="AR211" s="7" t="s">
        <v>20</v>
      </c>
      <c r="AS211" s="3">
        <f t="shared" si="11"/>
        <v>1.81</v>
      </c>
    </row>
    <row r="212" spans="43:45" x14ac:dyDescent="0.2">
      <c r="AQ212" s="7">
        <v>1994</v>
      </c>
      <c r="AR212" s="7" t="s">
        <v>21</v>
      </c>
      <c r="AS212" s="3">
        <f t="shared" si="11"/>
        <v>2.08</v>
      </c>
    </row>
    <row r="213" spans="43:45" x14ac:dyDescent="0.2">
      <c r="AQ213" s="7">
        <v>1994</v>
      </c>
      <c r="AR213" s="7" t="s">
        <v>22</v>
      </c>
      <c r="AS213" s="3">
        <f t="shared" si="11"/>
        <v>1.65</v>
      </c>
    </row>
    <row r="214" spans="43:45" x14ac:dyDescent="0.2">
      <c r="AQ214" s="7">
        <v>1994</v>
      </c>
      <c r="AR214" s="7" t="s">
        <v>23</v>
      </c>
      <c r="AS214" s="3">
        <f t="shared" si="11"/>
        <v>1.4909999999999999</v>
      </c>
    </row>
    <row r="215" spans="43:45" x14ac:dyDescent="0.2">
      <c r="AQ215" s="7">
        <v>1994</v>
      </c>
      <c r="AR215" s="7" t="s">
        <v>24</v>
      </c>
      <c r="AS215" s="3">
        <f t="shared" si="11"/>
        <v>2.13</v>
      </c>
    </row>
    <row r="216" spans="43:45" x14ac:dyDescent="0.2">
      <c r="AQ216" s="7">
        <v>1994</v>
      </c>
      <c r="AR216" s="7" t="s">
        <v>25</v>
      </c>
      <c r="AS216" s="3">
        <f t="shared" si="11"/>
        <v>1.87</v>
      </c>
    </row>
    <row r="217" spans="43:45" x14ac:dyDescent="0.2">
      <c r="AQ217" s="7">
        <v>1994</v>
      </c>
      <c r="AR217" s="7" t="s">
        <v>26</v>
      </c>
      <c r="AS217" s="3">
        <f t="shared" si="11"/>
        <v>2.27</v>
      </c>
    </row>
    <row r="218" spans="43:45" x14ac:dyDescent="0.2">
      <c r="AQ218" s="7">
        <v>1994</v>
      </c>
      <c r="AR218" s="7" t="s">
        <v>27</v>
      </c>
      <c r="AS218" s="3">
        <f t="shared" si="11"/>
        <v>2</v>
      </c>
    </row>
    <row r="219" spans="43:45" x14ac:dyDescent="0.2">
      <c r="AQ219" s="7">
        <v>1995</v>
      </c>
      <c r="AR219" s="7" t="s">
        <v>7</v>
      </c>
      <c r="AS219" s="3">
        <f t="shared" ref="AS219:AS239" si="12">P92</f>
        <v>1.4757359454707455</v>
      </c>
    </row>
    <row r="220" spans="43:45" x14ac:dyDescent="0.2">
      <c r="AQ220" s="7">
        <v>1995</v>
      </c>
      <c r="AR220" s="7" t="s">
        <v>8</v>
      </c>
      <c r="AS220" s="3">
        <f t="shared" si="12"/>
        <v>1.9525465697948043</v>
      </c>
    </row>
    <row r="221" spans="43:45" x14ac:dyDescent="0.2">
      <c r="AQ221" s="7">
        <v>1995</v>
      </c>
      <c r="AR221" s="7" t="s">
        <v>9</v>
      </c>
      <c r="AS221" s="3">
        <f t="shared" si="12"/>
        <v>1.9657235768360046</v>
      </c>
    </row>
    <row r="222" spans="43:45" x14ac:dyDescent="0.2">
      <c r="AQ222" s="7">
        <v>1995</v>
      </c>
      <c r="AR222" s="7" t="s">
        <v>10</v>
      </c>
      <c r="AS222" s="3">
        <f t="shared" si="12"/>
        <v>1.931371544224872</v>
      </c>
    </row>
    <row r="223" spans="43:45" x14ac:dyDescent="0.2">
      <c r="AQ223" s="7">
        <v>1995</v>
      </c>
      <c r="AR223" s="7" t="s">
        <v>11</v>
      </c>
      <c r="AS223" s="3">
        <f t="shared" si="12"/>
        <v>2.3210657531839014</v>
      </c>
    </row>
    <row r="224" spans="43:45" x14ac:dyDescent="0.2">
      <c r="AQ224" s="7">
        <v>1995</v>
      </c>
      <c r="AR224" s="7" t="s">
        <v>12</v>
      </c>
      <c r="AS224" s="3">
        <f t="shared" si="12"/>
        <v>1.7010087013964093</v>
      </c>
    </row>
    <row r="225" spans="43:45" x14ac:dyDescent="0.2">
      <c r="AQ225" s="7">
        <v>1995</v>
      </c>
      <c r="AR225" s="7" t="s">
        <v>13</v>
      </c>
      <c r="AS225" s="3">
        <f t="shared" si="12"/>
        <v>2.4187289784373851</v>
      </c>
    </row>
    <row r="226" spans="43:45" x14ac:dyDescent="0.2">
      <c r="AQ226" s="7">
        <v>1995</v>
      </c>
      <c r="AR226" s="7" t="s">
        <v>14</v>
      </c>
      <c r="AS226" s="3">
        <f t="shared" si="12"/>
        <v>1.8282518454138281</v>
      </c>
    </row>
    <row r="227" spans="43:45" x14ac:dyDescent="0.2">
      <c r="AQ227" s="7">
        <v>1995</v>
      </c>
      <c r="AR227" s="7" t="s">
        <v>15</v>
      </c>
      <c r="AS227" s="3">
        <f t="shared" si="12"/>
        <v>2.0636614887238074</v>
      </c>
    </row>
    <row r="228" spans="43:45" x14ac:dyDescent="0.2">
      <c r="AQ228" s="7">
        <v>1995</v>
      </c>
      <c r="AR228" s="7" t="s">
        <v>16</v>
      </c>
      <c r="AS228" s="3">
        <f t="shared" si="12"/>
        <v>1.454325724992676</v>
      </c>
    </row>
    <row r="229" spans="43:45" x14ac:dyDescent="0.2">
      <c r="AQ229" s="7">
        <v>1995</v>
      </c>
      <c r="AR229" s="7" t="s">
        <v>17</v>
      </c>
      <c r="AS229" s="3">
        <f t="shared" si="12"/>
        <v>1.6819662526884207</v>
      </c>
    </row>
    <row r="230" spans="43:45" x14ac:dyDescent="0.2">
      <c r="AQ230" s="7">
        <v>1995</v>
      </c>
      <c r="AR230" s="7" t="s">
        <v>18</v>
      </c>
      <c r="AS230" s="3">
        <f t="shared" si="12"/>
        <v>2.3329874890142692</v>
      </c>
    </row>
    <row r="231" spans="43:45" x14ac:dyDescent="0.2">
      <c r="AQ231" s="7">
        <v>1995</v>
      </c>
      <c r="AR231" s="7" t="s">
        <v>19</v>
      </c>
      <c r="AS231" s="3">
        <f t="shared" si="12"/>
        <v>1.6610164201524562</v>
      </c>
    </row>
    <row r="232" spans="43:45" x14ac:dyDescent="0.2">
      <c r="AQ232" s="7">
        <v>1995</v>
      </c>
      <c r="AR232" s="7" t="s">
        <v>20</v>
      </c>
      <c r="AS232" s="3">
        <f t="shared" si="12"/>
        <v>1.7529507795439423</v>
      </c>
    </row>
    <row r="233" spans="43:45" x14ac:dyDescent="0.2">
      <c r="AQ233" s="7">
        <v>1995</v>
      </c>
      <c r="AR233" s="7" t="s">
        <v>21</v>
      </c>
      <c r="AS233" s="3">
        <f t="shared" si="12"/>
        <v>2.258626529618764</v>
      </c>
    </row>
    <row r="234" spans="43:45" x14ac:dyDescent="0.2">
      <c r="AQ234" s="7">
        <v>1995</v>
      </c>
      <c r="AR234" s="7" t="s">
        <v>22</v>
      </c>
      <c r="AS234" s="3">
        <f t="shared" si="12"/>
        <v>1.6610603733843348</v>
      </c>
    </row>
    <row r="235" spans="43:45" x14ac:dyDescent="0.2">
      <c r="AQ235" s="7">
        <v>1995</v>
      </c>
      <c r="AR235" s="7" t="s">
        <v>23</v>
      </c>
      <c r="AS235" s="3">
        <f t="shared" si="12"/>
        <v>1.659951335509563</v>
      </c>
    </row>
    <row r="236" spans="43:45" x14ac:dyDescent="0.2">
      <c r="AQ236" s="7">
        <v>1995</v>
      </c>
      <c r="AR236" s="7" t="s">
        <v>24</v>
      </c>
      <c r="AS236" s="3">
        <f t="shared" si="12"/>
        <v>2.1346434469430968</v>
      </c>
    </row>
    <row r="237" spans="43:45" x14ac:dyDescent="0.2">
      <c r="AQ237" s="7">
        <v>1995</v>
      </c>
      <c r="AR237" s="7" t="s">
        <v>25</v>
      </c>
      <c r="AS237" s="3">
        <f t="shared" si="12"/>
        <v>1.8727728432347077</v>
      </c>
    </row>
    <row r="238" spans="43:45" x14ac:dyDescent="0.2">
      <c r="AQ238" s="7">
        <v>1995</v>
      </c>
      <c r="AR238" s="7" t="s">
        <v>26</v>
      </c>
      <c r="AS238" s="3">
        <f t="shared" si="12"/>
        <v>2.2185527463339927</v>
      </c>
    </row>
    <row r="239" spans="43:45" x14ac:dyDescent="0.2">
      <c r="AQ239" s="7">
        <v>1995</v>
      </c>
      <c r="AR239" s="7" t="s">
        <v>27</v>
      </c>
      <c r="AS239" s="3">
        <f t="shared" si="12"/>
        <v>2.0201748269769402</v>
      </c>
    </row>
    <row r="240" spans="43:45" x14ac:dyDescent="0.2">
      <c r="AQ240" s="7">
        <v>1996</v>
      </c>
      <c r="AR240" s="7" t="s">
        <v>7</v>
      </c>
      <c r="AS240" s="3">
        <f t="shared" ref="AS240:AS260" si="13">Q92</f>
        <v>1.4664630623600532</v>
      </c>
    </row>
    <row r="241" spans="43:45" x14ac:dyDescent="0.2">
      <c r="AQ241" s="7">
        <v>1996</v>
      </c>
      <c r="AR241" s="7" t="s">
        <v>8</v>
      </c>
      <c r="AS241" s="3">
        <f t="shared" si="13"/>
        <v>1.8868965666817297</v>
      </c>
    </row>
    <row r="242" spans="43:45" x14ac:dyDescent="0.2">
      <c r="AQ242" s="7">
        <v>1996</v>
      </c>
      <c r="AR242" s="7" t="s">
        <v>9</v>
      </c>
      <c r="AS242" s="3">
        <f t="shared" si="13"/>
        <v>2.0043837949327425</v>
      </c>
    </row>
    <row r="243" spans="43:45" x14ac:dyDescent="0.2">
      <c r="AQ243" s="7">
        <v>1996</v>
      </c>
      <c r="AR243" s="7" t="s">
        <v>10</v>
      </c>
      <c r="AS243" s="3">
        <f t="shared" si="13"/>
        <v>1.9726060374471501</v>
      </c>
    </row>
    <row r="244" spans="43:45" x14ac:dyDescent="0.2">
      <c r="AQ244" s="7">
        <v>1996</v>
      </c>
      <c r="AR244" s="7" t="s">
        <v>11</v>
      </c>
      <c r="AS244" s="3">
        <f t="shared" si="13"/>
        <v>2.2321395006950295</v>
      </c>
    </row>
    <row r="245" spans="43:45" x14ac:dyDescent="0.2">
      <c r="AQ245" s="7">
        <v>1996</v>
      </c>
      <c r="AR245" s="7" t="s">
        <v>12</v>
      </c>
      <c r="AS245" s="3">
        <f t="shared" si="13"/>
        <v>1.683524219741684</v>
      </c>
    </row>
    <row r="246" spans="43:45" x14ac:dyDescent="0.2">
      <c r="AQ246" s="7">
        <v>1996</v>
      </c>
      <c r="AR246" s="7" t="s">
        <v>13</v>
      </c>
      <c r="AS246" s="3">
        <f t="shared" si="13"/>
        <v>2.286921320375769</v>
      </c>
    </row>
    <row r="247" spans="43:45" x14ac:dyDescent="0.2">
      <c r="AQ247" s="7">
        <v>1996</v>
      </c>
      <c r="AR247" s="7" t="s">
        <v>14</v>
      </c>
      <c r="AS247" s="3">
        <f t="shared" si="13"/>
        <v>1.8178463893329124</v>
      </c>
    </row>
    <row r="248" spans="43:45" x14ac:dyDescent="0.2">
      <c r="AQ248" s="7">
        <v>1996</v>
      </c>
      <c r="AR248" s="7" t="s">
        <v>15</v>
      </c>
      <c r="AS248" s="3">
        <f t="shared" si="13"/>
        <v>2.0604041457326385</v>
      </c>
    </row>
    <row r="249" spans="43:45" x14ac:dyDescent="0.2">
      <c r="AQ249" s="7">
        <v>1996</v>
      </c>
      <c r="AR249" s="7" t="s">
        <v>16</v>
      </c>
      <c r="AS249" s="3">
        <f t="shared" si="13"/>
        <v>1.6433880036546689</v>
      </c>
    </row>
    <row r="250" spans="43:45" x14ac:dyDescent="0.2">
      <c r="AQ250" s="7">
        <v>1996</v>
      </c>
      <c r="AR250" s="7" t="s">
        <v>17</v>
      </c>
      <c r="AS250" s="3">
        <f t="shared" si="13"/>
        <v>1.6800634383734863</v>
      </c>
    </row>
    <row r="251" spans="43:45" x14ac:dyDescent="0.2">
      <c r="AQ251" s="7">
        <v>1996</v>
      </c>
      <c r="AR251" s="7" t="s">
        <v>18</v>
      </c>
      <c r="AS251" s="3">
        <f t="shared" si="13"/>
        <v>2.428493501872345</v>
      </c>
    </row>
    <row r="252" spans="43:45" x14ac:dyDescent="0.2">
      <c r="AQ252" s="7">
        <v>1996</v>
      </c>
      <c r="AR252" s="7" t="s">
        <v>19</v>
      </c>
      <c r="AS252" s="3">
        <f t="shared" si="13"/>
        <v>1.654435854618292</v>
      </c>
    </row>
    <row r="253" spans="43:45" x14ac:dyDescent="0.2">
      <c r="AQ253" s="7">
        <v>1996</v>
      </c>
      <c r="AR253" s="7" t="s">
        <v>20</v>
      </c>
      <c r="AS253" s="3">
        <f t="shared" si="13"/>
        <v>1.6491534662907803</v>
      </c>
    </row>
    <row r="254" spans="43:45" x14ac:dyDescent="0.2">
      <c r="AQ254" s="7">
        <v>1996</v>
      </c>
      <c r="AR254" s="7" t="s">
        <v>21</v>
      </c>
      <c r="AS254" s="3">
        <f t="shared" si="13"/>
        <v>2.3841300697944563</v>
      </c>
    </row>
    <row r="255" spans="43:45" x14ac:dyDescent="0.2">
      <c r="AQ255" s="7">
        <v>1996</v>
      </c>
      <c r="AR255" s="7" t="s">
        <v>22</v>
      </c>
      <c r="AS255" s="3">
        <f t="shared" si="13"/>
        <v>1.636224943680221</v>
      </c>
    </row>
    <row r="256" spans="43:45" x14ac:dyDescent="0.2">
      <c r="AQ256" s="7">
        <v>1996</v>
      </c>
      <c r="AR256" s="7" t="s">
        <v>23</v>
      </c>
      <c r="AS256" s="3">
        <f t="shared" si="13"/>
        <v>1.7807093376855494</v>
      </c>
    </row>
    <row r="257" spans="43:45" x14ac:dyDescent="0.2">
      <c r="AQ257" s="7">
        <v>1996</v>
      </c>
      <c r="AR257" s="7" t="s">
        <v>24</v>
      </c>
      <c r="AS257" s="3">
        <f t="shared" si="13"/>
        <v>2.1002967967522079</v>
      </c>
    </row>
    <row r="258" spans="43:45" x14ac:dyDescent="0.2">
      <c r="AQ258" s="7">
        <v>1996</v>
      </c>
      <c r="AR258" s="7" t="s">
        <v>25</v>
      </c>
      <c r="AS258" s="3">
        <f t="shared" si="13"/>
        <v>1.8647439625510354</v>
      </c>
    </row>
    <row r="259" spans="43:45" x14ac:dyDescent="0.2">
      <c r="AQ259" s="7">
        <v>1996</v>
      </c>
      <c r="AR259" s="7" t="s">
        <v>26</v>
      </c>
      <c r="AS259" s="3">
        <f t="shared" si="13"/>
        <v>2.1540870363929172</v>
      </c>
    </row>
    <row r="260" spans="43:45" x14ac:dyDescent="0.2">
      <c r="AQ260" s="7">
        <v>1996</v>
      </c>
      <c r="AR260" s="7" t="s">
        <v>27</v>
      </c>
      <c r="AS260" s="3">
        <f t="shared" si="13"/>
        <v>2.0307802304932543</v>
      </c>
    </row>
    <row r="261" spans="43:45" x14ac:dyDescent="0.2">
      <c r="AQ261" s="7">
        <v>1997</v>
      </c>
      <c r="AR261" s="7" t="s">
        <v>7</v>
      </c>
      <c r="AS261" s="3">
        <f t="shared" ref="AS261:AS281" si="14">R92</f>
        <v>1.4535728591861332</v>
      </c>
    </row>
    <row r="262" spans="43:45" x14ac:dyDescent="0.2">
      <c r="AQ262" s="7">
        <v>1997</v>
      </c>
      <c r="AR262" s="7" t="s">
        <v>8</v>
      </c>
      <c r="AS262" s="3">
        <f t="shared" si="14"/>
        <v>1.8045242111864361</v>
      </c>
    </row>
    <row r="263" spans="43:45" x14ac:dyDescent="0.2">
      <c r="AQ263" s="7">
        <v>1997</v>
      </c>
      <c r="AR263" s="7" t="s">
        <v>9</v>
      </c>
      <c r="AS263" s="3">
        <f t="shared" si="14"/>
        <v>2.041435691970821</v>
      </c>
    </row>
    <row r="264" spans="43:45" x14ac:dyDescent="0.2">
      <c r="AQ264" s="7">
        <v>1997</v>
      </c>
      <c r="AR264" s="7" t="s">
        <v>10</v>
      </c>
      <c r="AS264" s="3">
        <f t="shared" si="14"/>
        <v>1.9916833028566117</v>
      </c>
    </row>
    <row r="265" spans="43:45" x14ac:dyDescent="0.2">
      <c r="AQ265" s="7">
        <v>1997</v>
      </c>
      <c r="AR265" s="7" t="s">
        <v>11</v>
      </c>
      <c r="AS265" s="3">
        <f t="shared" si="14"/>
        <v>2.1213730516560245</v>
      </c>
    </row>
    <row r="266" spans="43:45" x14ac:dyDescent="0.2">
      <c r="AQ266" s="7">
        <v>1997</v>
      </c>
      <c r="AR266" s="7" t="s">
        <v>12</v>
      </c>
      <c r="AS266" s="3">
        <f t="shared" si="14"/>
        <v>1.6225059612650188</v>
      </c>
    </row>
    <row r="267" spans="43:45" x14ac:dyDescent="0.2">
      <c r="AQ267" s="7">
        <v>1997</v>
      </c>
      <c r="AR267" s="7" t="s">
        <v>13</v>
      </c>
      <c r="AS267" s="3">
        <f t="shared" si="14"/>
        <v>2.1533866470969545</v>
      </c>
    </row>
    <row r="268" spans="43:45" x14ac:dyDescent="0.2">
      <c r="AQ268" s="7">
        <v>1997</v>
      </c>
      <c r="AR268" s="7" t="s">
        <v>14</v>
      </c>
      <c r="AS268" s="3">
        <f t="shared" si="14"/>
        <v>1.7885180949104362</v>
      </c>
    </row>
    <row r="269" spans="43:45" x14ac:dyDescent="0.2">
      <c r="AQ269" s="7">
        <v>1997</v>
      </c>
      <c r="AR269" s="7" t="s">
        <v>15</v>
      </c>
      <c r="AS269" s="3">
        <f t="shared" si="14"/>
        <v>2.0354665382037851</v>
      </c>
    </row>
    <row r="270" spans="43:45" x14ac:dyDescent="0.2">
      <c r="AQ270" s="7">
        <v>1997</v>
      </c>
      <c r="AR270" s="7" t="s">
        <v>16</v>
      </c>
      <c r="AS270" s="3">
        <f t="shared" si="14"/>
        <v>1.8306272026038106</v>
      </c>
    </row>
    <row r="271" spans="43:45" x14ac:dyDescent="0.2">
      <c r="AQ271" s="7">
        <v>1997</v>
      </c>
      <c r="AR271" s="7" t="s">
        <v>17</v>
      </c>
      <c r="AS271" s="3">
        <f t="shared" si="14"/>
        <v>1.6767269304990355</v>
      </c>
    </row>
    <row r="272" spans="43:45" x14ac:dyDescent="0.2">
      <c r="AQ272" s="7">
        <v>1997</v>
      </c>
      <c r="AR272" s="7" t="s">
        <v>18</v>
      </c>
      <c r="AS272" s="3">
        <f t="shared" si="14"/>
        <v>2.4652505801484628</v>
      </c>
    </row>
    <row r="273" spans="43:45" x14ac:dyDescent="0.2">
      <c r="AQ273" s="7">
        <v>1997</v>
      </c>
      <c r="AR273" s="7" t="s">
        <v>19</v>
      </c>
      <c r="AS273" s="3">
        <f t="shared" si="14"/>
        <v>1.6312500594085999</v>
      </c>
    </row>
    <row r="274" spans="43:45" x14ac:dyDescent="0.2">
      <c r="AQ274" s="7">
        <v>1997</v>
      </c>
      <c r="AR274" s="7" t="s">
        <v>20</v>
      </c>
      <c r="AS274" s="3">
        <f t="shared" si="14"/>
        <v>1.5437586057288024</v>
      </c>
    </row>
    <row r="275" spans="43:45" x14ac:dyDescent="0.2">
      <c r="AQ275" s="7">
        <v>1997</v>
      </c>
      <c r="AR275" s="7" t="s">
        <v>21</v>
      </c>
      <c r="AS275" s="3">
        <f t="shared" si="14"/>
        <v>2.5075419419321605</v>
      </c>
    </row>
    <row r="276" spans="43:45" x14ac:dyDescent="0.2">
      <c r="AQ276" s="7">
        <v>1997</v>
      </c>
      <c r="AR276" s="7" t="s">
        <v>22</v>
      </c>
      <c r="AS276" s="3">
        <f t="shared" si="14"/>
        <v>1.6101628277052769</v>
      </c>
    </row>
    <row r="277" spans="43:45" x14ac:dyDescent="0.2">
      <c r="AQ277" s="7">
        <v>1997</v>
      </c>
      <c r="AR277" s="7" t="s">
        <v>23</v>
      </c>
      <c r="AS277" s="3">
        <f t="shared" si="14"/>
        <v>1.8998204035832138</v>
      </c>
    </row>
    <row r="278" spans="43:45" x14ac:dyDescent="0.2">
      <c r="AQ278" s="7">
        <v>1997</v>
      </c>
      <c r="AR278" s="7" t="s">
        <v>24</v>
      </c>
      <c r="AS278" s="3">
        <f t="shared" si="14"/>
        <v>2.0587225742225725</v>
      </c>
    </row>
    <row r="279" spans="43:45" x14ac:dyDescent="0.2">
      <c r="AQ279" s="7">
        <v>1997</v>
      </c>
      <c r="AR279" s="7" t="s">
        <v>25</v>
      </c>
      <c r="AS279" s="3">
        <f t="shared" si="14"/>
        <v>1.8331050422148492</v>
      </c>
    </row>
    <row r="280" spans="43:45" x14ac:dyDescent="0.2">
      <c r="AQ280" s="7">
        <v>1997</v>
      </c>
      <c r="AR280" s="7" t="s">
        <v>26</v>
      </c>
      <c r="AS280" s="3">
        <f t="shared" si="14"/>
        <v>2.0808883994606586</v>
      </c>
    </row>
    <row r="281" spans="43:45" x14ac:dyDescent="0.2">
      <c r="AQ281" s="7">
        <v>1997</v>
      </c>
      <c r="AR281" s="7" t="s">
        <v>27</v>
      </c>
      <c r="AS281" s="3">
        <f t="shared" si="14"/>
        <v>2.0204691257501479</v>
      </c>
    </row>
    <row r="282" spans="43:45" x14ac:dyDescent="0.2">
      <c r="AQ282" s="7">
        <v>1998</v>
      </c>
      <c r="AR282" s="7" t="s">
        <v>7</v>
      </c>
      <c r="AS282" s="3">
        <f t="shared" ref="AS282:AS302" si="15">S92</f>
        <v>1.43</v>
      </c>
    </row>
    <row r="283" spans="43:45" x14ac:dyDescent="0.2">
      <c r="AQ283" s="7">
        <v>1998</v>
      </c>
      <c r="AR283" s="7" t="s">
        <v>8</v>
      </c>
      <c r="AS283" s="3">
        <f t="shared" si="15"/>
        <v>1.71</v>
      </c>
    </row>
    <row r="284" spans="43:45" x14ac:dyDescent="0.2">
      <c r="AQ284" s="7">
        <v>1998</v>
      </c>
      <c r="AR284" s="7" t="s">
        <v>9</v>
      </c>
      <c r="AS284" s="3">
        <f t="shared" si="15"/>
        <v>2.06</v>
      </c>
    </row>
    <row r="285" spans="43:45" x14ac:dyDescent="0.2">
      <c r="AQ285" s="7">
        <v>1998</v>
      </c>
      <c r="AR285" s="7" t="s">
        <v>10</v>
      </c>
      <c r="AS285" s="3">
        <f t="shared" si="15"/>
        <v>2</v>
      </c>
    </row>
    <row r="286" spans="43:45" x14ac:dyDescent="0.2">
      <c r="AQ286" s="7">
        <v>1998</v>
      </c>
      <c r="AR286" s="7" t="s">
        <v>11</v>
      </c>
      <c r="AS286" s="3">
        <f t="shared" si="15"/>
        <v>2</v>
      </c>
    </row>
    <row r="287" spans="43:45" x14ac:dyDescent="0.2">
      <c r="AQ287" s="7">
        <v>1998</v>
      </c>
      <c r="AR287" s="7" t="s">
        <v>12</v>
      </c>
      <c r="AS287" s="3">
        <f t="shared" si="15"/>
        <v>1.56</v>
      </c>
    </row>
    <row r="288" spans="43:45" x14ac:dyDescent="0.2">
      <c r="AQ288" s="7">
        <v>1998</v>
      </c>
      <c r="AR288" s="7" t="s">
        <v>13</v>
      </c>
      <c r="AS288" s="3">
        <f t="shared" si="15"/>
        <v>2</v>
      </c>
    </row>
    <row r="289" spans="43:45" x14ac:dyDescent="0.2">
      <c r="AQ289" s="7">
        <v>1998</v>
      </c>
      <c r="AR289" s="7" t="s">
        <v>14</v>
      </c>
      <c r="AS289" s="3">
        <f t="shared" si="15"/>
        <v>1.75</v>
      </c>
    </row>
    <row r="290" spans="43:45" x14ac:dyDescent="0.2">
      <c r="AQ290" s="7">
        <v>1998</v>
      </c>
      <c r="AR290" s="7" t="s">
        <v>15</v>
      </c>
      <c r="AS290" s="3">
        <f t="shared" si="15"/>
        <v>2</v>
      </c>
    </row>
    <row r="291" spans="43:45" x14ac:dyDescent="0.2">
      <c r="AQ291" s="7">
        <v>1998</v>
      </c>
      <c r="AR291" s="7" t="s">
        <v>16</v>
      </c>
      <c r="AS291" s="3">
        <f t="shared" si="15"/>
        <v>2</v>
      </c>
    </row>
    <row r="292" spans="43:45" x14ac:dyDescent="0.2">
      <c r="AQ292" s="7">
        <v>1998</v>
      </c>
      <c r="AR292" s="7" t="s">
        <v>17</v>
      </c>
      <c r="AS292" s="3">
        <f t="shared" si="15"/>
        <v>1.66</v>
      </c>
    </row>
    <row r="293" spans="43:45" x14ac:dyDescent="0.2">
      <c r="AQ293" s="7">
        <v>1998</v>
      </c>
      <c r="AR293" s="7" t="s">
        <v>18</v>
      </c>
      <c r="AS293" s="3">
        <f t="shared" si="15"/>
        <v>2.5</v>
      </c>
    </row>
    <row r="294" spans="43:45" x14ac:dyDescent="0.2">
      <c r="AQ294" s="7">
        <v>1998</v>
      </c>
      <c r="AR294" s="7" t="s">
        <v>19</v>
      </c>
      <c r="AS294" s="3">
        <f t="shared" si="15"/>
        <v>1.6</v>
      </c>
    </row>
    <row r="295" spans="43:45" x14ac:dyDescent="0.2">
      <c r="AQ295" s="7">
        <v>1998</v>
      </c>
      <c r="AR295" s="7" t="s">
        <v>20</v>
      </c>
      <c r="AS295" s="3">
        <f t="shared" si="15"/>
        <v>1.42</v>
      </c>
    </row>
    <row r="296" spans="43:45" x14ac:dyDescent="0.2">
      <c r="AQ296" s="7">
        <v>1998</v>
      </c>
      <c r="AR296" s="7" t="s">
        <v>21</v>
      </c>
      <c r="AS296" s="3">
        <f t="shared" si="15"/>
        <v>2.61</v>
      </c>
    </row>
    <row r="297" spans="43:45" x14ac:dyDescent="0.2">
      <c r="AQ297" s="7">
        <v>1998</v>
      </c>
      <c r="AR297" s="7" t="s">
        <v>22</v>
      </c>
      <c r="AS297" s="3">
        <f t="shared" si="15"/>
        <v>1.57</v>
      </c>
    </row>
    <row r="298" spans="43:45" x14ac:dyDescent="0.2">
      <c r="AQ298" s="7">
        <v>1998</v>
      </c>
      <c r="AR298" s="7" t="s">
        <v>23</v>
      </c>
      <c r="AS298" s="3">
        <f t="shared" si="15"/>
        <v>2</v>
      </c>
    </row>
    <row r="299" spans="43:45" x14ac:dyDescent="0.2">
      <c r="AQ299" s="7">
        <v>1998</v>
      </c>
      <c r="AR299" s="7" t="s">
        <v>24</v>
      </c>
      <c r="AS299" s="3">
        <f t="shared" si="15"/>
        <v>2</v>
      </c>
    </row>
    <row r="300" spans="43:45" x14ac:dyDescent="0.2">
      <c r="AQ300" s="7">
        <v>1998</v>
      </c>
      <c r="AR300" s="7" t="s">
        <v>25</v>
      </c>
      <c r="AS300" s="3">
        <f t="shared" si="15"/>
        <v>1.79</v>
      </c>
    </row>
    <row r="301" spans="43:45" x14ac:dyDescent="0.2">
      <c r="AQ301" s="7">
        <v>1998</v>
      </c>
      <c r="AR301" s="7" t="s">
        <v>26</v>
      </c>
      <c r="AS301" s="3">
        <f t="shared" si="15"/>
        <v>2</v>
      </c>
    </row>
    <row r="302" spans="43:45" x14ac:dyDescent="0.2">
      <c r="AQ302" s="7">
        <v>1998</v>
      </c>
      <c r="AR302" s="7" t="s">
        <v>27</v>
      </c>
      <c r="AS302" s="3">
        <f t="shared" si="15"/>
        <v>2</v>
      </c>
    </row>
    <row r="303" spans="43:45" x14ac:dyDescent="0.2">
      <c r="AQ303" s="7">
        <v>1999</v>
      </c>
      <c r="AR303" s="7" t="s">
        <v>7</v>
      </c>
      <c r="AS303" s="3">
        <f t="shared" ref="AS303:AS323" si="16">T92</f>
        <v>1.3972703504336215</v>
      </c>
    </row>
    <row r="304" spans="43:45" x14ac:dyDescent="0.2">
      <c r="AQ304" s="7">
        <v>1999</v>
      </c>
      <c r="AR304" s="7" t="s">
        <v>8</v>
      </c>
      <c r="AS304" s="3">
        <f t="shared" si="16"/>
        <v>1.7994508958860282</v>
      </c>
    </row>
    <row r="305" spans="43:45" x14ac:dyDescent="0.2">
      <c r="AQ305" s="7">
        <v>1999</v>
      </c>
      <c r="AR305" s="7" t="s">
        <v>9</v>
      </c>
      <c r="AS305" s="3">
        <f t="shared" si="16"/>
        <v>2.0517562163518486</v>
      </c>
    </row>
    <row r="306" spans="43:45" x14ac:dyDescent="0.2">
      <c r="AQ306" s="7">
        <v>1999</v>
      </c>
      <c r="AR306" s="7" t="s">
        <v>10</v>
      </c>
      <c r="AS306" s="3">
        <f t="shared" si="16"/>
        <v>1.9340924254696363</v>
      </c>
    </row>
    <row r="307" spans="43:45" x14ac:dyDescent="0.2">
      <c r="AQ307" s="7">
        <v>1999</v>
      </c>
      <c r="AR307" s="7" t="s">
        <v>11</v>
      </c>
      <c r="AS307" s="3">
        <f t="shared" si="16"/>
        <v>2.0600354501408846</v>
      </c>
    </row>
    <row r="308" spans="43:45" x14ac:dyDescent="0.2">
      <c r="AQ308" s="7">
        <v>1999</v>
      </c>
      <c r="AR308" s="7" t="s">
        <v>12</v>
      </c>
      <c r="AS308" s="3">
        <f t="shared" si="16"/>
        <v>1.5728975821862903</v>
      </c>
    </row>
    <row r="309" spans="43:45" x14ac:dyDescent="0.2">
      <c r="AQ309" s="7">
        <v>1999</v>
      </c>
      <c r="AR309" s="7" t="s">
        <v>13</v>
      </c>
      <c r="AS309" s="3">
        <f t="shared" si="16"/>
        <v>1.9320888225858508</v>
      </c>
    </row>
    <row r="310" spans="43:45" x14ac:dyDescent="0.2">
      <c r="AQ310" s="7">
        <v>1999</v>
      </c>
      <c r="AR310" s="7" t="s">
        <v>14</v>
      </c>
      <c r="AS310" s="3">
        <f t="shared" si="16"/>
        <v>1.74871324701602</v>
      </c>
    </row>
    <row r="311" spans="43:45" x14ac:dyDescent="0.2">
      <c r="AQ311" s="7">
        <v>1999</v>
      </c>
      <c r="AR311" s="7" t="s">
        <v>15</v>
      </c>
      <c r="AS311" s="3">
        <f t="shared" si="16"/>
        <v>1.949761179712393</v>
      </c>
    </row>
    <row r="312" spans="43:45" x14ac:dyDescent="0.2">
      <c r="AQ312" s="7">
        <v>1999</v>
      </c>
      <c r="AR312" s="7" t="s">
        <v>16</v>
      </c>
      <c r="AS312" s="3">
        <f t="shared" si="16"/>
        <v>1.9385126639286594</v>
      </c>
    </row>
    <row r="313" spans="43:45" x14ac:dyDescent="0.2">
      <c r="AQ313" s="7">
        <v>1999</v>
      </c>
      <c r="AR313" s="7" t="s">
        <v>17</v>
      </c>
      <c r="AS313" s="3">
        <f t="shared" si="16"/>
        <v>1.6963244410794314</v>
      </c>
    </row>
    <row r="314" spans="43:45" x14ac:dyDescent="0.2">
      <c r="AQ314" s="7">
        <v>1999</v>
      </c>
      <c r="AR314" s="7" t="s">
        <v>18</v>
      </c>
      <c r="AS314" s="3">
        <f t="shared" si="16"/>
        <v>2.287818884667475</v>
      </c>
    </row>
    <row r="315" spans="43:45" x14ac:dyDescent="0.2">
      <c r="AQ315" s="7">
        <v>1999</v>
      </c>
      <c r="AR315" s="7" t="s">
        <v>19</v>
      </c>
      <c r="AS315" s="3">
        <f t="shared" si="16"/>
        <v>1.5881070648511875</v>
      </c>
    </row>
    <row r="316" spans="43:45" x14ac:dyDescent="0.2">
      <c r="AQ316" s="7">
        <v>1999</v>
      </c>
      <c r="AR316" s="7" t="s">
        <v>20</v>
      </c>
      <c r="AS316" s="3">
        <f t="shared" si="16"/>
        <v>1.4896798710074424</v>
      </c>
    </row>
    <row r="317" spans="43:45" x14ac:dyDescent="0.2">
      <c r="AQ317" s="7">
        <v>1999</v>
      </c>
      <c r="AR317" s="7" t="s">
        <v>21</v>
      </c>
      <c r="AS317" s="3">
        <f t="shared" si="16"/>
        <v>3.1429510028511536</v>
      </c>
    </row>
    <row r="318" spans="43:45" x14ac:dyDescent="0.2">
      <c r="AQ318" s="7">
        <v>1999</v>
      </c>
      <c r="AR318" s="7" t="s">
        <v>22</v>
      </c>
      <c r="AS318" s="3">
        <f t="shared" si="16"/>
        <v>1.5017631876428665</v>
      </c>
    </row>
    <row r="319" spans="43:45" x14ac:dyDescent="0.2">
      <c r="AQ319" s="7">
        <v>1999</v>
      </c>
      <c r="AR319" s="7" t="s">
        <v>23</v>
      </c>
      <c r="AS319" s="3">
        <f t="shared" si="16"/>
        <v>2.2127377554794241</v>
      </c>
    </row>
    <row r="320" spans="43:45" x14ac:dyDescent="0.2">
      <c r="AQ320" s="7">
        <v>1999</v>
      </c>
      <c r="AR320" s="7" t="s">
        <v>24</v>
      </c>
      <c r="AS320" s="3">
        <f t="shared" si="16"/>
        <v>2.058473093554221</v>
      </c>
    </row>
    <row r="321" spans="43:45" x14ac:dyDescent="0.2">
      <c r="AQ321" s="7">
        <v>1999</v>
      </c>
      <c r="AR321" s="7" t="s">
        <v>25</v>
      </c>
      <c r="AS321" s="3">
        <f t="shared" si="16"/>
        <v>1.8372709729731698</v>
      </c>
    </row>
    <row r="322" spans="43:45" x14ac:dyDescent="0.2">
      <c r="AQ322" s="7">
        <v>1999</v>
      </c>
      <c r="AR322" s="7" t="s">
        <v>26</v>
      </c>
      <c r="AS322" s="3">
        <f t="shared" si="16"/>
        <v>2.1126374968681496</v>
      </c>
    </row>
    <row r="323" spans="43:45" x14ac:dyDescent="0.2">
      <c r="AQ323" s="7">
        <v>1999</v>
      </c>
      <c r="AR323" s="7" t="s">
        <v>27</v>
      </c>
      <c r="AS323" s="3">
        <f t="shared" si="16"/>
        <v>1.9377829856851867</v>
      </c>
    </row>
    <row r="324" spans="43:45" x14ac:dyDescent="0.2">
      <c r="AQ324" s="7">
        <v>2000</v>
      </c>
      <c r="AR324" s="7" t="s">
        <v>7</v>
      </c>
      <c r="AS324" s="3">
        <f t="shared" ref="AS324:AS344" si="17">U92</f>
        <v>1.3906230054232345</v>
      </c>
    </row>
    <row r="325" spans="43:45" x14ac:dyDescent="0.2">
      <c r="AQ325" s="7">
        <v>2000</v>
      </c>
      <c r="AR325" s="7" t="s">
        <v>8</v>
      </c>
      <c r="AS325" s="3">
        <f t="shared" si="17"/>
        <v>1.9304358605945828</v>
      </c>
    </row>
    <row r="326" spans="43:45" x14ac:dyDescent="0.2">
      <c r="AQ326" s="7">
        <v>2000</v>
      </c>
      <c r="AR326" s="7" t="s">
        <v>9</v>
      </c>
      <c r="AS326" s="3">
        <f t="shared" si="17"/>
        <v>2.0842731585376275</v>
      </c>
    </row>
    <row r="327" spans="43:45" x14ac:dyDescent="0.2">
      <c r="AQ327" s="7">
        <v>2000</v>
      </c>
      <c r="AR327" s="7" t="s">
        <v>10</v>
      </c>
      <c r="AS327" s="3">
        <f t="shared" si="17"/>
        <v>1.9118799873128518</v>
      </c>
    </row>
    <row r="328" spans="43:45" x14ac:dyDescent="0.2">
      <c r="AQ328" s="7">
        <v>2000</v>
      </c>
      <c r="AR328" s="7" t="s">
        <v>11</v>
      </c>
      <c r="AS328" s="3">
        <f t="shared" si="17"/>
        <v>2.1631408340305902</v>
      </c>
    </row>
    <row r="329" spans="43:45" x14ac:dyDescent="0.2">
      <c r="AQ329" s="7">
        <v>2000</v>
      </c>
      <c r="AR329" s="7" t="s">
        <v>12</v>
      </c>
      <c r="AS329" s="3">
        <f t="shared" si="17"/>
        <v>1.6299219210193949</v>
      </c>
    </row>
    <row r="330" spans="43:45" x14ac:dyDescent="0.2">
      <c r="AQ330" s="7">
        <v>2000</v>
      </c>
      <c r="AR330" s="7" t="s">
        <v>13</v>
      </c>
      <c r="AS330" s="3">
        <f t="shared" si="17"/>
        <v>1.9079465142045471</v>
      </c>
    </row>
    <row r="331" spans="43:45" x14ac:dyDescent="0.2">
      <c r="AQ331" s="7">
        <v>2000</v>
      </c>
      <c r="AR331" s="7" t="s">
        <v>14</v>
      </c>
      <c r="AS331" s="3">
        <f t="shared" si="17"/>
        <v>1.7847432571412842</v>
      </c>
    </row>
    <row r="332" spans="43:45" x14ac:dyDescent="0.2">
      <c r="AQ332" s="7">
        <v>2000</v>
      </c>
      <c r="AR332" s="7" t="s">
        <v>15</v>
      </c>
      <c r="AS332" s="3">
        <f t="shared" si="17"/>
        <v>1.9422768960182868</v>
      </c>
    </row>
    <row r="333" spans="43:45" x14ac:dyDescent="0.2">
      <c r="AQ333" s="7">
        <v>2000</v>
      </c>
      <c r="AR333" s="7" t="s">
        <v>16</v>
      </c>
      <c r="AS333" s="3">
        <f t="shared" si="17"/>
        <v>1.9166694429661302</v>
      </c>
    </row>
    <row r="334" spans="43:45" x14ac:dyDescent="0.2">
      <c r="AQ334" s="7">
        <v>2000</v>
      </c>
      <c r="AR334" s="7" t="s">
        <v>17</v>
      </c>
      <c r="AS334" s="3">
        <f t="shared" si="17"/>
        <v>1.7624245309225062</v>
      </c>
    </row>
    <row r="335" spans="43:45" x14ac:dyDescent="0.2">
      <c r="AQ335" s="7">
        <v>2000</v>
      </c>
      <c r="AR335" s="7" t="s">
        <v>18</v>
      </c>
      <c r="AS335" s="3">
        <f t="shared" si="17"/>
        <v>2.1351869315902947</v>
      </c>
    </row>
    <row r="336" spans="43:45" x14ac:dyDescent="0.2">
      <c r="AQ336" s="7">
        <v>2000</v>
      </c>
      <c r="AR336" s="7" t="s">
        <v>19</v>
      </c>
      <c r="AS336" s="3">
        <f t="shared" si="17"/>
        <v>1.6089604573652376</v>
      </c>
    </row>
    <row r="337" spans="43:45" x14ac:dyDescent="0.2">
      <c r="AQ337" s="7">
        <v>2000</v>
      </c>
      <c r="AR337" s="7" t="s">
        <v>20</v>
      </c>
      <c r="AS337" s="3">
        <f t="shared" si="17"/>
        <v>1.5998474217046919</v>
      </c>
    </row>
    <row r="338" spans="43:45" x14ac:dyDescent="0.2">
      <c r="AQ338" s="7">
        <v>2000</v>
      </c>
      <c r="AR338" s="7" t="s">
        <v>21</v>
      </c>
      <c r="AS338" s="3">
        <f t="shared" si="17"/>
        <v>3.7223531292900258</v>
      </c>
    </row>
    <row r="339" spans="43:45" x14ac:dyDescent="0.2">
      <c r="AQ339" s="7">
        <v>2000</v>
      </c>
      <c r="AR339" s="7" t="s">
        <v>22</v>
      </c>
      <c r="AS339" s="3">
        <f t="shared" si="17"/>
        <v>1.4646150826681121</v>
      </c>
    </row>
    <row r="340" spans="43:45" x14ac:dyDescent="0.2">
      <c r="AQ340" s="7">
        <v>2000</v>
      </c>
      <c r="AR340" s="7" t="s">
        <v>23</v>
      </c>
      <c r="AS340" s="3">
        <f t="shared" si="17"/>
        <v>2.4672148874006363</v>
      </c>
    </row>
    <row r="341" spans="43:45" x14ac:dyDescent="0.2">
      <c r="AQ341" s="7">
        <v>2000</v>
      </c>
      <c r="AR341" s="7" t="s">
        <v>24</v>
      </c>
      <c r="AS341" s="3">
        <f t="shared" si="17"/>
        <v>2.1601519887041167</v>
      </c>
    </row>
    <row r="342" spans="43:45" x14ac:dyDescent="0.2">
      <c r="AQ342" s="7">
        <v>2000</v>
      </c>
      <c r="AR342" s="7" t="s">
        <v>25</v>
      </c>
      <c r="AS342" s="3">
        <f t="shared" si="17"/>
        <v>1.9311021012710272</v>
      </c>
    </row>
    <row r="343" spans="43:45" x14ac:dyDescent="0.2">
      <c r="AQ343" s="7">
        <v>2000</v>
      </c>
      <c r="AR343" s="7" t="s">
        <v>26</v>
      </c>
      <c r="AS343" s="3">
        <f t="shared" si="17"/>
        <v>2.2498178718996984</v>
      </c>
    </row>
    <row r="344" spans="43:45" x14ac:dyDescent="0.2">
      <c r="AQ344" s="7">
        <v>2000</v>
      </c>
      <c r="AR344" s="7" t="s">
        <v>27</v>
      </c>
      <c r="AS344" s="3">
        <f t="shared" si="17"/>
        <v>1.9168143548947816</v>
      </c>
    </row>
    <row r="345" spans="43:45" x14ac:dyDescent="0.2">
      <c r="AQ345" s="7">
        <v>2001</v>
      </c>
      <c r="AR345" s="7" t="s">
        <v>7</v>
      </c>
      <c r="AS345" s="3">
        <f t="shared" ref="AS345:AS365" si="18">V92</f>
        <v>1.4176601476870117</v>
      </c>
    </row>
    <row r="346" spans="43:45" x14ac:dyDescent="0.2">
      <c r="AQ346" s="7">
        <v>2001</v>
      </c>
      <c r="AR346" s="7" t="s">
        <v>8</v>
      </c>
      <c r="AS346" s="3">
        <f t="shared" si="18"/>
        <v>2.1094105381320212</v>
      </c>
    </row>
    <row r="347" spans="43:45" x14ac:dyDescent="0.2">
      <c r="AQ347" s="7">
        <v>2001</v>
      </c>
      <c r="AR347" s="7" t="s">
        <v>9</v>
      </c>
      <c r="AS347" s="3">
        <f t="shared" si="18"/>
        <v>2.1715161184633742</v>
      </c>
    </row>
    <row r="348" spans="43:45" x14ac:dyDescent="0.2">
      <c r="AQ348" s="7">
        <v>2001</v>
      </c>
      <c r="AR348" s="7" t="s">
        <v>10</v>
      </c>
      <c r="AS348" s="3">
        <f t="shared" si="18"/>
        <v>1.9378013605713997</v>
      </c>
    </row>
    <row r="349" spans="43:45" x14ac:dyDescent="0.2">
      <c r="AQ349" s="7">
        <v>2001</v>
      </c>
      <c r="AR349" s="7" t="s">
        <v>11</v>
      </c>
      <c r="AS349" s="3">
        <f t="shared" si="18"/>
        <v>2.313691316480984</v>
      </c>
    </row>
    <row r="350" spans="43:45" x14ac:dyDescent="0.2">
      <c r="AQ350" s="7">
        <v>2001</v>
      </c>
      <c r="AR350" s="7" t="s">
        <v>12</v>
      </c>
      <c r="AS350" s="3">
        <f t="shared" si="18"/>
        <v>1.7246500784725272</v>
      </c>
    </row>
    <row r="351" spans="43:45" x14ac:dyDescent="0.2">
      <c r="AQ351" s="7">
        <v>2001</v>
      </c>
      <c r="AR351" s="7" t="s">
        <v>13</v>
      </c>
      <c r="AS351" s="3">
        <f t="shared" si="18"/>
        <v>1.9425690058640681</v>
      </c>
    </row>
    <row r="352" spans="43:45" x14ac:dyDescent="0.2">
      <c r="AQ352" s="7">
        <v>2001</v>
      </c>
      <c r="AR352" s="7" t="s">
        <v>14</v>
      </c>
      <c r="AS352" s="3">
        <f t="shared" si="18"/>
        <v>1.8618807725240014</v>
      </c>
    </row>
    <row r="353" spans="43:45" x14ac:dyDescent="0.2">
      <c r="AQ353" s="7">
        <v>2001</v>
      </c>
      <c r="AR353" s="7" t="s">
        <v>15</v>
      </c>
      <c r="AS353" s="3">
        <f t="shared" si="18"/>
        <v>1.981890273907102</v>
      </c>
    </row>
    <row r="354" spans="43:45" x14ac:dyDescent="0.2">
      <c r="AQ354" s="7">
        <v>2001</v>
      </c>
      <c r="AR354" s="7" t="s">
        <v>16</v>
      </c>
      <c r="AS354" s="3">
        <f t="shared" si="18"/>
        <v>1.9479196557277239</v>
      </c>
    </row>
    <row r="355" spans="43:45" x14ac:dyDescent="0.2">
      <c r="AQ355" s="7">
        <v>2001</v>
      </c>
      <c r="AR355" s="7" t="s">
        <v>17</v>
      </c>
      <c r="AS355" s="3">
        <f t="shared" si="18"/>
        <v>1.8683684900321849</v>
      </c>
    </row>
    <row r="356" spans="43:45" x14ac:dyDescent="0.2">
      <c r="AQ356" s="7">
        <v>2001</v>
      </c>
      <c r="AR356" s="7" t="s">
        <v>18</v>
      </c>
      <c r="AS356" s="3">
        <f t="shared" si="18"/>
        <v>2.0334363707400733</v>
      </c>
    </row>
    <row r="357" spans="43:45" x14ac:dyDescent="0.2">
      <c r="AQ357" s="7">
        <v>2001</v>
      </c>
      <c r="AR357" s="7" t="s">
        <v>19</v>
      </c>
      <c r="AS357" s="3">
        <f t="shared" si="18"/>
        <v>1.6658866425411856</v>
      </c>
    </row>
    <row r="358" spans="43:45" x14ac:dyDescent="0.2">
      <c r="AQ358" s="7">
        <v>2001</v>
      </c>
      <c r="AR358" s="7" t="s">
        <v>20</v>
      </c>
      <c r="AS358" s="3">
        <f t="shared" si="18"/>
        <v>1.7643743939191614</v>
      </c>
    </row>
    <row r="359" spans="43:45" x14ac:dyDescent="0.2">
      <c r="AQ359" s="7">
        <v>2001</v>
      </c>
      <c r="AR359" s="7" t="s">
        <v>21</v>
      </c>
      <c r="AS359" s="3">
        <f t="shared" si="18"/>
        <v>4.363987890464565</v>
      </c>
    </row>
    <row r="360" spans="43:45" x14ac:dyDescent="0.2">
      <c r="AQ360" s="7">
        <v>2001</v>
      </c>
      <c r="AR360" s="7" t="s">
        <v>22</v>
      </c>
      <c r="AS360" s="3">
        <f t="shared" si="18"/>
        <v>1.469207185133542</v>
      </c>
    </row>
    <row r="361" spans="43:45" x14ac:dyDescent="0.2">
      <c r="AQ361" s="7">
        <v>2001</v>
      </c>
      <c r="AR361" s="7" t="s">
        <v>23</v>
      </c>
      <c r="AS361" s="3">
        <f t="shared" si="18"/>
        <v>2.7777319893880081</v>
      </c>
    </row>
    <row r="362" spans="43:45" x14ac:dyDescent="0.2">
      <c r="AQ362" s="7">
        <v>2001</v>
      </c>
      <c r="AR362" s="7" t="s">
        <v>24</v>
      </c>
      <c r="AS362" s="3">
        <f t="shared" si="18"/>
        <v>2.3169930561949275</v>
      </c>
    </row>
    <row r="363" spans="43:45" x14ac:dyDescent="0.2">
      <c r="AQ363" s="7">
        <v>2001</v>
      </c>
      <c r="AR363" s="7" t="s">
        <v>25</v>
      </c>
      <c r="AS363" s="3">
        <f t="shared" si="18"/>
        <v>2.0762230974111691</v>
      </c>
    </row>
    <row r="364" spans="43:45" x14ac:dyDescent="0.2">
      <c r="AQ364" s="7">
        <v>2001</v>
      </c>
      <c r="AR364" s="7" t="s">
        <v>26</v>
      </c>
      <c r="AS364" s="3">
        <f t="shared" si="18"/>
        <v>2.4159477915736192</v>
      </c>
    </row>
    <row r="365" spans="43:45" x14ac:dyDescent="0.2">
      <c r="AQ365" s="7">
        <v>2001</v>
      </c>
      <c r="AR365" s="7" t="s">
        <v>27</v>
      </c>
      <c r="AS365" s="3">
        <f t="shared" si="18"/>
        <v>1.941284236390779</v>
      </c>
    </row>
    <row r="366" spans="43:45" x14ac:dyDescent="0.2">
      <c r="AQ366" s="7">
        <v>2002</v>
      </c>
      <c r="AR366" s="7" t="s">
        <v>7</v>
      </c>
      <c r="AS366" s="3">
        <f t="shared" ref="AS366:AS386" si="19">W92</f>
        <v>1.46</v>
      </c>
    </row>
    <row r="367" spans="43:45" x14ac:dyDescent="0.2">
      <c r="AQ367" s="7">
        <v>2002</v>
      </c>
      <c r="AR367" s="7" t="s">
        <v>8</v>
      </c>
      <c r="AS367" s="3">
        <f t="shared" si="19"/>
        <v>2.3199999999999998</v>
      </c>
    </row>
    <row r="368" spans="43:45" x14ac:dyDescent="0.2">
      <c r="AQ368" s="7">
        <v>2002</v>
      </c>
      <c r="AR368" s="7" t="s">
        <v>9</v>
      </c>
      <c r="AS368" s="3">
        <f t="shared" si="19"/>
        <v>2.2799999999999998</v>
      </c>
    </row>
    <row r="369" spans="43:45" x14ac:dyDescent="0.2">
      <c r="AQ369" s="7">
        <v>2002</v>
      </c>
      <c r="AR369" s="7" t="s">
        <v>10</v>
      </c>
      <c r="AS369" s="3">
        <f t="shared" si="19"/>
        <v>2</v>
      </c>
    </row>
    <row r="370" spans="43:45" x14ac:dyDescent="0.2">
      <c r="AQ370" s="7">
        <v>2002</v>
      </c>
      <c r="AR370" s="7" t="s">
        <v>11</v>
      </c>
      <c r="AS370" s="3">
        <f t="shared" si="19"/>
        <v>2.5</v>
      </c>
    </row>
    <row r="371" spans="43:45" x14ac:dyDescent="0.2">
      <c r="AQ371" s="7">
        <v>2002</v>
      </c>
      <c r="AR371" s="7" t="s">
        <v>12</v>
      </c>
      <c r="AS371" s="3">
        <f t="shared" si="19"/>
        <v>1.87</v>
      </c>
    </row>
    <row r="372" spans="43:45" x14ac:dyDescent="0.2">
      <c r="AQ372" s="7">
        <v>2002</v>
      </c>
      <c r="AR372" s="7" t="s">
        <v>13</v>
      </c>
      <c r="AS372" s="3">
        <f t="shared" si="19"/>
        <v>2</v>
      </c>
    </row>
    <row r="373" spans="43:45" x14ac:dyDescent="0.2">
      <c r="AQ373" s="7">
        <v>2002</v>
      </c>
      <c r="AR373" s="7" t="s">
        <v>14</v>
      </c>
      <c r="AS373" s="3">
        <f t="shared" si="19"/>
        <v>1.97</v>
      </c>
    </row>
    <row r="374" spans="43:45" x14ac:dyDescent="0.2">
      <c r="AQ374" s="7">
        <v>2002</v>
      </c>
      <c r="AR374" s="7" t="s">
        <v>15</v>
      </c>
      <c r="AS374" s="3">
        <f t="shared" si="19"/>
        <v>2.0570000000000004</v>
      </c>
    </row>
    <row r="375" spans="43:45" x14ac:dyDescent="0.2">
      <c r="AQ375" s="7">
        <v>2002</v>
      </c>
      <c r="AR375" s="7" t="s">
        <v>16</v>
      </c>
      <c r="AS375" s="3">
        <f t="shared" si="19"/>
        <v>2</v>
      </c>
    </row>
    <row r="376" spans="43:45" x14ac:dyDescent="0.2">
      <c r="AQ376" s="7">
        <v>2002</v>
      </c>
      <c r="AR376" s="7" t="s">
        <v>17</v>
      </c>
      <c r="AS376" s="3">
        <f t="shared" si="19"/>
        <v>1.99</v>
      </c>
    </row>
    <row r="377" spans="43:45" x14ac:dyDescent="0.2">
      <c r="AQ377" s="7">
        <v>2002</v>
      </c>
      <c r="AR377" s="7" t="s">
        <v>18</v>
      </c>
      <c r="AS377" s="3">
        <f t="shared" si="19"/>
        <v>2</v>
      </c>
    </row>
    <row r="378" spans="43:45" x14ac:dyDescent="0.2">
      <c r="AQ378" s="7">
        <v>2002</v>
      </c>
      <c r="AR378" s="7" t="s">
        <v>19</v>
      </c>
      <c r="AS378" s="3">
        <f t="shared" si="19"/>
        <v>1.75</v>
      </c>
    </row>
    <row r="379" spans="43:45" x14ac:dyDescent="0.2">
      <c r="AQ379" s="7">
        <v>2002</v>
      </c>
      <c r="AR379" s="7" t="s">
        <v>20</v>
      </c>
      <c r="AS379" s="3">
        <f t="shared" si="19"/>
        <v>1.95</v>
      </c>
    </row>
    <row r="380" spans="43:45" x14ac:dyDescent="0.2">
      <c r="AQ380" s="7">
        <v>2002</v>
      </c>
      <c r="AR380" s="7" t="s">
        <v>21</v>
      </c>
      <c r="AS380" s="3">
        <f t="shared" si="19"/>
        <v>5.03</v>
      </c>
    </row>
    <row r="381" spans="43:45" x14ac:dyDescent="0.2">
      <c r="AQ381" s="7">
        <v>2002</v>
      </c>
      <c r="AR381" s="7" t="s">
        <v>22</v>
      </c>
      <c r="AS381" s="3">
        <f t="shared" si="19"/>
        <v>1.49</v>
      </c>
    </row>
    <row r="382" spans="43:45" x14ac:dyDescent="0.2">
      <c r="AQ382" s="7">
        <v>2002</v>
      </c>
      <c r="AR382" s="7" t="s">
        <v>23</v>
      </c>
      <c r="AS382" s="3">
        <f t="shared" si="19"/>
        <v>3.11</v>
      </c>
    </row>
    <row r="383" spans="43:45" x14ac:dyDescent="0.2">
      <c r="AQ383" s="7">
        <v>2002</v>
      </c>
      <c r="AR383" s="7" t="s">
        <v>24</v>
      </c>
      <c r="AS383" s="3">
        <f t="shared" si="19"/>
        <v>2.5</v>
      </c>
    </row>
    <row r="384" spans="43:45" x14ac:dyDescent="0.2">
      <c r="AQ384" s="7">
        <v>2002</v>
      </c>
      <c r="AR384" s="7" t="s">
        <v>25</v>
      </c>
      <c r="AS384" s="3">
        <f t="shared" si="19"/>
        <v>2.2599999999999998</v>
      </c>
    </row>
    <row r="385" spans="43:45" x14ac:dyDescent="0.2">
      <c r="AQ385" s="7">
        <v>2002</v>
      </c>
      <c r="AR385" s="7" t="s">
        <v>26</v>
      </c>
      <c r="AS385" s="3">
        <f t="shared" si="19"/>
        <v>2.6</v>
      </c>
    </row>
    <row r="386" spans="43:45" x14ac:dyDescent="0.2">
      <c r="AQ386" s="7">
        <v>2002</v>
      </c>
      <c r="AR386" s="7" t="s">
        <v>27</v>
      </c>
      <c r="AS386" s="3">
        <f t="shared" si="19"/>
        <v>2</v>
      </c>
    </row>
    <row r="387" spans="43:45" x14ac:dyDescent="0.2">
      <c r="AQ387" s="7">
        <v>2003</v>
      </c>
      <c r="AR387" s="7" t="s">
        <v>7</v>
      </c>
      <c r="AS387" s="3">
        <f t="shared" ref="AS387:AS407" si="20">X92</f>
        <v>1.4301810882647896</v>
      </c>
    </row>
    <row r="388" spans="43:45" x14ac:dyDescent="0.2">
      <c r="AQ388" s="7">
        <v>2003</v>
      </c>
      <c r="AR388" s="7" t="s">
        <v>8</v>
      </c>
      <c r="AS388" s="3">
        <f t="shared" si="20"/>
        <v>2.3390810722494617</v>
      </c>
    </row>
    <row r="389" spans="43:45" x14ac:dyDescent="0.2">
      <c r="AQ389" s="7">
        <v>2003</v>
      </c>
      <c r="AR389" s="7" t="s">
        <v>9</v>
      </c>
      <c r="AS389" s="3">
        <f t="shared" si="20"/>
        <v>2.3739262092941011</v>
      </c>
    </row>
    <row r="390" spans="43:45" x14ac:dyDescent="0.2">
      <c r="AQ390" s="7">
        <v>2003</v>
      </c>
      <c r="AR390" s="7" t="s">
        <v>10</v>
      </c>
      <c r="AS390" s="3">
        <f t="shared" si="20"/>
        <v>2.1813210658247697</v>
      </c>
    </row>
    <row r="391" spans="43:45" x14ac:dyDescent="0.2">
      <c r="AQ391" s="7">
        <v>2003</v>
      </c>
      <c r="AR391" s="7" t="s">
        <v>11</v>
      </c>
      <c r="AS391" s="3">
        <f t="shared" si="20"/>
        <v>2.5590922823962425</v>
      </c>
    </row>
    <row r="392" spans="43:45" x14ac:dyDescent="0.2">
      <c r="AQ392" s="7">
        <v>2003</v>
      </c>
      <c r="AR392" s="7" t="s">
        <v>12</v>
      </c>
      <c r="AS392" s="3">
        <f t="shared" si="20"/>
        <v>2.0192289814046491</v>
      </c>
    </row>
    <row r="393" spans="43:45" x14ac:dyDescent="0.2">
      <c r="AQ393" s="7">
        <v>2003</v>
      </c>
      <c r="AR393" s="7" t="s">
        <v>13</v>
      </c>
      <c r="AS393" s="3">
        <f t="shared" si="20"/>
        <v>1.7884504537854511</v>
      </c>
    </row>
    <row r="394" spans="43:45" x14ac:dyDescent="0.2">
      <c r="AQ394" s="7">
        <v>2003</v>
      </c>
      <c r="AR394" s="7" t="s">
        <v>14</v>
      </c>
      <c r="AS394" s="3">
        <f t="shared" si="20"/>
        <v>2.0295932391981983</v>
      </c>
    </row>
    <row r="395" spans="43:45" x14ac:dyDescent="0.2">
      <c r="AQ395" s="7">
        <v>2003</v>
      </c>
      <c r="AR395" s="7" t="s">
        <v>15</v>
      </c>
      <c r="AS395" s="3">
        <f t="shared" si="20"/>
        <v>2.1699902877395667</v>
      </c>
    </row>
    <row r="396" spans="43:45" x14ac:dyDescent="0.2">
      <c r="AQ396" s="7">
        <v>2003</v>
      </c>
      <c r="AR396" s="7" t="s">
        <v>16</v>
      </c>
      <c r="AS396" s="3">
        <f t="shared" si="20"/>
        <v>2.1964528443760125</v>
      </c>
    </row>
    <row r="397" spans="43:45" x14ac:dyDescent="0.2">
      <c r="AQ397" s="7">
        <v>2003</v>
      </c>
      <c r="AR397" s="7" t="s">
        <v>17</v>
      </c>
      <c r="AS397" s="3">
        <f t="shared" si="20"/>
        <v>1.9904238196706978</v>
      </c>
    </row>
    <row r="398" spans="43:45" x14ac:dyDescent="0.2">
      <c r="AQ398" s="7">
        <v>2003</v>
      </c>
      <c r="AR398" s="7" t="s">
        <v>18</v>
      </c>
      <c r="AS398" s="3">
        <f t="shared" si="20"/>
        <v>2.0802717135251934</v>
      </c>
    </row>
    <row r="399" spans="43:45" x14ac:dyDescent="0.2">
      <c r="AQ399" s="7">
        <v>2003</v>
      </c>
      <c r="AR399" s="7" t="s">
        <v>19</v>
      </c>
      <c r="AS399" s="3">
        <f t="shared" si="20"/>
        <v>1.809851716073088</v>
      </c>
    </row>
    <row r="400" spans="43:45" x14ac:dyDescent="0.2">
      <c r="AQ400" s="7">
        <v>2003</v>
      </c>
      <c r="AR400" s="7" t="s">
        <v>20</v>
      </c>
      <c r="AS400" s="3">
        <f t="shared" si="20"/>
        <v>2.1105578506106188</v>
      </c>
    </row>
    <row r="401" spans="43:45" x14ac:dyDescent="0.2">
      <c r="AQ401" s="7">
        <v>2003</v>
      </c>
      <c r="AR401" s="7" t="s">
        <v>21</v>
      </c>
      <c r="AS401" s="3">
        <f t="shared" si="20"/>
        <v>4.4957762169447539</v>
      </c>
    </row>
    <row r="402" spans="43:45" x14ac:dyDescent="0.2">
      <c r="AQ402" s="7">
        <v>2003</v>
      </c>
      <c r="AR402" s="7" t="s">
        <v>22</v>
      </c>
      <c r="AS402" s="3">
        <f t="shared" si="20"/>
        <v>1.599223271290007</v>
      </c>
    </row>
    <row r="403" spans="43:45" x14ac:dyDescent="0.2">
      <c r="AQ403" s="7">
        <v>2003</v>
      </c>
      <c r="AR403" s="7" t="s">
        <v>23</v>
      </c>
      <c r="AS403" s="3">
        <f t="shared" si="20"/>
        <v>3.083078088745328</v>
      </c>
    </row>
    <row r="404" spans="43:45" x14ac:dyDescent="0.2">
      <c r="AQ404" s="7">
        <v>2003</v>
      </c>
      <c r="AR404" s="7" t="s">
        <v>24</v>
      </c>
      <c r="AS404" s="3">
        <f t="shared" si="20"/>
        <v>2.5100405210896839</v>
      </c>
    </row>
    <row r="405" spans="43:45" x14ac:dyDescent="0.2">
      <c r="AQ405" s="7">
        <v>2003</v>
      </c>
      <c r="AR405" s="7" t="s">
        <v>25</v>
      </c>
      <c r="AS405" s="3">
        <f t="shared" si="20"/>
        <v>2.2611218484491817</v>
      </c>
    </row>
    <row r="406" spans="43:45" x14ac:dyDescent="0.2">
      <c r="AQ406" s="7">
        <v>2003</v>
      </c>
      <c r="AR406" s="7" t="s">
        <v>26</v>
      </c>
      <c r="AS406" s="3">
        <f t="shared" si="20"/>
        <v>2.2964623661211863</v>
      </c>
    </row>
    <row r="407" spans="43:45" x14ac:dyDescent="0.2">
      <c r="AQ407" s="7">
        <v>2003</v>
      </c>
      <c r="AR407" s="7" t="s">
        <v>27</v>
      </c>
      <c r="AS407" s="3">
        <f t="shared" si="20"/>
        <v>2.0671663000769338</v>
      </c>
    </row>
    <row r="408" spans="43:45" x14ac:dyDescent="0.2">
      <c r="AQ408" s="7">
        <v>2004</v>
      </c>
      <c r="AR408" s="7" t="s">
        <v>7</v>
      </c>
      <c r="AS408" s="3">
        <f t="shared" ref="AS408:AS428" si="21">Y92</f>
        <v>1.5544959171407167</v>
      </c>
    </row>
    <row r="409" spans="43:45" x14ac:dyDescent="0.2">
      <c r="AQ409" s="7">
        <v>2004</v>
      </c>
      <c r="AR409" s="7" t="s">
        <v>8</v>
      </c>
      <c r="AS409" s="3">
        <f t="shared" si="21"/>
        <v>2.5060195866518176</v>
      </c>
    </row>
    <row r="410" spans="43:45" x14ac:dyDescent="0.2">
      <c r="AQ410" s="7">
        <v>2004</v>
      </c>
      <c r="AR410" s="7" t="s">
        <v>9</v>
      </c>
      <c r="AS410" s="3">
        <f t="shared" si="21"/>
        <v>2.7447363614383016</v>
      </c>
    </row>
    <row r="411" spans="43:45" x14ac:dyDescent="0.2">
      <c r="AQ411" s="7">
        <v>2004</v>
      </c>
      <c r="AR411" s="7" t="s">
        <v>10</v>
      </c>
      <c r="AS411" s="3">
        <f t="shared" si="21"/>
        <v>2.4775551010429484</v>
      </c>
    </row>
    <row r="412" spans="43:45" x14ac:dyDescent="0.2">
      <c r="AQ412" s="7">
        <v>2004</v>
      </c>
      <c r="AR412" s="7" t="s">
        <v>11</v>
      </c>
      <c r="AS412" s="3">
        <f t="shared" si="21"/>
        <v>2.731453319579721</v>
      </c>
    </row>
    <row r="413" spans="43:45" x14ac:dyDescent="0.2">
      <c r="AQ413" s="7">
        <v>2004</v>
      </c>
      <c r="AR413" s="7" t="s">
        <v>12</v>
      </c>
      <c r="AS413" s="3">
        <f t="shared" si="21"/>
        <v>2.0961515632152485</v>
      </c>
    </row>
    <row r="414" spans="43:45" x14ac:dyDescent="0.2">
      <c r="AQ414" s="7">
        <v>2004</v>
      </c>
      <c r="AR414" s="7" t="s">
        <v>13</v>
      </c>
      <c r="AS414" s="3">
        <f t="shared" si="21"/>
        <v>1.8742188964918867</v>
      </c>
    </row>
    <row r="415" spans="43:45" x14ac:dyDescent="0.2">
      <c r="AQ415" s="7">
        <v>2004</v>
      </c>
      <c r="AR415" s="7" t="s">
        <v>14</v>
      </c>
      <c r="AS415" s="3">
        <f t="shared" si="21"/>
        <v>2.1873250948848213</v>
      </c>
    </row>
    <row r="416" spans="43:45" x14ac:dyDescent="0.2">
      <c r="AQ416" s="7">
        <v>2004</v>
      </c>
      <c r="AR416" s="7" t="s">
        <v>15</v>
      </c>
      <c r="AS416" s="3">
        <f t="shared" si="21"/>
        <v>2.3954198581776822</v>
      </c>
    </row>
    <row r="417" spans="43:45" x14ac:dyDescent="0.2">
      <c r="AQ417" s="7">
        <v>2004</v>
      </c>
      <c r="AR417" s="7" t="s">
        <v>16</v>
      </c>
      <c r="AS417" s="3">
        <f t="shared" si="21"/>
        <v>2.6599004946920228</v>
      </c>
    </row>
    <row r="418" spans="43:45" x14ac:dyDescent="0.2">
      <c r="AQ418" s="7">
        <v>2004</v>
      </c>
      <c r="AR418" s="7" t="s">
        <v>17</v>
      </c>
      <c r="AS418" s="3">
        <f t="shared" si="21"/>
        <v>2.1908068413849806</v>
      </c>
    </row>
    <row r="419" spans="43:45" x14ac:dyDescent="0.2">
      <c r="AQ419" s="7">
        <v>2004</v>
      </c>
      <c r="AR419" s="7" t="s">
        <v>18</v>
      </c>
      <c r="AS419" s="3">
        <f t="shared" si="21"/>
        <v>2.0629657701201731</v>
      </c>
    </row>
    <row r="420" spans="43:45" x14ac:dyDescent="0.2">
      <c r="AQ420" s="7">
        <v>2004</v>
      </c>
      <c r="AR420" s="7" t="s">
        <v>19</v>
      </c>
      <c r="AS420" s="3">
        <f t="shared" si="21"/>
        <v>1.9558223610727929</v>
      </c>
    </row>
    <row r="421" spans="43:45" x14ac:dyDescent="0.2">
      <c r="AQ421" s="7">
        <v>2004</v>
      </c>
      <c r="AR421" s="7" t="s">
        <v>20</v>
      </c>
      <c r="AS421" s="3">
        <f t="shared" si="21"/>
        <v>2.5461448661835959</v>
      </c>
    </row>
    <row r="422" spans="43:45" x14ac:dyDescent="0.2">
      <c r="AQ422" s="7">
        <v>2004</v>
      </c>
      <c r="AR422" s="7" t="s">
        <v>21</v>
      </c>
      <c r="AS422" s="3">
        <f t="shared" si="21"/>
        <v>4.2747866359171178</v>
      </c>
    </row>
    <row r="423" spans="43:45" x14ac:dyDescent="0.2">
      <c r="AQ423" s="7">
        <v>2004</v>
      </c>
      <c r="AR423" s="7" t="s">
        <v>22</v>
      </c>
      <c r="AS423" s="3">
        <f t="shared" si="21"/>
        <v>1.9196293343982243</v>
      </c>
    </row>
    <row r="424" spans="43:45" x14ac:dyDescent="0.2">
      <c r="AQ424" s="7">
        <v>2004</v>
      </c>
      <c r="AR424" s="7" t="s">
        <v>23</v>
      </c>
      <c r="AS424" s="3">
        <f t="shared" si="21"/>
        <v>3.3396880058587923</v>
      </c>
    </row>
    <row r="425" spans="43:45" x14ac:dyDescent="0.2">
      <c r="AQ425" s="7">
        <v>2004</v>
      </c>
      <c r="AR425" s="7" t="s">
        <v>24</v>
      </c>
      <c r="AS425" s="3">
        <f t="shared" si="21"/>
        <v>2.7644081269299985</v>
      </c>
    </row>
    <row r="426" spans="43:45" x14ac:dyDescent="0.2">
      <c r="AQ426" s="7">
        <v>2004</v>
      </c>
      <c r="AR426" s="7" t="s">
        <v>25</v>
      </c>
      <c r="AS426" s="3">
        <f t="shared" si="21"/>
        <v>2.3846913360755186</v>
      </c>
    </row>
    <row r="427" spans="43:45" x14ac:dyDescent="0.2">
      <c r="AQ427" s="7">
        <v>2004</v>
      </c>
      <c r="AR427" s="7" t="s">
        <v>26</v>
      </c>
      <c r="AS427" s="3">
        <f t="shared" si="21"/>
        <v>2.0905192733004712</v>
      </c>
    </row>
    <row r="428" spans="43:45" x14ac:dyDescent="0.2">
      <c r="AQ428" s="7">
        <v>2004</v>
      </c>
      <c r="AR428" s="7" t="s">
        <v>27</v>
      </c>
      <c r="AS428" s="3">
        <f t="shared" si="21"/>
        <v>2.2428109334534989</v>
      </c>
    </row>
    <row r="429" spans="43:45" x14ac:dyDescent="0.2">
      <c r="AQ429" s="7">
        <v>2005</v>
      </c>
      <c r="AR429" s="7" t="s">
        <v>7</v>
      </c>
      <c r="AS429" s="3">
        <f t="shared" ref="AS429:AS449" si="22">Z92</f>
        <v>1.8233392043577241</v>
      </c>
    </row>
    <row r="430" spans="43:45" x14ac:dyDescent="0.2">
      <c r="AQ430" s="7">
        <v>2005</v>
      </c>
      <c r="AR430" s="7" t="s">
        <v>8</v>
      </c>
      <c r="AS430" s="3">
        <f t="shared" si="22"/>
        <v>2.9065077362357021</v>
      </c>
    </row>
    <row r="431" spans="43:45" x14ac:dyDescent="0.2">
      <c r="AQ431" s="7">
        <v>2005</v>
      </c>
      <c r="AR431" s="7" t="s">
        <v>9</v>
      </c>
      <c r="AS431" s="3">
        <f t="shared" si="22"/>
        <v>3.3401575054361894</v>
      </c>
    </row>
    <row r="432" spans="43:45" x14ac:dyDescent="0.2">
      <c r="AQ432" s="7">
        <v>2005</v>
      </c>
      <c r="AR432" s="7" t="s">
        <v>10</v>
      </c>
      <c r="AS432" s="3">
        <f t="shared" si="22"/>
        <v>3.020906108053047</v>
      </c>
    </row>
    <row r="433" spans="43:45" x14ac:dyDescent="0.2">
      <c r="AQ433" s="7">
        <v>2005</v>
      </c>
      <c r="AR433" s="7" t="s">
        <v>11</v>
      </c>
      <c r="AS433" s="3">
        <f t="shared" si="22"/>
        <v>3.1473955078194353</v>
      </c>
    </row>
    <row r="434" spans="43:45" x14ac:dyDescent="0.2">
      <c r="AQ434" s="7">
        <v>2005</v>
      </c>
      <c r="AR434" s="7" t="s">
        <v>12</v>
      </c>
      <c r="AS434" s="3">
        <f t="shared" si="22"/>
        <v>2.4291927922391401</v>
      </c>
    </row>
    <row r="435" spans="43:45" x14ac:dyDescent="0.2">
      <c r="AQ435" s="7">
        <v>2005</v>
      </c>
      <c r="AR435" s="7" t="s">
        <v>13</v>
      </c>
      <c r="AS435" s="3">
        <f t="shared" si="22"/>
        <v>2.2011746312459506</v>
      </c>
    </row>
    <row r="436" spans="43:45" x14ac:dyDescent="0.2">
      <c r="AQ436" s="7">
        <v>2005</v>
      </c>
      <c r="AR436" s="7" t="s">
        <v>14</v>
      </c>
      <c r="AS436" s="3">
        <f t="shared" si="22"/>
        <v>2.5561011595134322</v>
      </c>
    </row>
    <row r="437" spans="43:45" x14ac:dyDescent="0.2">
      <c r="AQ437" s="7">
        <v>2005</v>
      </c>
      <c r="AR437" s="7" t="s">
        <v>15</v>
      </c>
      <c r="AS437" s="3">
        <f t="shared" si="22"/>
        <v>2.8626468578900908</v>
      </c>
    </row>
    <row r="438" spans="43:45" x14ac:dyDescent="0.2">
      <c r="AQ438" s="7">
        <v>2005</v>
      </c>
      <c r="AR438" s="7" t="s">
        <v>16</v>
      </c>
      <c r="AS438" s="3">
        <f t="shared" si="22"/>
        <v>3.3418863356426489</v>
      </c>
    </row>
    <row r="439" spans="43:45" x14ac:dyDescent="0.2">
      <c r="AQ439" s="7">
        <v>2005</v>
      </c>
      <c r="AR439" s="7" t="s">
        <v>17</v>
      </c>
      <c r="AS439" s="3">
        <f t="shared" si="22"/>
        <v>2.5553481091054713</v>
      </c>
    </row>
    <row r="440" spans="43:45" x14ac:dyDescent="0.2">
      <c r="AQ440" s="7">
        <v>2005</v>
      </c>
      <c r="AR440" s="7" t="s">
        <v>18</v>
      </c>
      <c r="AS440" s="3">
        <f t="shared" si="22"/>
        <v>2.3912925456932626</v>
      </c>
    </row>
    <row r="441" spans="43:45" x14ac:dyDescent="0.2">
      <c r="AQ441" s="7">
        <v>2005</v>
      </c>
      <c r="AR441" s="7" t="s">
        <v>19</v>
      </c>
      <c r="AS441" s="3">
        <f t="shared" si="22"/>
        <v>2.2869892082179994</v>
      </c>
    </row>
    <row r="442" spans="43:45" x14ac:dyDescent="0.2">
      <c r="AQ442" s="7">
        <v>2005</v>
      </c>
      <c r="AR442" s="7" t="s">
        <v>20</v>
      </c>
      <c r="AS442" s="3">
        <f t="shared" si="22"/>
        <v>3.2048382594504594</v>
      </c>
    </row>
    <row r="443" spans="43:45" x14ac:dyDescent="0.2">
      <c r="AQ443" s="7">
        <v>2005</v>
      </c>
      <c r="AR443" s="7" t="s">
        <v>21</v>
      </c>
      <c r="AS443" s="3">
        <f t="shared" si="22"/>
        <v>4.3098451007762577</v>
      </c>
    </row>
    <row r="444" spans="43:45" x14ac:dyDescent="0.2">
      <c r="AQ444" s="7">
        <v>2005</v>
      </c>
      <c r="AR444" s="7" t="s">
        <v>22</v>
      </c>
      <c r="AS444" s="3">
        <f t="shared" si="22"/>
        <v>2.4113489660884908</v>
      </c>
    </row>
    <row r="445" spans="43:45" x14ac:dyDescent="0.2">
      <c r="AQ445" s="7">
        <v>2005</v>
      </c>
      <c r="AR445" s="7" t="s">
        <v>23</v>
      </c>
      <c r="AS445" s="3">
        <f t="shared" si="22"/>
        <v>3.8263017452825081</v>
      </c>
    </row>
    <row r="446" spans="43:45" x14ac:dyDescent="0.2">
      <c r="AQ446" s="7">
        <v>2005</v>
      </c>
      <c r="AR446" s="7" t="s">
        <v>24</v>
      </c>
      <c r="AS446" s="3">
        <f t="shared" si="22"/>
        <v>3.2585727786866716</v>
      </c>
    </row>
    <row r="447" spans="43:45" x14ac:dyDescent="0.2">
      <c r="AQ447" s="7">
        <v>2005</v>
      </c>
      <c r="AR447" s="7" t="s">
        <v>25</v>
      </c>
      <c r="AS447" s="3">
        <f t="shared" si="22"/>
        <v>2.7715808525289196</v>
      </c>
    </row>
    <row r="448" spans="43:45" x14ac:dyDescent="0.2">
      <c r="AQ448" s="7">
        <v>2005</v>
      </c>
      <c r="AR448" s="7" t="s">
        <v>26</v>
      </c>
      <c r="AS448" s="3">
        <f t="shared" si="22"/>
        <v>2.0222267693960441</v>
      </c>
    </row>
    <row r="449" spans="43:45" x14ac:dyDescent="0.2">
      <c r="AQ449" s="7">
        <v>2005</v>
      </c>
      <c r="AR449" s="7" t="s">
        <v>27</v>
      </c>
      <c r="AS449" s="3">
        <f t="shared" si="22"/>
        <v>2.6517349756471593</v>
      </c>
    </row>
    <row r="450" spans="43:45" x14ac:dyDescent="0.2">
      <c r="AQ450" s="7">
        <v>2006</v>
      </c>
      <c r="AR450" s="7" t="s">
        <v>7</v>
      </c>
      <c r="AS450" s="3">
        <f t="shared" ref="AS450:AS470" si="23">AA92</f>
        <v>1.93</v>
      </c>
    </row>
    <row r="451" spans="43:45" x14ac:dyDescent="0.2">
      <c r="AQ451" s="7">
        <v>2006</v>
      </c>
      <c r="AR451" s="7" t="s">
        <v>8</v>
      </c>
      <c r="AS451" s="3">
        <f t="shared" si="23"/>
        <v>3.19</v>
      </c>
    </row>
    <row r="452" spans="43:45" x14ac:dyDescent="0.2">
      <c r="AQ452" s="7">
        <v>2006</v>
      </c>
      <c r="AR452" s="7" t="s">
        <v>9</v>
      </c>
      <c r="AS452" s="3">
        <f t="shared" si="23"/>
        <v>3.63</v>
      </c>
    </row>
    <row r="453" spans="43:45" x14ac:dyDescent="0.2">
      <c r="AQ453" s="7">
        <v>2006</v>
      </c>
      <c r="AR453" s="7" t="s">
        <v>10</v>
      </c>
      <c r="AS453" s="3">
        <f t="shared" si="23"/>
        <v>3.5</v>
      </c>
    </row>
    <row r="454" spans="43:45" x14ac:dyDescent="0.2">
      <c r="AQ454" s="7">
        <v>2006</v>
      </c>
      <c r="AR454" s="7" t="s">
        <v>11</v>
      </c>
      <c r="AS454" s="3">
        <f t="shared" si="23"/>
        <v>3.5</v>
      </c>
    </row>
    <row r="455" spans="43:45" x14ac:dyDescent="0.2">
      <c r="AQ455" s="7">
        <v>2006</v>
      </c>
      <c r="AR455" s="7" t="s">
        <v>12</v>
      </c>
      <c r="AS455" s="3">
        <f t="shared" si="23"/>
        <v>2.97</v>
      </c>
    </row>
    <row r="456" spans="43:45" x14ac:dyDescent="0.2">
      <c r="AQ456" s="7">
        <v>2006</v>
      </c>
      <c r="AR456" s="7" t="s">
        <v>13</v>
      </c>
      <c r="AS456" s="3">
        <f t="shared" si="23"/>
        <v>2.2000000000000002</v>
      </c>
    </row>
    <row r="457" spans="43:45" x14ac:dyDescent="0.2">
      <c r="AQ457" s="7">
        <v>2006</v>
      </c>
      <c r="AR457" s="7" t="s">
        <v>14</v>
      </c>
      <c r="AS457" s="3">
        <f t="shared" si="23"/>
        <v>2.87</v>
      </c>
    </row>
    <row r="458" spans="43:45" x14ac:dyDescent="0.2">
      <c r="AQ458" s="7">
        <v>2006</v>
      </c>
      <c r="AR458" s="7" t="s">
        <v>15</v>
      </c>
      <c r="AS458" s="3">
        <f t="shared" si="23"/>
        <v>3.2670000000000003</v>
      </c>
    </row>
    <row r="459" spans="43:45" x14ac:dyDescent="0.2">
      <c r="AQ459" s="7">
        <v>2006</v>
      </c>
      <c r="AR459" s="7" t="s">
        <v>16</v>
      </c>
      <c r="AS459" s="3">
        <f t="shared" si="23"/>
        <v>3.73</v>
      </c>
    </row>
    <row r="460" spans="43:45" x14ac:dyDescent="0.2">
      <c r="AQ460" s="7">
        <v>2006</v>
      </c>
      <c r="AR460" s="7" t="s">
        <v>17</v>
      </c>
      <c r="AS460" s="3">
        <f t="shared" si="23"/>
        <v>2.7</v>
      </c>
    </row>
    <row r="461" spans="43:45" x14ac:dyDescent="0.2">
      <c r="AQ461" s="7">
        <v>2006</v>
      </c>
      <c r="AR461" s="7" t="s">
        <v>18</v>
      </c>
      <c r="AS461" s="3">
        <f t="shared" si="23"/>
        <v>3</v>
      </c>
    </row>
    <row r="462" spans="43:45" x14ac:dyDescent="0.2">
      <c r="AQ462" s="7">
        <v>2006</v>
      </c>
      <c r="AR462" s="7" t="s">
        <v>19</v>
      </c>
      <c r="AS462" s="3">
        <f t="shared" si="23"/>
        <v>2.57</v>
      </c>
    </row>
    <row r="463" spans="43:45" x14ac:dyDescent="0.2">
      <c r="AQ463" s="7">
        <v>2006</v>
      </c>
      <c r="AR463" s="7" t="s">
        <v>20</v>
      </c>
      <c r="AS463" s="3">
        <f t="shared" si="23"/>
        <v>3.56</v>
      </c>
    </row>
    <row r="464" spans="43:45" x14ac:dyDescent="0.2">
      <c r="AQ464" s="7">
        <v>2006</v>
      </c>
      <c r="AR464" s="7" t="s">
        <v>21</v>
      </c>
      <c r="AS464" s="3">
        <f t="shared" si="23"/>
        <v>4</v>
      </c>
    </row>
    <row r="465" spans="43:45" x14ac:dyDescent="0.2">
      <c r="AQ465" s="7">
        <v>2006</v>
      </c>
      <c r="AR465" s="7" t="s">
        <v>22</v>
      </c>
      <c r="AS465" s="3">
        <f t="shared" si="23"/>
        <v>2.67</v>
      </c>
    </row>
    <row r="466" spans="43:45" x14ac:dyDescent="0.2">
      <c r="AQ466" s="7">
        <v>2006</v>
      </c>
      <c r="AR466" s="7" t="s">
        <v>23</v>
      </c>
      <c r="AS466" s="3">
        <f t="shared" si="23"/>
        <v>4</v>
      </c>
    </row>
    <row r="467" spans="43:45" x14ac:dyDescent="0.2">
      <c r="AQ467" s="7">
        <v>2006</v>
      </c>
      <c r="AR467" s="7" t="s">
        <v>24</v>
      </c>
      <c r="AS467" s="3">
        <f t="shared" si="23"/>
        <v>3.5</v>
      </c>
    </row>
    <row r="468" spans="43:45" x14ac:dyDescent="0.2">
      <c r="AQ468" s="7">
        <v>2006</v>
      </c>
      <c r="AR468" s="7" t="s">
        <v>25</v>
      </c>
      <c r="AS468" s="3">
        <f t="shared" si="23"/>
        <v>3.09</v>
      </c>
    </row>
    <row r="469" spans="43:45" x14ac:dyDescent="0.2">
      <c r="AQ469" s="7">
        <v>2006</v>
      </c>
      <c r="AR469" s="7" t="s">
        <v>26</v>
      </c>
      <c r="AS469" s="3">
        <f t="shared" si="23"/>
        <v>1.87</v>
      </c>
    </row>
    <row r="470" spans="43:45" x14ac:dyDescent="0.2">
      <c r="AQ470" s="7">
        <v>2006</v>
      </c>
      <c r="AR470" s="7" t="s">
        <v>27</v>
      </c>
      <c r="AS470" s="3">
        <f t="shared" si="23"/>
        <v>3</v>
      </c>
    </row>
    <row r="471" spans="43:45" x14ac:dyDescent="0.2">
      <c r="AQ471" s="7">
        <v>2007</v>
      </c>
      <c r="AR471" s="7" t="s">
        <v>7</v>
      </c>
      <c r="AS471" s="3">
        <f t="shared" ref="AS471:AS491" si="24">AB92</f>
        <v>1.9830580580089388</v>
      </c>
    </row>
    <row r="472" spans="43:45" x14ac:dyDescent="0.2">
      <c r="AQ472" s="7">
        <v>2007</v>
      </c>
      <c r="AR472" s="7" t="s">
        <v>8</v>
      </c>
      <c r="AS472" s="3">
        <f t="shared" si="24"/>
        <v>3.3068882515383957</v>
      </c>
    </row>
    <row r="473" spans="43:45" x14ac:dyDescent="0.2">
      <c r="AQ473" s="7">
        <v>2007</v>
      </c>
      <c r="AR473" s="7" t="s">
        <v>9</v>
      </c>
      <c r="AS473" s="3">
        <f t="shared" si="24"/>
        <v>3.7009638678183712</v>
      </c>
    </row>
    <row r="474" spans="43:45" x14ac:dyDescent="0.2">
      <c r="AQ474" s="7">
        <v>2007</v>
      </c>
      <c r="AR474" s="7" t="s">
        <v>10</v>
      </c>
      <c r="AS474" s="3">
        <f t="shared" si="24"/>
        <v>3.6364609259381533</v>
      </c>
    </row>
    <row r="475" spans="43:45" x14ac:dyDescent="0.2">
      <c r="AQ475" s="7">
        <v>2007</v>
      </c>
      <c r="AR475" s="7" t="s">
        <v>11</v>
      </c>
      <c r="AS475" s="3">
        <f t="shared" si="24"/>
        <v>3.6345084058311414</v>
      </c>
    </row>
    <row r="476" spans="43:45" x14ac:dyDescent="0.2">
      <c r="AQ476" s="7">
        <v>2007</v>
      </c>
      <c r="AR476" s="7" t="s">
        <v>12</v>
      </c>
      <c r="AS476" s="3">
        <f t="shared" si="24"/>
        <v>3.1703385431524413</v>
      </c>
    </row>
    <row r="477" spans="43:45" x14ac:dyDescent="0.2">
      <c r="AQ477" s="7">
        <v>2007</v>
      </c>
      <c r="AR477" s="7" t="s">
        <v>13</v>
      </c>
      <c r="AS477" s="3">
        <f t="shared" si="24"/>
        <v>2.2762010041053022</v>
      </c>
    </row>
    <row r="478" spans="43:45" x14ac:dyDescent="0.2">
      <c r="AQ478" s="7">
        <v>2007</v>
      </c>
      <c r="AR478" s="7" t="s">
        <v>14</v>
      </c>
      <c r="AS478" s="3">
        <f t="shared" si="24"/>
        <v>2.9865411167416847</v>
      </c>
    </row>
    <row r="479" spans="43:45" x14ac:dyDescent="0.2">
      <c r="AQ479" s="7">
        <v>2007</v>
      </c>
      <c r="AR479" s="7" t="s">
        <v>15</v>
      </c>
      <c r="AS479" s="3">
        <f t="shared" si="24"/>
        <v>3.4005234182968236</v>
      </c>
    </row>
    <row r="480" spans="43:45" x14ac:dyDescent="0.2">
      <c r="AQ480" s="7">
        <v>2007</v>
      </c>
      <c r="AR480" s="7" t="s">
        <v>16</v>
      </c>
      <c r="AS480" s="3">
        <f t="shared" si="24"/>
        <v>3.799784775919703</v>
      </c>
    </row>
    <row r="481" spans="43:45" x14ac:dyDescent="0.2">
      <c r="AQ481" s="7">
        <v>2007</v>
      </c>
      <c r="AR481" s="7" t="s">
        <v>17</v>
      </c>
      <c r="AS481" s="3">
        <f t="shared" si="24"/>
        <v>2.752603910590127</v>
      </c>
    </row>
    <row r="482" spans="43:45" x14ac:dyDescent="0.2">
      <c r="AQ482" s="7">
        <v>2007</v>
      </c>
      <c r="AR482" s="7" t="s">
        <v>18</v>
      </c>
      <c r="AS482" s="3">
        <f t="shared" si="24"/>
        <v>3.2703573368799912</v>
      </c>
    </row>
    <row r="483" spans="43:45" x14ac:dyDescent="0.2">
      <c r="AQ483" s="7">
        <v>2007</v>
      </c>
      <c r="AR483" s="7" t="s">
        <v>19</v>
      </c>
      <c r="AS483" s="3">
        <f t="shared" si="24"/>
        <v>2.6722675374693403</v>
      </c>
    </row>
    <row r="484" spans="43:45" x14ac:dyDescent="0.2">
      <c r="AQ484" s="7">
        <v>2007</v>
      </c>
      <c r="AR484" s="7" t="s">
        <v>20</v>
      </c>
      <c r="AS484" s="3">
        <f t="shared" si="24"/>
        <v>3.6304884982050116</v>
      </c>
    </row>
    <row r="485" spans="43:45" x14ac:dyDescent="0.2">
      <c r="AQ485" s="7">
        <v>2007</v>
      </c>
      <c r="AR485" s="7" t="s">
        <v>21</v>
      </c>
      <c r="AS485" s="3">
        <f t="shared" si="24"/>
        <v>4.0816356848535555</v>
      </c>
    </row>
    <row r="486" spans="43:45" x14ac:dyDescent="0.2">
      <c r="AQ486" s="7">
        <v>2007</v>
      </c>
      <c r="AR486" s="7" t="s">
        <v>22</v>
      </c>
      <c r="AS486" s="3">
        <f t="shared" si="24"/>
        <v>2.7241250155925991</v>
      </c>
    </row>
    <row r="487" spans="43:45" x14ac:dyDescent="0.2">
      <c r="AQ487" s="7">
        <v>2007</v>
      </c>
      <c r="AR487" s="7" t="s">
        <v>23</v>
      </c>
      <c r="AS487" s="3">
        <f t="shared" si="24"/>
        <v>4.0726676851806838</v>
      </c>
    </row>
    <row r="488" spans="43:45" x14ac:dyDescent="0.2">
      <c r="AQ488" s="7">
        <v>2007</v>
      </c>
      <c r="AR488" s="7" t="s">
        <v>24</v>
      </c>
      <c r="AS488" s="3">
        <f t="shared" si="24"/>
        <v>3.5915427840068488</v>
      </c>
    </row>
    <row r="489" spans="43:45" x14ac:dyDescent="0.2">
      <c r="AQ489" s="7">
        <v>2007</v>
      </c>
      <c r="AR489" s="7" t="s">
        <v>25</v>
      </c>
      <c r="AS489" s="3">
        <f t="shared" si="24"/>
        <v>3.2354084422045726</v>
      </c>
    </row>
    <row r="490" spans="43:45" x14ac:dyDescent="0.2">
      <c r="AQ490" s="7">
        <v>2007</v>
      </c>
      <c r="AR490" s="7" t="s">
        <v>26</v>
      </c>
      <c r="AS490" s="3">
        <f t="shared" si="24"/>
        <v>1.9356761805811891</v>
      </c>
    </row>
    <row r="491" spans="43:45" x14ac:dyDescent="0.2">
      <c r="AQ491" s="7">
        <v>2007</v>
      </c>
      <c r="AR491" s="7" t="s">
        <v>27</v>
      </c>
      <c r="AS491" s="3">
        <f t="shared" si="24"/>
        <v>3.1288196498193566</v>
      </c>
    </row>
    <row r="492" spans="43:45" x14ac:dyDescent="0.2">
      <c r="AQ492" s="7">
        <v>2008</v>
      </c>
      <c r="AR492" s="7" t="s">
        <v>7</v>
      </c>
      <c r="AS492" s="3">
        <f t="shared" ref="AS492:AS512" si="25">AC92</f>
        <v>2.4677362369448592</v>
      </c>
    </row>
    <row r="493" spans="43:45" x14ac:dyDescent="0.2">
      <c r="AQ493" s="7">
        <v>2008</v>
      </c>
      <c r="AR493" s="7" t="s">
        <v>8</v>
      </c>
      <c r="AS493" s="3">
        <f t="shared" si="25"/>
        <v>3.857681032939718</v>
      </c>
    </row>
    <row r="494" spans="43:45" x14ac:dyDescent="0.2">
      <c r="AQ494" s="7">
        <v>2008</v>
      </c>
      <c r="AR494" s="7" t="s">
        <v>9</v>
      </c>
      <c r="AS494" s="3">
        <f t="shared" si="25"/>
        <v>4.5399569531304627</v>
      </c>
    </row>
    <row r="495" spans="43:45" x14ac:dyDescent="0.2">
      <c r="AQ495" s="7">
        <v>2008</v>
      </c>
      <c r="AR495" s="7" t="s">
        <v>10</v>
      </c>
      <c r="AS495" s="3">
        <f t="shared" si="25"/>
        <v>4.1238754524690924</v>
      </c>
    </row>
    <row r="496" spans="43:45" x14ac:dyDescent="0.2">
      <c r="AQ496" s="7">
        <v>2008</v>
      </c>
      <c r="AR496" s="7" t="s">
        <v>11</v>
      </c>
      <c r="AS496" s="3">
        <f t="shared" si="25"/>
        <v>4.1149488495121247</v>
      </c>
    </row>
    <row r="497" spans="43:45" x14ac:dyDescent="0.2">
      <c r="AQ497" s="7">
        <v>2008</v>
      </c>
      <c r="AR497" s="7" t="s">
        <v>12</v>
      </c>
      <c r="AS497" s="3">
        <f t="shared" si="25"/>
        <v>3.235980377198787</v>
      </c>
    </row>
    <row r="498" spans="43:45" x14ac:dyDescent="0.2">
      <c r="AQ498" s="7">
        <v>2008</v>
      </c>
      <c r="AR498" s="7" t="s">
        <v>13</v>
      </c>
      <c r="AS498" s="3">
        <f t="shared" si="25"/>
        <v>3.1771118127131164</v>
      </c>
    </row>
    <row r="499" spans="43:45" x14ac:dyDescent="0.2">
      <c r="AQ499" s="7">
        <v>2008</v>
      </c>
      <c r="AR499" s="7" t="s">
        <v>14</v>
      </c>
      <c r="AS499" s="3">
        <f t="shared" si="25"/>
        <v>3.4028055874827441</v>
      </c>
    </row>
    <row r="500" spans="43:45" x14ac:dyDescent="0.2">
      <c r="AQ500" s="7">
        <v>2008</v>
      </c>
      <c r="AR500" s="7" t="s">
        <v>15</v>
      </c>
      <c r="AS500" s="3">
        <f t="shared" si="25"/>
        <v>3.8774456059270044</v>
      </c>
    </row>
    <row r="501" spans="43:45" x14ac:dyDescent="0.2">
      <c r="AQ501" s="7">
        <v>2008</v>
      </c>
      <c r="AR501" s="7" t="s">
        <v>16</v>
      </c>
      <c r="AS501" s="3">
        <f t="shared" si="25"/>
        <v>4.6105758963732075</v>
      </c>
    </row>
    <row r="502" spans="43:45" x14ac:dyDescent="0.2">
      <c r="AQ502" s="7">
        <v>2008</v>
      </c>
      <c r="AR502" s="7" t="s">
        <v>17</v>
      </c>
      <c r="AS502" s="3">
        <f t="shared" si="25"/>
        <v>3.3602687408013034</v>
      </c>
    </row>
    <row r="503" spans="43:45" x14ac:dyDescent="0.2">
      <c r="AQ503" s="7">
        <v>2008</v>
      </c>
      <c r="AR503" s="7" t="s">
        <v>18</v>
      </c>
      <c r="AS503" s="3">
        <f t="shared" si="25"/>
        <v>3.3589411468719832</v>
      </c>
    </row>
    <row r="504" spans="43:45" x14ac:dyDescent="0.2">
      <c r="AQ504" s="7">
        <v>2008</v>
      </c>
      <c r="AR504" s="7" t="s">
        <v>19</v>
      </c>
      <c r="AS504" s="3">
        <f t="shared" si="25"/>
        <v>3.0375493163213574</v>
      </c>
    </row>
    <row r="505" spans="43:45" x14ac:dyDescent="0.2">
      <c r="AQ505" s="7">
        <v>2008</v>
      </c>
      <c r="AR505" s="7" t="s">
        <v>20</v>
      </c>
      <c r="AS505" s="3">
        <f t="shared" si="25"/>
        <v>4.4638613738126818</v>
      </c>
    </row>
    <row r="506" spans="43:45" x14ac:dyDescent="0.2">
      <c r="AQ506" s="7">
        <v>2008</v>
      </c>
      <c r="AR506" s="7" t="s">
        <v>21</v>
      </c>
      <c r="AS506" s="3">
        <f t="shared" si="25"/>
        <v>5.0325379767501719</v>
      </c>
    </row>
    <row r="507" spans="43:45" x14ac:dyDescent="0.2">
      <c r="AQ507" s="7">
        <v>2008</v>
      </c>
      <c r="AR507" s="7" t="s">
        <v>22</v>
      </c>
      <c r="AS507" s="3">
        <f t="shared" si="25"/>
        <v>3.3640353702652934</v>
      </c>
    </row>
    <row r="508" spans="43:45" x14ac:dyDescent="0.2">
      <c r="AQ508" s="7">
        <v>2008</v>
      </c>
      <c r="AR508" s="7" t="s">
        <v>23</v>
      </c>
      <c r="AS508" s="3">
        <f t="shared" si="25"/>
        <v>4.93180469767095</v>
      </c>
    </row>
    <row r="509" spans="43:45" x14ac:dyDescent="0.2">
      <c r="AQ509" s="7">
        <v>2008</v>
      </c>
      <c r="AR509" s="7" t="s">
        <v>24</v>
      </c>
      <c r="AS509" s="3">
        <f t="shared" si="25"/>
        <v>4.369511964751517</v>
      </c>
    </row>
    <row r="510" spans="43:45" x14ac:dyDescent="0.2">
      <c r="AQ510" s="7">
        <v>2008</v>
      </c>
      <c r="AR510" s="7" t="s">
        <v>25</v>
      </c>
      <c r="AS510" s="3">
        <f t="shared" si="25"/>
        <v>3.7547819761840828</v>
      </c>
    </row>
    <row r="511" spans="43:45" x14ac:dyDescent="0.2">
      <c r="AQ511" s="7">
        <v>2008</v>
      </c>
      <c r="AR511" s="7" t="s">
        <v>26</v>
      </c>
      <c r="AS511" s="3">
        <f t="shared" si="25"/>
        <v>2.2843007051808963</v>
      </c>
    </row>
    <row r="512" spans="43:45" x14ac:dyDescent="0.2">
      <c r="AQ512" s="7">
        <v>2008</v>
      </c>
      <c r="AR512" s="7" t="s">
        <v>27</v>
      </c>
      <c r="AS512" s="3">
        <f t="shared" si="25"/>
        <v>3.5889409817283102</v>
      </c>
    </row>
    <row r="513" spans="43:45" x14ac:dyDescent="0.2">
      <c r="AQ513" s="7">
        <v>2009</v>
      </c>
      <c r="AR513" s="7" t="s">
        <v>7</v>
      </c>
      <c r="AS513" s="3">
        <f t="shared" ref="AS513:AS533" si="26">AD92</f>
        <v>2.4464946765125011</v>
      </c>
    </row>
    <row r="514" spans="43:45" x14ac:dyDescent="0.2">
      <c r="AQ514" s="7">
        <v>2009</v>
      </c>
      <c r="AR514" s="7" t="s">
        <v>8</v>
      </c>
      <c r="AS514" s="3">
        <f t="shared" si="26"/>
        <v>4.1399976952779713</v>
      </c>
    </row>
    <row r="515" spans="43:45" x14ac:dyDescent="0.2">
      <c r="AQ515" s="7">
        <v>2009</v>
      </c>
      <c r="AR515" s="7" t="s">
        <v>9</v>
      </c>
      <c r="AS515" s="3">
        <f t="shared" si="26"/>
        <v>4.5969677655698824</v>
      </c>
    </row>
    <row r="516" spans="43:45" x14ac:dyDescent="0.2">
      <c r="AQ516" s="7">
        <v>2009</v>
      </c>
      <c r="AR516" s="7" t="s">
        <v>10</v>
      </c>
      <c r="AS516" s="3">
        <f t="shared" si="26"/>
        <v>3.9790288943457703</v>
      </c>
    </row>
    <row r="517" spans="43:45" x14ac:dyDescent="0.2">
      <c r="AQ517" s="7">
        <v>2009</v>
      </c>
      <c r="AR517" s="7" t="s">
        <v>11</v>
      </c>
      <c r="AS517" s="3">
        <f t="shared" si="26"/>
        <v>3.9732479295404453</v>
      </c>
    </row>
    <row r="518" spans="43:45" x14ac:dyDescent="0.2">
      <c r="AQ518" s="7">
        <v>2009</v>
      </c>
      <c r="AR518" s="7" t="s">
        <v>12</v>
      </c>
      <c r="AS518" s="3">
        <f t="shared" si="26"/>
        <v>3.7402396725410778</v>
      </c>
    </row>
    <row r="519" spans="43:45" x14ac:dyDescent="0.2">
      <c r="AQ519" s="7">
        <v>2009</v>
      </c>
      <c r="AR519" s="7" t="s">
        <v>13</v>
      </c>
      <c r="AS519" s="3">
        <f t="shared" si="26"/>
        <v>4.3300114077254168</v>
      </c>
    </row>
    <row r="520" spans="43:45" x14ac:dyDescent="0.2">
      <c r="AQ520" s="7">
        <v>2009</v>
      </c>
      <c r="AR520" s="7" t="s">
        <v>14</v>
      </c>
      <c r="AS520" s="3">
        <f t="shared" si="26"/>
        <v>3.5850510025307178</v>
      </c>
    </row>
    <row r="521" spans="43:45" x14ac:dyDescent="0.2">
      <c r="AQ521" s="7">
        <v>2009</v>
      </c>
      <c r="AR521" s="7" t="s">
        <v>15</v>
      </c>
      <c r="AS521" s="3">
        <f t="shared" si="26"/>
        <v>4.1463315902822382</v>
      </c>
    </row>
    <row r="522" spans="43:45" x14ac:dyDescent="0.2">
      <c r="AQ522" s="7">
        <v>2009</v>
      </c>
      <c r="AR522" s="7" t="s">
        <v>16</v>
      </c>
      <c r="AS522" s="3">
        <f t="shared" si="26"/>
        <v>4.6937719365394299</v>
      </c>
    </row>
    <row r="523" spans="43:45" x14ac:dyDescent="0.2">
      <c r="AQ523" s="7">
        <v>2009</v>
      </c>
      <c r="AR523" s="7" t="s">
        <v>17</v>
      </c>
      <c r="AS523" s="3">
        <f t="shared" si="26"/>
        <v>3.315557809787312</v>
      </c>
    </row>
    <row r="524" spans="43:45" x14ac:dyDescent="0.2">
      <c r="AQ524" s="7">
        <v>2009</v>
      </c>
      <c r="AR524" s="7" t="s">
        <v>18</v>
      </c>
      <c r="AS524" s="3">
        <f t="shared" si="26"/>
        <v>4.9956592176193935</v>
      </c>
    </row>
    <row r="525" spans="43:45" x14ac:dyDescent="0.2">
      <c r="AQ525" s="7">
        <v>2009</v>
      </c>
      <c r="AR525" s="7" t="s">
        <v>19</v>
      </c>
      <c r="AS525" s="3">
        <f t="shared" si="26"/>
        <v>3.1227902852214982</v>
      </c>
    </row>
    <row r="526" spans="43:45" x14ac:dyDescent="0.2">
      <c r="AQ526" s="7">
        <v>2009</v>
      </c>
      <c r="AR526" s="7" t="s">
        <v>20</v>
      </c>
      <c r="AS526" s="3">
        <f t="shared" si="26"/>
        <v>4.6189736377068558</v>
      </c>
    </row>
    <row r="527" spans="43:45" x14ac:dyDescent="0.2">
      <c r="AQ527" s="7">
        <v>2009</v>
      </c>
      <c r="AR527" s="7" t="s">
        <v>21</v>
      </c>
      <c r="AS527" s="3">
        <f t="shared" si="26"/>
        <v>4.9334151944251738</v>
      </c>
    </row>
    <row r="528" spans="43:45" x14ac:dyDescent="0.2">
      <c r="AQ528" s="7">
        <v>2009</v>
      </c>
      <c r="AR528" s="7" t="s">
        <v>22</v>
      </c>
      <c r="AS528" s="3">
        <f t="shared" si="26"/>
        <v>3.4259078172398647</v>
      </c>
    </row>
    <row r="529" spans="43:45" x14ac:dyDescent="0.2">
      <c r="AQ529" s="7">
        <v>2009</v>
      </c>
      <c r="AR529" s="7" t="s">
        <v>23</v>
      </c>
      <c r="AS529" s="3">
        <f t="shared" si="26"/>
        <v>4.9576993035029782</v>
      </c>
    </row>
    <row r="530" spans="43:45" x14ac:dyDescent="0.2">
      <c r="AQ530" s="7">
        <v>2009</v>
      </c>
      <c r="AR530" s="7" t="s">
        <v>24</v>
      </c>
      <c r="AS530" s="3">
        <f t="shared" si="26"/>
        <v>4.7034766898255969</v>
      </c>
    </row>
    <row r="531" spans="43:45" x14ac:dyDescent="0.2">
      <c r="AQ531" s="7">
        <v>2009</v>
      </c>
      <c r="AR531" s="7" t="s">
        <v>25</v>
      </c>
      <c r="AS531" s="3">
        <f t="shared" si="26"/>
        <v>4.5055204167041545</v>
      </c>
    </row>
    <row r="532" spans="43:45" x14ac:dyDescent="0.2">
      <c r="AQ532" s="7">
        <v>2009</v>
      </c>
      <c r="AR532" s="7" t="s">
        <v>26</v>
      </c>
      <c r="AS532" s="3">
        <f t="shared" si="26"/>
        <v>2.4955844881170637</v>
      </c>
    </row>
    <row r="533" spans="43:45" x14ac:dyDescent="0.2">
      <c r="AQ533" s="7">
        <v>2009</v>
      </c>
      <c r="AR533" s="7" t="s">
        <v>27</v>
      </c>
      <c r="AS533" s="3">
        <f t="shared" si="26"/>
        <v>3.6964049050482952</v>
      </c>
    </row>
    <row r="534" spans="43:45" x14ac:dyDescent="0.2">
      <c r="AQ534" s="7">
        <v>2010</v>
      </c>
      <c r="AR534" s="7" t="s">
        <v>7</v>
      </c>
      <c r="AS534" s="3">
        <f t="shared" ref="AS534:AS554" si="27">AE92</f>
        <v>2.41</v>
      </c>
    </row>
    <row r="535" spans="43:45" x14ac:dyDescent="0.2">
      <c r="AQ535" s="7">
        <v>2010</v>
      </c>
      <c r="AR535" s="7" t="s">
        <v>8</v>
      </c>
      <c r="AS535" s="3">
        <f t="shared" si="27"/>
        <v>4.29</v>
      </c>
    </row>
    <row r="536" spans="43:45" x14ac:dyDescent="0.2">
      <c r="AQ536" s="7">
        <v>2010</v>
      </c>
      <c r="AR536" s="7" t="s">
        <v>9</v>
      </c>
      <c r="AS536" s="3">
        <f t="shared" si="27"/>
        <v>4.67</v>
      </c>
    </row>
    <row r="537" spans="43:45" x14ac:dyDescent="0.2">
      <c r="AQ537" s="7">
        <v>2010</v>
      </c>
      <c r="AR537" s="7" t="s">
        <v>10</v>
      </c>
      <c r="AS537" s="3">
        <f t="shared" si="27"/>
        <v>3.65</v>
      </c>
    </row>
    <row r="538" spans="43:45" x14ac:dyDescent="0.2">
      <c r="AQ538" s="7">
        <v>2010</v>
      </c>
      <c r="AR538" s="7" t="s">
        <v>11</v>
      </c>
      <c r="AS538" s="3">
        <f t="shared" si="27"/>
        <v>3.65</v>
      </c>
    </row>
    <row r="539" spans="43:45" x14ac:dyDescent="0.2">
      <c r="AQ539" s="7">
        <v>2010</v>
      </c>
      <c r="AR539" s="7" t="s">
        <v>12</v>
      </c>
      <c r="AS539" s="3">
        <f t="shared" si="27"/>
        <v>3.85</v>
      </c>
    </row>
    <row r="540" spans="43:45" x14ac:dyDescent="0.2">
      <c r="AQ540" s="7">
        <v>2010</v>
      </c>
      <c r="AR540" s="7" t="s">
        <v>13</v>
      </c>
      <c r="AS540" s="3">
        <f t="shared" si="27"/>
        <v>5.81</v>
      </c>
    </row>
    <row r="541" spans="43:45" x14ac:dyDescent="0.2">
      <c r="AQ541" s="7">
        <v>2010</v>
      </c>
      <c r="AR541" s="7" t="s">
        <v>14</v>
      </c>
      <c r="AS541" s="3">
        <f t="shared" si="27"/>
        <v>3.61</v>
      </c>
    </row>
    <row r="542" spans="43:45" x14ac:dyDescent="0.2">
      <c r="AQ542" s="7">
        <v>2010</v>
      </c>
      <c r="AR542" s="7" t="s">
        <v>15</v>
      </c>
      <c r="AS542" s="3">
        <f t="shared" si="27"/>
        <v>4.2350000000000003</v>
      </c>
    </row>
    <row r="543" spans="43:45" x14ac:dyDescent="0.2">
      <c r="AQ543" s="7">
        <v>2010</v>
      </c>
      <c r="AR543" s="7" t="s">
        <v>16</v>
      </c>
      <c r="AS543" s="3">
        <f t="shared" si="27"/>
        <v>4.79</v>
      </c>
    </row>
    <row r="544" spans="43:45" x14ac:dyDescent="0.2">
      <c r="AQ544" s="7">
        <v>2010</v>
      </c>
      <c r="AR544" s="7" t="s">
        <v>17</v>
      </c>
      <c r="AS544" s="3">
        <f t="shared" si="27"/>
        <v>3.28</v>
      </c>
    </row>
    <row r="545" spans="43:45" x14ac:dyDescent="0.2">
      <c r="AQ545" s="7">
        <v>2010</v>
      </c>
      <c r="AR545" s="7" t="s">
        <v>18</v>
      </c>
      <c r="AS545" s="3">
        <f t="shared" si="27"/>
        <v>6.1</v>
      </c>
    </row>
    <row r="546" spans="43:45" x14ac:dyDescent="0.2">
      <c r="AQ546" s="7">
        <v>2010</v>
      </c>
      <c r="AR546" s="7" t="s">
        <v>19</v>
      </c>
      <c r="AS546" s="3">
        <f t="shared" si="27"/>
        <v>3.07</v>
      </c>
    </row>
    <row r="547" spans="43:45" x14ac:dyDescent="0.2">
      <c r="AQ547" s="7">
        <v>2010</v>
      </c>
      <c r="AR547" s="7" t="s">
        <v>20</v>
      </c>
      <c r="AS547" s="3">
        <f t="shared" si="27"/>
        <v>4.79</v>
      </c>
    </row>
    <row r="548" spans="43:45" x14ac:dyDescent="0.2">
      <c r="AQ548" s="7">
        <v>2010</v>
      </c>
      <c r="AR548" s="7" t="s">
        <v>21</v>
      </c>
      <c r="AS548" s="3">
        <f t="shared" si="27"/>
        <v>4.8499999999999996</v>
      </c>
    </row>
    <row r="549" spans="43:45" x14ac:dyDescent="0.2">
      <c r="AQ549" s="7">
        <v>2010</v>
      </c>
      <c r="AR549" s="7" t="s">
        <v>22</v>
      </c>
      <c r="AS549" s="3">
        <f t="shared" si="27"/>
        <v>3.5</v>
      </c>
    </row>
    <row r="550" spans="43:45" x14ac:dyDescent="0.2">
      <c r="AQ550" s="7">
        <v>2010</v>
      </c>
      <c r="AR550" s="7" t="s">
        <v>23</v>
      </c>
      <c r="AS550" s="3">
        <f t="shared" si="27"/>
        <v>5</v>
      </c>
    </row>
    <row r="551" spans="43:45" x14ac:dyDescent="0.2">
      <c r="AQ551" s="7">
        <v>2010</v>
      </c>
      <c r="AR551" s="7" t="s">
        <v>24</v>
      </c>
      <c r="AS551" s="3">
        <f t="shared" si="27"/>
        <v>5</v>
      </c>
    </row>
    <row r="552" spans="43:45" x14ac:dyDescent="0.2">
      <c r="AQ552" s="7">
        <v>2010</v>
      </c>
      <c r="AR552" s="7" t="s">
        <v>25</v>
      </c>
      <c r="AS552" s="3">
        <f t="shared" si="27"/>
        <v>5.0599999999999996</v>
      </c>
    </row>
    <row r="553" spans="43:45" x14ac:dyDescent="0.2">
      <c r="AQ553" s="7">
        <v>2010</v>
      </c>
      <c r="AR553" s="7" t="s">
        <v>26</v>
      </c>
      <c r="AS553" s="3">
        <f t="shared" si="27"/>
        <v>2.64</v>
      </c>
    </row>
    <row r="554" spans="43:45" x14ac:dyDescent="0.2">
      <c r="AQ554" s="7">
        <v>2010</v>
      </c>
      <c r="AR554" s="7" t="s">
        <v>27</v>
      </c>
      <c r="AS554" s="3">
        <f t="shared" si="27"/>
        <v>3.63</v>
      </c>
    </row>
    <row r="555" spans="43:45" x14ac:dyDescent="0.2">
      <c r="AQ555" s="7">
        <v>2011</v>
      </c>
      <c r="AR555" s="7" t="s">
        <v>7</v>
      </c>
      <c r="AS555" s="3">
        <f t="shared" ref="AS555:AS575" si="28">AF92</f>
        <v>2.9011315425067177</v>
      </c>
    </row>
    <row r="556" spans="43:45" x14ac:dyDescent="0.2">
      <c r="AQ556" s="7">
        <v>2011</v>
      </c>
      <c r="AR556" s="7" t="s">
        <v>8</v>
      </c>
      <c r="AS556" s="3">
        <f t="shared" si="28"/>
        <v>4.917280066536251</v>
      </c>
    </row>
    <row r="557" spans="43:45" x14ac:dyDescent="0.2">
      <c r="AQ557" s="7">
        <v>2011</v>
      </c>
      <c r="AR557" s="7" t="s">
        <v>9</v>
      </c>
      <c r="AS557" s="3">
        <f t="shared" si="28"/>
        <v>5.3498295056281959</v>
      </c>
    </row>
    <row r="558" spans="43:45" x14ac:dyDescent="0.2">
      <c r="AQ558" s="7">
        <v>2011</v>
      </c>
      <c r="AR558" s="7" t="s">
        <v>10</v>
      </c>
      <c r="AS558" s="3">
        <f t="shared" si="28"/>
        <v>4.6942394360402711</v>
      </c>
    </row>
    <row r="559" spans="43:45" x14ac:dyDescent="0.2">
      <c r="AQ559" s="7">
        <v>2011</v>
      </c>
      <c r="AR559" s="7" t="s">
        <v>11</v>
      </c>
      <c r="AS559" s="3">
        <f t="shared" si="28"/>
        <v>4.6863092086241807</v>
      </c>
    </row>
    <row r="560" spans="43:45" x14ac:dyDescent="0.2">
      <c r="AQ560" s="7">
        <v>2011</v>
      </c>
      <c r="AR560" s="7" t="s">
        <v>12</v>
      </c>
      <c r="AS560" s="3">
        <f t="shared" si="28"/>
        <v>4.4268221662622951</v>
      </c>
    </row>
    <row r="561" spans="43:45" x14ac:dyDescent="0.2">
      <c r="AQ561" s="7">
        <v>2011</v>
      </c>
      <c r="AR561" s="7" t="s">
        <v>13</v>
      </c>
      <c r="AS561" s="3">
        <f t="shared" si="28"/>
        <v>6.3242476186813024</v>
      </c>
    </row>
    <row r="562" spans="43:45" x14ac:dyDescent="0.2">
      <c r="AQ562" s="7">
        <v>2011</v>
      </c>
      <c r="AR562" s="7" t="s">
        <v>14</v>
      </c>
      <c r="AS562" s="3">
        <f t="shared" si="28"/>
        <v>4.1783346478974428</v>
      </c>
    </row>
    <row r="563" spans="43:45" x14ac:dyDescent="0.2">
      <c r="AQ563" s="7">
        <v>2011</v>
      </c>
      <c r="AR563" s="7" t="s">
        <v>15</v>
      </c>
      <c r="AS563" s="3">
        <f t="shared" si="28"/>
        <v>4.968558614479587</v>
      </c>
    </row>
    <row r="564" spans="43:45" x14ac:dyDescent="0.2">
      <c r="AQ564" s="7">
        <v>2011</v>
      </c>
      <c r="AR564" s="7" t="s">
        <v>16</v>
      </c>
      <c r="AS564" s="3">
        <f t="shared" si="28"/>
        <v>5.448970127418443</v>
      </c>
    </row>
    <row r="565" spans="43:45" x14ac:dyDescent="0.2">
      <c r="AQ565" s="7">
        <v>2011</v>
      </c>
      <c r="AR565" s="7" t="s">
        <v>17</v>
      </c>
      <c r="AS565" s="3">
        <f t="shared" si="28"/>
        <v>3.7023199182502773</v>
      </c>
    </row>
    <row r="566" spans="43:45" x14ac:dyDescent="0.2">
      <c r="AQ566" s="7">
        <v>2011</v>
      </c>
      <c r="AR566" s="7" t="s">
        <v>18</v>
      </c>
      <c r="AS566" s="3">
        <f t="shared" si="28"/>
        <v>6.73794094631109</v>
      </c>
    </row>
    <row r="567" spans="43:45" x14ac:dyDescent="0.2">
      <c r="AQ567" s="7">
        <v>2011</v>
      </c>
      <c r="AR567" s="7" t="s">
        <v>19</v>
      </c>
      <c r="AS567" s="3">
        <f t="shared" si="28"/>
        <v>3.5878621784288289</v>
      </c>
    </row>
    <row r="568" spans="43:45" x14ac:dyDescent="0.2">
      <c r="AQ568" s="7">
        <v>2011</v>
      </c>
      <c r="AR568" s="7" t="s">
        <v>20</v>
      </c>
      <c r="AS568" s="3">
        <f t="shared" si="28"/>
        <v>5.5530190870425642</v>
      </c>
    </row>
    <row r="569" spans="43:45" x14ac:dyDescent="0.2">
      <c r="AQ569" s="7">
        <v>2011</v>
      </c>
      <c r="AR569" s="7" t="s">
        <v>21</v>
      </c>
      <c r="AS569" s="3">
        <f t="shared" si="28"/>
        <v>5.7509920973331408</v>
      </c>
    </row>
    <row r="570" spans="43:45" x14ac:dyDescent="0.2">
      <c r="AQ570" s="7">
        <v>2011</v>
      </c>
      <c r="AR570" s="7" t="s">
        <v>22</v>
      </c>
      <c r="AS570" s="3">
        <f t="shared" si="28"/>
        <v>4.0801298567569413</v>
      </c>
    </row>
    <row r="571" spans="43:45" x14ac:dyDescent="0.2">
      <c r="AQ571" s="7">
        <v>2011</v>
      </c>
      <c r="AR571" s="7" t="s">
        <v>23</v>
      </c>
      <c r="AS571" s="3">
        <f t="shared" si="28"/>
        <v>5.7788763353352754</v>
      </c>
    </row>
    <row r="572" spans="43:45" x14ac:dyDescent="0.2">
      <c r="AQ572" s="7">
        <v>2011</v>
      </c>
      <c r="AR572" s="7" t="s">
        <v>24</v>
      </c>
      <c r="AS572" s="3">
        <f t="shared" si="28"/>
        <v>5.7356602704273598</v>
      </c>
    </row>
    <row r="573" spans="43:45" x14ac:dyDescent="0.2">
      <c r="AQ573" s="7">
        <v>2011</v>
      </c>
      <c r="AR573" s="7" t="s">
        <v>25</v>
      </c>
      <c r="AS573" s="3">
        <f t="shared" si="28"/>
        <v>5.7455800328340372</v>
      </c>
    </row>
    <row r="574" spans="43:45" x14ac:dyDescent="0.2">
      <c r="AQ574" s="7">
        <v>2011</v>
      </c>
      <c r="AR574" s="7" t="s">
        <v>26</v>
      </c>
      <c r="AS574" s="3">
        <f t="shared" si="28"/>
        <v>3.2887521440343925</v>
      </c>
    </row>
    <row r="575" spans="43:45" x14ac:dyDescent="0.2">
      <c r="AQ575" s="7">
        <v>2011</v>
      </c>
      <c r="AR575" s="7" t="s">
        <v>27</v>
      </c>
      <c r="AS575" s="3">
        <f t="shared" si="28"/>
        <v>4.4957042884861371</v>
      </c>
    </row>
    <row r="576" spans="43:45" x14ac:dyDescent="0.2">
      <c r="AQ576" s="7">
        <v>2012</v>
      </c>
      <c r="AR576" s="7" t="s">
        <v>7</v>
      </c>
      <c r="AS576" s="3">
        <f t="shared" ref="AS576:AS596" si="29">AG92</f>
        <v>2.9203025079915328</v>
      </c>
    </row>
    <row r="577" spans="43:45" x14ac:dyDescent="0.2">
      <c r="AQ577" s="7">
        <v>2012</v>
      </c>
      <c r="AR577" s="7" t="s">
        <v>8</v>
      </c>
      <c r="AS577" s="3">
        <f t="shared" si="29"/>
        <v>5.0950548733651155</v>
      </c>
    </row>
    <row r="578" spans="43:45" x14ac:dyDescent="0.2">
      <c r="AQ578" s="7">
        <v>2012</v>
      </c>
      <c r="AR578" s="7" t="s">
        <v>9</v>
      </c>
      <c r="AS578" s="3">
        <f t="shared" si="29"/>
        <v>5.1806404394431764</v>
      </c>
    </row>
    <row r="579" spans="43:45" x14ac:dyDescent="0.2">
      <c r="AQ579" s="7">
        <v>2012</v>
      </c>
      <c r="AR579" s="7" t="s">
        <v>10</v>
      </c>
      <c r="AS579" s="3">
        <f t="shared" si="29"/>
        <v>5.3913666900773807</v>
      </c>
    </row>
    <row r="580" spans="43:45" x14ac:dyDescent="0.2">
      <c r="AQ580" s="7">
        <v>2012</v>
      </c>
      <c r="AR580" s="7" t="s">
        <v>11</v>
      </c>
      <c r="AS580" s="3">
        <f t="shared" si="29"/>
        <v>5.3804728371854136</v>
      </c>
    </row>
    <row r="581" spans="43:45" x14ac:dyDescent="0.2">
      <c r="AQ581" s="7">
        <v>2012</v>
      </c>
      <c r="AR581" s="7" t="s">
        <v>12</v>
      </c>
      <c r="AS581" s="3">
        <f t="shared" si="29"/>
        <v>5.2360965411083571</v>
      </c>
    </row>
    <row r="582" spans="43:45" x14ac:dyDescent="0.2">
      <c r="AQ582" s="7">
        <v>2012</v>
      </c>
      <c r="AR582" s="7" t="s">
        <v>13</v>
      </c>
      <c r="AS582" s="3">
        <f t="shared" si="29"/>
        <v>5.9268190609483877</v>
      </c>
    </row>
    <row r="583" spans="43:45" x14ac:dyDescent="0.2">
      <c r="AQ583" s="7">
        <v>2012</v>
      </c>
      <c r="AR583" s="7" t="s">
        <v>14</v>
      </c>
      <c r="AS583" s="3">
        <f t="shared" si="29"/>
        <v>4.4502266094559531</v>
      </c>
    </row>
    <row r="584" spans="43:45" x14ac:dyDescent="0.2">
      <c r="AQ584" s="7">
        <v>2012</v>
      </c>
      <c r="AR584" s="7" t="s">
        <v>15</v>
      </c>
      <c r="AS584" s="3">
        <f t="shared" si="29"/>
        <v>5.3624771972250116</v>
      </c>
    </row>
    <row r="585" spans="43:45" x14ac:dyDescent="0.2">
      <c r="AQ585" s="7">
        <v>2012</v>
      </c>
      <c r="AR585" s="7" t="s">
        <v>16</v>
      </c>
      <c r="AS585" s="3">
        <f t="shared" si="29"/>
        <v>5.289311568034309</v>
      </c>
    </row>
    <row r="586" spans="43:45" x14ac:dyDescent="0.2">
      <c r="AQ586" s="7">
        <v>2012</v>
      </c>
      <c r="AR586" s="7" t="s">
        <v>17</v>
      </c>
      <c r="AS586" s="3">
        <f t="shared" si="29"/>
        <v>3.5115646826870002</v>
      </c>
    </row>
    <row r="587" spans="43:45" x14ac:dyDescent="0.2">
      <c r="AQ587" s="7">
        <v>2012</v>
      </c>
      <c r="AR587" s="7" t="s">
        <v>18</v>
      </c>
      <c r="AS587" s="3">
        <f t="shared" si="29"/>
        <v>7.6895766968055126</v>
      </c>
    </row>
    <row r="588" spans="43:45" x14ac:dyDescent="0.2">
      <c r="AQ588" s="7">
        <v>2012</v>
      </c>
      <c r="AR588" s="7" t="s">
        <v>19</v>
      </c>
      <c r="AS588" s="3">
        <f t="shared" si="29"/>
        <v>3.8455889726100025</v>
      </c>
    </row>
    <row r="589" spans="43:45" x14ac:dyDescent="0.2">
      <c r="AQ589" s="7">
        <v>2012</v>
      </c>
      <c r="AR589" s="7" t="s">
        <v>20</v>
      </c>
      <c r="AS589" s="3">
        <f t="shared" si="29"/>
        <v>5.4727069702610844</v>
      </c>
    </row>
    <row r="590" spans="43:45" x14ac:dyDescent="0.2">
      <c r="AQ590" s="7">
        <v>2012</v>
      </c>
      <c r="AR590" s="7" t="s">
        <v>21</v>
      </c>
      <c r="AS590" s="3">
        <f t="shared" si="29"/>
        <v>5.691570088226479</v>
      </c>
    </row>
    <row r="591" spans="43:45" x14ac:dyDescent="0.2">
      <c r="AQ591" s="7">
        <v>2012</v>
      </c>
      <c r="AR591" s="7" t="s">
        <v>22</v>
      </c>
      <c r="AS591" s="3">
        <f t="shared" si="29"/>
        <v>4.0127027968670639</v>
      </c>
    </row>
    <row r="592" spans="43:45" x14ac:dyDescent="0.2">
      <c r="AQ592" s="7">
        <v>2012</v>
      </c>
      <c r="AR592" s="7" t="s">
        <v>23</v>
      </c>
      <c r="AS592" s="3">
        <f t="shared" si="29"/>
        <v>5.6883494632948608</v>
      </c>
    </row>
    <row r="593" spans="43:45" x14ac:dyDescent="0.2">
      <c r="AQ593" s="7">
        <v>2012</v>
      </c>
      <c r="AR593" s="7" t="s">
        <v>24</v>
      </c>
      <c r="AS593" s="3">
        <f t="shared" si="29"/>
        <v>5.7235509786313559</v>
      </c>
    </row>
    <row r="594" spans="43:45" x14ac:dyDescent="0.2">
      <c r="AQ594" s="7">
        <v>2012</v>
      </c>
      <c r="AR594" s="7" t="s">
        <v>25</v>
      </c>
      <c r="AS594" s="3">
        <f t="shared" si="29"/>
        <v>6.0612882613305956</v>
      </c>
    </row>
    <row r="595" spans="43:45" x14ac:dyDescent="0.2">
      <c r="AQ595" s="7">
        <v>2012</v>
      </c>
      <c r="AR595" s="7" t="s">
        <v>26</v>
      </c>
      <c r="AS595" s="3">
        <f t="shared" si="29"/>
        <v>3.6402415852919709</v>
      </c>
    </row>
    <row r="596" spans="43:45" x14ac:dyDescent="0.2">
      <c r="AQ596" s="7">
        <v>2012</v>
      </c>
      <c r="AR596" s="7" t="s">
        <v>27</v>
      </c>
      <c r="AS596" s="3">
        <f t="shared" si="29"/>
        <v>5.0337331941856664</v>
      </c>
    </row>
    <row r="597" spans="43:45" x14ac:dyDescent="0.2">
      <c r="AQ597" s="7">
        <v>2013</v>
      </c>
      <c r="AR597" s="7" t="s">
        <v>7</v>
      </c>
      <c r="AS597" s="3">
        <f t="shared" ref="AS597:AS617" si="30">AH92</f>
        <v>2.7149876249571117</v>
      </c>
    </row>
    <row r="598" spans="43:45" x14ac:dyDescent="0.2">
      <c r="AQ598" s="7">
        <v>2013</v>
      </c>
      <c r="AR598" s="7" t="s">
        <v>8</v>
      </c>
      <c r="AS598" s="3">
        <f t="shared" si="30"/>
        <v>4.7965283099902196</v>
      </c>
    </row>
    <row r="599" spans="43:45" x14ac:dyDescent="0.2">
      <c r="AQ599" s="7">
        <v>2013</v>
      </c>
      <c r="AR599" s="7" t="s">
        <v>9</v>
      </c>
      <c r="AS599" s="3">
        <f t="shared" si="30"/>
        <v>4.7044744099751687</v>
      </c>
    </row>
    <row r="600" spans="43:45" x14ac:dyDescent="0.2">
      <c r="AQ600" s="7">
        <v>2013</v>
      </c>
      <c r="AR600" s="7" t="s">
        <v>10</v>
      </c>
      <c r="AS600" s="3">
        <f t="shared" si="30"/>
        <v>5.5379292506817013</v>
      </c>
    </row>
    <row r="601" spans="43:45" x14ac:dyDescent="0.2">
      <c r="AQ601" s="7">
        <v>2013</v>
      </c>
      <c r="AR601" s="7" t="s">
        <v>11</v>
      </c>
      <c r="AS601" s="3">
        <f t="shared" si="30"/>
        <v>5.5319494027605867</v>
      </c>
    </row>
    <row r="602" spans="43:45" x14ac:dyDescent="0.2">
      <c r="AQ602" s="7">
        <v>2013</v>
      </c>
      <c r="AR602" s="7" t="s">
        <v>12</v>
      </c>
      <c r="AS602" s="3">
        <f t="shared" si="30"/>
        <v>5.2600256704575177</v>
      </c>
    </row>
    <row r="603" spans="43:45" x14ac:dyDescent="0.2">
      <c r="AQ603" s="7">
        <v>2013</v>
      </c>
      <c r="AR603" s="7" t="s">
        <v>13</v>
      </c>
      <c r="AS603" s="3">
        <f t="shared" si="30"/>
        <v>5.1997586277484968</v>
      </c>
    </row>
    <row r="604" spans="43:45" x14ac:dyDescent="0.2">
      <c r="AQ604" s="7">
        <v>2013</v>
      </c>
      <c r="AR604" s="7" t="s">
        <v>14</v>
      </c>
      <c r="AS604" s="3">
        <f t="shared" si="30"/>
        <v>4.2519222577750213</v>
      </c>
    </row>
    <row r="605" spans="43:45" x14ac:dyDescent="0.2">
      <c r="AQ605" s="7">
        <v>2013</v>
      </c>
      <c r="AR605" s="7" t="s">
        <v>15</v>
      </c>
      <c r="AS605" s="3">
        <f t="shared" si="30"/>
        <v>5.2176827455341668</v>
      </c>
    </row>
    <row r="606" spans="43:45" x14ac:dyDescent="0.2">
      <c r="AQ606" s="7">
        <v>2013</v>
      </c>
      <c r="AR606" s="7" t="s">
        <v>16</v>
      </c>
      <c r="AS606" s="3">
        <f t="shared" si="30"/>
        <v>4.828279964757388</v>
      </c>
    </row>
    <row r="607" spans="43:45" x14ac:dyDescent="0.2">
      <c r="AQ607" s="7">
        <v>2013</v>
      </c>
      <c r="AR607" s="7" t="s">
        <v>17</v>
      </c>
      <c r="AS607" s="3">
        <f t="shared" si="30"/>
        <v>3.0937577448881584</v>
      </c>
    </row>
    <row r="608" spans="43:45" x14ac:dyDescent="0.2">
      <c r="AQ608" s="7">
        <v>2013</v>
      </c>
      <c r="AR608" s="7" t="s">
        <v>18</v>
      </c>
      <c r="AS608" s="3">
        <f t="shared" si="30"/>
        <v>7.5813871847075838</v>
      </c>
    </row>
    <row r="609" spans="43:45" x14ac:dyDescent="0.2">
      <c r="AQ609" s="7">
        <v>2013</v>
      </c>
      <c r="AR609" s="7" t="s">
        <v>19</v>
      </c>
      <c r="AS609" s="3">
        <f t="shared" si="30"/>
        <v>3.6907075769062008</v>
      </c>
    </row>
    <row r="610" spans="43:45" x14ac:dyDescent="0.2">
      <c r="AQ610" s="7">
        <v>2013</v>
      </c>
      <c r="AR610" s="7" t="s">
        <v>20</v>
      </c>
      <c r="AS610" s="3">
        <f t="shared" si="30"/>
        <v>5.0874742538762208</v>
      </c>
    </row>
    <row r="611" spans="43:45" x14ac:dyDescent="0.2">
      <c r="AQ611" s="7">
        <v>2013</v>
      </c>
      <c r="AR611" s="7" t="s">
        <v>21</v>
      </c>
      <c r="AS611" s="3">
        <f t="shared" si="30"/>
        <v>5.2795101288951392</v>
      </c>
    </row>
    <row r="612" spans="43:45" x14ac:dyDescent="0.2">
      <c r="AQ612" s="7">
        <v>2013</v>
      </c>
      <c r="AR612" s="7" t="s">
        <v>22</v>
      </c>
      <c r="AS612" s="3">
        <f t="shared" si="30"/>
        <v>3.7111406280117856</v>
      </c>
    </row>
    <row r="613" spans="43:45" x14ac:dyDescent="0.2">
      <c r="AQ613" s="7">
        <v>2013</v>
      </c>
      <c r="AR613" s="7" t="s">
        <v>23</v>
      </c>
      <c r="AS613" s="3">
        <f t="shared" si="30"/>
        <v>5.2834752196784613</v>
      </c>
    </row>
    <row r="614" spans="43:45" x14ac:dyDescent="0.2">
      <c r="AQ614" s="7">
        <v>2013</v>
      </c>
      <c r="AR614" s="7" t="s">
        <v>24</v>
      </c>
      <c r="AS614" s="3">
        <f t="shared" si="30"/>
        <v>5.3261853798458141</v>
      </c>
    </row>
    <row r="615" spans="43:45" x14ac:dyDescent="0.2">
      <c r="AQ615" s="7">
        <v>2013</v>
      </c>
      <c r="AR615" s="7" t="s">
        <v>25</v>
      </c>
      <c r="AS615" s="3">
        <f t="shared" si="30"/>
        <v>5.7903321822355824</v>
      </c>
    </row>
    <row r="616" spans="43:45" x14ac:dyDescent="0.2">
      <c r="AQ616" s="7">
        <v>2013</v>
      </c>
      <c r="AR616" s="7" t="s">
        <v>26</v>
      </c>
      <c r="AS616" s="3">
        <f t="shared" si="30"/>
        <v>3.7227290297571947</v>
      </c>
    </row>
    <row r="617" spans="43:45" x14ac:dyDescent="0.2">
      <c r="AQ617" s="7">
        <v>2013</v>
      </c>
      <c r="AR617" s="7" t="s">
        <v>27</v>
      </c>
      <c r="AS617" s="3">
        <f t="shared" si="30"/>
        <v>5.0520268640982637</v>
      </c>
    </row>
    <row r="618" spans="43:45" x14ac:dyDescent="0.2">
      <c r="AQ618" s="7">
        <v>2014</v>
      </c>
      <c r="AR618" s="7" t="s">
        <v>7</v>
      </c>
      <c r="AS618" s="3">
        <f t="shared" ref="AS618:AS638" si="31">AI92</f>
        <v>2.56</v>
      </c>
    </row>
    <row r="619" spans="43:45" x14ac:dyDescent="0.2">
      <c r="AQ619" s="7">
        <v>2014</v>
      </c>
      <c r="AR619" s="7" t="s">
        <v>8</v>
      </c>
      <c r="AS619" s="3">
        <f t="shared" si="31"/>
        <v>4.47</v>
      </c>
    </row>
    <row r="620" spans="43:45" x14ac:dyDescent="0.2">
      <c r="AQ620" s="7">
        <v>2014</v>
      </c>
      <c r="AR620" s="7" t="s">
        <v>9</v>
      </c>
      <c r="AS620" s="3">
        <f t="shared" si="31"/>
        <v>4.3468609980370916</v>
      </c>
    </row>
    <row r="621" spans="43:45" x14ac:dyDescent="0.2">
      <c r="AQ621" s="7">
        <v>2014</v>
      </c>
      <c r="AR621" s="7" t="s">
        <v>10</v>
      </c>
      <c r="AS621" s="3">
        <f t="shared" si="31"/>
        <v>5.61</v>
      </c>
    </row>
    <row r="622" spans="43:45" x14ac:dyDescent="0.2">
      <c r="AQ622" s="7">
        <v>2014</v>
      </c>
      <c r="AR622" s="7" t="s">
        <v>11</v>
      </c>
      <c r="AS622" s="3">
        <f t="shared" si="31"/>
        <v>5.61</v>
      </c>
    </row>
    <row r="623" spans="43:45" x14ac:dyDescent="0.2">
      <c r="AQ623" s="7">
        <v>2014</v>
      </c>
      <c r="AR623" s="7" t="s">
        <v>12</v>
      </c>
      <c r="AS623" s="3">
        <f t="shared" si="31"/>
        <v>5</v>
      </c>
    </row>
    <row r="624" spans="43:45" x14ac:dyDescent="0.2">
      <c r="AQ624" s="7">
        <v>2014</v>
      </c>
      <c r="AR624" s="7" t="s">
        <v>13</v>
      </c>
      <c r="AS624" s="3">
        <f t="shared" si="31"/>
        <v>4.5999999999999996</v>
      </c>
    </row>
    <row r="625" spans="43:45" x14ac:dyDescent="0.2">
      <c r="AQ625" s="7">
        <v>2014</v>
      </c>
      <c r="AR625" s="7" t="s">
        <v>14</v>
      </c>
      <c r="AS625" s="3">
        <f t="shared" si="31"/>
        <v>3.99</v>
      </c>
    </row>
    <row r="626" spans="43:45" x14ac:dyDescent="0.2">
      <c r="AQ626" s="7">
        <v>2014</v>
      </c>
      <c r="AR626" s="7" t="s">
        <v>15</v>
      </c>
      <c r="AS626" s="3">
        <f t="shared" si="31"/>
        <v>5</v>
      </c>
    </row>
    <row r="627" spans="43:45" x14ac:dyDescent="0.2">
      <c r="AQ627" s="7">
        <v>2014</v>
      </c>
      <c r="AR627" s="7" t="s">
        <v>16</v>
      </c>
      <c r="AS627" s="3">
        <f t="shared" si="31"/>
        <v>4.4800000000000004</v>
      </c>
    </row>
    <row r="628" spans="43:45" x14ac:dyDescent="0.2">
      <c r="AQ628" s="7">
        <v>2014</v>
      </c>
      <c r="AR628" s="7" t="s">
        <v>17</v>
      </c>
      <c r="AS628" s="3">
        <f t="shared" si="31"/>
        <v>2.76</v>
      </c>
    </row>
    <row r="629" spans="43:45" x14ac:dyDescent="0.2">
      <c r="AQ629" s="7">
        <v>2014</v>
      </c>
      <c r="AR629" s="7" t="s">
        <v>18</v>
      </c>
      <c r="AS629" s="3">
        <f t="shared" si="31"/>
        <v>7.09</v>
      </c>
    </row>
    <row r="630" spans="43:45" x14ac:dyDescent="0.2">
      <c r="AQ630" s="7">
        <v>2014</v>
      </c>
      <c r="AR630" s="7" t="s">
        <v>19</v>
      </c>
      <c r="AS630" s="3">
        <f t="shared" si="31"/>
        <v>3.48</v>
      </c>
    </row>
    <row r="631" spans="43:45" x14ac:dyDescent="0.2">
      <c r="AQ631" s="7">
        <v>2014</v>
      </c>
      <c r="AR631" s="7" t="s">
        <v>20</v>
      </c>
      <c r="AS631" s="3">
        <f t="shared" si="31"/>
        <v>4.82</v>
      </c>
    </row>
    <row r="632" spans="43:45" x14ac:dyDescent="0.2">
      <c r="AQ632" s="7">
        <v>2014</v>
      </c>
      <c r="AR632" s="7" t="s">
        <v>21</v>
      </c>
      <c r="AS632" s="3">
        <f t="shared" si="31"/>
        <v>5</v>
      </c>
    </row>
    <row r="633" spans="43:45" x14ac:dyDescent="0.2">
      <c r="AQ633" s="7">
        <v>2014</v>
      </c>
      <c r="AR633" s="7" t="s">
        <v>22</v>
      </c>
      <c r="AS633" s="3">
        <f t="shared" si="31"/>
        <v>3.5</v>
      </c>
    </row>
    <row r="634" spans="43:45" x14ac:dyDescent="0.2">
      <c r="AQ634" s="7">
        <v>2014</v>
      </c>
      <c r="AR634" s="7" t="s">
        <v>23</v>
      </c>
      <c r="AS634" s="3">
        <f t="shared" si="31"/>
        <v>5</v>
      </c>
    </row>
    <row r="635" spans="43:45" x14ac:dyDescent="0.2">
      <c r="AQ635" s="7">
        <v>2014</v>
      </c>
      <c r="AR635" s="7" t="s">
        <v>24</v>
      </c>
      <c r="AS635" s="3">
        <f t="shared" si="31"/>
        <v>5</v>
      </c>
    </row>
    <row r="636" spans="43:45" x14ac:dyDescent="0.2">
      <c r="AQ636" s="7">
        <v>2014</v>
      </c>
      <c r="AR636" s="7" t="s">
        <v>25</v>
      </c>
      <c r="AS636" s="3">
        <f t="shared" si="31"/>
        <v>5.44</v>
      </c>
    </row>
    <row r="637" spans="43:45" x14ac:dyDescent="0.2">
      <c r="AQ637" s="7">
        <v>2014</v>
      </c>
      <c r="AR637" s="7" t="s">
        <v>26</v>
      </c>
      <c r="AS637" s="3">
        <f t="shared" si="31"/>
        <v>3.8</v>
      </c>
    </row>
    <row r="638" spans="43:45" x14ac:dyDescent="0.2">
      <c r="AQ638" s="7">
        <v>2014</v>
      </c>
      <c r="AR638" s="7" t="s">
        <v>27</v>
      </c>
      <c r="AS638" s="3">
        <f t="shared" si="31"/>
        <v>5</v>
      </c>
    </row>
    <row r="639" spans="43:45" x14ac:dyDescent="0.2">
      <c r="AQ639" s="7">
        <v>2015</v>
      </c>
      <c r="AR639" s="7" t="s">
        <v>7</v>
      </c>
      <c r="AS639" s="3">
        <f t="shared" ref="AS639:AS659" si="32">AJ92</f>
        <v>2.3642630975355154</v>
      </c>
    </row>
    <row r="640" spans="43:45" x14ac:dyDescent="0.2">
      <c r="AQ640" s="7">
        <v>2015</v>
      </c>
      <c r="AR640" s="7" t="s">
        <v>8</v>
      </c>
      <c r="AS640" s="3">
        <f t="shared" si="32"/>
        <v>4.1584092884660881</v>
      </c>
    </row>
    <row r="641" spans="43:45" x14ac:dyDescent="0.2">
      <c r="AQ641" s="7">
        <v>2015</v>
      </c>
      <c r="AR641" s="7" t="s">
        <v>9</v>
      </c>
      <c r="AS641" s="3">
        <f t="shared" si="32"/>
        <v>4.0409297694538466</v>
      </c>
    </row>
    <row r="642" spans="43:45" x14ac:dyDescent="0.2">
      <c r="AQ642" s="7">
        <v>2015</v>
      </c>
      <c r="AR642" s="7" t="s">
        <v>10</v>
      </c>
      <c r="AS642" s="3">
        <f t="shared" si="32"/>
        <v>5.2822406926385099</v>
      </c>
    </row>
    <row r="643" spans="43:45" x14ac:dyDescent="0.2">
      <c r="AQ643" s="7">
        <v>2015</v>
      </c>
      <c r="AR643" s="7" t="s">
        <v>11</v>
      </c>
      <c r="AS643" s="3">
        <f t="shared" si="32"/>
        <v>5.2869303674300907</v>
      </c>
    </row>
    <row r="644" spans="43:45" x14ac:dyDescent="0.2">
      <c r="AQ644" s="7">
        <v>2015</v>
      </c>
      <c r="AR644" s="7" t="s">
        <v>12</v>
      </c>
      <c r="AS644" s="3">
        <f t="shared" si="32"/>
        <v>4.6692063022936079</v>
      </c>
    </row>
    <row r="645" spans="43:45" x14ac:dyDescent="0.2">
      <c r="AQ645" s="7">
        <v>2015</v>
      </c>
      <c r="AR645" s="7" t="s">
        <v>13</v>
      </c>
      <c r="AS645" s="3">
        <f t="shared" si="32"/>
        <v>4.2714910344954893</v>
      </c>
    </row>
    <row r="646" spans="43:45" x14ac:dyDescent="0.2">
      <c r="AQ646" s="7">
        <v>2015</v>
      </c>
      <c r="AR646" s="7" t="s">
        <v>14</v>
      </c>
      <c r="AS646" s="3">
        <f t="shared" si="32"/>
        <v>3.7100851754923898</v>
      </c>
    </row>
    <row r="647" spans="43:45" x14ac:dyDescent="0.2">
      <c r="AQ647" s="7">
        <v>2015</v>
      </c>
      <c r="AR647" s="7" t="s">
        <v>15</v>
      </c>
      <c r="AS647" s="3">
        <f t="shared" si="32"/>
        <v>4.679296176590471</v>
      </c>
    </row>
    <row r="648" spans="43:45" x14ac:dyDescent="0.2">
      <c r="AQ648" s="7">
        <v>2015</v>
      </c>
      <c r="AR648" s="7" t="s">
        <v>16</v>
      </c>
      <c r="AS648" s="3">
        <f t="shared" si="32"/>
        <v>4.1824520229415976</v>
      </c>
    </row>
    <row r="649" spans="43:45" x14ac:dyDescent="0.2">
      <c r="AQ649" s="7">
        <v>2015</v>
      </c>
      <c r="AR649" s="7" t="s">
        <v>17</v>
      </c>
      <c r="AS649" s="3">
        <f t="shared" si="32"/>
        <v>2.5365201846693841</v>
      </c>
    </row>
    <row r="650" spans="43:45" x14ac:dyDescent="0.2">
      <c r="AQ650" s="7">
        <v>2015</v>
      </c>
      <c r="AR650" s="7" t="s">
        <v>18</v>
      </c>
      <c r="AS650" s="3">
        <f t="shared" si="32"/>
        <v>6.6435931241122468</v>
      </c>
    </row>
    <row r="651" spans="43:45" x14ac:dyDescent="0.2">
      <c r="AQ651" s="7">
        <v>2015</v>
      </c>
      <c r="AR651" s="7" t="s">
        <v>19</v>
      </c>
      <c r="AS651" s="3">
        <f t="shared" si="32"/>
        <v>3.2343682303153427</v>
      </c>
    </row>
    <row r="652" spans="43:45" x14ac:dyDescent="0.2">
      <c r="AQ652" s="7">
        <v>2015</v>
      </c>
      <c r="AR652" s="7" t="s">
        <v>20</v>
      </c>
      <c r="AS652" s="3">
        <f t="shared" si="32"/>
        <v>4.5161181299750925</v>
      </c>
    </row>
    <row r="653" spans="43:45" x14ac:dyDescent="0.2">
      <c r="AQ653" s="7">
        <v>2015</v>
      </c>
      <c r="AR653" s="7" t="s">
        <v>21</v>
      </c>
      <c r="AS653" s="3">
        <f t="shared" si="32"/>
        <v>4.6513617534647231</v>
      </c>
    </row>
    <row r="654" spans="43:45" x14ac:dyDescent="0.2">
      <c r="AQ654" s="7">
        <v>2015</v>
      </c>
      <c r="AR654" s="7" t="s">
        <v>22</v>
      </c>
      <c r="AS654" s="3">
        <f t="shared" si="32"/>
        <v>3.2666624857637125</v>
      </c>
    </row>
    <row r="655" spans="43:45" x14ac:dyDescent="0.2">
      <c r="AQ655" s="7">
        <v>2015</v>
      </c>
      <c r="AR655" s="7" t="s">
        <v>23</v>
      </c>
      <c r="AS655" s="3">
        <f t="shared" si="32"/>
        <v>4.6867234708439645</v>
      </c>
    </row>
    <row r="656" spans="43:45" x14ac:dyDescent="0.2">
      <c r="AQ656" s="7">
        <v>2015</v>
      </c>
      <c r="AR656" s="7" t="s">
        <v>24</v>
      </c>
      <c r="AS656" s="3">
        <f t="shared" si="32"/>
        <v>4.6757702040578994</v>
      </c>
    </row>
    <row r="657" spans="43:45" x14ac:dyDescent="0.2">
      <c r="AQ657" s="7">
        <v>2015</v>
      </c>
      <c r="AR657" s="7" t="s">
        <v>25</v>
      </c>
      <c r="AS657" s="3">
        <f t="shared" si="32"/>
        <v>5.0907500484716266</v>
      </c>
    </row>
    <row r="658" spans="43:45" x14ac:dyDescent="0.2">
      <c r="AQ658" s="7">
        <v>2015</v>
      </c>
      <c r="AR658" s="7" t="s">
        <v>26</v>
      </c>
      <c r="AS658" s="3">
        <f t="shared" si="32"/>
        <v>3.6158670402583422</v>
      </c>
    </row>
    <row r="659" spans="43:45" x14ac:dyDescent="0.2">
      <c r="AQ659" s="7">
        <v>2015</v>
      </c>
      <c r="AR659" s="7" t="s">
        <v>27</v>
      </c>
      <c r="AS659" s="3">
        <f t="shared" si="32"/>
        <v>4.6905939027265591</v>
      </c>
    </row>
    <row r="660" spans="43:45" x14ac:dyDescent="0.2">
      <c r="AQ660" s="7">
        <v>2016</v>
      </c>
      <c r="AR660" s="7" t="s">
        <v>7</v>
      </c>
      <c r="AS660" s="3">
        <f>AK92</f>
        <v>2.2195691241112252</v>
      </c>
    </row>
    <row r="661" spans="43:45" x14ac:dyDescent="0.2">
      <c r="AQ661" s="7">
        <v>2016</v>
      </c>
      <c r="AR661" s="7" t="s">
        <v>8</v>
      </c>
      <c r="AS661" s="3">
        <f t="shared" ref="AS661:AS680" si="33">AK93</f>
        <v>3.9168057175786379</v>
      </c>
    </row>
    <row r="662" spans="43:45" x14ac:dyDescent="0.2">
      <c r="AQ662" s="7">
        <v>2016</v>
      </c>
      <c r="AR662" s="7" t="s">
        <v>9</v>
      </c>
      <c r="AS662" s="3">
        <f t="shared" si="33"/>
        <v>5</v>
      </c>
    </row>
    <row r="663" spans="43:45" x14ac:dyDescent="0.2">
      <c r="AQ663" s="7">
        <v>2016</v>
      </c>
      <c r="AR663" s="7" t="s">
        <v>10</v>
      </c>
      <c r="AS663" s="3">
        <f t="shared" si="33"/>
        <v>5.0234066825956711</v>
      </c>
    </row>
    <row r="664" spans="43:45" x14ac:dyDescent="0.2">
      <c r="AQ664" s="7">
        <v>2016</v>
      </c>
      <c r="AR664" s="7" t="s">
        <v>11</v>
      </c>
      <c r="AS664" s="3">
        <f t="shared" si="33"/>
        <v>5.0317998283563021</v>
      </c>
    </row>
    <row r="665" spans="43:45" x14ac:dyDescent="0.2">
      <c r="AQ665" s="7">
        <v>2016</v>
      </c>
      <c r="AR665" s="7" t="s">
        <v>12</v>
      </c>
      <c r="AS665" s="3">
        <f t="shared" si="33"/>
        <v>4.3862188108612834</v>
      </c>
    </row>
    <row r="666" spans="43:45" x14ac:dyDescent="0.2">
      <c r="AQ666" s="7">
        <v>2016</v>
      </c>
      <c r="AR666" s="7" t="s">
        <v>13</v>
      </c>
      <c r="AS666" s="3">
        <f t="shared" si="33"/>
        <v>4.033112581514966</v>
      </c>
    </row>
    <row r="667" spans="43:45" x14ac:dyDescent="0.2">
      <c r="AQ667" s="7">
        <v>2016</v>
      </c>
      <c r="AR667" s="7" t="s">
        <v>14</v>
      </c>
      <c r="AS667" s="3">
        <f t="shared" si="33"/>
        <v>3.4890343167684286</v>
      </c>
    </row>
    <row r="668" spans="43:45" x14ac:dyDescent="0.2">
      <c r="AQ668" s="7">
        <v>2016</v>
      </c>
      <c r="AR668" s="7" t="s">
        <v>15</v>
      </c>
      <c r="AS668" s="3">
        <f t="shared" si="33"/>
        <v>4.4260339331703387</v>
      </c>
    </row>
    <row r="669" spans="43:45" x14ac:dyDescent="0.2">
      <c r="AQ669" s="7">
        <v>2016</v>
      </c>
      <c r="AR669" s="7" t="s">
        <v>16</v>
      </c>
      <c r="AS669" s="3">
        <f t="shared" si="33"/>
        <v>3.9662740349163106</v>
      </c>
    </row>
    <row r="670" spans="43:45" x14ac:dyDescent="0.2">
      <c r="AQ670" s="7">
        <v>2016</v>
      </c>
      <c r="AR670" s="7" t="s">
        <v>17</v>
      </c>
      <c r="AS670" s="3">
        <f t="shared" si="33"/>
        <v>2.3740888387811419</v>
      </c>
    </row>
    <row r="671" spans="43:45" x14ac:dyDescent="0.2">
      <c r="AQ671" s="7">
        <v>2016</v>
      </c>
      <c r="AR671" s="7" t="s">
        <v>18</v>
      </c>
      <c r="AS671" s="3">
        <f t="shared" si="33"/>
        <v>6.2617008364370967</v>
      </c>
    </row>
    <row r="672" spans="43:45" x14ac:dyDescent="0.2">
      <c r="AQ672" s="7">
        <v>2016</v>
      </c>
      <c r="AR672" s="7" t="s">
        <v>19</v>
      </c>
      <c r="AS672" s="3">
        <f t="shared" si="33"/>
        <v>3.0403909610277577</v>
      </c>
    </row>
    <row r="673" spans="43:45" x14ac:dyDescent="0.2">
      <c r="AQ673" s="7">
        <v>2016</v>
      </c>
      <c r="AR673" s="7" t="s">
        <v>20</v>
      </c>
      <c r="AS673" s="3">
        <f t="shared" si="33"/>
        <v>4.2956100231290053</v>
      </c>
    </row>
    <row r="674" spans="43:45" x14ac:dyDescent="0.2">
      <c r="AQ674" s="7">
        <v>2016</v>
      </c>
      <c r="AR674" s="7" t="s">
        <v>21</v>
      </c>
      <c r="AS674" s="3">
        <f t="shared" si="33"/>
        <v>4.3981107455857726</v>
      </c>
    </row>
    <row r="675" spans="43:45" x14ac:dyDescent="0.2">
      <c r="AQ675" s="7">
        <v>2016</v>
      </c>
      <c r="AR675" s="7" t="s">
        <v>22</v>
      </c>
      <c r="AS675" s="3">
        <f t="shared" si="33"/>
        <v>3.0973440150165166</v>
      </c>
    </row>
    <row r="676" spans="43:45" x14ac:dyDescent="0.2">
      <c r="AQ676" s="7">
        <v>2016</v>
      </c>
      <c r="AR676" s="7" t="s">
        <v>23</v>
      </c>
      <c r="AS676" s="3">
        <f t="shared" si="33"/>
        <v>4.4593982462168817</v>
      </c>
    </row>
    <row r="677" spans="43:45" x14ac:dyDescent="0.2">
      <c r="AQ677" s="7">
        <v>2016</v>
      </c>
      <c r="AR677" s="7" t="s">
        <v>24</v>
      </c>
      <c r="AS677" s="3">
        <f t="shared" si="33"/>
        <v>4.4348210091552778</v>
      </c>
    </row>
    <row r="678" spans="43:45" x14ac:dyDescent="0.2">
      <c r="AQ678" s="7">
        <v>2016</v>
      </c>
      <c r="AR678" s="7" t="s">
        <v>25</v>
      </c>
      <c r="AS678" s="3">
        <f t="shared" si="33"/>
        <v>4.8149447153477745</v>
      </c>
    </row>
    <row r="679" spans="43:45" x14ac:dyDescent="0.2">
      <c r="AQ679" s="7">
        <v>2016</v>
      </c>
      <c r="AR679" s="7" t="s">
        <v>26</v>
      </c>
      <c r="AS679" s="3">
        <f t="shared" si="33"/>
        <v>3.4742734840961593</v>
      </c>
    </row>
    <row r="680" spans="43:45" x14ac:dyDescent="0.2">
      <c r="AQ680" s="7">
        <v>2016</v>
      </c>
      <c r="AR680" s="7" t="s">
        <v>27</v>
      </c>
      <c r="AS680" s="3">
        <f t="shared" si="33"/>
        <v>4.4462535653669928</v>
      </c>
    </row>
    <row r="681" spans="43:45" x14ac:dyDescent="0.2">
      <c r="AQ681" s="7">
        <v>2017</v>
      </c>
      <c r="AR681" s="7" t="s">
        <v>7</v>
      </c>
      <c r="AS681" s="3">
        <f>AL92</f>
        <v>2.5809307682830891</v>
      </c>
    </row>
    <row r="682" spans="43:45" x14ac:dyDescent="0.2">
      <c r="AQ682" s="7">
        <v>2017</v>
      </c>
      <c r="AR682" s="7" t="s">
        <v>8</v>
      </c>
      <c r="AS682" s="3">
        <f t="shared" ref="AS682:AS701" si="34">AL93</f>
        <v>4.2529558853209588</v>
      </c>
    </row>
    <row r="683" spans="43:45" x14ac:dyDescent="0.2">
      <c r="AQ683" s="7">
        <v>2017</v>
      </c>
      <c r="AR683" s="7" t="s">
        <v>9</v>
      </c>
      <c r="AS683" s="3">
        <f t="shared" si="34"/>
        <v>5</v>
      </c>
    </row>
    <row r="684" spans="43:45" x14ac:dyDescent="0.2">
      <c r="AQ684" s="7">
        <v>2017</v>
      </c>
      <c r="AR684" s="7" t="s">
        <v>10</v>
      </c>
      <c r="AS684" s="3">
        <f t="shared" si="34"/>
        <v>5.2774023241804713</v>
      </c>
    </row>
    <row r="685" spans="43:45" x14ac:dyDescent="0.2">
      <c r="AQ685" s="7">
        <v>2017</v>
      </c>
      <c r="AR685" s="7" t="s">
        <v>11</v>
      </c>
      <c r="AS685" s="3">
        <f t="shared" si="34"/>
        <v>5.2821612106298712</v>
      </c>
    </row>
    <row r="686" spans="43:45" x14ac:dyDescent="0.2">
      <c r="AQ686" s="7">
        <v>2017</v>
      </c>
      <c r="AR686" s="7" t="s">
        <v>12</v>
      </c>
      <c r="AS686" s="3">
        <f t="shared" si="34"/>
        <v>4.1808724504754196</v>
      </c>
    </row>
    <row r="687" spans="43:45" x14ac:dyDescent="0.2">
      <c r="AQ687" s="7">
        <v>2017</v>
      </c>
      <c r="AR687" s="7" t="s">
        <v>13</v>
      </c>
      <c r="AS687" s="3">
        <f t="shared" si="34"/>
        <v>4.7343240684005279</v>
      </c>
    </row>
    <row r="688" spans="43:45" x14ac:dyDescent="0.2">
      <c r="AQ688" s="7">
        <v>2017</v>
      </c>
      <c r="AR688" s="7" t="s">
        <v>14</v>
      </c>
      <c r="AS688" s="3">
        <f t="shared" si="34"/>
        <v>3.7059530954003632</v>
      </c>
    </row>
    <row r="689" spans="43:45" x14ac:dyDescent="0.2">
      <c r="AQ689" s="7">
        <v>2017</v>
      </c>
      <c r="AR689" s="7" t="s">
        <v>15</v>
      </c>
      <c r="AS689" s="3">
        <f t="shared" si="34"/>
        <v>4.6745619042645901</v>
      </c>
    </row>
    <row r="690" spans="43:45" x14ac:dyDescent="0.2">
      <c r="AQ690" s="7">
        <v>2017</v>
      </c>
      <c r="AR690" s="7" t="s">
        <v>16</v>
      </c>
      <c r="AS690" s="3">
        <f t="shared" si="34"/>
        <v>4.5957540146903062</v>
      </c>
    </row>
    <row r="691" spans="43:45" x14ac:dyDescent="0.2">
      <c r="AQ691" s="7">
        <v>2017</v>
      </c>
      <c r="AR691" s="7" t="s">
        <v>17</v>
      </c>
      <c r="AS691" s="3">
        <f t="shared" si="34"/>
        <v>2.8454682755874305</v>
      </c>
    </row>
    <row r="692" spans="43:45" x14ac:dyDescent="0.2">
      <c r="AQ692" s="7">
        <v>2017</v>
      </c>
      <c r="AR692" s="7" t="s">
        <v>18</v>
      </c>
      <c r="AS692" s="3">
        <f t="shared" si="34"/>
        <v>5.9845854383797326</v>
      </c>
    </row>
    <row r="693" spans="43:45" x14ac:dyDescent="0.2">
      <c r="AQ693" s="7">
        <v>2017</v>
      </c>
      <c r="AR693" s="7" t="s">
        <v>19</v>
      </c>
      <c r="AS693" s="3">
        <f t="shared" si="34"/>
        <v>3.2307422599211013</v>
      </c>
    </row>
    <row r="694" spans="43:45" x14ac:dyDescent="0.2">
      <c r="AQ694" s="7">
        <v>2017</v>
      </c>
      <c r="AR694" s="7" t="s">
        <v>20</v>
      </c>
      <c r="AS694" s="3">
        <f t="shared" si="34"/>
        <v>4.9442542925189841</v>
      </c>
    </row>
    <row r="695" spans="43:45" x14ac:dyDescent="0.2">
      <c r="AQ695" s="7">
        <v>2017</v>
      </c>
      <c r="AR695" s="7" t="s">
        <v>21</v>
      </c>
      <c r="AS695" s="3">
        <f t="shared" si="34"/>
        <v>5.1366443208080508</v>
      </c>
    </row>
    <row r="696" spans="43:45" x14ac:dyDescent="0.2">
      <c r="AQ696" s="7">
        <v>2017</v>
      </c>
      <c r="AR696" s="7" t="s">
        <v>22</v>
      </c>
      <c r="AS696" s="3">
        <f t="shared" si="34"/>
        <v>3.5954094028287762</v>
      </c>
    </row>
    <row r="697" spans="43:45" x14ac:dyDescent="0.2">
      <c r="AQ697" s="7">
        <v>2017</v>
      </c>
      <c r="AR697" s="7" t="s">
        <v>23</v>
      </c>
      <c r="AS697" s="3">
        <f t="shared" si="34"/>
        <v>5.1280956757633991</v>
      </c>
    </row>
    <row r="698" spans="43:45" x14ac:dyDescent="0.2">
      <c r="AQ698" s="7">
        <v>2017</v>
      </c>
      <c r="AR698" s="7" t="s">
        <v>24</v>
      </c>
      <c r="AS698" s="3">
        <f t="shared" si="34"/>
        <v>5.0064550803369539</v>
      </c>
    </row>
    <row r="699" spans="43:45" x14ac:dyDescent="0.2">
      <c r="AQ699" s="7">
        <v>2017</v>
      </c>
      <c r="AR699" s="7" t="s">
        <v>25</v>
      </c>
      <c r="AS699" s="3">
        <f t="shared" si="34"/>
        <v>5.0855944706514302</v>
      </c>
    </row>
    <row r="700" spans="43:45" x14ac:dyDescent="0.2">
      <c r="AQ700" s="7">
        <v>2017</v>
      </c>
      <c r="AR700" s="7" t="s">
        <v>26</v>
      </c>
      <c r="AS700" s="3">
        <f t="shared" si="34"/>
        <v>3.697977798605395</v>
      </c>
    </row>
    <row r="701" spans="43:45" x14ac:dyDescent="0.2">
      <c r="AQ701" s="7">
        <v>2017</v>
      </c>
      <c r="AR701" s="7" t="s">
        <v>27</v>
      </c>
      <c r="AS701" s="3">
        <f t="shared" si="34"/>
        <v>4.6860265418869709</v>
      </c>
    </row>
    <row r="702" spans="43:45" x14ac:dyDescent="0.2">
      <c r="AQ702" s="7">
        <v>2018</v>
      </c>
      <c r="AR702" s="7" t="s">
        <v>7</v>
      </c>
      <c r="AS702" s="3">
        <f>AM92</f>
        <v>2.8111342070942276</v>
      </c>
    </row>
    <row r="703" spans="43:45" x14ac:dyDescent="0.2">
      <c r="AQ703" s="7">
        <v>2018</v>
      </c>
      <c r="AR703" s="7" t="s">
        <v>8</v>
      </c>
      <c r="AS703" s="3">
        <f t="shared" ref="AS703:AS722" si="35">AM93</f>
        <v>4.6824079033257275</v>
      </c>
    </row>
    <row r="704" spans="43:45" x14ac:dyDescent="0.2">
      <c r="AQ704" s="7">
        <v>2018</v>
      </c>
      <c r="AR704" s="7" t="s">
        <v>9</v>
      </c>
      <c r="AS704" s="3">
        <f t="shared" si="35"/>
        <v>5</v>
      </c>
    </row>
    <row r="705" spans="43:45" x14ac:dyDescent="0.2">
      <c r="AQ705" s="7">
        <v>2018</v>
      </c>
      <c r="AR705" s="7" t="s">
        <v>10</v>
      </c>
      <c r="AS705" s="3">
        <f t="shared" si="35"/>
        <v>5.7553797247880611</v>
      </c>
    </row>
    <row r="706" spans="43:45" x14ac:dyDescent="0.2">
      <c r="AQ706" s="7">
        <v>2018</v>
      </c>
      <c r="AR706" s="7" t="s">
        <v>11</v>
      </c>
      <c r="AS706" s="3">
        <f t="shared" si="35"/>
        <v>5.7532995769071018</v>
      </c>
    </row>
    <row r="707" spans="43:45" x14ac:dyDescent="0.2">
      <c r="AQ707" s="7">
        <v>2018</v>
      </c>
      <c r="AR707" s="7" t="s">
        <v>12</v>
      </c>
      <c r="AS707" s="3">
        <f t="shared" si="35"/>
        <v>4.7849170899650257</v>
      </c>
    </row>
    <row r="708" spans="43:45" x14ac:dyDescent="0.2">
      <c r="AQ708" s="7">
        <v>2018</v>
      </c>
      <c r="AR708" s="7" t="s">
        <v>13</v>
      </c>
      <c r="AS708" s="3">
        <f t="shared" si="35"/>
        <v>5.0957200554357227</v>
      </c>
    </row>
    <row r="709" spans="43:45" x14ac:dyDescent="0.2">
      <c r="AQ709" s="7">
        <v>2018</v>
      </c>
      <c r="AR709" s="7" t="s">
        <v>14</v>
      </c>
      <c r="AS709" s="3">
        <f t="shared" si="35"/>
        <v>4.1141580078530495</v>
      </c>
    </row>
    <row r="710" spans="43:45" x14ac:dyDescent="0.2">
      <c r="AQ710" s="7">
        <v>2018</v>
      </c>
      <c r="AR710" s="7" t="s">
        <v>15</v>
      </c>
      <c r="AS710" s="3">
        <f t="shared" si="35"/>
        <v>5.142250177652846</v>
      </c>
    </row>
    <row r="711" spans="43:45" x14ac:dyDescent="0.2">
      <c r="AQ711" s="7">
        <v>2018</v>
      </c>
      <c r="AR711" s="7" t="s">
        <v>16</v>
      </c>
      <c r="AS711" s="3">
        <f t="shared" si="35"/>
        <v>4.9245766419232027</v>
      </c>
    </row>
    <row r="712" spans="43:45" x14ac:dyDescent="0.2">
      <c r="AQ712" s="7">
        <v>2018</v>
      </c>
      <c r="AR712" s="7" t="s">
        <v>17</v>
      </c>
      <c r="AS712" s="3">
        <f t="shared" si="35"/>
        <v>3.0928077799034601</v>
      </c>
    </row>
    <row r="713" spans="43:45" x14ac:dyDescent="0.2">
      <c r="AQ713" s="7">
        <v>2018</v>
      </c>
      <c r="AR713" s="7" t="s">
        <v>18</v>
      </c>
      <c r="AS713" s="3">
        <f t="shared" si="35"/>
        <v>6.7997451052081992</v>
      </c>
    </row>
    <row r="714" spans="43:45" x14ac:dyDescent="0.2">
      <c r="AQ714" s="7">
        <v>2018</v>
      </c>
      <c r="AR714" s="7" t="s">
        <v>19</v>
      </c>
      <c r="AS714" s="3">
        <f t="shared" si="35"/>
        <v>3.5889515594272621</v>
      </c>
    </row>
    <row r="715" spans="43:45" x14ac:dyDescent="0.2">
      <c r="AQ715" s="7">
        <v>2018</v>
      </c>
      <c r="AR715" s="7" t="s">
        <v>20</v>
      </c>
      <c r="AS715" s="3">
        <f t="shared" si="35"/>
        <v>5.2785577663711916</v>
      </c>
    </row>
    <row r="716" spans="43:45" x14ac:dyDescent="0.2">
      <c r="AQ716" s="7">
        <v>2018</v>
      </c>
      <c r="AR716" s="7" t="s">
        <v>21</v>
      </c>
      <c r="AS716" s="3">
        <f t="shared" si="35"/>
        <v>5.5216718626834833</v>
      </c>
    </row>
    <row r="717" spans="43:45" x14ac:dyDescent="0.2">
      <c r="AQ717" s="7">
        <v>2018</v>
      </c>
      <c r="AR717" s="7" t="s">
        <v>22</v>
      </c>
      <c r="AS717" s="3">
        <f t="shared" si="35"/>
        <v>3.8521063277977974</v>
      </c>
    </row>
    <row r="718" spans="43:45" x14ac:dyDescent="0.2">
      <c r="AQ718" s="7">
        <v>2018</v>
      </c>
      <c r="AR718" s="7" t="s">
        <v>23</v>
      </c>
      <c r="AS718" s="3">
        <f t="shared" si="35"/>
        <v>5.4727343077576025</v>
      </c>
    </row>
    <row r="719" spans="43:45" x14ac:dyDescent="0.2">
      <c r="AQ719" s="7">
        <v>2018</v>
      </c>
      <c r="AR719" s="7" t="s">
        <v>24</v>
      </c>
      <c r="AS719" s="3">
        <f t="shared" si="35"/>
        <v>5.3948766697613344</v>
      </c>
    </row>
    <row r="720" spans="43:45" x14ac:dyDescent="0.2">
      <c r="AQ720" s="7">
        <v>2018</v>
      </c>
      <c r="AR720" s="7" t="s">
        <v>25</v>
      </c>
      <c r="AS720" s="3">
        <f t="shared" si="35"/>
        <v>5.5949120625328375</v>
      </c>
    </row>
    <row r="721" spans="43:45" x14ac:dyDescent="0.2">
      <c r="AQ721" s="7">
        <v>2018</v>
      </c>
      <c r="AR721" s="7" t="s">
        <v>26</v>
      </c>
      <c r="AS721" s="3">
        <f t="shared" si="35"/>
        <v>3.9451582675738277</v>
      </c>
    </row>
    <row r="722" spans="43:45" x14ac:dyDescent="0.2">
      <c r="AQ722" s="7">
        <v>2018</v>
      </c>
      <c r="AR722" s="7" t="s">
        <v>27</v>
      </c>
      <c r="AS722" s="3">
        <f t="shared" si="35"/>
        <v>5.1372391003857665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P42"/>
  <sheetViews>
    <sheetView topLeftCell="A9" workbookViewId="0">
      <selection activeCell="V36" sqref="V36"/>
    </sheetView>
  </sheetViews>
  <sheetFormatPr defaultRowHeight="12.75" x14ac:dyDescent="0.2"/>
  <cols>
    <col min="9" max="9" width="11.140625" customWidth="1"/>
    <col min="10" max="10" width="10.7109375" customWidth="1"/>
  </cols>
  <sheetData>
    <row r="2" spans="3:16" x14ac:dyDescent="0.2">
      <c r="K2" s="8" t="s">
        <v>35</v>
      </c>
    </row>
    <row r="3" spans="3:16" x14ac:dyDescent="0.2">
      <c r="H3" s="4">
        <v>1</v>
      </c>
      <c r="I3" s="4">
        <v>0.1</v>
      </c>
      <c r="K3">
        <v>0</v>
      </c>
    </row>
    <row r="4" spans="3:16" x14ac:dyDescent="0.2">
      <c r="H4">
        <f>SUM(H9:H38)</f>
        <v>0.70342239974124909</v>
      </c>
      <c r="K4">
        <v>0</v>
      </c>
    </row>
    <row r="5" spans="3:16" x14ac:dyDescent="0.2">
      <c r="J5">
        <f>H3/I3</f>
        <v>10</v>
      </c>
      <c r="K5">
        <v>1.2</v>
      </c>
    </row>
    <row r="6" spans="3:16" ht="25.5" x14ac:dyDescent="0.2">
      <c r="D6" s="1" t="s">
        <v>0</v>
      </c>
      <c r="E6" s="1" t="e">
        <f>E37MECS</f>
        <v>#NAME?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40</v>
      </c>
      <c r="N6" t="str">
        <f>D6</f>
        <v>EIA Price</v>
      </c>
      <c r="O6" t="e">
        <f>E6</f>
        <v>#NAME?</v>
      </c>
      <c r="P6" t="str">
        <f>J6</f>
        <v>Calibrated Prediction</v>
      </c>
    </row>
    <row r="7" spans="3:16" x14ac:dyDescent="0.2">
      <c r="C7">
        <v>1983</v>
      </c>
      <c r="D7" s="3">
        <f>[4]Prices!H3</f>
        <v>1.3710885852798589</v>
      </c>
      <c r="I7">
        <f>G9</f>
        <v>0.20628808850871216</v>
      </c>
      <c r="M7">
        <f>C7</f>
        <v>1983</v>
      </c>
      <c r="N7">
        <f t="shared" ref="N7:N42" si="0">D7</f>
        <v>1.3710885852798589</v>
      </c>
      <c r="P7" s="2"/>
    </row>
    <row r="8" spans="3:16" x14ac:dyDescent="0.2">
      <c r="C8">
        <f>C7+1</f>
        <v>1984</v>
      </c>
      <c r="D8" s="3">
        <f>[4]Prices!H4</f>
        <v>1.3589174800354924</v>
      </c>
      <c r="F8">
        <f t="shared" ref="F8:F33" si="1">$H$3*D8+$I$3*D7</f>
        <v>1.4960263385634782</v>
      </c>
      <c r="I8">
        <f>G9</f>
        <v>0.20628808850871216</v>
      </c>
      <c r="J8">
        <f>F8+I8</f>
        <v>1.7023144270721904</v>
      </c>
      <c r="M8">
        <f t="shared" ref="M8:M33" si="2">C8</f>
        <v>1984</v>
      </c>
      <c r="N8">
        <f t="shared" si="0"/>
        <v>1.3589174800354924</v>
      </c>
      <c r="P8" s="2">
        <f t="shared" ref="P8:P33" si="3">J8</f>
        <v>1.7023144270721904</v>
      </c>
    </row>
    <row r="9" spans="3:16" x14ac:dyDescent="0.2">
      <c r="C9">
        <f t="shared" ref="C9:C42" si="4">C8+1</f>
        <v>1985</v>
      </c>
      <c r="D9" s="3">
        <f>[4]Prices!H5</f>
        <v>1.3978201634877385</v>
      </c>
      <c r="E9">
        <f>'Coal (MECS) Prices'!$AA$22</f>
        <v>1.74</v>
      </c>
      <c r="F9">
        <f t="shared" si="1"/>
        <v>1.5337119114912878</v>
      </c>
      <c r="G9">
        <f>E9-F9</f>
        <v>0.20628808850871216</v>
      </c>
      <c r="H9">
        <f>G9^2</f>
        <v>4.2554775460578266E-2</v>
      </c>
      <c r="I9">
        <f>G9</f>
        <v>0.20628808850871216</v>
      </c>
      <c r="J9">
        <f t="shared" ref="J9:J33" si="5">F9+I9</f>
        <v>1.74</v>
      </c>
      <c r="M9">
        <f t="shared" si="2"/>
        <v>1985</v>
      </c>
      <c r="N9">
        <f t="shared" si="0"/>
        <v>1.3978201634877385</v>
      </c>
      <c r="O9">
        <f>E9</f>
        <v>1.74</v>
      </c>
      <c r="P9" s="2">
        <f t="shared" si="3"/>
        <v>1.74</v>
      </c>
    </row>
    <row r="10" spans="3:16" x14ac:dyDescent="0.2">
      <c r="C10">
        <f t="shared" si="4"/>
        <v>1986</v>
      </c>
      <c r="D10" s="3">
        <f>[4]Prices!H6</f>
        <v>1.2990990990990992</v>
      </c>
      <c r="F10">
        <f t="shared" si="1"/>
        <v>1.4388811154478729</v>
      </c>
      <c r="I10">
        <f>(0.67*G9+0.33*G12)</f>
        <v>0.19662595939397554</v>
      </c>
      <c r="J10">
        <f t="shared" si="5"/>
        <v>1.6355070748418483</v>
      </c>
      <c r="M10">
        <f t="shared" si="2"/>
        <v>1986</v>
      </c>
      <c r="N10">
        <f t="shared" si="0"/>
        <v>1.2990990990990992</v>
      </c>
      <c r="P10" s="2">
        <f t="shared" si="3"/>
        <v>1.6355070748418483</v>
      </c>
    </row>
    <row r="11" spans="3:16" x14ac:dyDescent="0.2">
      <c r="C11">
        <f t="shared" si="4"/>
        <v>1987</v>
      </c>
      <c r="D11" s="3">
        <f>[4]Prices!H7</f>
        <v>1.2596067917783738</v>
      </c>
      <c r="F11">
        <f t="shared" si="1"/>
        <v>1.3895167016882837</v>
      </c>
      <c r="I11">
        <f>(0.33*G9+0.67*G12)</f>
        <v>0.18667103848788325</v>
      </c>
      <c r="J11">
        <f t="shared" si="5"/>
        <v>1.576187740176167</v>
      </c>
      <c r="M11">
        <f t="shared" si="2"/>
        <v>1987</v>
      </c>
      <c r="N11">
        <f t="shared" si="0"/>
        <v>1.2596067917783738</v>
      </c>
      <c r="P11" s="2">
        <f t="shared" si="3"/>
        <v>1.576187740176167</v>
      </c>
    </row>
    <row r="12" spans="3:16" x14ac:dyDescent="0.2">
      <c r="C12">
        <f t="shared" si="4"/>
        <v>1988</v>
      </c>
      <c r="D12" s="3">
        <f>[4]Prices!H8</f>
        <v>1.237030411449016</v>
      </c>
      <c r="E12">
        <f>'Coal (MECS) Prices'!AA25</f>
        <v>1.54</v>
      </c>
      <c r="F12">
        <f t="shared" si="1"/>
        <v>1.3629910906268534</v>
      </c>
      <c r="G12">
        <f>E12-F12</f>
        <v>0.17700890937314662</v>
      </c>
      <c r="H12">
        <f>G12^2</f>
        <v>3.133215399747083E-2</v>
      </c>
      <c r="I12">
        <f>G12</f>
        <v>0.17700890937314662</v>
      </c>
      <c r="J12">
        <f t="shared" si="5"/>
        <v>1.54</v>
      </c>
      <c r="M12">
        <f t="shared" si="2"/>
        <v>1988</v>
      </c>
      <c r="N12">
        <f t="shared" si="0"/>
        <v>1.237030411449016</v>
      </c>
      <c r="O12">
        <f>E12</f>
        <v>1.54</v>
      </c>
      <c r="P12" s="2">
        <f t="shared" si="3"/>
        <v>1.54</v>
      </c>
    </row>
    <row r="13" spans="3:16" x14ac:dyDescent="0.2">
      <c r="C13">
        <f t="shared" si="4"/>
        <v>1989</v>
      </c>
      <c r="D13" s="3">
        <f>[4]Prices!H9</f>
        <v>1.2259507829977627</v>
      </c>
      <c r="F13">
        <f t="shared" si="1"/>
        <v>1.3496538241426643</v>
      </c>
      <c r="I13">
        <f>(0.67*G12+0.33*G15)</f>
        <v>0.14727893455160218</v>
      </c>
      <c r="J13">
        <f t="shared" si="5"/>
        <v>1.4969327586942665</v>
      </c>
      <c r="M13">
        <f t="shared" si="2"/>
        <v>1989</v>
      </c>
      <c r="N13">
        <f t="shared" si="0"/>
        <v>1.2259507829977627</v>
      </c>
      <c r="P13" s="2">
        <f t="shared" si="3"/>
        <v>1.4969327586942665</v>
      </c>
    </row>
    <row r="14" spans="3:16" x14ac:dyDescent="0.2">
      <c r="C14">
        <f t="shared" si="4"/>
        <v>1990</v>
      </c>
      <c r="D14" s="3">
        <f>[4]Prices!H10</f>
        <v>1.2212822796081924</v>
      </c>
      <c r="F14">
        <f t="shared" si="1"/>
        <v>1.3438773579079686</v>
      </c>
      <c r="I14">
        <f>(0.33*G12+0.67*G15)</f>
        <v>0.11664805140213215</v>
      </c>
      <c r="J14">
        <f t="shared" si="5"/>
        <v>1.4605254093101008</v>
      </c>
      <c r="M14">
        <f t="shared" si="2"/>
        <v>1990</v>
      </c>
      <c r="N14">
        <f t="shared" si="0"/>
        <v>1.2212822796081924</v>
      </c>
      <c r="P14" s="2">
        <f t="shared" si="3"/>
        <v>1.4605254093101008</v>
      </c>
    </row>
    <row r="15" spans="3:16" x14ac:dyDescent="0.2">
      <c r="C15">
        <f t="shared" si="4"/>
        <v>1991</v>
      </c>
      <c r="D15" s="3">
        <f>[4]Prices!H11</f>
        <v>1.223953695458593</v>
      </c>
      <c r="E15">
        <f>'Coal (MECS) Prices'!AA28</f>
        <v>1.4330000000000001</v>
      </c>
      <c r="F15">
        <f t="shared" si="1"/>
        <v>1.3460819234194124</v>
      </c>
      <c r="G15">
        <f>E15-F15</f>
        <v>8.69180765805877E-2</v>
      </c>
      <c r="H15">
        <f>G15^2</f>
        <v>7.5547520364689083E-3</v>
      </c>
      <c r="I15">
        <f>G15</f>
        <v>8.69180765805877E-2</v>
      </c>
      <c r="J15">
        <f t="shared" si="5"/>
        <v>1.4330000000000001</v>
      </c>
      <c r="M15">
        <f t="shared" si="2"/>
        <v>1991</v>
      </c>
      <c r="N15">
        <f t="shared" si="0"/>
        <v>1.223953695458593</v>
      </c>
      <c r="O15">
        <f>E15</f>
        <v>1.4330000000000001</v>
      </c>
      <c r="P15" s="2">
        <f t="shared" si="3"/>
        <v>1.4330000000000001</v>
      </c>
    </row>
    <row r="16" spans="3:16" x14ac:dyDescent="0.2">
      <c r="C16">
        <f t="shared" si="4"/>
        <v>1992</v>
      </c>
      <c r="D16" s="3">
        <f>[4]Prices!H12</f>
        <v>1.2035955056179777</v>
      </c>
      <c r="F16">
        <f t="shared" si="1"/>
        <v>1.325990875163837</v>
      </c>
      <c r="I16">
        <f>(0.67*G15+0.33*G18)</f>
        <v>0.11704465414122825</v>
      </c>
      <c r="J16">
        <f t="shared" si="5"/>
        <v>1.4430355293050652</v>
      </c>
      <c r="M16">
        <f t="shared" si="2"/>
        <v>1992</v>
      </c>
      <c r="N16">
        <f t="shared" si="0"/>
        <v>1.2035955056179777</v>
      </c>
      <c r="P16" s="2">
        <f t="shared" si="3"/>
        <v>1.4430355293050652</v>
      </c>
    </row>
    <row r="17" spans="3:16" x14ac:dyDescent="0.2">
      <c r="C17">
        <f t="shared" si="4"/>
        <v>1993</v>
      </c>
      <c r="D17" s="3">
        <f>[4]Prices!H13</f>
        <v>1.1821880650994574</v>
      </c>
      <c r="F17">
        <f t="shared" si="1"/>
        <v>1.3025476156612552</v>
      </c>
      <c r="I17">
        <f>(0.33*G15+0.67*G18)</f>
        <v>0.14808415829461549</v>
      </c>
      <c r="J17">
        <f t="shared" si="5"/>
        <v>1.4506317739558707</v>
      </c>
      <c r="M17">
        <f t="shared" si="2"/>
        <v>1993</v>
      </c>
      <c r="N17">
        <f t="shared" si="0"/>
        <v>1.1821880650994574</v>
      </c>
      <c r="P17" s="2">
        <f t="shared" si="3"/>
        <v>1.4506317739558707</v>
      </c>
    </row>
    <row r="18" spans="3:16" x14ac:dyDescent="0.2">
      <c r="C18">
        <f t="shared" si="4"/>
        <v>1994</v>
      </c>
      <c r="D18" s="3">
        <f>[4]Prices!H14</f>
        <v>1.1635704576347983</v>
      </c>
      <c r="E18">
        <f>'Coal (MECS) Prices'!AA31</f>
        <v>1.46</v>
      </c>
      <c r="F18">
        <f t="shared" si="1"/>
        <v>1.2817892641447439</v>
      </c>
      <c r="G18">
        <f>E18-F18</f>
        <v>0.17821073585525604</v>
      </c>
      <c r="H18">
        <f>G18^2</f>
        <v>3.1759066374071838E-2</v>
      </c>
      <c r="I18">
        <f>G18</f>
        <v>0.17821073585525604</v>
      </c>
      <c r="J18">
        <f t="shared" si="5"/>
        <v>1.46</v>
      </c>
      <c r="M18">
        <f t="shared" si="2"/>
        <v>1994</v>
      </c>
      <c r="N18">
        <f t="shared" si="0"/>
        <v>1.1635704576347983</v>
      </c>
      <c r="O18">
        <f>E18</f>
        <v>1.46</v>
      </c>
      <c r="P18" s="2">
        <f t="shared" si="3"/>
        <v>1.46</v>
      </c>
    </row>
    <row r="19" spans="3:16" x14ac:dyDescent="0.2">
      <c r="C19">
        <f t="shared" si="4"/>
        <v>1995</v>
      </c>
      <c r="D19" s="3">
        <f>[4]Prices!H15</f>
        <v>1.1644646924829156</v>
      </c>
      <c r="F19">
        <f t="shared" si="1"/>
        <v>1.2808217382463956</v>
      </c>
      <c r="I19">
        <f>0.75*G18+0.25*G22</f>
        <v>0.19491420722434999</v>
      </c>
      <c r="J19">
        <f t="shared" si="5"/>
        <v>1.4757359454707455</v>
      </c>
      <c r="M19">
        <f t="shared" si="2"/>
        <v>1995</v>
      </c>
      <c r="N19">
        <f t="shared" si="0"/>
        <v>1.1644646924829156</v>
      </c>
      <c r="P19" s="2">
        <f t="shared" si="3"/>
        <v>1.4757359454707455</v>
      </c>
    </row>
    <row r="20" spans="3:16" x14ac:dyDescent="0.2">
      <c r="C20">
        <f t="shared" si="4"/>
        <v>1996</v>
      </c>
      <c r="D20" s="3">
        <f>[4]Prices!H16</f>
        <v>1.1383989145183175</v>
      </c>
      <c r="F20">
        <f t="shared" si="1"/>
        <v>1.2548453837666091</v>
      </c>
      <c r="I20">
        <f>0.5*G18+0.5*G22</f>
        <v>0.21161767859344394</v>
      </c>
      <c r="J20">
        <f t="shared" si="5"/>
        <v>1.4664630623600532</v>
      </c>
      <c r="M20">
        <f t="shared" si="2"/>
        <v>1996</v>
      </c>
      <c r="N20">
        <f t="shared" si="0"/>
        <v>1.1383989145183175</v>
      </c>
      <c r="P20" s="2">
        <f t="shared" si="3"/>
        <v>1.4664630623600532</v>
      </c>
    </row>
    <row r="21" spans="3:16" x14ac:dyDescent="0.2">
      <c r="C21">
        <f t="shared" si="4"/>
        <v>1997</v>
      </c>
      <c r="D21" s="3">
        <f>[4]Prices!H17</f>
        <v>1.1114118177717636</v>
      </c>
      <c r="F21">
        <f t="shared" si="1"/>
        <v>1.2252517092235953</v>
      </c>
      <c r="I21">
        <f>0.25*G18+0.75*G22</f>
        <v>0.22832114996253788</v>
      </c>
      <c r="J21">
        <f t="shared" si="5"/>
        <v>1.4535728591861332</v>
      </c>
      <c r="M21">
        <f t="shared" si="2"/>
        <v>1997</v>
      </c>
      <c r="N21">
        <f t="shared" si="0"/>
        <v>1.1114118177717636</v>
      </c>
      <c r="P21" s="2">
        <f t="shared" si="3"/>
        <v>1.4535728591861332</v>
      </c>
    </row>
    <row r="22" spans="3:16" x14ac:dyDescent="0.2">
      <c r="C22">
        <f t="shared" si="4"/>
        <v>1998</v>
      </c>
      <c r="D22" s="3">
        <f>[4]Prices!H18</f>
        <v>1.0738341968911918</v>
      </c>
      <c r="E22">
        <f>'Coal (MECS) Prices'!AA35</f>
        <v>1.43</v>
      </c>
      <c r="F22">
        <f t="shared" si="1"/>
        <v>1.1849753786683681</v>
      </c>
      <c r="G22">
        <f>E22-F22</f>
        <v>0.24502462133163183</v>
      </c>
      <c r="H22">
        <f>G22^2</f>
        <v>6.0037065058709566E-2</v>
      </c>
      <c r="I22">
        <f>G22</f>
        <v>0.24502462133163183</v>
      </c>
      <c r="J22">
        <f t="shared" si="5"/>
        <v>1.43</v>
      </c>
      <c r="M22">
        <f t="shared" si="2"/>
        <v>1998</v>
      </c>
      <c r="N22">
        <f t="shared" si="0"/>
        <v>1.0738341968911918</v>
      </c>
      <c r="O22">
        <f>E22</f>
        <v>1.43</v>
      </c>
      <c r="P22" s="2">
        <f t="shared" si="3"/>
        <v>1.43</v>
      </c>
    </row>
    <row r="23" spans="3:16" x14ac:dyDescent="0.2">
      <c r="C23">
        <f t="shared" si="4"/>
        <v>1999</v>
      </c>
      <c r="D23" s="3">
        <f>[4]Prices!H19</f>
        <v>1.0635838150289019</v>
      </c>
      <c r="F23">
        <f t="shared" si="1"/>
        <v>1.1709672347180211</v>
      </c>
      <c r="I23">
        <f>0.75*G22+0.25*G26</f>
        <v>0.22630311571560024</v>
      </c>
      <c r="J23">
        <f t="shared" si="5"/>
        <v>1.3972703504336215</v>
      </c>
      <c r="M23">
        <f t="shared" si="2"/>
        <v>1999</v>
      </c>
      <c r="N23">
        <f t="shared" si="0"/>
        <v>1.0635838150289019</v>
      </c>
      <c r="P23" s="2">
        <f t="shared" si="3"/>
        <v>1.3972703504336215</v>
      </c>
    </row>
    <row r="24" spans="3:16" x14ac:dyDescent="0.2">
      <c r="C24">
        <f t="shared" si="4"/>
        <v>2000</v>
      </c>
      <c r="D24" s="3">
        <f>[4]Prices!H20</f>
        <v>1.0766830138207757</v>
      </c>
      <c r="F24">
        <f t="shared" si="1"/>
        <v>1.1830413953236658</v>
      </c>
      <c r="I24">
        <f>0.5*G22+0.5*G26</f>
        <v>0.20758161009956866</v>
      </c>
      <c r="J24">
        <f t="shared" si="5"/>
        <v>1.3906230054232345</v>
      </c>
      <c r="M24">
        <f t="shared" si="2"/>
        <v>2000</v>
      </c>
      <c r="N24">
        <f t="shared" si="0"/>
        <v>1.0766830138207757</v>
      </c>
      <c r="P24" s="2">
        <f t="shared" si="3"/>
        <v>1.3906230054232345</v>
      </c>
    </row>
    <row r="25" spans="3:16" x14ac:dyDescent="0.2">
      <c r="C25">
        <f t="shared" si="4"/>
        <v>2001</v>
      </c>
      <c r="D25" s="3">
        <f>[4]Prices!H21</f>
        <v>1.1211317418213969</v>
      </c>
      <c r="F25">
        <f t="shared" si="1"/>
        <v>1.2288000432034745</v>
      </c>
      <c r="I25">
        <f>0.25*G22+0.75*G26</f>
        <v>0.18886010448353707</v>
      </c>
      <c r="J25">
        <f t="shared" si="5"/>
        <v>1.4176601476870117</v>
      </c>
      <c r="M25">
        <f t="shared" si="2"/>
        <v>2001</v>
      </c>
      <c r="N25">
        <f t="shared" si="0"/>
        <v>1.1211317418213969</v>
      </c>
      <c r="P25" s="2">
        <f t="shared" si="3"/>
        <v>1.4176601476870117</v>
      </c>
    </row>
    <row r="26" spans="3:16" x14ac:dyDescent="0.2">
      <c r="C26">
        <f t="shared" si="4"/>
        <v>2002</v>
      </c>
      <c r="D26" s="3">
        <f>[4]Prices!H22</f>
        <v>1.1777482269503547</v>
      </c>
      <c r="E26">
        <f>'Coal (MECS) Prices'!AA39</f>
        <v>1.46</v>
      </c>
      <c r="F26">
        <f t="shared" si="1"/>
        <v>1.2898614011324945</v>
      </c>
      <c r="G26">
        <f>E26-F26</f>
        <v>0.17013859886750549</v>
      </c>
      <c r="H26">
        <f>G26^2</f>
        <v>2.8947142824597941E-2</v>
      </c>
      <c r="I26">
        <f>G26</f>
        <v>0.17013859886750549</v>
      </c>
      <c r="J26">
        <f t="shared" si="5"/>
        <v>1.46</v>
      </c>
      <c r="M26">
        <f t="shared" si="2"/>
        <v>2002</v>
      </c>
      <c r="N26">
        <f t="shared" si="0"/>
        <v>1.1777482269503547</v>
      </c>
      <c r="O26">
        <f>E26</f>
        <v>1.46</v>
      </c>
      <c r="P26" s="2">
        <f t="shared" si="3"/>
        <v>1.46</v>
      </c>
    </row>
    <row r="27" spans="3:16" x14ac:dyDescent="0.2">
      <c r="C27">
        <f t="shared" si="4"/>
        <v>2003</v>
      </c>
      <c r="D27" s="3">
        <f>[4]Prices!H23</f>
        <v>1.1895861148197597</v>
      </c>
      <c r="F27">
        <f t="shared" si="1"/>
        <v>1.3073609375147952</v>
      </c>
      <c r="I27">
        <f>0.75*G26+0.25*G30</f>
        <v>0.12282015074999442</v>
      </c>
      <c r="J27">
        <f t="shared" si="5"/>
        <v>1.4301810882647896</v>
      </c>
      <c r="M27">
        <f t="shared" si="2"/>
        <v>2003</v>
      </c>
      <c r="N27">
        <f t="shared" si="0"/>
        <v>1.1895861148197597</v>
      </c>
      <c r="P27" s="2">
        <f t="shared" si="3"/>
        <v>1.4301810882647896</v>
      </c>
    </row>
    <row r="28" spans="3:16" x14ac:dyDescent="0.2">
      <c r="C28">
        <f t="shared" si="4"/>
        <v>2004</v>
      </c>
      <c r="D28" s="3">
        <f>[4]Prices!H24</f>
        <v>1.3600356030262573</v>
      </c>
      <c r="F28">
        <f t="shared" si="1"/>
        <v>1.4789942145082333</v>
      </c>
      <c r="I28">
        <f>0.5*G26+0.5*G30</f>
        <v>7.5501702632483347E-2</v>
      </c>
      <c r="J28">
        <f t="shared" si="5"/>
        <v>1.5544959171407167</v>
      </c>
      <c r="M28">
        <f t="shared" si="2"/>
        <v>2004</v>
      </c>
      <c r="N28">
        <f t="shared" si="0"/>
        <v>1.3600356030262573</v>
      </c>
      <c r="P28" s="2">
        <f t="shared" si="3"/>
        <v>1.5544959171407167</v>
      </c>
    </row>
    <row r="29" spans="3:16" x14ac:dyDescent="0.2">
      <c r="C29">
        <f t="shared" si="4"/>
        <v>2005</v>
      </c>
      <c r="D29" s="3">
        <f>[4]Prices!H25</f>
        <v>1.6591523895401261</v>
      </c>
      <c r="F29">
        <f t="shared" si="1"/>
        <v>1.7951559498427518</v>
      </c>
      <c r="I29">
        <f>0.25*G26+0.75*G30</f>
        <v>2.8183254514972278E-2</v>
      </c>
      <c r="J29">
        <f t="shared" si="5"/>
        <v>1.8233392043577241</v>
      </c>
      <c r="M29">
        <f t="shared" si="2"/>
        <v>2005</v>
      </c>
      <c r="N29">
        <f t="shared" si="0"/>
        <v>1.6591523895401261</v>
      </c>
      <c r="P29" s="2">
        <f t="shared" si="3"/>
        <v>1.8233392043577241</v>
      </c>
    </row>
    <row r="30" spans="3:16" x14ac:dyDescent="0.2">
      <c r="C30">
        <f t="shared" si="4"/>
        <v>2006</v>
      </c>
      <c r="D30" s="3">
        <f>[4]Prices!H26</f>
        <v>1.7832199546485261</v>
      </c>
      <c r="E30">
        <f>'Coal (MECS) Prices'!AA43</f>
        <v>1.93</v>
      </c>
      <c r="F30">
        <f t="shared" si="1"/>
        <v>1.9491351936025387</v>
      </c>
      <c r="G30">
        <f>E30-F30</f>
        <v>-1.9135193602538791E-2</v>
      </c>
      <c r="H30">
        <f>G30^2</f>
        <v>3.6615563420664147E-4</v>
      </c>
      <c r="I30">
        <f>G30</f>
        <v>-1.9135193602538791E-2</v>
      </c>
      <c r="J30">
        <f t="shared" si="5"/>
        <v>1.93</v>
      </c>
      <c r="M30">
        <f t="shared" si="2"/>
        <v>2006</v>
      </c>
      <c r="N30">
        <f t="shared" si="0"/>
        <v>1.7832199546485261</v>
      </c>
      <c r="O30">
        <f>E30</f>
        <v>1.93</v>
      </c>
      <c r="P30" s="2">
        <f t="shared" si="3"/>
        <v>1.93</v>
      </c>
    </row>
    <row r="31" spans="3:16" x14ac:dyDescent="0.2">
      <c r="C31">
        <f t="shared" si="4"/>
        <v>2007</v>
      </c>
      <c r="D31" s="3">
        <f>[4]Prices!H27</f>
        <v>1.8238712561466248</v>
      </c>
      <c r="F31">
        <f t="shared" si="1"/>
        <v>2.0021932516114775</v>
      </c>
      <c r="I31" s="15">
        <f>G30</f>
        <v>-1.9135193602538791E-2</v>
      </c>
      <c r="J31">
        <f t="shared" si="5"/>
        <v>1.9830580580089388</v>
      </c>
      <c r="M31">
        <f t="shared" si="2"/>
        <v>2007</v>
      </c>
      <c r="N31">
        <f t="shared" si="0"/>
        <v>1.8238712561466248</v>
      </c>
      <c r="P31" s="2">
        <f t="shared" si="3"/>
        <v>1.9830580580089388</v>
      </c>
    </row>
    <row r="32" spans="3:16" x14ac:dyDescent="0.2">
      <c r="C32">
        <f t="shared" si="4"/>
        <v>2008</v>
      </c>
      <c r="D32" s="3">
        <f>[4]Prices!H28</f>
        <v>2.3044843049327355</v>
      </c>
      <c r="F32">
        <f t="shared" si="1"/>
        <v>2.486871430547398</v>
      </c>
      <c r="I32" s="15">
        <f>G30</f>
        <v>-1.9135193602538791E-2</v>
      </c>
      <c r="J32">
        <f t="shared" si="5"/>
        <v>2.4677362369448592</v>
      </c>
      <c r="M32">
        <f t="shared" si="2"/>
        <v>2008</v>
      </c>
      <c r="N32">
        <f t="shared" si="0"/>
        <v>2.3044843049327355</v>
      </c>
      <c r="P32" s="2">
        <f t="shared" si="3"/>
        <v>2.4677362369448592</v>
      </c>
    </row>
    <row r="33" spans="3:16" x14ac:dyDescent="0.2">
      <c r="C33">
        <f t="shared" si="4"/>
        <v>2009</v>
      </c>
      <c r="D33" s="3">
        <f>[4]Prices!H29</f>
        <v>2.5407882676443627</v>
      </c>
      <c r="F33">
        <f t="shared" si="1"/>
        <v>2.7712366981376362</v>
      </c>
      <c r="I33" s="15">
        <f>0.5*G30+0.5*G34</f>
        <v>-0.3247420216251351</v>
      </c>
      <c r="J33">
        <f t="shared" si="5"/>
        <v>2.4464946765125011</v>
      </c>
      <c r="M33">
        <f t="shared" si="2"/>
        <v>2009</v>
      </c>
      <c r="N33">
        <f t="shared" si="0"/>
        <v>2.5407882676443627</v>
      </c>
      <c r="P33" s="2">
        <f t="shared" si="3"/>
        <v>2.4464946765125011</v>
      </c>
    </row>
    <row r="34" spans="3:16" x14ac:dyDescent="0.2">
      <c r="C34">
        <f t="shared" si="4"/>
        <v>2010</v>
      </c>
      <c r="D34" s="3">
        <f>[4]Prices!H30</f>
        <v>2.7862700228832953</v>
      </c>
      <c r="E34">
        <f>'Coal (MECS) Prices'!AA47</f>
        <v>2.41</v>
      </c>
      <c r="F34">
        <f>$H$3*D34+$I$3*D33</f>
        <v>3.0403488496477316</v>
      </c>
      <c r="G34">
        <f>E34-F34</f>
        <v>-0.63034884964773141</v>
      </c>
      <c r="H34">
        <f>G34^2</f>
        <v>0.39733967225221828</v>
      </c>
      <c r="I34">
        <f>G34</f>
        <v>-0.63034884964773141</v>
      </c>
      <c r="J34">
        <f>F34+I34</f>
        <v>2.41</v>
      </c>
      <c r="M34">
        <f>C34</f>
        <v>2010</v>
      </c>
      <c r="N34">
        <f t="shared" si="0"/>
        <v>2.7862700228832953</v>
      </c>
      <c r="O34">
        <f>E34</f>
        <v>2.41</v>
      </c>
      <c r="P34" s="2">
        <f>J34</f>
        <v>2.41</v>
      </c>
    </row>
    <row r="35" spans="3:16" x14ac:dyDescent="0.2">
      <c r="C35">
        <f t="shared" si="4"/>
        <v>2011</v>
      </c>
      <c r="D35" s="3">
        <f>[4]Prices!H31</f>
        <v>3.175707000463607</v>
      </c>
      <c r="F35">
        <f t="shared" ref="F35:F42" si="6">$H$3*D35+$I$3*D34</f>
        <v>3.4543340027519367</v>
      </c>
      <c r="I35">
        <f>0.75*G34+0.25*G38</f>
        <v>-0.55320246024521913</v>
      </c>
      <c r="J35">
        <f t="shared" ref="J35:J42" si="7">F35+I35</f>
        <v>2.9011315425067177</v>
      </c>
      <c r="M35">
        <f t="shared" ref="M35:M42" si="8">C35</f>
        <v>2011</v>
      </c>
      <c r="N35">
        <f t="shared" si="0"/>
        <v>3.175707000463607</v>
      </c>
      <c r="P35" s="2">
        <f t="shared" ref="P35:P42" si="9">J35</f>
        <v>2.9011315425067177</v>
      </c>
    </row>
    <row r="36" spans="3:16" x14ac:dyDescent="0.2">
      <c r="C36">
        <f t="shared" si="4"/>
        <v>2012</v>
      </c>
      <c r="D36" s="3">
        <f>[4]Prices!H32</f>
        <v>3.0787878787878791</v>
      </c>
      <c r="F36">
        <f t="shared" si="6"/>
        <v>3.3963585788342399</v>
      </c>
      <c r="I36">
        <f>0.5*G34+0.5*G38</f>
        <v>-0.47605607084270685</v>
      </c>
      <c r="J36">
        <f t="shared" si="7"/>
        <v>2.9203025079915328</v>
      </c>
      <c r="M36">
        <f t="shared" si="8"/>
        <v>2012</v>
      </c>
      <c r="N36">
        <f t="shared" si="0"/>
        <v>3.0787878787878791</v>
      </c>
      <c r="P36" s="2">
        <f t="shared" si="9"/>
        <v>2.9203025079915328</v>
      </c>
    </row>
    <row r="37" spans="3:16" x14ac:dyDescent="0.2">
      <c r="C37">
        <f t="shared" si="4"/>
        <v>2013</v>
      </c>
      <c r="D37" s="3">
        <f>[4]Prices!H33</f>
        <v>2.8060185185185182</v>
      </c>
      <c r="F37">
        <f t="shared" si="6"/>
        <v>3.1138973063973063</v>
      </c>
      <c r="I37">
        <f>0.25*G34+0.75*G38</f>
        <v>-0.39890968144019456</v>
      </c>
      <c r="J37">
        <f t="shared" si="7"/>
        <v>2.7149876249571117</v>
      </c>
      <c r="M37">
        <f t="shared" si="8"/>
        <v>2013</v>
      </c>
      <c r="N37">
        <f t="shared" si="0"/>
        <v>2.8060185185185182</v>
      </c>
      <c r="P37" s="2">
        <f t="shared" si="9"/>
        <v>2.7149876249571117</v>
      </c>
    </row>
    <row r="38" spans="3:16" x14ac:dyDescent="0.2">
      <c r="C38">
        <f t="shared" si="4"/>
        <v>2014</v>
      </c>
      <c r="D38" s="3">
        <f>[4]Prices!H34</f>
        <v>2.6011614401858307</v>
      </c>
      <c r="E38">
        <f>'Coal (MECS) Prices'!AA51</f>
        <v>2.56</v>
      </c>
      <c r="F38">
        <f t="shared" si="6"/>
        <v>2.8817632920376823</v>
      </c>
      <c r="G38">
        <f>E38-F38</f>
        <v>-0.32176329203768228</v>
      </c>
      <c r="H38">
        <f>G38^2</f>
        <v>0.10353161610292681</v>
      </c>
      <c r="I38">
        <f>G38</f>
        <v>-0.32176329203768228</v>
      </c>
      <c r="J38">
        <f t="shared" si="7"/>
        <v>2.56</v>
      </c>
      <c r="M38">
        <f t="shared" si="8"/>
        <v>2014</v>
      </c>
      <c r="N38">
        <f t="shared" si="0"/>
        <v>2.6011614401858307</v>
      </c>
      <c r="O38">
        <f>E38</f>
        <v>2.56</v>
      </c>
      <c r="P38" s="2">
        <f t="shared" si="9"/>
        <v>2.56</v>
      </c>
    </row>
    <row r="39" spans="3:16" x14ac:dyDescent="0.2">
      <c r="C39">
        <f t="shared" si="4"/>
        <v>2015</v>
      </c>
      <c r="D39" s="3">
        <f>[4]Prices!H35</f>
        <v>2.4259102455546149</v>
      </c>
      <c r="F39">
        <f t="shared" si="6"/>
        <v>2.6860263895731977</v>
      </c>
      <c r="I39" s="21">
        <f>I38</f>
        <v>-0.32176329203768228</v>
      </c>
      <c r="J39">
        <f t="shared" si="7"/>
        <v>2.3642630975355154</v>
      </c>
      <c r="M39">
        <f t="shared" si="8"/>
        <v>2015</v>
      </c>
      <c r="N39">
        <f t="shared" si="0"/>
        <v>2.4259102455546149</v>
      </c>
      <c r="P39" s="2">
        <f t="shared" si="9"/>
        <v>2.3642630975355154</v>
      </c>
    </row>
    <row r="40" spans="3:16" x14ac:dyDescent="0.2">
      <c r="C40">
        <f t="shared" si="4"/>
        <v>2016</v>
      </c>
      <c r="D40" s="3">
        <f>[4]Prices!H36</f>
        <v>2.2987413915934458</v>
      </c>
      <c r="F40">
        <f t="shared" si="6"/>
        <v>2.5413324161489075</v>
      </c>
      <c r="I40" s="21">
        <f t="shared" ref="I40:I42" si="10">I39</f>
        <v>-0.32176329203768228</v>
      </c>
      <c r="J40">
        <f t="shared" si="7"/>
        <v>2.2195691241112252</v>
      </c>
      <c r="M40">
        <f t="shared" si="8"/>
        <v>2016</v>
      </c>
      <c r="N40">
        <f t="shared" si="0"/>
        <v>2.2987413915934458</v>
      </c>
      <c r="P40" s="2">
        <f t="shared" si="9"/>
        <v>2.2195691241112252</v>
      </c>
    </row>
    <row r="41" spans="3:16" x14ac:dyDescent="0.2">
      <c r="C41">
        <f t="shared" si="4"/>
        <v>2017</v>
      </c>
      <c r="D41" s="3">
        <f>[4]Prices!H37</f>
        <v>2.6728199211614267</v>
      </c>
      <c r="F41">
        <f t="shared" si="6"/>
        <v>2.9026940603207714</v>
      </c>
      <c r="I41" s="21">
        <f t="shared" si="10"/>
        <v>-0.32176329203768228</v>
      </c>
      <c r="J41">
        <f t="shared" si="7"/>
        <v>2.5809307682830891</v>
      </c>
      <c r="M41">
        <f t="shared" si="8"/>
        <v>2017</v>
      </c>
      <c r="N41">
        <f t="shared" si="0"/>
        <v>2.6728199211614267</v>
      </c>
      <c r="P41" s="2">
        <f t="shared" si="9"/>
        <v>2.5809307682830891</v>
      </c>
    </row>
    <row r="42" spans="3:16" x14ac:dyDescent="0.2">
      <c r="C42">
        <f t="shared" si="4"/>
        <v>2018</v>
      </c>
      <c r="D42" s="3">
        <f>[4]Prices!H38</f>
        <v>2.8656155070157672</v>
      </c>
      <c r="F42">
        <f t="shared" si="6"/>
        <v>3.1328974991319098</v>
      </c>
      <c r="I42" s="21">
        <f t="shared" si="10"/>
        <v>-0.32176329203768228</v>
      </c>
      <c r="J42">
        <f t="shared" si="7"/>
        <v>2.8111342070942276</v>
      </c>
      <c r="M42">
        <f t="shared" si="8"/>
        <v>2018</v>
      </c>
      <c r="N42">
        <f t="shared" si="0"/>
        <v>2.8656155070157672</v>
      </c>
      <c r="P42" s="2">
        <f t="shared" si="9"/>
        <v>2.8111342070942276</v>
      </c>
    </row>
  </sheetData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P42"/>
  <sheetViews>
    <sheetView topLeftCell="A30" workbookViewId="0">
      <selection activeCell="E30" sqref="E30"/>
    </sheetView>
  </sheetViews>
  <sheetFormatPr defaultRowHeight="12.75" x14ac:dyDescent="0.2"/>
  <cols>
    <col min="9" max="9" width="11.140625" customWidth="1"/>
    <col min="10" max="10" width="10.5703125" customWidth="1"/>
  </cols>
  <sheetData>
    <row r="3" spans="3:16" x14ac:dyDescent="0.2">
      <c r="H3" s="4">
        <v>1.0967279726140442</v>
      </c>
      <c r="I3" s="4">
        <v>0.58278593602678963</v>
      </c>
    </row>
    <row r="4" spans="3:16" x14ac:dyDescent="0.2">
      <c r="H4">
        <f>SUM(H9:H38)</f>
        <v>0.29634993445852109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 s="3">
        <f>'Coal-311'!D7</f>
        <v>1.3710885852798589</v>
      </c>
      <c r="I7">
        <f>G9</f>
        <v>-6.4986469566590266E-2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 s="3">
        <f>'Coal-311'!D8</f>
        <v>1.3589174800354924</v>
      </c>
      <c r="F8">
        <f t="shared" ref="F8:F33" si="1">$H$3*D8+$I$3*D7</f>
        <v>2.2894139573770809</v>
      </c>
      <c r="I8">
        <f>G9</f>
        <v>-6.4986469566590266E-2</v>
      </c>
      <c r="J8">
        <f>F8+I8</f>
        <v>2.2244274878104906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2.2244274878104906</v>
      </c>
    </row>
    <row r="9" spans="3:16" x14ac:dyDescent="0.2">
      <c r="C9">
        <f t="shared" ref="C9:C42" si="4">C8+1</f>
        <v>1985</v>
      </c>
      <c r="D9" s="3">
        <f>'Coal-311'!D9</f>
        <v>1.3978201634877385</v>
      </c>
      <c r="E9">
        <f>'Coal (MECS) Prices'!$AB$22</f>
        <v>2.2599999999999998</v>
      </c>
      <c r="F9">
        <f t="shared" si="1"/>
        <v>2.3249864695665901</v>
      </c>
      <c r="G9">
        <f>E9-F9</f>
        <v>-6.4986469566590266E-2</v>
      </c>
      <c r="H9">
        <f>G9^2</f>
        <v>4.2232412267293627E-3</v>
      </c>
      <c r="I9">
        <f>G9</f>
        <v>-6.4986469566590266E-2</v>
      </c>
      <c r="J9">
        <f t="shared" ref="J9:J33" si="5">F9+I9</f>
        <v>2.2599999999999998</v>
      </c>
      <c r="M9">
        <f t="shared" si="2"/>
        <v>1985</v>
      </c>
      <c r="N9" s="2">
        <f t="shared" si="0"/>
        <v>1.3978201634877385</v>
      </c>
      <c r="O9">
        <f>E9</f>
        <v>2.2599999999999998</v>
      </c>
      <c r="P9" s="2">
        <f t="shared" si="3"/>
        <v>2.2599999999999998</v>
      </c>
    </row>
    <row r="10" spans="3:16" x14ac:dyDescent="0.2">
      <c r="C10">
        <f t="shared" si="4"/>
        <v>1986</v>
      </c>
      <c r="D10" s="3">
        <f>'Coal-311'!D10</f>
        <v>1.2990990990990992</v>
      </c>
      <c r="F10">
        <f t="shared" si="1"/>
        <v>2.239388253555008</v>
      </c>
      <c r="I10">
        <f>(0.67*G9+0.33*G12)</f>
        <v>-6.0294037475892279E-2</v>
      </c>
      <c r="J10">
        <f t="shared" si="5"/>
        <v>2.1790942160791156</v>
      </c>
      <c r="M10">
        <f t="shared" si="2"/>
        <v>1986</v>
      </c>
      <c r="N10" s="2">
        <f t="shared" si="0"/>
        <v>1.2990990990990992</v>
      </c>
      <c r="P10" s="2">
        <f t="shared" si="3"/>
        <v>2.1790942160791156</v>
      </c>
    </row>
    <row r="11" spans="3:16" x14ac:dyDescent="0.2">
      <c r="C11">
        <f t="shared" si="4"/>
        <v>1987</v>
      </c>
      <c r="D11" s="3">
        <f>'Coal-311'!D11</f>
        <v>1.2596067917783738</v>
      </c>
      <c r="F11">
        <f t="shared" si="1"/>
        <v>2.138542687498004</v>
      </c>
      <c r="I11">
        <f>(0.33*G9+0.67*G12)</f>
        <v>-5.5459410473354967E-2</v>
      </c>
      <c r="J11">
        <f t="shared" si="5"/>
        <v>2.0830832770246492</v>
      </c>
      <c r="M11">
        <f t="shared" si="2"/>
        <v>1987</v>
      </c>
      <c r="N11" s="2">
        <f t="shared" si="0"/>
        <v>1.2596067917783738</v>
      </c>
      <c r="P11" s="2">
        <f t="shared" si="3"/>
        <v>2.0830832770246492</v>
      </c>
    </row>
    <row r="12" spans="3:16" x14ac:dyDescent="0.2">
      <c r="C12">
        <f t="shared" si="4"/>
        <v>1988</v>
      </c>
      <c r="D12" s="3">
        <f>'Coal-311'!D12</f>
        <v>1.237030411449016</v>
      </c>
      <c r="E12">
        <f>'Coal (MECS) Prices'!AB25</f>
        <v>2.04</v>
      </c>
      <c r="F12">
        <f t="shared" si="1"/>
        <v>2.090766978382657</v>
      </c>
      <c r="G12">
        <f>E12-F12</f>
        <v>-5.076697838265698E-2</v>
      </c>
      <c r="H12">
        <f>G12^2</f>
        <v>2.577286094105161E-3</v>
      </c>
      <c r="I12">
        <f>G12</f>
        <v>-5.076697838265698E-2</v>
      </c>
      <c r="J12">
        <f t="shared" si="5"/>
        <v>2.04</v>
      </c>
      <c r="M12">
        <f t="shared" si="2"/>
        <v>1988</v>
      </c>
      <c r="N12" s="2">
        <f t="shared" si="0"/>
        <v>1.237030411449016</v>
      </c>
      <c r="O12">
        <f>E12</f>
        <v>2.04</v>
      </c>
      <c r="P12" s="2">
        <f t="shared" si="3"/>
        <v>2.04</v>
      </c>
    </row>
    <row r="13" spans="3:16" x14ac:dyDescent="0.2">
      <c r="C13">
        <f t="shared" si="4"/>
        <v>1989</v>
      </c>
      <c r="D13" s="3">
        <f>'Coal-311'!D13</f>
        <v>1.2259507829977627</v>
      </c>
      <c r="F13">
        <f t="shared" si="1"/>
        <v>2.0654584429916558</v>
      </c>
      <c r="I13">
        <f>(0.67*G12+0.33*G15)</f>
        <v>-1.9853704700873602E-2</v>
      </c>
      <c r="J13">
        <f t="shared" si="5"/>
        <v>2.0456047382907823</v>
      </c>
      <c r="M13">
        <f t="shared" si="2"/>
        <v>1989</v>
      </c>
      <c r="N13" s="2">
        <f t="shared" si="0"/>
        <v>1.2259507829977627</v>
      </c>
      <c r="P13" s="2">
        <f t="shared" si="3"/>
        <v>2.0456047382907823</v>
      </c>
    </row>
    <row r="14" spans="3:16" x14ac:dyDescent="0.2">
      <c r="C14">
        <f t="shared" si="4"/>
        <v>1990</v>
      </c>
      <c r="D14" s="3">
        <f>'Coal-311'!D14</f>
        <v>1.2212822796081924</v>
      </c>
      <c r="F14">
        <f t="shared" si="1"/>
        <v>2.0538813130962779</v>
      </c>
      <c r="I14">
        <f>(0.33*G12+0.67*G15)</f>
        <v>1.1996334850054736E-2</v>
      </c>
      <c r="J14">
        <f t="shared" si="5"/>
        <v>2.0658776479463326</v>
      </c>
      <c r="M14">
        <f t="shared" si="2"/>
        <v>1990</v>
      </c>
      <c r="N14" s="2">
        <f t="shared" si="0"/>
        <v>1.2212822796081924</v>
      </c>
      <c r="P14" s="2">
        <f t="shared" si="3"/>
        <v>2.0658776479463326</v>
      </c>
    </row>
    <row r="15" spans="3:16" x14ac:dyDescent="0.2">
      <c r="C15">
        <f t="shared" si="4"/>
        <v>1991</v>
      </c>
      <c r="D15" s="3">
        <f>'Coal-311'!D15</f>
        <v>1.223953695458593</v>
      </c>
      <c r="E15" s="3">
        <f>'Coal (MECS) Prices'!AB28</f>
        <v>2.097</v>
      </c>
      <c r="F15">
        <f t="shared" si="1"/>
        <v>2.0540903914681619</v>
      </c>
      <c r="G15">
        <f>E15-F15</f>
        <v>4.2909608531838117E-2</v>
      </c>
      <c r="H15">
        <f>G15^2</f>
        <v>1.8412345043555946E-3</v>
      </c>
      <c r="I15">
        <f>G15</f>
        <v>4.2909608531838117E-2</v>
      </c>
      <c r="J15">
        <f t="shared" si="5"/>
        <v>2.097</v>
      </c>
      <c r="M15">
        <f t="shared" si="2"/>
        <v>1991</v>
      </c>
      <c r="N15" s="2">
        <f t="shared" si="0"/>
        <v>1.223953695458593</v>
      </c>
      <c r="O15">
        <f>E15</f>
        <v>2.097</v>
      </c>
      <c r="P15" s="2">
        <f t="shared" si="3"/>
        <v>2.097</v>
      </c>
    </row>
    <row r="16" spans="3:16" x14ac:dyDescent="0.2">
      <c r="C16">
        <f t="shared" si="4"/>
        <v>1992</v>
      </c>
      <c r="D16" s="3">
        <f>'Coal-311'!D16</f>
        <v>1.2035955056179777</v>
      </c>
      <c r="F16">
        <f t="shared" si="1"/>
        <v>2.0333198587850645</v>
      </c>
      <c r="I16">
        <f>(0.67*G15+0.33*G18)</f>
        <v>4.0272098181880378E-2</v>
      </c>
      <c r="J16">
        <f t="shared" si="5"/>
        <v>2.0735919569669448</v>
      </c>
      <c r="M16">
        <f t="shared" si="2"/>
        <v>1992</v>
      </c>
      <c r="N16" s="2">
        <f t="shared" si="0"/>
        <v>1.2035955056179777</v>
      </c>
      <c r="P16" s="2">
        <f t="shared" si="3"/>
        <v>2.0735919569669448</v>
      </c>
    </row>
    <row r="17" spans="3:16" x14ac:dyDescent="0.2">
      <c r="C17">
        <f t="shared" si="4"/>
        <v>1993</v>
      </c>
      <c r="D17" s="3">
        <f>'Coal-311'!D17</f>
        <v>1.1821880650994574</v>
      </c>
      <c r="F17">
        <f t="shared" si="1"/>
        <v>1.9979772532242577</v>
      </c>
      <c r="I17">
        <f>(0.33*G15+0.67*G18)</f>
        <v>3.755466327586332E-2</v>
      </c>
      <c r="J17">
        <f t="shared" si="5"/>
        <v>2.0355319165001209</v>
      </c>
      <c r="M17">
        <f t="shared" si="2"/>
        <v>1993</v>
      </c>
      <c r="N17" s="2">
        <f t="shared" si="0"/>
        <v>1.1821880650994574</v>
      </c>
      <c r="P17" s="2">
        <f t="shared" si="3"/>
        <v>2.0355319165001209</v>
      </c>
    </row>
    <row r="18" spans="3:16" x14ac:dyDescent="0.2">
      <c r="C18">
        <f t="shared" si="4"/>
        <v>1994</v>
      </c>
      <c r="D18" s="3">
        <f>'Coal-311'!D18</f>
        <v>1.1635704576347983</v>
      </c>
      <c r="E18" s="3">
        <f>'Coal (MECS) Prices'!AB31</f>
        <v>2</v>
      </c>
      <c r="F18">
        <f t="shared" si="1"/>
        <v>1.9650828470740944</v>
      </c>
      <c r="G18">
        <f>E18-F18</f>
        <v>3.4917152925905581E-2</v>
      </c>
      <c r="H18">
        <f>G18^2</f>
        <v>1.2192075684510767E-3</v>
      </c>
      <c r="I18">
        <f>G18</f>
        <v>3.4917152925905581E-2</v>
      </c>
      <c r="J18">
        <f t="shared" si="5"/>
        <v>2</v>
      </c>
      <c r="M18">
        <f t="shared" si="2"/>
        <v>1994</v>
      </c>
      <c r="N18" s="2">
        <f t="shared" si="0"/>
        <v>1.1635704576347983</v>
      </c>
      <c r="O18">
        <f>E18</f>
        <v>2</v>
      </c>
      <c r="P18" s="2">
        <f t="shared" si="3"/>
        <v>2</v>
      </c>
    </row>
    <row r="19" spans="3:16" x14ac:dyDescent="0.2">
      <c r="C19">
        <f t="shared" si="4"/>
        <v>1995</v>
      </c>
      <c r="D19" s="3">
        <f>'Coal-311'!D19</f>
        <v>1.1644646924829156</v>
      </c>
      <c r="F19">
        <f t="shared" si="1"/>
        <v>1.9552134996532402</v>
      </c>
      <c r="I19">
        <f>0.75*G18+0.25*G22</f>
        <v>-2.666929858435807E-3</v>
      </c>
      <c r="J19">
        <f t="shared" si="5"/>
        <v>1.9525465697948043</v>
      </c>
      <c r="M19">
        <f t="shared" si="2"/>
        <v>1995</v>
      </c>
      <c r="N19" s="2">
        <f t="shared" si="0"/>
        <v>1.1644646924829156</v>
      </c>
      <c r="P19" s="2">
        <f t="shared" si="3"/>
        <v>1.9525465697948043</v>
      </c>
    </row>
    <row r="20" spans="3:16" x14ac:dyDescent="0.2">
      <c r="C20">
        <f t="shared" si="4"/>
        <v>1996</v>
      </c>
      <c r="D20" s="3">
        <f>'Coal-311'!D20</f>
        <v>1.1383989145183175</v>
      </c>
      <c r="F20">
        <f t="shared" si="1"/>
        <v>1.9271475793245068</v>
      </c>
      <c r="I20">
        <f>0.5*G18+0.5*G22</f>
        <v>-4.0251012642777195E-2</v>
      </c>
      <c r="J20">
        <f t="shared" si="5"/>
        <v>1.8868965666817297</v>
      </c>
      <c r="M20">
        <f t="shared" si="2"/>
        <v>1996</v>
      </c>
      <c r="N20" s="2">
        <f t="shared" si="0"/>
        <v>1.1383989145183175</v>
      </c>
      <c r="P20" s="2">
        <f t="shared" si="3"/>
        <v>1.8868965666817297</v>
      </c>
    </row>
    <row r="21" spans="3:16" x14ac:dyDescent="0.2">
      <c r="C21">
        <f t="shared" si="4"/>
        <v>1997</v>
      </c>
      <c r="D21" s="3">
        <f>'Coal-311'!D21</f>
        <v>1.1114118177717636</v>
      </c>
      <c r="F21">
        <f t="shared" si="1"/>
        <v>1.8823593066135547</v>
      </c>
      <c r="I21">
        <f>0.25*G18+0.75*G22</f>
        <v>-7.7835095427118584E-2</v>
      </c>
      <c r="J21">
        <f t="shared" si="5"/>
        <v>1.8045242111864361</v>
      </c>
      <c r="M21">
        <f t="shared" si="2"/>
        <v>1997</v>
      </c>
      <c r="N21" s="2">
        <f t="shared" si="0"/>
        <v>1.1114118177717636</v>
      </c>
      <c r="P21" s="2">
        <f t="shared" si="3"/>
        <v>1.8045242111864361</v>
      </c>
    </row>
    <row r="22" spans="3:16" x14ac:dyDescent="0.2">
      <c r="C22">
        <f t="shared" si="4"/>
        <v>1998</v>
      </c>
      <c r="D22" s="3">
        <f>'Coal-311'!D22</f>
        <v>1.0738341968911918</v>
      </c>
      <c r="E22" s="3">
        <f>'Coal (MECS) Prices'!AB35</f>
        <v>1.71</v>
      </c>
      <c r="F22">
        <f t="shared" si="1"/>
        <v>1.8254191782114599</v>
      </c>
      <c r="G22">
        <f>E22-F22</f>
        <v>-0.11541917821145997</v>
      </c>
      <c r="H22">
        <f>G22^2</f>
        <v>1.3321586699008757E-2</v>
      </c>
      <c r="I22">
        <f>G22</f>
        <v>-0.11541917821145997</v>
      </c>
      <c r="J22">
        <f t="shared" si="5"/>
        <v>1.71</v>
      </c>
      <c r="M22">
        <f t="shared" si="2"/>
        <v>1998</v>
      </c>
      <c r="N22" s="2">
        <f t="shared" si="0"/>
        <v>1.0738341968911918</v>
      </c>
      <c r="O22">
        <f>E22</f>
        <v>1.71</v>
      </c>
      <c r="P22" s="2">
        <f t="shared" si="3"/>
        <v>1.71</v>
      </c>
    </row>
    <row r="23" spans="3:16" x14ac:dyDescent="0.2">
      <c r="C23">
        <f t="shared" si="4"/>
        <v>1999</v>
      </c>
      <c r="D23" s="3">
        <f>'Coal-311'!D23</f>
        <v>1.0635838150289019</v>
      </c>
      <c r="F23">
        <f t="shared" si="1"/>
        <v>1.7922775887345672</v>
      </c>
      <c r="I23">
        <f>0.75*G22+0.25*G26</f>
        <v>7.173307151461028E-3</v>
      </c>
      <c r="J23">
        <f t="shared" si="5"/>
        <v>1.7994508958860282</v>
      </c>
      <c r="M23">
        <f t="shared" si="2"/>
        <v>1999</v>
      </c>
      <c r="N23" s="2">
        <f t="shared" si="0"/>
        <v>1.0635838150289019</v>
      </c>
      <c r="P23" s="2">
        <f t="shared" si="3"/>
        <v>1.7994508958860282</v>
      </c>
    </row>
    <row r="24" spans="3:16" x14ac:dyDescent="0.2">
      <c r="C24">
        <f t="shared" si="4"/>
        <v>2000</v>
      </c>
      <c r="D24" s="3">
        <f>'Coal-311'!D24</f>
        <v>1.0766830138207757</v>
      </c>
      <c r="F24">
        <f t="shared" si="1"/>
        <v>1.8006700680802008</v>
      </c>
      <c r="I24">
        <f>0.5*G22+0.5*G26</f>
        <v>0.12976579251438203</v>
      </c>
      <c r="J24">
        <f t="shared" si="5"/>
        <v>1.9304358605945828</v>
      </c>
      <c r="M24">
        <f t="shared" si="2"/>
        <v>2000</v>
      </c>
      <c r="N24" s="2">
        <f t="shared" si="0"/>
        <v>1.0766830138207757</v>
      </c>
      <c r="P24" s="2">
        <f t="shared" si="3"/>
        <v>1.9304358605945828</v>
      </c>
    </row>
    <row r="25" spans="3:16" x14ac:dyDescent="0.2">
      <c r="C25">
        <f t="shared" si="4"/>
        <v>2001</v>
      </c>
      <c r="D25" s="3">
        <f>'Coal-311'!D25</f>
        <v>1.1211317418213969</v>
      </c>
      <c r="F25">
        <f t="shared" si="1"/>
        <v>1.8570522602547181</v>
      </c>
      <c r="I25">
        <f>0.25*G22+0.75*G26</f>
        <v>0.25235827787730303</v>
      </c>
      <c r="J25">
        <f t="shared" si="5"/>
        <v>2.1094105381320212</v>
      </c>
      <c r="M25">
        <f t="shared" si="2"/>
        <v>2001</v>
      </c>
      <c r="N25" s="2">
        <f t="shared" si="0"/>
        <v>1.1211317418213969</v>
      </c>
      <c r="P25" s="2">
        <f t="shared" si="3"/>
        <v>2.1094105381320212</v>
      </c>
    </row>
    <row r="26" spans="3:16" x14ac:dyDescent="0.2">
      <c r="C26">
        <f t="shared" si="4"/>
        <v>2002</v>
      </c>
      <c r="D26" s="3">
        <f>'Coal-311'!D26</f>
        <v>1.1777482269503547</v>
      </c>
      <c r="E26" s="3">
        <f>'Coal (MECS) Prices'!AB39</f>
        <v>2.3199999999999998</v>
      </c>
      <c r="F26">
        <f t="shared" si="1"/>
        <v>1.9450492367597758</v>
      </c>
      <c r="G26">
        <f>E26-F26</f>
        <v>0.37495076324022403</v>
      </c>
      <c r="H26">
        <f>G26^2</f>
        <v>0.14058807485442654</v>
      </c>
      <c r="I26">
        <f>G26</f>
        <v>0.37495076324022403</v>
      </c>
      <c r="J26">
        <f t="shared" si="5"/>
        <v>2.3199999999999998</v>
      </c>
      <c r="M26">
        <f t="shared" si="2"/>
        <v>2002</v>
      </c>
      <c r="N26" s="2">
        <f t="shared" si="0"/>
        <v>1.1777482269503547</v>
      </c>
      <c r="O26">
        <f>E26</f>
        <v>2.3199999999999998</v>
      </c>
      <c r="P26" s="2">
        <f t="shared" si="3"/>
        <v>2.3199999999999998</v>
      </c>
    </row>
    <row r="27" spans="3:16" x14ac:dyDescent="0.2">
      <c r="C27">
        <f t="shared" si="4"/>
        <v>2003</v>
      </c>
      <c r="D27" s="3">
        <f>'Coal-311'!D27</f>
        <v>1.1895861148197597</v>
      </c>
      <c r="F27">
        <f t="shared" si="1"/>
        <v>1.9910274708032469</v>
      </c>
      <c r="I27">
        <f>0.75*G26+0.25*G30</f>
        <v>0.34805360144621478</v>
      </c>
      <c r="J27">
        <f t="shared" si="5"/>
        <v>2.3390810722494617</v>
      </c>
      <c r="M27">
        <f t="shared" si="2"/>
        <v>2003</v>
      </c>
      <c r="N27" s="2">
        <f t="shared" si="0"/>
        <v>1.1895861148197597</v>
      </c>
      <c r="P27" s="2">
        <f t="shared" si="3"/>
        <v>2.3390810722494617</v>
      </c>
    </row>
    <row r="28" spans="3:16" x14ac:dyDescent="0.2">
      <c r="C28">
        <f t="shared" si="4"/>
        <v>2004</v>
      </c>
      <c r="D28" s="3">
        <f>'Coal-311'!D28</f>
        <v>1.3600356030262573</v>
      </c>
      <c r="F28">
        <f t="shared" si="1"/>
        <v>2.184863146999612</v>
      </c>
      <c r="I28">
        <f>0.5*G26+0.5*G30</f>
        <v>0.32115643965220553</v>
      </c>
      <c r="J28">
        <f t="shared" si="5"/>
        <v>2.5060195866518176</v>
      </c>
      <c r="M28">
        <f t="shared" si="2"/>
        <v>2004</v>
      </c>
      <c r="N28" s="2">
        <f t="shared" si="0"/>
        <v>1.3600356030262573</v>
      </c>
      <c r="P28" s="2">
        <f t="shared" si="3"/>
        <v>2.5060195866518176</v>
      </c>
    </row>
    <row r="29" spans="3:16" x14ac:dyDescent="0.2">
      <c r="C29">
        <f t="shared" si="4"/>
        <v>2005</v>
      </c>
      <c r="D29" s="3">
        <f>'Coal-311'!D29</f>
        <v>1.6591523895401261</v>
      </c>
      <c r="F29">
        <f t="shared" si="1"/>
        <v>2.6122484583775059</v>
      </c>
      <c r="I29">
        <f>0.25*G26+0.75*G30</f>
        <v>0.29425927785819628</v>
      </c>
      <c r="J29">
        <f t="shared" si="5"/>
        <v>2.9065077362357021</v>
      </c>
      <c r="M29">
        <f t="shared" si="2"/>
        <v>2005</v>
      </c>
      <c r="N29" s="2">
        <f t="shared" si="0"/>
        <v>1.6591523895401261</v>
      </c>
      <c r="P29" s="2">
        <f t="shared" si="3"/>
        <v>2.9065077362357021</v>
      </c>
    </row>
    <row r="30" spans="3:16" x14ac:dyDescent="0.2">
      <c r="C30">
        <f t="shared" si="4"/>
        <v>2006</v>
      </c>
      <c r="D30" s="3">
        <f>'Coal-311'!D30</f>
        <v>1.7832199546485261</v>
      </c>
      <c r="E30" s="3">
        <f>'Coal (MECS) Prices'!AB43</f>
        <v>3.19</v>
      </c>
      <c r="F30">
        <f t="shared" si="1"/>
        <v>2.9226378839358129</v>
      </c>
      <c r="G30">
        <f>E30-F30</f>
        <v>0.26736211606418703</v>
      </c>
      <c r="H30">
        <f>G30^2</f>
        <v>7.1482501106319818E-2</v>
      </c>
      <c r="I30">
        <f>G30</f>
        <v>0.26736211606418703</v>
      </c>
      <c r="J30">
        <f t="shared" si="5"/>
        <v>3.19</v>
      </c>
      <c r="M30">
        <f t="shared" si="2"/>
        <v>2006</v>
      </c>
      <c r="N30" s="2">
        <f t="shared" si="0"/>
        <v>1.7832199546485261</v>
      </c>
      <c r="O30">
        <f>E30</f>
        <v>3.19</v>
      </c>
      <c r="P30" s="2">
        <f t="shared" si="3"/>
        <v>3.19</v>
      </c>
    </row>
    <row r="31" spans="3:16" x14ac:dyDescent="0.2">
      <c r="C31">
        <f t="shared" si="4"/>
        <v>2007</v>
      </c>
      <c r="D31" s="3">
        <f>'Coal-311'!D31</f>
        <v>1.8238712561466248</v>
      </c>
      <c r="F31">
        <f t="shared" si="1"/>
        <v>3.0395261354742087</v>
      </c>
      <c r="I31" s="15">
        <f>G30</f>
        <v>0.26736211606418703</v>
      </c>
      <c r="J31">
        <f t="shared" si="5"/>
        <v>3.3068882515383957</v>
      </c>
      <c r="M31">
        <f t="shared" si="2"/>
        <v>2007</v>
      </c>
      <c r="N31" s="2">
        <f t="shared" si="0"/>
        <v>1.8238712561466248</v>
      </c>
      <c r="P31" s="2">
        <f t="shared" si="3"/>
        <v>3.3068882515383957</v>
      </c>
    </row>
    <row r="32" spans="3:16" x14ac:dyDescent="0.2">
      <c r="C32">
        <f t="shared" si="4"/>
        <v>2008</v>
      </c>
      <c r="D32" s="3">
        <f>'Coal-311'!D32</f>
        <v>2.3044843049327355</v>
      </c>
      <c r="F32">
        <f t="shared" si="1"/>
        <v>3.590318916875531</v>
      </c>
      <c r="I32" s="15">
        <f>G30</f>
        <v>0.26736211606418703</v>
      </c>
      <c r="J32">
        <f t="shared" si="5"/>
        <v>3.857681032939718</v>
      </c>
      <c r="M32">
        <f t="shared" si="2"/>
        <v>2008</v>
      </c>
      <c r="N32" s="2">
        <f t="shared" si="0"/>
        <v>2.3044843049327355</v>
      </c>
      <c r="P32" s="2">
        <f t="shared" si="3"/>
        <v>3.857681032939718</v>
      </c>
    </row>
    <row r="33" spans="3:16" x14ac:dyDescent="0.2">
      <c r="C33">
        <f t="shared" si="4"/>
        <v>2009</v>
      </c>
      <c r="D33" s="3">
        <f>'Coal-311'!D33</f>
        <v>2.5407882676443627</v>
      </c>
      <c r="F33">
        <f t="shared" si="1"/>
        <v>4.1295746083244218</v>
      </c>
      <c r="I33" s="15">
        <f>0.5*G30+0.5*G34</f>
        <v>1.0423086953549543E-2</v>
      </c>
      <c r="J33">
        <f t="shared" si="5"/>
        <v>4.1399976952779713</v>
      </c>
      <c r="M33">
        <f t="shared" si="2"/>
        <v>2009</v>
      </c>
      <c r="N33" s="2">
        <f t="shared" si="0"/>
        <v>2.5407882676443627</v>
      </c>
      <c r="P33" s="2">
        <f t="shared" si="3"/>
        <v>4.1399976952779713</v>
      </c>
    </row>
    <row r="34" spans="3:16" x14ac:dyDescent="0.2">
      <c r="C34">
        <f t="shared" si="4"/>
        <v>2010</v>
      </c>
      <c r="D34" s="3">
        <f>[4]Prices!H30</f>
        <v>2.7862700228832953</v>
      </c>
      <c r="E34" s="3">
        <f>'Coal (MECS) Prices'!AB47</f>
        <v>4.29</v>
      </c>
      <c r="F34">
        <f>$H$3*D34+$I$3*D33</f>
        <v>4.536515942157088</v>
      </c>
      <c r="G34">
        <f>E34-F34</f>
        <v>-0.24651594215708794</v>
      </c>
      <c r="H34">
        <f>G34^2</f>
        <v>6.0770109737596729E-2</v>
      </c>
      <c r="I34">
        <f>G34</f>
        <v>-0.24651594215708794</v>
      </c>
      <c r="J34">
        <f>F34+I34</f>
        <v>4.29</v>
      </c>
      <c r="M34">
        <f>C34</f>
        <v>2010</v>
      </c>
      <c r="N34">
        <f t="shared" si="0"/>
        <v>2.7862700228832953</v>
      </c>
      <c r="O34">
        <f>E34</f>
        <v>4.29</v>
      </c>
      <c r="P34" s="2">
        <f>J34</f>
        <v>4.29</v>
      </c>
    </row>
    <row r="35" spans="3:16" x14ac:dyDescent="0.2">
      <c r="C35">
        <f t="shared" si="4"/>
        <v>2011</v>
      </c>
      <c r="D35" s="3">
        <f>[4]Prices!H31</f>
        <v>3.175707000463607</v>
      </c>
      <c r="F35">
        <f t="shared" ref="F35:F42" si="6">$H$3*D35+$I$3*D34</f>
        <v>5.1066856835441055</v>
      </c>
      <c r="I35">
        <f>0.75*G34+0.25*G38</f>
        <v>-0.18940561700785441</v>
      </c>
      <c r="J35">
        <f t="shared" ref="J35:J42" si="7">F35+I35</f>
        <v>4.917280066536251</v>
      </c>
      <c r="M35">
        <f t="shared" ref="M35:M42" si="8">C35</f>
        <v>2011</v>
      </c>
      <c r="N35">
        <f t="shared" si="0"/>
        <v>3.175707000463607</v>
      </c>
      <c r="P35" s="2">
        <f t="shared" ref="P35:P42" si="9">J35</f>
        <v>4.917280066536251</v>
      </c>
    </row>
    <row r="36" spans="3:16" x14ac:dyDescent="0.2">
      <c r="C36">
        <f t="shared" si="4"/>
        <v>2012</v>
      </c>
      <c r="D36" s="3">
        <f>[4]Prices!H32</f>
        <v>3.0787878787878791</v>
      </c>
      <c r="F36">
        <f t="shared" si="6"/>
        <v>5.2273501652237364</v>
      </c>
      <c r="I36">
        <f>0.5*G34+0.5*G38</f>
        <v>-0.13229529185862088</v>
      </c>
      <c r="J36">
        <f t="shared" si="7"/>
        <v>5.0950548733651155</v>
      </c>
      <c r="M36">
        <f t="shared" si="8"/>
        <v>2012</v>
      </c>
      <c r="N36">
        <f t="shared" si="0"/>
        <v>3.0787878787878791</v>
      </c>
      <c r="P36" s="2">
        <f t="shared" si="9"/>
        <v>5.0950548733651155</v>
      </c>
    </row>
    <row r="37" spans="3:16" x14ac:dyDescent="0.2">
      <c r="C37">
        <f t="shared" si="4"/>
        <v>2013</v>
      </c>
      <c r="D37" s="3">
        <f>[4]Prices!H33</f>
        <v>2.8060185185185182</v>
      </c>
      <c r="F37">
        <f t="shared" si="6"/>
        <v>4.871713276699607</v>
      </c>
      <c r="I37">
        <f>0.25*G34+0.75*G38</f>
        <v>-7.5184966709387346E-2</v>
      </c>
      <c r="J37">
        <f t="shared" si="7"/>
        <v>4.7965283099902196</v>
      </c>
      <c r="M37">
        <f t="shared" si="8"/>
        <v>2013</v>
      </c>
      <c r="N37">
        <f t="shared" si="0"/>
        <v>2.8060185185185182</v>
      </c>
      <c r="P37" s="2">
        <f t="shared" si="9"/>
        <v>4.7965283099902196</v>
      </c>
    </row>
    <row r="38" spans="3:16" x14ac:dyDescent="0.2">
      <c r="C38">
        <f t="shared" si="4"/>
        <v>2014</v>
      </c>
      <c r="D38" s="3">
        <f>[4]Prices!H34</f>
        <v>2.6011614401858307</v>
      </c>
      <c r="E38" s="3">
        <f>'Coal (MECS) Prices'!AB51</f>
        <v>4.47</v>
      </c>
      <c r="F38">
        <f t="shared" si="6"/>
        <v>4.4880746415601536</v>
      </c>
      <c r="G38">
        <f>E38-F38</f>
        <v>-1.8074641560153815E-2</v>
      </c>
      <c r="H38">
        <f>G38^2</f>
        <v>3.2669266752803953E-4</v>
      </c>
      <c r="I38">
        <f>G38</f>
        <v>-1.8074641560153815E-2</v>
      </c>
      <c r="J38">
        <f t="shared" si="7"/>
        <v>4.47</v>
      </c>
      <c r="M38">
        <f t="shared" si="8"/>
        <v>2014</v>
      </c>
      <c r="N38">
        <f t="shared" si="0"/>
        <v>2.6011614401858307</v>
      </c>
      <c r="O38">
        <f>E38</f>
        <v>4.47</v>
      </c>
      <c r="P38" s="2">
        <f t="shared" si="9"/>
        <v>4.47</v>
      </c>
    </row>
    <row r="39" spans="3:16" x14ac:dyDescent="0.2">
      <c r="C39">
        <f t="shared" si="4"/>
        <v>2015</v>
      </c>
      <c r="D39" s="3">
        <f>[4]Prices!H35</f>
        <v>2.4259102455546149</v>
      </c>
      <c r="F39">
        <f t="shared" si="6"/>
        <v>4.176483930026242</v>
      </c>
      <c r="I39" s="21">
        <f>I38</f>
        <v>-1.8074641560153815E-2</v>
      </c>
      <c r="J39">
        <f t="shared" si="7"/>
        <v>4.1584092884660881</v>
      </c>
      <c r="M39">
        <f t="shared" si="8"/>
        <v>2015</v>
      </c>
      <c r="N39">
        <f t="shared" si="0"/>
        <v>2.4259102455546149</v>
      </c>
      <c r="P39" s="2">
        <f t="shared" si="9"/>
        <v>4.1584092884660881</v>
      </c>
    </row>
    <row r="40" spans="3:16" x14ac:dyDescent="0.2">
      <c r="C40">
        <f t="shared" si="4"/>
        <v>2016</v>
      </c>
      <c r="D40" s="3">
        <f>[4]Prices!H36</f>
        <v>2.2987413915934458</v>
      </c>
      <c r="F40">
        <f t="shared" si="6"/>
        <v>3.9348803591387917</v>
      </c>
      <c r="I40" s="21">
        <f t="shared" ref="I40:I42" si="10">I39</f>
        <v>-1.8074641560153815E-2</v>
      </c>
      <c r="J40">
        <f t="shared" si="7"/>
        <v>3.9168057175786379</v>
      </c>
      <c r="M40">
        <f t="shared" si="8"/>
        <v>2016</v>
      </c>
      <c r="N40">
        <f t="shared" si="0"/>
        <v>2.2987413915934458</v>
      </c>
      <c r="P40" s="2">
        <f t="shared" si="9"/>
        <v>3.9168057175786379</v>
      </c>
    </row>
    <row r="41" spans="3:16" x14ac:dyDescent="0.2">
      <c r="C41">
        <f t="shared" si="4"/>
        <v>2017</v>
      </c>
      <c r="D41" s="3">
        <f>[4]Prices!H37</f>
        <v>2.6728199211614267</v>
      </c>
      <c r="F41">
        <f t="shared" si="6"/>
        <v>4.2710305268811126</v>
      </c>
      <c r="I41" s="21">
        <f t="shared" si="10"/>
        <v>-1.8074641560153815E-2</v>
      </c>
      <c r="J41">
        <f t="shared" si="7"/>
        <v>4.2529558853209588</v>
      </c>
      <c r="M41">
        <f t="shared" si="8"/>
        <v>2017</v>
      </c>
      <c r="N41">
        <f t="shared" si="0"/>
        <v>2.6728199211614267</v>
      </c>
      <c r="P41" s="2">
        <f t="shared" si="9"/>
        <v>4.2529558853209588</v>
      </c>
    </row>
    <row r="42" spans="3:16" x14ac:dyDescent="0.2">
      <c r="C42">
        <f t="shared" si="4"/>
        <v>2018</v>
      </c>
      <c r="D42" s="3">
        <f>[4]Prices!H38</f>
        <v>2.8656155070157672</v>
      </c>
      <c r="F42">
        <f t="shared" si="6"/>
        <v>4.7004825448858814</v>
      </c>
      <c r="I42" s="21">
        <f t="shared" si="10"/>
        <v>-1.8074641560153815E-2</v>
      </c>
      <c r="J42">
        <f t="shared" si="7"/>
        <v>4.6824079033257275</v>
      </c>
      <c r="M42">
        <f t="shared" si="8"/>
        <v>2018</v>
      </c>
      <c r="N42">
        <f t="shared" si="0"/>
        <v>2.8656155070157672</v>
      </c>
      <c r="P42" s="2">
        <f t="shared" si="9"/>
        <v>4.6824079033257275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P39"/>
  <sheetViews>
    <sheetView topLeftCell="K36" workbookViewId="0">
      <selection activeCell="T56" sqref="T56"/>
    </sheetView>
  </sheetViews>
  <sheetFormatPr defaultRowHeight="12.75" x14ac:dyDescent="0.2"/>
  <cols>
    <col min="9" max="9" width="11.140625" customWidth="1"/>
  </cols>
  <sheetData>
    <row r="2" spans="3:16" x14ac:dyDescent="0.2">
      <c r="K2" s="8" t="s">
        <v>35</v>
      </c>
    </row>
    <row r="3" spans="3:16" x14ac:dyDescent="0.2">
      <c r="H3" s="4">
        <v>1.7456727141119981</v>
      </c>
      <c r="I3" s="4">
        <v>0</v>
      </c>
      <c r="K3">
        <v>0</v>
      </c>
    </row>
    <row r="4" spans="3:16" x14ac:dyDescent="0.2">
      <c r="H4">
        <f>SUM(H9:H34)</f>
        <v>0.51720637131862801</v>
      </c>
      <c r="K4">
        <v>0</v>
      </c>
    </row>
    <row r="6" spans="3:16" ht="51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'Coal-311'!D7</f>
        <v>1.3710885852798589</v>
      </c>
      <c r="I7">
        <f>G9</f>
        <v>-0.15013651863611743</v>
      </c>
      <c r="M7">
        <f>C7</f>
        <v>1983</v>
      </c>
      <c r="N7" s="2">
        <f t="shared" ref="N7:N33" si="0">D7</f>
        <v>1.3710885852798589</v>
      </c>
      <c r="P7" s="2"/>
    </row>
    <row r="8" spans="3:16" x14ac:dyDescent="0.2">
      <c r="C8">
        <f>C7+1</f>
        <v>1984</v>
      </c>
      <c r="D8">
        <f>'Coal-311'!D8</f>
        <v>1.3589174800354924</v>
      </c>
      <c r="F8">
        <f t="shared" ref="F8:F33" si="1">$H$3*D8+$I$3*D7</f>
        <v>2.3722251656277948</v>
      </c>
      <c r="I8">
        <f>G9</f>
        <v>-0.15013651863611743</v>
      </c>
      <c r="J8">
        <f>F8+I8</f>
        <v>2.2220886469916774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2.2220886469916774</v>
      </c>
    </row>
    <row r="9" spans="3:16" x14ac:dyDescent="0.2">
      <c r="C9">
        <f t="shared" ref="C9:C39" si="4">C8+1</f>
        <v>1985</v>
      </c>
      <c r="D9">
        <f>'Coal-311'!D9</f>
        <v>1.3978201634877385</v>
      </c>
      <c r="E9">
        <f>'Coal (MECS) Prices'!$AC$22</f>
        <v>2.29</v>
      </c>
      <c r="F9">
        <f t="shared" si="1"/>
        <v>2.4401365186361175</v>
      </c>
      <c r="G9">
        <f>E9-F9</f>
        <v>-0.15013651863611743</v>
      </c>
      <c r="H9">
        <f>G9^2</f>
        <v>2.2540974228173236E-2</v>
      </c>
      <c r="I9">
        <f>G9</f>
        <v>-0.15013651863611743</v>
      </c>
      <c r="J9">
        <f t="shared" ref="J9:J33" si="5">F9+I9</f>
        <v>2.29</v>
      </c>
      <c r="M9">
        <f t="shared" si="2"/>
        <v>1985</v>
      </c>
      <c r="N9" s="2">
        <f t="shared" si="0"/>
        <v>1.3978201634877385</v>
      </c>
      <c r="O9">
        <f>E9</f>
        <v>2.29</v>
      </c>
      <c r="P9" s="2">
        <f t="shared" si="3"/>
        <v>2.29</v>
      </c>
    </row>
    <row r="10" spans="3:16" x14ac:dyDescent="0.2">
      <c r="C10">
        <f t="shared" si="4"/>
        <v>1986</v>
      </c>
      <c r="D10">
        <f>'Coal-311'!D10</f>
        <v>1.2990990990990992</v>
      </c>
      <c r="F10">
        <f t="shared" si="1"/>
        <v>2.2678018502247759</v>
      </c>
      <c r="I10">
        <f>(0.67*G9+0.33*G12)</f>
        <v>-0.17301004529798289</v>
      </c>
      <c r="J10">
        <f t="shared" si="5"/>
        <v>2.0947918049267931</v>
      </c>
      <c r="M10">
        <f t="shared" si="2"/>
        <v>1986</v>
      </c>
      <c r="N10" s="2">
        <f t="shared" si="0"/>
        <v>1.2990990990990992</v>
      </c>
      <c r="P10" s="2">
        <f t="shared" si="3"/>
        <v>2.0947918049267931</v>
      </c>
    </row>
    <row r="11" spans="3:16" x14ac:dyDescent="0.2">
      <c r="C11">
        <f t="shared" si="4"/>
        <v>1987</v>
      </c>
      <c r="D11">
        <f>'Coal-311'!D11</f>
        <v>1.2596067917783738</v>
      </c>
      <c r="F11">
        <f t="shared" si="1"/>
        <v>2.1988612069176603</v>
      </c>
      <c r="I11">
        <f>(0.33*G9+0.67*G12)</f>
        <v>-0.19657670913142003</v>
      </c>
      <c r="J11">
        <f t="shared" si="5"/>
        <v>2.0022844977862402</v>
      </c>
      <c r="M11">
        <f t="shared" si="2"/>
        <v>1987</v>
      </c>
      <c r="N11" s="2">
        <f t="shared" si="0"/>
        <v>1.2596067917783738</v>
      </c>
      <c r="P11" s="2">
        <f t="shared" si="3"/>
        <v>2.0022844977862402</v>
      </c>
    </row>
    <row r="12" spans="3:16" x14ac:dyDescent="0.2">
      <c r="C12">
        <f t="shared" si="4"/>
        <v>1988</v>
      </c>
      <c r="D12">
        <f>'Coal-311'!D12</f>
        <v>1.237030411449016</v>
      </c>
      <c r="E12">
        <f>'Coal (MECS) Prices'!AC25</f>
        <v>1.94</v>
      </c>
      <c r="F12">
        <f t="shared" si="1"/>
        <v>2.1594502357932854</v>
      </c>
      <c r="G12">
        <f>E12-F12</f>
        <v>-0.21945023579328549</v>
      </c>
      <c r="H12">
        <f>G12^2</f>
        <v>4.8158405989728599E-2</v>
      </c>
      <c r="I12">
        <f>G12</f>
        <v>-0.21945023579328549</v>
      </c>
      <c r="J12">
        <f t="shared" si="5"/>
        <v>1.94</v>
      </c>
      <c r="M12">
        <f t="shared" si="2"/>
        <v>1988</v>
      </c>
      <c r="N12" s="2">
        <f t="shared" si="0"/>
        <v>1.237030411449016</v>
      </c>
      <c r="O12">
        <f>E12</f>
        <v>1.94</v>
      </c>
      <c r="P12" s="2">
        <f t="shared" si="3"/>
        <v>1.94</v>
      </c>
    </row>
    <row r="13" spans="3:16" x14ac:dyDescent="0.2">
      <c r="C13">
        <f t="shared" si="4"/>
        <v>1989</v>
      </c>
      <c r="D13">
        <f>'Coal-311'!D13</f>
        <v>1.2259507829977627</v>
      </c>
      <c r="F13">
        <f t="shared" si="1"/>
        <v>2.1401088307234337</v>
      </c>
      <c r="I13">
        <f>(0.67*G12+0.33*G15)</f>
        <v>-0.20795710591604322</v>
      </c>
      <c r="J13">
        <f t="shared" si="5"/>
        <v>1.9321517248073905</v>
      </c>
      <c r="M13">
        <f t="shared" si="2"/>
        <v>1989</v>
      </c>
      <c r="N13" s="2">
        <f t="shared" si="0"/>
        <v>1.2259507829977627</v>
      </c>
      <c r="P13" s="2">
        <f t="shared" si="3"/>
        <v>1.9321517248073905</v>
      </c>
    </row>
    <row r="14" spans="3:16" x14ac:dyDescent="0.2">
      <c r="C14">
        <f t="shared" si="4"/>
        <v>1990</v>
      </c>
      <c r="D14">
        <f>'Coal-311'!D14</f>
        <v>1.2212822796081924</v>
      </c>
      <c r="F14">
        <f t="shared" si="1"/>
        <v>2.1319591517405212</v>
      </c>
      <c r="I14">
        <f>(0.33*G12+0.67*G15)</f>
        <v>-0.19611569937585419</v>
      </c>
      <c r="J14">
        <f t="shared" si="5"/>
        <v>1.935843452364667</v>
      </c>
      <c r="M14">
        <f t="shared" si="2"/>
        <v>1990</v>
      </c>
      <c r="N14" s="2">
        <f t="shared" si="0"/>
        <v>1.2212822796081924</v>
      </c>
      <c r="P14" s="2">
        <f t="shared" si="3"/>
        <v>1.935843452364667</v>
      </c>
    </row>
    <row r="15" spans="3:16" x14ac:dyDescent="0.2">
      <c r="C15">
        <f t="shared" si="4"/>
        <v>1991</v>
      </c>
      <c r="D15">
        <f>'Coal-311'!D15</f>
        <v>1.223953695458593</v>
      </c>
      <c r="E15" s="3">
        <f>'Coal (MECS) Prices'!AC28</f>
        <v>1.952</v>
      </c>
      <c r="F15">
        <f t="shared" si="1"/>
        <v>2.1366225694986118</v>
      </c>
      <c r="G15">
        <f>E15-F15</f>
        <v>-0.18462256949861189</v>
      </c>
      <c r="H15">
        <f>G15^2</f>
        <v>3.4085493168269775E-2</v>
      </c>
      <c r="I15">
        <f>G15</f>
        <v>-0.18462256949861189</v>
      </c>
      <c r="J15">
        <f t="shared" si="5"/>
        <v>1.952</v>
      </c>
      <c r="M15">
        <f t="shared" si="2"/>
        <v>1991</v>
      </c>
      <c r="N15" s="2">
        <f t="shared" si="0"/>
        <v>1.223953695458593</v>
      </c>
      <c r="O15">
        <f>E15</f>
        <v>1.952</v>
      </c>
      <c r="P15" s="2">
        <f t="shared" si="3"/>
        <v>1.952</v>
      </c>
    </row>
    <row r="16" spans="3:16" x14ac:dyDescent="0.2">
      <c r="C16">
        <f t="shared" si="4"/>
        <v>1992</v>
      </c>
      <c r="D16">
        <f>'Coal-311'!D16</f>
        <v>1.2035955056179777</v>
      </c>
      <c r="F16">
        <f t="shared" si="1"/>
        <v>2.1010838329851378</v>
      </c>
      <c r="I16">
        <f>(0.67*G15+0.33*G18)</f>
        <v>-0.17359747718122978</v>
      </c>
      <c r="J16">
        <f t="shared" si="5"/>
        <v>1.9274863558039079</v>
      </c>
      <c r="M16">
        <f t="shared" si="2"/>
        <v>1992</v>
      </c>
      <c r="N16" s="2">
        <f t="shared" si="0"/>
        <v>1.2035955056179777</v>
      </c>
      <c r="P16" s="2">
        <f t="shared" si="3"/>
        <v>1.9274863558039079</v>
      </c>
    </row>
    <row r="17" spans="3:16" x14ac:dyDescent="0.2">
      <c r="C17">
        <f t="shared" si="4"/>
        <v>1993</v>
      </c>
      <c r="D17">
        <f>'Coal-311'!D17</f>
        <v>1.1821880650994574</v>
      </c>
      <c r="F17">
        <f t="shared" si="1"/>
        <v>2.0637134481929813</v>
      </c>
      <c r="I17">
        <f>(0.33*G15+0.67*G18)</f>
        <v>-0.16223829115726029</v>
      </c>
      <c r="J17">
        <f t="shared" si="5"/>
        <v>1.9014751570357209</v>
      </c>
      <c r="M17">
        <f t="shared" si="2"/>
        <v>1993</v>
      </c>
      <c r="N17" s="2">
        <f t="shared" si="0"/>
        <v>1.1821880650994574</v>
      </c>
      <c r="P17" s="2">
        <f t="shared" si="3"/>
        <v>1.9014751570357209</v>
      </c>
    </row>
    <row r="18" spans="3:16" x14ac:dyDescent="0.2">
      <c r="C18">
        <f t="shared" si="4"/>
        <v>1994</v>
      </c>
      <c r="D18">
        <f>'Coal-311'!D18</f>
        <v>1.1635704576347983</v>
      </c>
      <c r="E18" s="3">
        <f>'Coal (MECS) Prices'!AC31</f>
        <v>1.88</v>
      </c>
      <c r="F18">
        <f t="shared" si="1"/>
        <v>2.0312131988398781</v>
      </c>
      <c r="G18">
        <f>E18-F18</f>
        <v>-0.15121319883987816</v>
      </c>
      <c r="H18">
        <f>G18^2</f>
        <v>2.2865431503388531E-2</v>
      </c>
      <c r="I18">
        <f>G18</f>
        <v>-0.15121319883987816</v>
      </c>
      <c r="J18">
        <f t="shared" si="5"/>
        <v>1.88</v>
      </c>
      <c r="M18">
        <f t="shared" si="2"/>
        <v>1994</v>
      </c>
      <c r="N18" s="2">
        <f t="shared" si="0"/>
        <v>1.1635704576347983</v>
      </c>
      <c r="O18">
        <f>E18</f>
        <v>1.88</v>
      </c>
      <c r="P18" s="2">
        <f t="shared" si="3"/>
        <v>1.88</v>
      </c>
    </row>
    <row r="19" spans="3:16" x14ac:dyDescent="0.2">
      <c r="C19">
        <f t="shared" si="4"/>
        <v>1995</v>
      </c>
      <c r="D19">
        <f>'Coal-311'!D19</f>
        <v>1.1644646924829156</v>
      </c>
      <c r="F19">
        <f t="shared" si="1"/>
        <v>2.0327742402142444</v>
      </c>
      <c r="I19">
        <f>0.75*G18+0.25*G22</f>
        <v>-6.7050663378239728E-2</v>
      </c>
      <c r="J19">
        <f t="shared" si="5"/>
        <v>1.9657235768360046</v>
      </c>
      <c r="M19">
        <f t="shared" si="2"/>
        <v>1995</v>
      </c>
      <c r="N19" s="2">
        <f t="shared" si="0"/>
        <v>1.1644646924829156</v>
      </c>
      <c r="P19" s="2">
        <f t="shared" si="3"/>
        <v>1.9657235768360046</v>
      </c>
    </row>
    <row r="20" spans="3:16" x14ac:dyDescent="0.2">
      <c r="C20">
        <f t="shared" si="4"/>
        <v>1996</v>
      </c>
      <c r="D20">
        <f>'Coal-311'!D20</f>
        <v>1.1383989145183175</v>
      </c>
      <c r="F20">
        <f t="shared" si="1"/>
        <v>1.9872719228493438</v>
      </c>
      <c r="I20">
        <f>0.5*G18+0.5*G22</f>
        <v>1.7111872083398705E-2</v>
      </c>
      <c r="J20">
        <f t="shared" si="5"/>
        <v>2.0043837949327425</v>
      </c>
      <c r="M20">
        <f t="shared" si="2"/>
        <v>1996</v>
      </c>
      <c r="N20" s="2">
        <f t="shared" si="0"/>
        <v>1.1383989145183175</v>
      </c>
      <c r="P20" s="2">
        <f t="shared" si="3"/>
        <v>2.0043837949327425</v>
      </c>
    </row>
    <row r="21" spans="3:16" x14ac:dyDescent="0.2">
      <c r="C21">
        <f t="shared" si="4"/>
        <v>1997</v>
      </c>
      <c r="D21">
        <f>'Coal-311'!D21</f>
        <v>1.1114118177717636</v>
      </c>
      <c r="F21">
        <f t="shared" si="1"/>
        <v>1.9401612844257838</v>
      </c>
      <c r="I21">
        <f>0.25*G18+0.75*G22</f>
        <v>0.10127440754503714</v>
      </c>
      <c r="J21">
        <f t="shared" si="5"/>
        <v>2.041435691970821</v>
      </c>
      <c r="M21">
        <f t="shared" si="2"/>
        <v>1997</v>
      </c>
      <c r="N21" s="2">
        <f t="shared" si="0"/>
        <v>1.1114118177717636</v>
      </c>
      <c r="P21" s="2">
        <f t="shared" si="3"/>
        <v>2.041435691970821</v>
      </c>
    </row>
    <row r="22" spans="3:16" x14ac:dyDescent="0.2">
      <c r="C22">
        <f t="shared" si="4"/>
        <v>1998</v>
      </c>
      <c r="D22">
        <f>'Coal-311'!D22</f>
        <v>1.0738341968911918</v>
      </c>
      <c r="E22" s="3">
        <f>'Coal (MECS) Prices'!AC35</f>
        <v>2.06</v>
      </c>
      <c r="F22">
        <f t="shared" si="1"/>
        <v>1.8745630569933245</v>
      </c>
      <c r="G22">
        <f>E22-F22</f>
        <v>0.18543694300667557</v>
      </c>
      <c r="H22">
        <f>G22^2</f>
        <v>3.4386859831661044E-2</v>
      </c>
      <c r="I22">
        <f>G22</f>
        <v>0.18543694300667557</v>
      </c>
      <c r="J22">
        <f t="shared" si="5"/>
        <v>2.06</v>
      </c>
      <c r="M22">
        <f t="shared" si="2"/>
        <v>1998</v>
      </c>
      <c r="N22" s="2">
        <f t="shared" si="0"/>
        <v>1.0738341968911918</v>
      </c>
      <c r="O22">
        <f>E22</f>
        <v>2.06</v>
      </c>
      <c r="P22" s="2">
        <f t="shared" si="3"/>
        <v>2.06</v>
      </c>
    </row>
    <row r="23" spans="3:16" x14ac:dyDescent="0.2">
      <c r="C23">
        <f t="shared" si="4"/>
        <v>1999</v>
      </c>
      <c r="D23">
        <f>'Coal-311'!D23</f>
        <v>1.0635838150289019</v>
      </c>
      <c r="F23">
        <f t="shared" si="1"/>
        <v>1.8566692450670965</v>
      </c>
      <c r="I23">
        <f>0.75*G22+0.25*G26</f>
        <v>0.19508697128475183</v>
      </c>
      <c r="J23">
        <f t="shared" si="5"/>
        <v>2.0517562163518486</v>
      </c>
      <c r="M23">
        <f t="shared" si="2"/>
        <v>1999</v>
      </c>
      <c r="N23" s="2">
        <f t="shared" si="0"/>
        <v>1.0635838150289019</v>
      </c>
      <c r="P23" s="2">
        <f t="shared" si="3"/>
        <v>2.0517562163518486</v>
      </c>
    </row>
    <row r="24" spans="3:16" x14ac:dyDescent="0.2">
      <c r="C24">
        <f t="shared" si="4"/>
        <v>2000</v>
      </c>
      <c r="D24">
        <f>'Coal-311'!D24</f>
        <v>1.0766830138207757</v>
      </c>
      <c r="F24">
        <f t="shared" si="1"/>
        <v>1.8795361589747994</v>
      </c>
      <c r="I24">
        <f>0.5*G22+0.5*G26</f>
        <v>0.20473699956282809</v>
      </c>
      <c r="J24">
        <f t="shared" si="5"/>
        <v>2.0842731585376275</v>
      </c>
      <c r="M24">
        <f t="shared" si="2"/>
        <v>2000</v>
      </c>
      <c r="N24" s="2">
        <f t="shared" si="0"/>
        <v>1.0766830138207757</v>
      </c>
      <c r="P24" s="2">
        <f t="shared" si="3"/>
        <v>2.0842731585376275</v>
      </c>
    </row>
    <row r="25" spans="3:16" x14ac:dyDescent="0.2">
      <c r="C25">
        <f t="shared" si="4"/>
        <v>2001</v>
      </c>
      <c r="D25">
        <f>'Coal-311'!D25</f>
        <v>1.1211317418213969</v>
      </c>
      <c r="F25">
        <f t="shared" si="1"/>
        <v>1.9571290906224699</v>
      </c>
      <c r="I25">
        <f>0.25*G22+0.75*G26</f>
        <v>0.21438702784090435</v>
      </c>
      <c r="J25">
        <f t="shared" si="5"/>
        <v>2.1715161184633742</v>
      </c>
      <c r="M25">
        <f t="shared" si="2"/>
        <v>2001</v>
      </c>
      <c r="N25" s="2">
        <f t="shared" si="0"/>
        <v>1.1211317418213969</v>
      </c>
      <c r="P25" s="2">
        <f t="shared" si="3"/>
        <v>2.1715161184633742</v>
      </c>
    </row>
    <row r="26" spans="3:16" x14ac:dyDescent="0.2">
      <c r="C26">
        <f t="shared" si="4"/>
        <v>2002</v>
      </c>
      <c r="D26">
        <f>'Coal-311'!D26</f>
        <v>1.1777482269503547</v>
      </c>
      <c r="E26" s="3">
        <f>'Coal (MECS) Prices'!AC39</f>
        <v>2.2799999999999998</v>
      </c>
      <c r="F26">
        <f t="shared" si="1"/>
        <v>2.0559629438810192</v>
      </c>
      <c r="G26">
        <f>E26-F26</f>
        <v>0.22403705611898062</v>
      </c>
      <c r="H26">
        <f>G26^2</f>
        <v>5.019260251445927E-2</v>
      </c>
      <c r="I26">
        <f>G26</f>
        <v>0.22403705611898062</v>
      </c>
      <c r="J26">
        <f t="shared" si="5"/>
        <v>2.2799999999999998</v>
      </c>
      <c r="M26">
        <f t="shared" si="2"/>
        <v>2002</v>
      </c>
      <c r="N26" s="2">
        <f t="shared" si="0"/>
        <v>1.1777482269503547</v>
      </c>
      <c r="O26">
        <f>E26</f>
        <v>2.2799999999999998</v>
      </c>
      <c r="P26" s="2">
        <f t="shared" si="3"/>
        <v>2.2799999999999998</v>
      </c>
    </row>
    <row r="27" spans="3:16" x14ac:dyDescent="0.2">
      <c r="C27">
        <f t="shared" si="4"/>
        <v>2003</v>
      </c>
      <c r="D27">
        <f>'Coal-311'!D27</f>
        <v>1.1895861148197597</v>
      </c>
      <c r="F27">
        <f t="shared" si="1"/>
        <v>2.0766280217273572</v>
      </c>
      <c r="I27">
        <f>0.75*G26+0.25*G30</f>
        <v>0.29729818756674375</v>
      </c>
      <c r="J27">
        <f t="shared" si="5"/>
        <v>2.3739262092941011</v>
      </c>
      <c r="M27">
        <f t="shared" si="2"/>
        <v>2003</v>
      </c>
      <c r="N27" s="2">
        <f t="shared" si="0"/>
        <v>1.1895861148197597</v>
      </c>
      <c r="P27" s="2">
        <f t="shared" si="3"/>
        <v>2.3739262092941011</v>
      </c>
    </row>
    <row r="28" spans="3:16" x14ac:dyDescent="0.2">
      <c r="C28">
        <f t="shared" si="4"/>
        <v>2004</v>
      </c>
      <c r="D28">
        <f>'Coal-311'!D28</f>
        <v>1.3600356030262573</v>
      </c>
      <c r="F28">
        <f t="shared" si="1"/>
        <v>2.3741770424237947</v>
      </c>
      <c r="I28">
        <f>0.5*G26+0.5*G30</f>
        <v>0.37055931901450689</v>
      </c>
      <c r="J28">
        <f t="shared" si="5"/>
        <v>2.7447363614383016</v>
      </c>
      <c r="M28">
        <f t="shared" si="2"/>
        <v>2004</v>
      </c>
      <c r="N28" s="2">
        <f t="shared" si="0"/>
        <v>1.3600356030262573</v>
      </c>
      <c r="P28" s="2">
        <f t="shared" si="3"/>
        <v>2.7447363614383016</v>
      </c>
    </row>
    <row r="29" spans="3:16" x14ac:dyDescent="0.2">
      <c r="C29">
        <f t="shared" si="4"/>
        <v>2005</v>
      </c>
      <c r="D29">
        <f>'Coal-311'!D29</f>
        <v>1.6591523895401261</v>
      </c>
      <c r="F29">
        <f t="shared" si="1"/>
        <v>2.8963370549739191</v>
      </c>
      <c r="I29">
        <f>0.25*G26+0.75*G30</f>
        <v>0.44382045046227003</v>
      </c>
      <c r="J29">
        <f t="shared" si="5"/>
        <v>3.3401575054361894</v>
      </c>
      <c r="M29">
        <f t="shared" si="2"/>
        <v>2005</v>
      </c>
      <c r="N29" s="2">
        <f t="shared" si="0"/>
        <v>1.6591523895401261</v>
      </c>
      <c r="P29" s="2">
        <f t="shared" si="3"/>
        <v>3.3401575054361894</v>
      </c>
    </row>
    <row r="30" spans="3:16" x14ac:dyDescent="0.2">
      <c r="C30">
        <f t="shared" si="4"/>
        <v>2006</v>
      </c>
      <c r="D30">
        <f>'Coal-311'!D30</f>
        <v>1.7832199546485261</v>
      </c>
      <c r="E30" s="3">
        <f>'Coal (MECS) Prices'!AC43</f>
        <v>3.63</v>
      </c>
      <c r="F30">
        <f t="shared" si="1"/>
        <v>3.1129184180899667</v>
      </c>
      <c r="G30">
        <f>E30-F30</f>
        <v>0.51708158191003317</v>
      </c>
      <c r="H30">
        <f>G30^2</f>
        <v>0.26737336235058234</v>
      </c>
      <c r="I30">
        <f>G30</f>
        <v>0.51708158191003317</v>
      </c>
      <c r="J30">
        <f t="shared" si="5"/>
        <v>3.63</v>
      </c>
      <c r="M30">
        <f t="shared" si="2"/>
        <v>2006</v>
      </c>
      <c r="N30" s="2">
        <f t="shared" si="0"/>
        <v>1.7832199546485261</v>
      </c>
      <c r="O30">
        <f>E30</f>
        <v>3.63</v>
      </c>
      <c r="P30" s="2">
        <f t="shared" si="3"/>
        <v>3.63</v>
      </c>
    </row>
    <row r="31" spans="3:16" x14ac:dyDescent="0.2">
      <c r="C31">
        <f t="shared" si="4"/>
        <v>2007</v>
      </c>
      <c r="D31">
        <f>'Coal-311'!D31</f>
        <v>1.8238712561466248</v>
      </c>
      <c r="F31">
        <f t="shared" si="1"/>
        <v>3.183882285908338</v>
      </c>
      <c r="I31" s="15">
        <f>G30</f>
        <v>0.51708158191003317</v>
      </c>
      <c r="J31">
        <f t="shared" si="5"/>
        <v>3.7009638678183712</v>
      </c>
      <c r="M31">
        <f t="shared" si="2"/>
        <v>2007</v>
      </c>
      <c r="N31" s="2">
        <f t="shared" si="0"/>
        <v>1.8238712561466248</v>
      </c>
      <c r="P31" s="2">
        <f t="shared" si="3"/>
        <v>3.7009638678183712</v>
      </c>
    </row>
    <row r="32" spans="3:16" x14ac:dyDescent="0.2">
      <c r="C32">
        <f t="shared" si="4"/>
        <v>2008</v>
      </c>
      <c r="D32">
        <f>'Coal-311'!D32</f>
        <v>2.3044843049327355</v>
      </c>
      <c r="F32">
        <f t="shared" si="1"/>
        <v>4.0228753712204295</v>
      </c>
      <c r="I32" s="15">
        <f>G30</f>
        <v>0.51708158191003317</v>
      </c>
      <c r="J32">
        <f t="shared" si="5"/>
        <v>4.5399569531304627</v>
      </c>
      <c r="M32">
        <f t="shared" si="2"/>
        <v>2008</v>
      </c>
      <c r="N32" s="2">
        <f t="shared" si="0"/>
        <v>2.3044843049327355</v>
      </c>
      <c r="P32" s="2">
        <f t="shared" si="3"/>
        <v>4.5399569531304627</v>
      </c>
    </row>
    <row r="33" spans="3:16" x14ac:dyDescent="0.2">
      <c r="C33">
        <f t="shared" si="4"/>
        <v>2009</v>
      </c>
      <c r="D33">
        <f>'Coal-311'!D33</f>
        <v>2.5407882676443627</v>
      </c>
      <c r="F33">
        <f t="shared" si="1"/>
        <v>4.4353847511626565</v>
      </c>
      <c r="I33" s="15">
        <f>0.5*G30+0.5*G34</f>
        <v>0.16158301440722589</v>
      </c>
      <c r="J33">
        <f t="shared" si="5"/>
        <v>4.5969677655698824</v>
      </c>
      <c r="M33">
        <f t="shared" si="2"/>
        <v>2009</v>
      </c>
      <c r="N33" s="2">
        <f t="shared" si="0"/>
        <v>2.5407882676443627</v>
      </c>
      <c r="P33" s="2">
        <f t="shared" si="3"/>
        <v>4.5969677655698824</v>
      </c>
    </row>
    <row r="34" spans="3:16" x14ac:dyDescent="0.2">
      <c r="C34">
        <f t="shared" si="4"/>
        <v>2010</v>
      </c>
      <c r="D34">
        <f>'Coal-311'!D34</f>
        <v>2.7862700228832953</v>
      </c>
      <c r="E34">
        <f>'Coal (MECS) Prices'!AC47</f>
        <v>4.67</v>
      </c>
      <c r="F34">
        <f t="shared" ref="F34:F39" si="6">$H$3*D34+$I$3*D33</f>
        <v>4.8639155530955813</v>
      </c>
      <c r="G34">
        <f>E34-F34</f>
        <v>-0.19391555309558139</v>
      </c>
      <c r="H34">
        <f>G34^2</f>
        <v>3.7603241732365247E-2</v>
      </c>
      <c r="I34">
        <f>G34</f>
        <v>-0.19391555309558139</v>
      </c>
      <c r="J34">
        <f t="shared" ref="J34:J39" si="7">F34+I34</f>
        <v>4.67</v>
      </c>
      <c r="M34">
        <f>C34</f>
        <v>2010</v>
      </c>
      <c r="N34" s="2">
        <f>D34</f>
        <v>2.7862700228832953</v>
      </c>
      <c r="O34">
        <f>E34</f>
        <v>4.67</v>
      </c>
      <c r="P34" s="2">
        <f t="shared" ref="P34:P39" si="8">J34</f>
        <v>4.67</v>
      </c>
    </row>
    <row r="35" spans="3:16" x14ac:dyDescent="0.2">
      <c r="C35">
        <f t="shared" si="4"/>
        <v>2011</v>
      </c>
      <c r="D35">
        <f>'Coal-311'!D35</f>
        <v>3.175707000463607</v>
      </c>
      <c r="F35">
        <f t="shared" si="6"/>
        <v>5.5437450587237773</v>
      </c>
      <c r="I35">
        <f>I34</f>
        <v>-0.19391555309558139</v>
      </c>
      <c r="J35">
        <f t="shared" si="7"/>
        <v>5.3498295056281959</v>
      </c>
      <c r="M35">
        <f t="shared" ref="M35:N39" si="9">C35</f>
        <v>2011</v>
      </c>
      <c r="N35" s="2">
        <f t="shared" si="9"/>
        <v>3.175707000463607</v>
      </c>
      <c r="P35" s="2">
        <f t="shared" si="8"/>
        <v>5.3498295056281959</v>
      </c>
    </row>
    <row r="36" spans="3:16" x14ac:dyDescent="0.2">
      <c r="C36">
        <f t="shared" si="4"/>
        <v>2012</v>
      </c>
      <c r="D36">
        <f>'Coal-311'!D36</f>
        <v>3.0787878787878791</v>
      </c>
      <c r="F36">
        <f t="shared" si="6"/>
        <v>5.3745559925387578</v>
      </c>
      <c r="I36">
        <f>I35</f>
        <v>-0.19391555309558139</v>
      </c>
      <c r="J36">
        <f t="shared" si="7"/>
        <v>5.1806404394431764</v>
      </c>
      <c r="M36">
        <f t="shared" si="9"/>
        <v>2012</v>
      </c>
      <c r="N36" s="2">
        <f t="shared" si="9"/>
        <v>3.0787878787878791</v>
      </c>
      <c r="P36" s="2">
        <f t="shared" si="8"/>
        <v>5.1806404394431764</v>
      </c>
    </row>
    <row r="37" spans="3:16" x14ac:dyDescent="0.2">
      <c r="C37">
        <f t="shared" si="4"/>
        <v>2013</v>
      </c>
      <c r="D37">
        <f>'Coal-311'!D37</f>
        <v>2.8060185185185182</v>
      </c>
      <c r="F37">
        <f t="shared" si="6"/>
        <v>4.8983899630707501</v>
      </c>
      <c r="I37">
        <f>I36</f>
        <v>-0.19391555309558139</v>
      </c>
      <c r="J37">
        <f t="shared" si="7"/>
        <v>4.7044744099751687</v>
      </c>
      <c r="M37">
        <f t="shared" si="9"/>
        <v>2013</v>
      </c>
      <c r="N37" s="2">
        <f t="shared" si="9"/>
        <v>2.8060185185185182</v>
      </c>
      <c r="P37" s="2">
        <f t="shared" si="8"/>
        <v>4.7044744099751687</v>
      </c>
    </row>
    <row r="38" spans="3:16" x14ac:dyDescent="0.2">
      <c r="C38">
        <f t="shared" si="4"/>
        <v>2014</v>
      </c>
      <c r="D38">
        <f>'Coal-311'!D38</f>
        <v>2.6011614401858307</v>
      </c>
      <c r="F38">
        <f t="shared" si="6"/>
        <v>4.540776551132673</v>
      </c>
      <c r="I38">
        <f>I37</f>
        <v>-0.19391555309558139</v>
      </c>
      <c r="J38">
        <f t="shared" si="7"/>
        <v>4.3468609980370916</v>
      </c>
      <c r="M38">
        <f t="shared" si="9"/>
        <v>2014</v>
      </c>
      <c r="N38" s="2">
        <f t="shared" si="9"/>
        <v>2.6011614401858307</v>
      </c>
      <c r="P38" s="2">
        <f t="shared" si="8"/>
        <v>4.3468609980370916</v>
      </c>
    </row>
    <row r="39" spans="3:16" x14ac:dyDescent="0.2">
      <c r="C39">
        <f t="shared" si="4"/>
        <v>2015</v>
      </c>
      <c r="D39">
        <f>'Coal-311'!D39</f>
        <v>2.4259102455546149</v>
      </c>
      <c r="F39">
        <f t="shared" si="6"/>
        <v>4.234845322549428</v>
      </c>
      <c r="I39">
        <f>I38</f>
        <v>-0.19391555309558139</v>
      </c>
      <c r="J39">
        <f t="shared" si="7"/>
        <v>4.0409297694538466</v>
      </c>
      <c r="M39">
        <f t="shared" si="9"/>
        <v>2015</v>
      </c>
      <c r="N39" s="2">
        <f t="shared" si="9"/>
        <v>2.4259102455546149</v>
      </c>
      <c r="P39" s="2">
        <f t="shared" si="8"/>
        <v>4.0409297694538466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P42"/>
  <sheetViews>
    <sheetView topLeftCell="A14" workbookViewId="0">
      <selection activeCell="C34" sqref="C34:P42"/>
    </sheetView>
  </sheetViews>
  <sheetFormatPr defaultRowHeight="12.75" x14ac:dyDescent="0.2"/>
  <cols>
    <col min="9" max="9" width="11.140625" customWidth="1"/>
    <col min="10" max="10" width="10.7109375" customWidth="1"/>
  </cols>
  <sheetData>
    <row r="2" spans="3:16" x14ac:dyDescent="0.2">
      <c r="K2" s="8" t="s">
        <v>35</v>
      </c>
    </row>
    <row r="3" spans="3:16" x14ac:dyDescent="0.2">
      <c r="H3" s="4">
        <v>0.94737572228498002</v>
      </c>
      <c r="I3" s="4">
        <v>0.78948006865443143</v>
      </c>
      <c r="K3">
        <v>0</v>
      </c>
    </row>
    <row r="4" spans="3:16" x14ac:dyDescent="0.2">
      <c r="H4">
        <f>SUM(H9:H38)</f>
        <v>2.2350647092051648</v>
      </c>
      <c r="K4">
        <v>0</v>
      </c>
    </row>
    <row r="5" spans="3:16" x14ac:dyDescent="0.2">
      <c r="J5">
        <f>H3/I3</f>
        <v>1.1999995438765942</v>
      </c>
      <c r="K5">
        <v>1.2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'Coal-311'!D7</f>
        <v>1.3710885852798589</v>
      </c>
      <c r="I7">
        <f>G9</f>
        <v>-0.10709915244283241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'Coal-311'!D8</f>
        <v>1.3589174800354924</v>
      </c>
      <c r="F8">
        <f t="shared" ref="F8:F33" si="1">$H$3*D8+$I$3*D7</f>
        <v>2.36985253961236</v>
      </c>
      <c r="I8">
        <f>G9</f>
        <v>-0.10709915244283241</v>
      </c>
      <c r="J8">
        <f>F8+I8</f>
        <v>2.2627533871695276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2.2627533871695276</v>
      </c>
    </row>
    <row r="9" spans="3:16" x14ac:dyDescent="0.2">
      <c r="C9">
        <f t="shared" ref="C9:C42" si="4">C8+1</f>
        <v>1985</v>
      </c>
      <c r="D9">
        <f>'Coal-311'!D9</f>
        <v>1.3978201634877385</v>
      </c>
      <c r="E9">
        <f>'Coal (MECS) Prices'!AD22</f>
        <v>2.29</v>
      </c>
      <c r="F9">
        <f t="shared" si="1"/>
        <v>2.3970991524428324</v>
      </c>
      <c r="G9">
        <f>E9-F9</f>
        <v>-0.10709915244283241</v>
      </c>
      <c r="H9">
        <f>G9^2</f>
        <v>1.1470228453973056E-2</v>
      </c>
      <c r="I9">
        <f>G9</f>
        <v>-0.10709915244283241</v>
      </c>
      <c r="J9">
        <f t="shared" ref="J9:J33" si="5">F9+I9</f>
        <v>2.29</v>
      </c>
      <c r="M9">
        <f t="shared" si="2"/>
        <v>1985</v>
      </c>
      <c r="N9" s="2">
        <f t="shared" si="0"/>
        <v>1.3978201634877385</v>
      </c>
      <c r="O9">
        <f>E9</f>
        <v>2.29</v>
      </c>
      <c r="P9" s="2">
        <f t="shared" si="3"/>
        <v>2.29</v>
      </c>
    </row>
    <row r="10" spans="3:16" x14ac:dyDescent="0.2">
      <c r="C10">
        <f t="shared" si="4"/>
        <v>1986</v>
      </c>
      <c r="D10">
        <f>'Coal-311'!D10</f>
        <v>1.2990990990990992</v>
      </c>
      <c r="F10">
        <f t="shared" si="1"/>
        <v>2.3342861059656244</v>
      </c>
      <c r="I10">
        <f>(0.67*G9+0.33*G12)</f>
        <v>-0.14645755401200392</v>
      </c>
      <c r="J10">
        <f t="shared" si="5"/>
        <v>2.1878285519536202</v>
      </c>
      <c r="M10">
        <f t="shared" si="2"/>
        <v>1986</v>
      </c>
      <c r="N10" s="2">
        <f t="shared" si="0"/>
        <v>1.2990990990990992</v>
      </c>
      <c r="P10" s="2">
        <f t="shared" si="3"/>
        <v>2.1878285519536202</v>
      </c>
    </row>
    <row r="11" spans="3:16" x14ac:dyDescent="0.2">
      <c r="C11">
        <f t="shared" si="4"/>
        <v>1987</v>
      </c>
      <c r="D11">
        <f>'Coal-311'!D11</f>
        <v>1.2596067917783738</v>
      </c>
      <c r="F11">
        <f t="shared" si="1"/>
        <v>2.2189337401017699</v>
      </c>
      <c r="I11">
        <f>(0.33*G9+0.67*G12)</f>
        <v>-0.18700863441660484</v>
      </c>
      <c r="J11">
        <f t="shared" si="5"/>
        <v>2.0319251056851653</v>
      </c>
      <c r="M11">
        <f t="shared" si="2"/>
        <v>1987</v>
      </c>
      <c r="N11" s="2">
        <f t="shared" si="0"/>
        <v>1.2596067917783738</v>
      </c>
      <c r="P11" s="2">
        <f t="shared" si="3"/>
        <v>2.0319251056851653</v>
      </c>
    </row>
    <row r="12" spans="3:16" x14ac:dyDescent="0.2">
      <c r="C12">
        <f t="shared" si="4"/>
        <v>1988</v>
      </c>
      <c r="D12">
        <f>'Coal-311'!D12</f>
        <v>1.237030411449016</v>
      </c>
      <c r="E12">
        <f>'Coal (MECS) Prices'!AD25</f>
        <v>1.94</v>
      </c>
      <c r="F12">
        <f t="shared" si="1"/>
        <v>2.1663670359857763</v>
      </c>
      <c r="G12">
        <f>E12-F12</f>
        <v>-0.22636703598577634</v>
      </c>
      <c r="H12">
        <f>G12^2</f>
        <v>5.1242034980985764E-2</v>
      </c>
      <c r="I12">
        <f>G12</f>
        <v>-0.22636703598577634</v>
      </c>
      <c r="J12">
        <f t="shared" si="5"/>
        <v>1.94</v>
      </c>
      <c r="M12">
        <f t="shared" si="2"/>
        <v>1988</v>
      </c>
      <c r="N12" s="2">
        <f t="shared" si="0"/>
        <v>1.237030411449016</v>
      </c>
      <c r="O12">
        <f>E12</f>
        <v>1.94</v>
      </c>
      <c r="P12" s="2">
        <f t="shared" si="3"/>
        <v>1.94</v>
      </c>
    </row>
    <row r="13" spans="3:16" x14ac:dyDescent="0.2">
      <c r="C13">
        <f t="shared" si="4"/>
        <v>1989</v>
      </c>
      <c r="D13">
        <f>'Coal-311'!D13</f>
        <v>1.2259507829977627</v>
      </c>
      <c r="F13">
        <f t="shared" si="1"/>
        <v>2.1380468626867311</v>
      </c>
      <c r="I13">
        <f>(0.67*G12+0.33*G15)</f>
        <v>-0.20833418540636067</v>
      </c>
      <c r="J13">
        <f t="shared" si="5"/>
        <v>1.9297126772803703</v>
      </c>
      <c r="M13">
        <f t="shared" si="2"/>
        <v>1989</v>
      </c>
      <c r="N13" s="2">
        <f t="shared" si="0"/>
        <v>1.2259507829977627</v>
      </c>
      <c r="P13" s="2">
        <f t="shared" si="3"/>
        <v>1.9297126772803703</v>
      </c>
    </row>
    <row r="14" spans="3:16" x14ac:dyDescent="0.2">
      <c r="C14">
        <f t="shared" si="4"/>
        <v>1990</v>
      </c>
      <c r="D14">
        <f>'Coal-311'!D14</f>
        <v>1.2212822796081924</v>
      </c>
      <c r="F14">
        <f t="shared" si="1"/>
        <v>2.1248768900856856</v>
      </c>
      <c r="I14">
        <f>(0.33*G12+0.67*G15)</f>
        <v>-0.18975488480938693</v>
      </c>
      <c r="J14">
        <f t="shared" si="5"/>
        <v>1.9351220052762987</v>
      </c>
      <c r="M14">
        <f t="shared" si="2"/>
        <v>1990</v>
      </c>
      <c r="N14" s="2">
        <f t="shared" si="0"/>
        <v>1.2212822796081924</v>
      </c>
      <c r="P14" s="2">
        <f t="shared" si="3"/>
        <v>1.9351220052762987</v>
      </c>
    </row>
    <row r="15" spans="3:16" x14ac:dyDescent="0.2">
      <c r="C15">
        <f t="shared" si="4"/>
        <v>1991</v>
      </c>
      <c r="D15">
        <f>'Coal-311'!D15</f>
        <v>1.223953695458593</v>
      </c>
      <c r="E15" s="3">
        <f>'Coal (MECS) Prices'!AD28</f>
        <v>1.952</v>
      </c>
      <c r="F15">
        <f t="shared" si="1"/>
        <v>2.1237220342299712</v>
      </c>
      <c r="G15">
        <f>E15-F15</f>
        <v>-0.17172203422997123</v>
      </c>
      <c r="H15">
        <f>G15^2</f>
        <v>2.9488457040079411E-2</v>
      </c>
      <c r="I15">
        <f>G15</f>
        <v>-0.17172203422997123</v>
      </c>
      <c r="J15">
        <f t="shared" si="5"/>
        <v>1.952</v>
      </c>
      <c r="M15">
        <f t="shared" si="2"/>
        <v>1991</v>
      </c>
      <c r="N15" s="2">
        <f t="shared" si="0"/>
        <v>1.223953695458593</v>
      </c>
      <c r="O15">
        <f>E15</f>
        <v>1.952</v>
      </c>
      <c r="P15" s="2">
        <f t="shared" si="3"/>
        <v>1.952</v>
      </c>
    </row>
    <row r="16" spans="3:16" x14ac:dyDescent="0.2">
      <c r="C16">
        <f t="shared" si="4"/>
        <v>1992</v>
      </c>
      <c r="D16">
        <f>'Coal-311'!D16</f>
        <v>1.2035955056179777</v>
      </c>
      <c r="F16">
        <f t="shared" si="1"/>
        <v>2.1065442089942823</v>
      </c>
      <c r="I16">
        <f>(0.67*G15+0.33*G18)</f>
        <v>-0.16641902771845302</v>
      </c>
      <c r="J16">
        <f t="shared" si="5"/>
        <v>1.9401251812758293</v>
      </c>
      <c r="M16">
        <f t="shared" si="2"/>
        <v>1992</v>
      </c>
      <c r="N16" s="2">
        <f t="shared" si="0"/>
        <v>1.2035955056179777</v>
      </c>
      <c r="P16" s="2">
        <f t="shared" si="3"/>
        <v>1.9401251812758293</v>
      </c>
    </row>
    <row r="17" spans="3:16" x14ac:dyDescent="0.2">
      <c r="C17">
        <f t="shared" si="4"/>
        <v>1993</v>
      </c>
      <c r="D17">
        <f>'Coal-311'!D17</f>
        <v>1.1821880650994574</v>
      </c>
      <c r="F17">
        <f t="shared" si="1"/>
        <v>2.0701909344577274</v>
      </c>
      <c r="I17">
        <f>(0.33*G15+0.67*G18)</f>
        <v>-0.16095532403991908</v>
      </c>
      <c r="J17">
        <f t="shared" si="5"/>
        <v>1.9092356104178083</v>
      </c>
      <c r="M17">
        <f t="shared" si="2"/>
        <v>1993</v>
      </c>
      <c r="N17" s="2">
        <f t="shared" si="0"/>
        <v>1.1821880650994574</v>
      </c>
      <c r="P17" s="2">
        <f t="shared" si="3"/>
        <v>1.9092356104178083</v>
      </c>
    </row>
    <row r="18" spans="3:16" x14ac:dyDescent="0.2">
      <c r="C18">
        <f t="shared" si="4"/>
        <v>1994</v>
      </c>
      <c r="D18">
        <f>'Coal-311'!D18</f>
        <v>1.1635704576347983</v>
      </c>
      <c r="E18" s="3">
        <f>'Coal (MECS) Prices'!AD31</f>
        <v>1.88</v>
      </c>
      <c r="F18">
        <f t="shared" si="1"/>
        <v>2.0356523175284007</v>
      </c>
      <c r="G18">
        <f>E18-F18</f>
        <v>-0.15565231752840081</v>
      </c>
      <c r="H18">
        <f>G18^2</f>
        <v>2.422764395196211E-2</v>
      </c>
      <c r="I18">
        <f>G18</f>
        <v>-0.15565231752840081</v>
      </c>
      <c r="J18">
        <f t="shared" si="5"/>
        <v>1.88</v>
      </c>
      <c r="M18">
        <f t="shared" si="2"/>
        <v>1994</v>
      </c>
      <c r="N18" s="2">
        <f t="shared" si="0"/>
        <v>1.1635704576347983</v>
      </c>
      <c r="O18">
        <f>E18</f>
        <v>1.88</v>
      </c>
      <c r="P18" s="2">
        <f t="shared" si="3"/>
        <v>1.88</v>
      </c>
    </row>
    <row r="19" spans="3:16" x14ac:dyDescent="0.2">
      <c r="C19">
        <f t="shared" si="4"/>
        <v>1995</v>
      </c>
      <c r="D19">
        <f>'Coal-311'!D19</f>
        <v>1.1644646924829156</v>
      </c>
      <c r="F19">
        <f t="shared" si="1"/>
        <v>2.0218012638941483</v>
      </c>
      <c r="I19">
        <f>0.75*G18+0.25*G22</f>
        <v>-9.0429719669276265E-2</v>
      </c>
      <c r="J19">
        <f t="shared" si="5"/>
        <v>1.931371544224872</v>
      </c>
      <c r="M19">
        <f t="shared" si="2"/>
        <v>1995</v>
      </c>
      <c r="N19" s="2">
        <f t="shared" si="0"/>
        <v>1.1644646924829156</v>
      </c>
      <c r="P19" s="2">
        <f t="shared" si="3"/>
        <v>1.931371544224872</v>
      </c>
    </row>
    <row r="20" spans="3:16" x14ac:dyDescent="0.2">
      <c r="C20">
        <f t="shared" si="4"/>
        <v>1996</v>
      </c>
      <c r="D20">
        <f>'Coal-311'!D20</f>
        <v>1.1383989145183175</v>
      </c>
      <c r="F20">
        <f t="shared" si="1"/>
        <v>1.9978131592573019</v>
      </c>
      <c r="I20">
        <f>0.5*G18+0.5*G22</f>
        <v>-2.5207121810151722E-2</v>
      </c>
      <c r="J20">
        <f t="shared" si="5"/>
        <v>1.9726060374471501</v>
      </c>
      <c r="M20">
        <f t="shared" si="2"/>
        <v>1996</v>
      </c>
      <c r="N20" s="2">
        <f t="shared" si="0"/>
        <v>1.1383989145183175</v>
      </c>
      <c r="P20" s="2">
        <f t="shared" si="3"/>
        <v>1.9726060374471501</v>
      </c>
    </row>
    <row r="21" spans="3:16" x14ac:dyDescent="0.2">
      <c r="C21">
        <f t="shared" si="4"/>
        <v>1997</v>
      </c>
      <c r="D21">
        <f>'Coal-311'!D21</f>
        <v>1.1114118177717636</v>
      </c>
      <c r="F21">
        <f t="shared" si="1"/>
        <v>1.9516678268076388</v>
      </c>
      <c r="I21">
        <f>0.25*G18+0.75*G22</f>
        <v>4.001547604897282E-2</v>
      </c>
      <c r="J21">
        <f t="shared" si="5"/>
        <v>1.9916833028566117</v>
      </c>
      <c r="M21">
        <f t="shared" si="2"/>
        <v>1997</v>
      </c>
      <c r="N21" s="2">
        <f t="shared" si="0"/>
        <v>1.1114118177717636</v>
      </c>
      <c r="P21" s="2">
        <f t="shared" si="3"/>
        <v>1.9916833028566117</v>
      </c>
    </row>
    <row r="22" spans="3:16" x14ac:dyDescent="0.2">
      <c r="C22">
        <f t="shared" si="4"/>
        <v>1998</v>
      </c>
      <c r="D22">
        <f>'Coal-311'!D22</f>
        <v>1.0738341968911918</v>
      </c>
      <c r="E22" s="3">
        <f>'Coal (MECS) Prices'!AD35</f>
        <v>2</v>
      </c>
      <c r="F22">
        <f t="shared" si="1"/>
        <v>1.8947619260919026</v>
      </c>
      <c r="G22">
        <f>E22-F22</f>
        <v>0.10523807390809736</v>
      </c>
      <c r="H22">
        <f>G22^2</f>
        <v>1.1075052199886163E-2</v>
      </c>
      <c r="I22">
        <f>G22</f>
        <v>0.10523807390809736</v>
      </c>
      <c r="J22">
        <f t="shared" si="5"/>
        <v>2</v>
      </c>
      <c r="M22">
        <f t="shared" si="2"/>
        <v>1998</v>
      </c>
      <c r="N22" s="2">
        <f t="shared" si="0"/>
        <v>1.0738341968911918</v>
      </c>
      <c r="O22">
        <f>E22</f>
        <v>2</v>
      </c>
      <c r="P22" s="2">
        <f t="shared" si="3"/>
        <v>2</v>
      </c>
    </row>
    <row r="23" spans="3:16" x14ac:dyDescent="0.2">
      <c r="C23">
        <f t="shared" si="4"/>
        <v>1999</v>
      </c>
      <c r="D23">
        <f>'Coal-311'!D23</f>
        <v>1.0635838150289019</v>
      </c>
      <c r="F23">
        <f t="shared" si="1"/>
        <v>1.8553841804587548</v>
      </c>
      <c r="I23">
        <f>0.75*G22+0.25*G26</f>
        <v>7.8708245010881583E-2</v>
      </c>
      <c r="J23">
        <f t="shared" si="5"/>
        <v>1.9340924254696363</v>
      </c>
      <c r="M23">
        <f t="shared" si="2"/>
        <v>1999</v>
      </c>
      <c r="N23" s="2">
        <f t="shared" si="0"/>
        <v>1.0635838150289019</v>
      </c>
      <c r="P23" s="2">
        <f t="shared" si="3"/>
        <v>1.9340924254696363</v>
      </c>
    </row>
    <row r="24" spans="3:16" x14ac:dyDescent="0.2">
      <c r="C24">
        <f t="shared" si="4"/>
        <v>2000</v>
      </c>
      <c r="D24">
        <f>'Coal-311'!D24</f>
        <v>1.0766830138207757</v>
      </c>
      <c r="F24">
        <f t="shared" si="1"/>
        <v>1.859701571199186</v>
      </c>
      <c r="I24">
        <f>0.5*G22+0.5*G26</f>
        <v>5.2178416113665804E-2</v>
      </c>
      <c r="J24">
        <f t="shared" si="5"/>
        <v>1.9118799873128518</v>
      </c>
      <c r="M24">
        <f t="shared" si="2"/>
        <v>2000</v>
      </c>
      <c r="N24" s="2">
        <f t="shared" si="0"/>
        <v>1.0766830138207757</v>
      </c>
      <c r="P24" s="2">
        <f t="shared" si="3"/>
        <v>1.9118799873128518</v>
      </c>
    </row>
    <row r="25" spans="3:16" x14ac:dyDescent="0.2">
      <c r="C25">
        <f t="shared" si="4"/>
        <v>2001</v>
      </c>
      <c r="D25">
        <f>'Coal-311'!D25</f>
        <v>1.1211317418213969</v>
      </c>
      <c r="F25">
        <f t="shared" si="1"/>
        <v>1.9121527733549497</v>
      </c>
      <c r="I25">
        <f>0.25*G22+0.75*G26</f>
        <v>2.5648587216450025E-2</v>
      </c>
      <c r="J25">
        <f t="shared" si="5"/>
        <v>1.9378013605713997</v>
      </c>
      <c r="M25">
        <f t="shared" si="2"/>
        <v>2001</v>
      </c>
      <c r="N25" s="2">
        <f t="shared" si="0"/>
        <v>1.1211317418213969</v>
      </c>
      <c r="P25" s="2">
        <f t="shared" si="3"/>
        <v>1.9378013605713997</v>
      </c>
    </row>
    <row r="26" spans="3:16" x14ac:dyDescent="0.2">
      <c r="C26">
        <f t="shared" si="4"/>
        <v>2002</v>
      </c>
      <c r="D26">
        <f>'Coal-311'!D26</f>
        <v>1.1777482269503547</v>
      </c>
      <c r="E26" s="3">
        <f>'Coal (MECS) Prices'!AD39</f>
        <v>2</v>
      </c>
      <c r="F26">
        <f t="shared" si="1"/>
        <v>2.0008812416807658</v>
      </c>
      <c r="G26">
        <f>E26-F26</f>
        <v>-8.8124168076575415E-4</v>
      </c>
      <c r="H26">
        <f>G26^2</f>
        <v>7.765868999188513E-7</v>
      </c>
      <c r="I26">
        <f>G26</f>
        <v>-8.8124168076575415E-4</v>
      </c>
      <c r="J26">
        <f t="shared" si="5"/>
        <v>2</v>
      </c>
      <c r="M26">
        <f t="shared" si="2"/>
        <v>2002</v>
      </c>
      <c r="N26" s="2">
        <f t="shared" si="0"/>
        <v>1.1777482269503547</v>
      </c>
      <c r="O26">
        <f>E26</f>
        <v>2</v>
      </c>
      <c r="P26" s="2">
        <f t="shared" si="3"/>
        <v>2</v>
      </c>
    </row>
    <row r="27" spans="3:16" x14ac:dyDescent="0.2">
      <c r="C27">
        <f t="shared" si="4"/>
        <v>2003</v>
      </c>
      <c r="D27">
        <f>'Coal-311'!D27</f>
        <v>1.1895861148197597</v>
      </c>
      <c r="F27">
        <f t="shared" si="1"/>
        <v>2.0567937558179539</v>
      </c>
      <c r="I27">
        <f>0.75*G26+0.25*G30</f>
        <v>0.12452731000681583</v>
      </c>
      <c r="J27">
        <f t="shared" si="5"/>
        <v>2.1813210658247697</v>
      </c>
      <c r="M27">
        <f t="shared" si="2"/>
        <v>2003</v>
      </c>
      <c r="N27" s="2">
        <f t="shared" si="0"/>
        <v>1.1895861148197597</v>
      </c>
      <c r="P27" s="2">
        <f t="shared" si="3"/>
        <v>2.1813210658247697</v>
      </c>
    </row>
    <row r="28" spans="3:16" x14ac:dyDescent="0.2">
      <c r="C28">
        <f t="shared" si="4"/>
        <v>2004</v>
      </c>
      <c r="D28">
        <f>'Coal-311'!D28</f>
        <v>1.3600356030262573</v>
      </c>
      <c r="F28">
        <f t="shared" si="1"/>
        <v>2.227619239348551</v>
      </c>
      <c r="I28">
        <f>0.5*G26+0.5*G30</f>
        <v>0.24993586169439741</v>
      </c>
      <c r="J28">
        <f t="shared" si="5"/>
        <v>2.4775551010429484</v>
      </c>
      <c r="M28">
        <f t="shared" si="2"/>
        <v>2004</v>
      </c>
      <c r="N28" s="2">
        <f t="shared" si="0"/>
        <v>1.3600356030262573</v>
      </c>
      <c r="P28" s="2">
        <f t="shared" si="3"/>
        <v>2.4775551010429484</v>
      </c>
    </row>
    <row r="29" spans="3:16" x14ac:dyDescent="0.2">
      <c r="C29">
        <f t="shared" si="4"/>
        <v>2005</v>
      </c>
      <c r="D29">
        <f>'Coal-311'!D29</f>
        <v>1.6591523895401261</v>
      </c>
      <c r="F29">
        <f t="shared" si="1"/>
        <v>2.6455616946710681</v>
      </c>
      <c r="I29">
        <f>0.25*G26+0.75*G30</f>
        <v>0.37534441338197899</v>
      </c>
      <c r="J29">
        <f t="shared" si="5"/>
        <v>3.020906108053047</v>
      </c>
      <c r="M29">
        <f t="shared" si="2"/>
        <v>2005</v>
      </c>
      <c r="N29" s="2">
        <f t="shared" si="0"/>
        <v>1.6591523895401261</v>
      </c>
      <c r="P29" s="2">
        <f t="shared" si="3"/>
        <v>3.020906108053047</v>
      </c>
    </row>
    <row r="30" spans="3:16" x14ac:dyDescent="0.2">
      <c r="C30">
        <f t="shared" si="4"/>
        <v>2006</v>
      </c>
      <c r="D30">
        <f>'Coal-311'!D30</f>
        <v>1.7832199546485261</v>
      </c>
      <c r="E30" s="3">
        <f>'Coal (MECS) Prices'!AD43</f>
        <v>3.5</v>
      </c>
      <c r="F30">
        <f t="shared" si="1"/>
        <v>2.9992470349304394</v>
      </c>
      <c r="G30">
        <f>E30-F30</f>
        <v>0.50075296506956057</v>
      </c>
      <c r="H30">
        <f>G30^2</f>
        <v>0.25075353202595657</v>
      </c>
      <c r="I30">
        <f>G30</f>
        <v>0.50075296506956057</v>
      </c>
      <c r="J30">
        <f t="shared" si="5"/>
        <v>3.5</v>
      </c>
      <c r="M30">
        <f t="shared" si="2"/>
        <v>2006</v>
      </c>
      <c r="N30" s="2">
        <f t="shared" si="0"/>
        <v>1.7832199546485261</v>
      </c>
      <c r="O30">
        <f>E30</f>
        <v>3.5</v>
      </c>
      <c r="P30" s="2">
        <f t="shared" si="3"/>
        <v>3.5</v>
      </c>
    </row>
    <row r="31" spans="3:16" x14ac:dyDescent="0.2">
      <c r="C31">
        <f t="shared" si="4"/>
        <v>2007</v>
      </c>
      <c r="D31">
        <f>'Coal-311'!D31</f>
        <v>1.8238712561466248</v>
      </c>
      <c r="F31">
        <f t="shared" si="1"/>
        <v>3.1357079608685927</v>
      </c>
      <c r="I31" s="15">
        <f>G30</f>
        <v>0.50075296506956057</v>
      </c>
      <c r="J31">
        <f t="shared" si="5"/>
        <v>3.6364609259381533</v>
      </c>
      <c r="M31">
        <f t="shared" si="2"/>
        <v>2007</v>
      </c>
      <c r="N31" s="2">
        <f t="shared" si="0"/>
        <v>1.8238712561466248</v>
      </c>
      <c r="P31" s="2">
        <f t="shared" si="3"/>
        <v>3.6364609259381533</v>
      </c>
    </row>
    <row r="32" spans="3:16" x14ac:dyDescent="0.2">
      <c r="C32">
        <f t="shared" si="4"/>
        <v>2008</v>
      </c>
      <c r="D32">
        <f>'Coal-311'!D32</f>
        <v>2.3044843049327355</v>
      </c>
      <c r="F32">
        <f t="shared" si="1"/>
        <v>3.6231224873995318</v>
      </c>
      <c r="I32" s="15">
        <f>G30</f>
        <v>0.50075296506956057</v>
      </c>
      <c r="J32">
        <f t="shared" si="5"/>
        <v>4.1238754524690924</v>
      </c>
      <c r="M32">
        <f t="shared" si="2"/>
        <v>2008</v>
      </c>
      <c r="N32" s="2">
        <f t="shared" si="0"/>
        <v>2.3044843049327355</v>
      </c>
      <c r="P32" s="2">
        <f t="shared" si="3"/>
        <v>4.1238754524690924</v>
      </c>
    </row>
    <row r="33" spans="3:16" x14ac:dyDescent="0.2">
      <c r="C33">
        <f t="shared" si="4"/>
        <v>2009</v>
      </c>
      <c r="D33">
        <f>'Coal-311'!D33</f>
        <v>2.5407882676443627</v>
      </c>
      <c r="F33">
        <f t="shared" si="1"/>
        <v>4.226425547504137</v>
      </c>
      <c r="I33" s="15">
        <f>0.5*G30+0.5*G34</f>
        <v>-0.2473966531583669</v>
      </c>
      <c r="J33">
        <f t="shared" si="5"/>
        <v>3.9790288943457703</v>
      </c>
      <c r="M33">
        <f t="shared" si="2"/>
        <v>2009</v>
      </c>
      <c r="N33" s="2">
        <f t="shared" si="0"/>
        <v>2.5407882676443627</v>
      </c>
      <c r="P33" s="2">
        <f t="shared" si="3"/>
        <v>3.9790288943457703</v>
      </c>
    </row>
    <row r="34" spans="3:16" x14ac:dyDescent="0.2">
      <c r="C34">
        <f t="shared" si="4"/>
        <v>2010</v>
      </c>
      <c r="D34" s="3">
        <f>[4]Prices!H30</f>
        <v>2.7862700228832953</v>
      </c>
      <c r="E34" s="3">
        <f>'Coal (MECS) Prices'!AD47</f>
        <v>3.65</v>
      </c>
      <c r="F34">
        <f>$H$3*D34+$I$3*D33</f>
        <v>4.6455462713862943</v>
      </c>
      <c r="G34">
        <f>E34-F34</f>
        <v>-0.99554627138629437</v>
      </c>
      <c r="H34">
        <f>G34^2</f>
        <v>0.9911123784711533</v>
      </c>
      <c r="I34">
        <f>G34</f>
        <v>-0.99554627138629437</v>
      </c>
      <c r="J34">
        <f>F34+I34</f>
        <v>3.65</v>
      </c>
      <c r="M34">
        <f>C34</f>
        <v>2010</v>
      </c>
      <c r="N34">
        <f t="shared" si="0"/>
        <v>2.7862700228832953</v>
      </c>
      <c r="O34">
        <f>E34</f>
        <v>3.65</v>
      </c>
      <c r="P34" s="2">
        <f>J34</f>
        <v>3.65</v>
      </c>
    </row>
    <row r="35" spans="3:16" x14ac:dyDescent="0.2">
      <c r="C35">
        <f t="shared" si="4"/>
        <v>2011</v>
      </c>
      <c r="D35" s="3">
        <f>[4]Prices!H31</f>
        <v>3.175707000463607</v>
      </c>
      <c r="F35">
        <f t="shared" ref="F35:F42" si="6">$H$3*D35+$I$3*D34</f>
        <v>5.2082923622853654</v>
      </c>
      <c r="I35">
        <f>0.75*G34+0.25*G38</f>
        <v>-0.51405292624509469</v>
      </c>
      <c r="J35">
        <f t="shared" ref="J35:J42" si="7">F35+I35</f>
        <v>4.6942394360402711</v>
      </c>
      <c r="M35">
        <f t="shared" ref="M35:M42" si="8">C35</f>
        <v>2011</v>
      </c>
      <c r="N35">
        <f t="shared" si="0"/>
        <v>3.175707000463607</v>
      </c>
      <c r="P35" s="2">
        <f t="shared" ref="P35:P42" si="9">J35</f>
        <v>4.6942394360402711</v>
      </c>
    </row>
    <row r="36" spans="3:16" x14ac:dyDescent="0.2">
      <c r="C36">
        <f t="shared" si="4"/>
        <v>2012</v>
      </c>
      <c r="D36" s="3">
        <f>[4]Prices!H32</f>
        <v>3.0787878787878791</v>
      </c>
      <c r="F36">
        <f t="shared" si="6"/>
        <v>5.4239262711812755</v>
      </c>
      <c r="I36">
        <f>0.5*G34+0.5*G38</f>
        <v>-3.2559581103895008E-2</v>
      </c>
      <c r="J36">
        <f t="shared" si="7"/>
        <v>5.3913666900773807</v>
      </c>
      <c r="M36">
        <f t="shared" si="8"/>
        <v>2012</v>
      </c>
      <c r="N36">
        <f t="shared" si="0"/>
        <v>3.0787878787878791</v>
      </c>
      <c r="P36" s="2">
        <f t="shared" si="9"/>
        <v>5.3913666900773807</v>
      </c>
    </row>
    <row r="37" spans="3:16" x14ac:dyDescent="0.2">
      <c r="C37">
        <f t="shared" si="4"/>
        <v>2013</v>
      </c>
      <c r="D37" s="3">
        <f>[4]Prices!H33</f>
        <v>2.8060185185185182</v>
      </c>
      <c r="F37">
        <f t="shared" si="6"/>
        <v>5.0889954866443965</v>
      </c>
      <c r="I37">
        <f>0.25*G34+0.75*G38</f>
        <v>0.44893376403730467</v>
      </c>
      <c r="J37">
        <f t="shared" si="7"/>
        <v>5.5379292506817013</v>
      </c>
      <c r="M37">
        <f t="shared" si="8"/>
        <v>2013</v>
      </c>
      <c r="N37">
        <f t="shared" si="0"/>
        <v>2.8060185185185182</v>
      </c>
      <c r="P37" s="2">
        <f t="shared" si="9"/>
        <v>5.5379292506817013</v>
      </c>
    </row>
    <row r="38" spans="3:16" x14ac:dyDescent="0.2">
      <c r="C38">
        <f t="shared" si="4"/>
        <v>2014</v>
      </c>
      <c r="D38" s="3">
        <f>[4]Prices!H34</f>
        <v>2.6011614401858307</v>
      </c>
      <c r="E38" s="3">
        <f>'Coal (MECS) Prices'!AD51</f>
        <v>5.61</v>
      </c>
      <c r="F38">
        <f t="shared" si="6"/>
        <v>4.679572890821496</v>
      </c>
      <c r="G38">
        <f>E38-F38</f>
        <v>0.93042710917850435</v>
      </c>
      <c r="H38">
        <f>G38^2</f>
        <v>0.86569460549426847</v>
      </c>
      <c r="I38">
        <f>G38</f>
        <v>0.93042710917850435</v>
      </c>
      <c r="J38">
        <f t="shared" si="7"/>
        <v>5.61</v>
      </c>
      <c r="M38">
        <f t="shared" si="8"/>
        <v>2014</v>
      </c>
      <c r="N38">
        <f t="shared" si="0"/>
        <v>2.6011614401858307</v>
      </c>
      <c r="O38">
        <f>E38</f>
        <v>5.61</v>
      </c>
      <c r="P38" s="2">
        <f t="shared" si="9"/>
        <v>5.61</v>
      </c>
    </row>
    <row r="39" spans="3:16" x14ac:dyDescent="0.2">
      <c r="C39">
        <f t="shared" si="4"/>
        <v>2015</v>
      </c>
      <c r="D39" s="3">
        <f>[4]Prices!H35</f>
        <v>2.4259102455546149</v>
      </c>
      <c r="F39">
        <f t="shared" si="6"/>
        <v>4.3518135834600056</v>
      </c>
      <c r="I39" s="21">
        <f>I38</f>
        <v>0.93042710917850435</v>
      </c>
      <c r="J39">
        <f t="shared" si="7"/>
        <v>5.2822406926385099</v>
      </c>
      <c r="M39">
        <f t="shared" si="8"/>
        <v>2015</v>
      </c>
      <c r="N39">
        <f t="shared" si="0"/>
        <v>2.4259102455546149</v>
      </c>
      <c r="P39" s="2">
        <f t="shared" si="9"/>
        <v>5.2822406926385099</v>
      </c>
    </row>
    <row r="40" spans="3:16" x14ac:dyDescent="0.2">
      <c r="C40">
        <f t="shared" si="4"/>
        <v>2016</v>
      </c>
      <c r="D40" s="3">
        <f>[4]Prices!H36</f>
        <v>2.2987413915934458</v>
      </c>
      <c r="F40">
        <f t="shared" si="6"/>
        <v>4.0929795734171668</v>
      </c>
      <c r="I40" s="21">
        <f t="shared" ref="I40:I42" si="10">I39</f>
        <v>0.93042710917850435</v>
      </c>
      <c r="J40">
        <f t="shared" si="7"/>
        <v>5.0234066825956711</v>
      </c>
      <c r="M40">
        <f t="shared" si="8"/>
        <v>2016</v>
      </c>
      <c r="N40">
        <f t="shared" si="0"/>
        <v>2.2987413915934458</v>
      </c>
      <c r="P40" s="2">
        <f t="shared" si="9"/>
        <v>5.0234066825956711</v>
      </c>
    </row>
    <row r="41" spans="3:16" x14ac:dyDescent="0.2">
      <c r="C41">
        <f t="shared" si="4"/>
        <v>2017</v>
      </c>
      <c r="D41" s="3">
        <f>[4]Prices!H37</f>
        <v>2.6728199211614267</v>
      </c>
      <c r="F41">
        <f t="shared" si="6"/>
        <v>4.3469752150019669</v>
      </c>
      <c r="I41" s="21">
        <f t="shared" si="10"/>
        <v>0.93042710917850435</v>
      </c>
      <c r="J41">
        <f t="shared" si="7"/>
        <v>5.2774023241804713</v>
      </c>
      <c r="M41">
        <f t="shared" si="8"/>
        <v>2017</v>
      </c>
      <c r="N41">
        <f t="shared" si="0"/>
        <v>2.6728199211614267</v>
      </c>
      <c r="P41" s="2">
        <f t="shared" si="9"/>
        <v>5.2774023241804713</v>
      </c>
    </row>
    <row r="42" spans="3:16" x14ac:dyDescent="0.2">
      <c r="C42">
        <f t="shared" si="4"/>
        <v>2018</v>
      </c>
      <c r="D42" s="3">
        <f>[4]Prices!H38</f>
        <v>2.8656155070157672</v>
      </c>
      <c r="F42">
        <f t="shared" si="6"/>
        <v>4.8249526156095568</v>
      </c>
      <c r="I42" s="21">
        <f t="shared" si="10"/>
        <v>0.93042710917850435</v>
      </c>
      <c r="J42">
        <f t="shared" si="7"/>
        <v>5.7553797247880611</v>
      </c>
      <c r="M42">
        <f t="shared" si="8"/>
        <v>2018</v>
      </c>
      <c r="N42">
        <f t="shared" si="0"/>
        <v>2.8656155070157672</v>
      </c>
      <c r="P42" s="2">
        <f t="shared" si="9"/>
        <v>5.7553797247880611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2:P42"/>
  <sheetViews>
    <sheetView topLeftCell="A8" workbookViewId="0">
      <selection activeCell="C34" sqref="C34:P42"/>
    </sheetView>
  </sheetViews>
  <sheetFormatPr defaultRowHeight="12.75" x14ac:dyDescent="0.2"/>
  <cols>
    <col min="9" max="9" width="11.140625" customWidth="1"/>
    <col min="10" max="10" width="9.7109375" customWidth="1"/>
  </cols>
  <sheetData>
    <row r="2" spans="3:16" x14ac:dyDescent="0.2">
      <c r="K2" s="8" t="s">
        <v>35</v>
      </c>
    </row>
    <row r="3" spans="3:16" x14ac:dyDescent="0.2">
      <c r="H3" s="4">
        <v>0.9338203631006603</v>
      </c>
      <c r="I3" s="4">
        <v>0.77818398887184448</v>
      </c>
      <c r="K3">
        <v>0</v>
      </c>
    </row>
    <row r="4" spans="3:16" x14ac:dyDescent="0.2">
      <c r="H4">
        <f>SUM(H9:H34)</f>
        <v>1.7340219448830245</v>
      </c>
      <c r="K4">
        <v>0</v>
      </c>
    </row>
    <row r="5" spans="3:16" x14ac:dyDescent="0.2">
      <c r="J5">
        <f>H3/I3</f>
        <v>1.1999994557256908</v>
      </c>
      <c r="K5">
        <v>1.2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'Coal-311'!D7</f>
        <v>1.3710885852798589</v>
      </c>
      <c r="I7">
        <f>G9</f>
        <v>9.719924222076104E-2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'Coal-311'!D8</f>
        <v>1.3589174800354924</v>
      </c>
      <c r="F8">
        <f t="shared" ref="F8:F33" si="1">$H$3*D8+$I$3*D7</f>
        <v>2.3359439990203126</v>
      </c>
      <c r="I8">
        <f>G9</f>
        <v>9.719924222076104E-2</v>
      </c>
      <c r="J8">
        <f>F8+I8</f>
        <v>2.4331432412410736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2.4331432412410736</v>
      </c>
    </row>
    <row r="9" spans="3:16" x14ac:dyDescent="0.2">
      <c r="C9">
        <f t="shared" ref="C9:C42" si="4">C8+1</f>
        <v>1985</v>
      </c>
      <c r="D9">
        <f>'Coal-311'!D9</f>
        <v>1.3978201634877385</v>
      </c>
      <c r="E9">
        <f>'Coal (MECS) Prices'!AE22</f>
        <v>2.46</v>
      </c>
      <c r="F9">
        <f t="shared" si="1"/>
        <v>2.3628007577792389</v>
      </c>
      <c r="G9">
        <f>E9-F9</f>
        <v>9.719924222076104E-2</v>
      </c>
      <c r="H9">
        <f>G9^2</f>
        <v>9.4476926882901754E-3</v>
      </c>
      <c r="I9">
        <f>G9</f>
        <v>9.719924222076104E-2</v>
      </c>
      <c r="J9">
        <f t="shared" ref="J9:J33" si="5">F9+I9</f>
        <v>2.46</v>
      </c>
      <c r="M9">
        <f t="shared" si="2"/>
        <v>1985</v>
      </c>
      <c r="N9" s="2">
        <f t="shared" si="0"/>
        <v>1.3978201634877385</v>
      </c>
      <c r="O9">
        <f>E9</f>
        <v>2.46</v>
      </c>
      <c r="P9" s="2">
        <f t="shared" si="3"/>
        <v>2.46</v>
      </c>
    </row>
    <row r="10" spans="3:16" x14ac:dyDescent="0.2">
      <c r="C10">
        <f t="shared" si="4"/>
        <v>1986</v>
      </c>
      <c r="D10">
        <f>'Coal-311'!D10</f>
        <v>1.2990990990990992</v>
      </c>
      <c r="F10">
        <f t="shared" si="1"/>
        <v>2.3008864629728434</v>
      </c>
      <c r="I10">
        <f>(0.67*G9+0.33*G12)</f>
        <v>0.11285138383263618</v>
      </c>
      <c r="J10">
        <f t="shared" si="5"/>
        <v>2.4137378468054798</v>
      </c>
      <c r="M10">
        <f t="shared" si="2"/>
        <v>1986</v>
      </c>
      <c r="N10" s="2">
        <f t="shared" si="0"/>
        <v>1.2990990990990992</v>
      </c>
      <c r="P10" s="2">
        <f t="shared" si="3"/>
        <v>2.4137378468054798</v>
      </c>
    </row>
    <row r="11" spans="3:16" x14ac:dyDescent="0.2">
      <c r="C11">
        <f t="shared" si="4"/>
        <v>1987</v>
      </c>
      <c r="D11">
        <f>'Coal-311'!D11</f>
        <v>1.2596067917783738</v>
      </c>
      <c r="F11">
        <f t="shared" si="1"/>
        <v>2.187184590539295</v>
      </c>
      <c r="I11">
        <f>(0.33*G9+0.67*G12)</f>
        <v>0.12897783276608332</v>
      </c>
      <c r="J11">
        <f t="shared" si="5"/>
        <v>2.3161624233053786</v>
      </c>
      <c r="M11">
        <f t="shared" si="2"/>
        <v>1987</v>
      </c>
      <c r="N11" s="2">
        <f t="shared" si="0"/>
        <v>1.2596067917783738</v>
      </c>
      <c r="P11" s="2">
        <f t="shared" si="3"/>
        <v>2.3161624233053786</v>
      </c>
    </row>
    <row r="12" spans="3:16" x14ac:dyDescent="0.2">
      <c r="C12">
        <f t="shared" si="4"/>
        <v>1988</v>
      </c>
      <c r="D12">
        <f>'Coal-311'!D12</f>
        <v>1.237030411449016</v>
      </c>
      <c r="E12">
        <f>'Coal (MECS) Prices'!AE25</f>
        <v>2.2799999999999998</v>
      </c>
      <c r="F12">
        <f t="shared" si="1"/>
        <v>2.1353700256220414</v>
      </c>
      <c r="G12">
        <f>E12-F12</f>
        <v>0.14462997437795844</v>
      </c>
      <c r="H12">
        <f>G12^2</f>
        <v>2.0917829488568913E-2</v>
      </c>
      <c r="I12">
        <f>G12</f>
        <v>0.14462997437795844</v>
      </c>
      <c r="J12">
        <f t="shared" si="5"/>
        <v>2.2799999999999998</v>
      </c>
      <c r="M12">
        <f t="shared" si="2"/>
        <v>1988</v>
      </c>
      <c r="N12" s="2">
        <f t="shared" si="0"/>
        <v>1.237030411449016</v>
      </c>
      <c r="O12">
        <f>E12</f>
        <v>2.2799999999999998</v>
      </c>
      <c r="P12" s="2">
        <f t="shared" si="3"/>
        <v>2.2799999999999998</v>
      </c>
    </row>
    <row r="13" spans="3:16" x14ac:dyDescent="0.2">
      <c r="C13">
        <f t="shared" si="4"/>
        <v>1989</v>
      </c>
      <c r="D13">
        <f>'Coal-311'!D13</f>
        <v>1.2259507829977627</v>
      </c>
      <c r="F13">
        <f t="shared" si="1"/>
        <v>2.1074550652596837</v>
      </c>
      <c r="I13">
        <f>(0.67*G12+0.33*G15)</f>
        <v>0.19810146676870369</v>
      </c>
      <c r="J13">
        <f t="shared" si="5"/>
        <v>2.3055565320283873</v>
      </c>
      <c r="M13">
        <f t="shared" si="2"/>
        <v>1989</v>
      </c>
      <c r="N13" s="2">
        <f t="shared" si="0"/>
        <v>1.2259507829977627</v>
      </c>
      <c r="P13" s="2">
        <f t="shared" si="3"/>
        <v>2.3055565320283873</v>
      </c>
    </row>
    <row r="14" spans="3:16" x14ac:dyDescent="0.2">
      <c r="C14">
        <f t="shared" si="4"/>
        <v>1990</v>
      </c>
      <c r="D14">
        <f>'Coal-311'!D14</f>
        <v>1.2212822796081924</v>
      </c>
      <c r="F14">
        <f t="shared" si="1"/>
        <v>2.0944735322658845</v>
      </c>
      <c r="I14">
        <f>(0.33*G12+0.67*G15)</f>
        <v>0.25319330741371393</v>
      </c>
      <c r="J14">
        <f t="shared" si="5"/>
        <v>2.3476668396795985</v>
      </c>
      <c r="M14">
        <f t="shared" si="2"/>
        <v>1990</v>
      </c>
      <c r="N14" s="2">
        <f t="shared" si="0"/>
        <v>1.2212822796081924</v>
      </c>
      <c r="P14" s="2">
        <f t="shared" si="3"/>
        <v>2.3476668396795985</v>
      </c>
    </row>
    <row r="15" spans="3:16" x14ac:dyDescent="0.2">
      <c r="C15">
        <f t="shared" si="4"/>
        <v>1991</v>
      </c>
      <c r="D15">
        <f>'Coal-311'!D15</f>
        <v>1.223953695458593</v>
      </c>
      <c r="E15" s="3">
        <f>'Coal (MECS) Prices'!AE28</f>
        <v>2.4</v>
      </c>
      <c r="F15">
        <f t="shared" si="1"/>
        <v>2.0933352001955408</v>
      </c>
      <c r="G15">
        <f>E15-F15</f>
        <v>0.30666479980445915</v>
      </c>
      <c r="H15">
        <f>G15^2</f>
        <v>9.404329943910901E-2</v>
      </c>
      <c r="I15">
        <f>G15</f>
        <v>0.30666479980445915</v>
      </c>
      <c r="J15">
        <f t="shared" si="5"/>
        <v>2.4</v>
      </c>
      <c r="M15">
        <f t="shared" si="2"/>
        <v>1991</v>
      </c>
      <c r="N15" s="2">
        <f t="shared" si="0"/>
        <v>1.223953695458593</v>
      </c>
      <c r="O15">
        <f>E15</f>
        <v>2.4</v>
      </c>
      <c r="P15" s="2">
        <f t="shared" si="3"/>
        <v>2.4</v>
      </c>
    </row>
    <row r="16" spans="3:16" x14ac:dyDescent="0.2">
      <c r="C16">
        <f t="shared" si="4"/>
        <v>1992</v>
      </c>
      <c r="D16">
        <f>'Coal-311'!D16</f>
        <v>1.2035955056179777</v>
      </c>
      <c r="F16">
        <f t="shared" si="1"/>
        <v>2.0764031610089053</v>
      </c>
      <c r="I16">
        <f>(0.67*G15+0.33*G18)</f>
        <v>0.33531196412760866</v>
      </c>
      <c r="J16">
        <f t="shared" si="5"/>
        <v>2.4117151251365141</v>
      </c>
      <c r="M16">
        <f t="shared" si="2"/>
        <v>1992</v>
      </c>
      <c r="N16" s="2">
        <f t="shared" si="0"/>
        <v>1.2035955056179777</v>
      </c>
      <c r="P16" s="2">
        <f t="shared" si="3"/>
        <v>2.4117151251365141</v>
      </c>
    </row>
    <row r="17" spans="3:16" x14ac:dyDescent="0.2">
      <c r="C17">
        <f t="shared" si="4"/>
        <v>1993</v>
      </c>
      <c r="D17">
        <f>'Coal-311'!D17</f>
        <v>1.1821880650994574</v>
      </c>
      <c r="F17">
        <f t="shared" si="1"/>
        <v>2.0405700397544648</v>
      </c>
      <c r="I17">
        <f>(0.33*G15+0.67*G18)</f>
        <v>0.3648272243393384</v>
      </c>
      <c r="J17">
        <f t="shared" si="5"/>
        <v>2.4053972640938031</v>
      </c>
      <c r="M17">
        <f t="shared" si="2"/>
        <v>1993</v>
      </c>
      <c r="N17" s="2">
        <f t="shared" si="0"/>
        <v>1.1821880650994574</v>
      </c>
      <c r="P17" s="2">
        <f t="shared" si="3"/>
        <v>2.4053972640938031</v>
      </c>
    </row>
    <row r="18" spans="3:16" x14ac:dyDescent="0.2">
      <c r="C18">
        <f t="shared" si="4"/>
        <v>1994</v>
      </c>
      <c r="D18">
        <f>'Coal-311'!D18</f>
        <v>1.1635704576347983</v>
      </c>
      <c r="E18" s="3">
        <f>'Coal (MECS) Prices'!AE31</f>
        <v>2.4</v>
      </c>
      <c r="F18">
        <f t="shared" si="1"/>
        <v>2.0065256113375121</v>
      </c>
      <c r="G18">
        <f>E18-F18</f>
        <v>0.39347438866248785</v>
      </c>
      <c r="H18">
        <f>G18^2</f>
        <v>0.15482209453331855</v>
      </c>
      <c r="I18">
        <f>G18</f>
        <v>0.39347438866248785</v>
      </c>
      <c r="J18">
        <f t="shared" si="5"/>
        <v>2.4</v>
      </c>
      <c r="M18">
        <f t="shared" si="2"/>
        <v>1994</v>
      </c>
      <c r="N18" s="2">
        <f t="shared" si="0"/>
        <v>1.1635704576347983</v>
      </c>
      <c r="O18">
        <f>E18</f>
        <v>2.4</v>
      </c>
      <c r="P18" s="2">
        <f t="shared" si="3"/>
        <v>2.4</v>
      </c>
    </row>
    <row r="19" spans="3:16" x14ac:dyDescent="0.2">
      <c r="C19">
        <f t="shared" si="4"/>
        <v>1995</v>
      </c>
      <c r="D19">
        <f>'Coal-311'!D19</f>
        <v>1.1644646924829156</v>
      </c>
      <c r="F19">
        <f t="shared" si="1"/>
        <v>1.9928727420079797</v>
      </c>
      <c r="I19">
        <f>0.75*G18+0.25*G22</f>
        <v>0.32819301117592159</v>
      </c>
      <c r="J19">
        <f t="shared" si="5"/>
        <v>2.3210657531839014</v>
      </c>
      <c r="M19">
        <f t="shared" si="2"/>
        <v>1995</v>
      </c>
      <c r="N19" s="2">
        <f t="shared" si="0"/>
        <v>1.1644646924829156</v>
      </c>
      <c r="P19" s="2">
        <f t="shared" si="3"/>
        <v>2.3210657531839014</v>
      </c>
    </row>
    <row r="20" spans="3:16" x14ac:dyDescent="0.2">
      <c r="C20">
        <f t="shared" si="4"/>
        <v>1996</v>
      </c>
      <c r="D20">
        <f>'Coal-311'!D20</f>
        <v>1.1383989145183175</v>
      </c>
      <c r="F20">
        <f t="shared" si="1"/>
        <v>1.969227867005674</v>
      </c>
      <c r="I20">
        <f>0.5*G18+0.5*G22</f>
        <v>0.26291163368935533</v>
      </c>
      <c r="J20">
        <f t="shared" si="5"/>
        <v>2.2321395006950295</v>
      </c>
      <c r="M20">
        <f t="shared" si="2"/>
        <v>1996</v>
      </c>
      <c r="N20" s="2">
        <f t="shared" si="0"/>
        <v>1.1383989145183175</v>
      </c>
      <c r="P20" s="2">
        <f t="shared" si="3"/>
        <v>2.2321395006950295</v>
      </c>
    </row>
    <row r="21" spans="3:16" x14ac:dyDescent="0.2">
      <c r="C21">
        <f t="shared" si="4"/>
        <v>1997</v>
      </c>
      <c r="D21">
        <f>'Coal-311'!D21</f>
        <v>1.1114118177717636</v>
      </c>
      <c r="F21">
        <f t="shared" si="1"/>
        <v>1.9237427954532353</v>
      </c>
      <c r="I21">
        <f>0.25*G18+0.75*G22</f>
        <v>0.19763025620278907</v>
      </c>
      <c r="J21">
        <f t="shared" si="5"/>
        <v>2.1213730516560245</v>
      </c>
      <c r="M21">
        <f t="shared" si="2"/>
        <v>1997</v>
      </c>
      <c r="N21" s="2">
        <f t="shared" si="0"/>
        <v>1.1114118177717636</v>
      </c>
      <c r="P21" s="2">
        <f t="shared" si="3"/>
        <v>2.1213730516560245</v>
      </c>
    </row>
    <row r="22" spans="3:16" x14ac:dyDescent="0.2">
      <c r="C22">
        <f t="shared" si="4"/>
        <v>1998</v>
      </c>
      <c r="D22">
        <f>'Coal-311'!D22</f>
        <v>1.0738341968911918</v>
      </c>
      <c r="E22" s="3">
        <f>'Coal (MECS) Prices'!AE35</f>
        <v>2</v>
      </c>
      <c r="F22">
        <f t="shared" si="1"/>
        <v>1.8676511212837772</v>
      </c>
      <c r="G22">
        <f>E22-F22</f>
        <v>0.13234887871622281</v>
      </c>
      <c r="H22">
        <f>G22^2</f>
        <v>1.7516225697441455E-2</v>
      </c>
      <c r="I22">
        <f>G22</f>
        <v>0.13234887871622281</v>
      </c>
      <c r="J22">
        <f t="shared" si="5"/>
        <v>2</v>
      </c>
      <c r="M22">
        <f t="shared" si="2"/>
        <v>1998</v>
      </c>
      <c r="N22" s="2">
        <f t="shared" si="0"/>
        <v>1.0738341968911918</v>
      </c>
      <c r="O22">
        <f>E22</f>
        <v>2</v>
      </c>
      <c r="P22" s="2">
        <f t="shared" si="3"/>
        <v>2</v>
      </c>
    </row>
    <row r="23" spans="3:16" x14ac:dyDescent="0.2">
      <c r="C23">
        <f t="shared" si="4"/>
        <v>1999</v>
      </c>
      <c r="D23">
        <f>'Coal-311'!D23</f>
        <v>1.0635838150289019</v>
      </c>
      <c r="F23">
        <f t="shared" si="1"/>
        <v>1.8288368030620559</v>
      </c>
      <c r="I23">
        <f>0.75*G22+0.25*G26</f>
        <v>0.23119864707882898</v>
      </c>
      <c r="J23">
        <f t="shared" si="5"/>
        <v>2.0600354501408846</v>
      </c>
      <c r="M23">
        <f t="shared" si="2"/>
        <v>1999</v>
      </c>
      <c r="N23" s="2">
        <f t="shared" si="0"/>
        <v>1.0635838150289019</v>
      </c>
      <c r="P23" s="2">
        <f t="shared" si="3"/>
        <v>2.0600354501408846</v>
      </c>
    </row>
    <row r="24" spans="3:16" x14ac:dyDescent="0.2">
      <c r="C24">
        <f t="shared" si="4"/>
        <v>2000</v>
      </c>
      <c r="D24">
        <f>'Coal-311'!D24</f>
        <v>1.0766830138207757</v>
      </c>
      <c r="F24">
        <f t="shared" si="1"/>
        <v>1.8330924185891551</v>
      </c>
      <c r="I24">
        <f>0.5*G22+0.5*G26</f>
        <v>0.33004841544143515</v>
      </c>
      <c r="J24">
        <f t="shared" si="5"/>
        <v>2.1631408340305902</v>
      </c>
      <c r="M24">
        <f t="shared" si="2"/>
        <v>2000</v>
      </c>
      <c r="N24" s="2">
        <f t="shared" si="0"/>
        <v>1.0766830138207757</v>
      </c>
      <c r="P24" s="2">
        <f t="shared" si="3"/>
        <v>2.1631408340305902</v>
      </c>
    </row>
    <row r="25" spans="3:16" x14ac:dyDescent="0.2">
      <c r="C25">
        <f t="shared" si="4"/>
        <v>2001</v>
      </c>
      <c r="D25">
        <f>'Coal-311'!D25</f>
        <v>1.1211317418213969</v>
      </c>
      <c r="F25">
        <f t="shared" si="1"/>
        <v>1.8847931326769429</v>
      </c>
      <c r="I25">
        <f>0.25*G22+0.75*G26</f>
        <v>0.42889818380404132</v>
      </c>
      <c r="J25">
        <f t="shared" si="5"/>
        <v>2.313691316480984</v>
      </c>
      <c r="M25">
        <f t="shared" si="2"/>
        <v>2001</v>
      </c>
      <c r="N25" s="2">
        <f t="shared" si="0"/>
        <v>1.1211317418213969</v>
      </c>
      <c r="P25" s="2">
        <f t="shared" si="3"/>
        <v>2.313691316480984</v>
      </c>
    </row>
    <row r="26" spans="3:16" x14ac:dyDescent="0.2">
      <c r="C26">
        <f t="shared" si="4"/>
        <v>2002</v>
      </c>
      <c r="D26">
        <f>'Coal-311'!D26</f>
        <v>1.1777482269503547</v>
      </c>
      <c r="E26" s="3">
        <f>'Coal (MECS) Prices'!AE39</f>
        <v>2.5</v>
      </c>
      <c r="F26">
        <f t="shared" si="1"/>
        <v>1.9722520478333525</v>
      </c>
      <c r="G26">
        <f>E26-F26</f>
        <v>0.52774795216664749</v>
      </c>
      <c r="H26">
        <f>G26^2</f>
        <v>0.27851790101609003</v>
      </c>
      <c r="I26">
        <f>G26</f>
        <v>0.52774795216664749</v>
      </c>
      <c r="J26">
        <f t="shared" si="5"/>
        <v>2.5</v>
      </c>
      <c r="M26">
        <f t="shared" si="2"/>
        <v>2002</v>
      </c>
      <c r="N26" s="2">
        <f t="shared" si="0"/>
        <v>1.1777482269503547</v>
      </c>
      <c r="O26">
        <f>E26</f>
        <v>2.5</v>
      </c>
      <c r="P26" s="2">
        <f t="shared" si="3"/>
        <v>2.5</v>
      </c>
    </row>
    <row r="27" spans="3:16" x14ac:dyDescent="0.2">
      <c r="C27">
        <f t="shared" si="4"/>
        <v>2003</v>
      </c>
      <c r="D27">
        <f>'Coal-311'!D27</f>
        <v>1.1895861148197597</v>
      </c>
      <c r="F27">
        <f t="shared" si="1"/>
        <v>2.0273645508154612</v>
      </c>
      <c r="I27">
        <f>0.75*G26+0.25*G30</f>
        <v>0.53172773158078135</v>
      </c>
      <c r="J27">
        <f t="shared" si="5"/>
        <v>2.5590922823962425</v>
      </c>
      <c r="M27">
        <f t="shared" si="2"/>
        <v>2003</v>
      </c>
      <c r="N27" s="2">
        <f t="shared" si="0"/>
        <v>1.1895861148197597</v>
      </c>
      <c r="P27" s="2">
        <f t="shared" si="3"/>
        <v>2.5590922823962425</v>
      </c>
    </row>
    <row r="28" spans="3:16" x14ac:dyDescent="0.2">
      <c r="C28">
        <f t="shared" si="4"/>
        <v>2004</v>
      </c>
      <c r="D28">
        <f>'Coal-311'!D28</f>
        <v>1.3600356030262573</v>
      </c>
      <c r="F28">
        <f t="shared" si="1"/>
        <v>2.1957458085848058</v>
      </c>
      <c r="I28">
        <f>0.5*G26+0.5*G30</f>
        <v>0.5357075109949152</v>
      </c>
      <c r="J28">
        <f t="shared" si="5"/>
        <v>2.731453319579721</v>
      </c>
      <c r="M28">
        <f t="shared" si="2"/>
        <v>2004</v>
      </c>
      <c r="N28" s="2">
        <f t="shared" si="0"/>
        <v>1.3600356030262573</v>
      </c>
      <c r="P28" s="2">
        <f t="shared" si="3"/>
        <v>2.731453319579721</v>
      </c>
    </row>
    <row r="29" spans="3:16" x14ac:dyDescent="0.2">
      <c r="C29">
        <f t="shared" si="4"/>
        <v>2005</v>
      </c>
      <c r="D29">
        <f>'Coal-311'!D29</f>
        <v>1.6591523895401261</v>
      </c>
      <c r="F29">
        <f t="shared" si="1"/>
        <v>2.6077082174103863</v>
      </c>
      <c r="I29">
        <f>0.25*G26+0.75*G30</f>
        <v>0.53968729040904906</v>
      </c>
      <c r="J29">
        <f t="shared" si="5"/>
        <v>3.1473955078194353</v>
      </c>
      <c r="M29">
        <f t="shared" si="2"/>
        <v>2005</v>
      </c>
      <c r="N29" s="2">
        <f t="shared" si="0"/>
        <v>1.6591523895401261</v>
      </c>
      <c r="P29" s="2">
        <f t="shared" si="3"/>
        <v>3.1473955078194353</v>
      </c>
    </row>
    <row r="30" spans="3:16" x14ac:dyDescent="0.2">
      <c r="C30">
        <f t="shared" si="4"/>
        <v>2006</v>
      </c>
      <c r="D30">
        <f>'Coal-311'!D30</f>
        <v>1.7832199546485261</v>
      </c>
      <c r="E30" s="3">
        <f>'Coal (MECS) Prices'!AE43</f>
        <v>3.5</v>
      </c>
      <c r="F30">
        <f t="shared" si="1"/>
        <v>2.9563329301768171</v>
      </c>
      <c r="G30">
        <f>E30-F30</f>
        <v>0.54366706982318291</v>
      </c>
      <c r="H30">
        <f>G30^2</f>
        <v>0.29557388281012564</v>
      </c>
      <c r="I30">
        <f>G30</f>
        <v>0.54366706982318291</v>
      </c>
      <c r="J30">
        <f t="shared" si="5"/>
        <v>3.5</v>
      </c>
      <c r="M30">
        <f t="shared" si="2"/>
        <v>2006</v>
      </c>
      <c r="N30" s="2">
        <f t="shared" si="0"/>
        <v>1.7832199546485261</v>
      </c>
      <c r="O30">
        <f>E30</f>
        <v>3.5</v>
      </c>
      <c r="P30" s="2">
        <f t="shared" si="3"/>
        <v>3.5</v>
      </c>
    </row>
    <row r="31" spans="3:16" x14ac:dyDescent="0.2">
      <c r="C31">
        <f t="shared" si="4"/>
        <v>2007</v>
      </c>
      <c r="D31">
        <f>'Coal-311'!D31</f>
        <v>1.8238712561466248</v>
      </c>
      <c r="F31">
        <f t="shared" si="1"/>
        <v>3.0908413360079585</v>
      </c>
      <c r="I31" s="15">
        <f>G30</f>
        <v>0.54366706982318291</v>
      </c>
      <c r="J31">
        <f t="shared" si="5"/>
        <v>3.6345084058311414</v>
      </c>
      <c r="M31">
        <f t="shared" si="2"/>
        <v>2007</v>
      </c>
      <c r="N31" s="2">
        <f t="shared" si="0"/>
        <v>1.8238712561466248</v>
      </c>
      <c r="P31" s="2">
        <f t="shared" si="3"/>
        <v>3.6345084058311414</v>
      </c>
    </row>
    <row r="32" spans="3:16" x14ac:dyDescent="0.2">
      <c r="C32">
        <f t="shared" si="4"/>
        <v>2008</v>
      </c>
      <c r="D32">
        <f>'Coal-311'!D32</f>
        <v>2.3044843049327355</v>
      </c>
      <c r="F32">
        <f t="shared" si="1"/>
        <v>3.5712817796889418</v>
      </c>
      <c r="I32" s="15">
        <f>G30</f>
        <v>0.54366706982318291</v>
      </c>
      <c r="J32">
        <f t="shared" si="5"/>
        <v>4.1149488495121247</v>
      </c>
      <c r="M32">
        <f t="shared" si="2"/>
        <v>2008</v>
      </c>
      <c r="N32" s="2">
        <f t="shared" si="0"/>
        <v>2.3044843049327355</v>
      </c>
      <c r="P32" s="2">
        <f t="shared" si="3"/>
        <v>4.1149488495121247</v>
      </c>
    </row>
    <row r="33" spans="3:16" x14ac:dyDescent="0.2">
      <c r="C33">
        <f t="shared" si="4"/>
        <v>2009</v>
      </c>
      <c r="D33">
        <f>'Coal-311'!D33</f>
        <v>2.5407882676443627</v>
      </c>
      <c r="F33">
        <f t="shared" si="1"/>
        <v>4.1659526113586729</v>
      </c>
      <c r="I33" s="15">
        <f>0.5*G30+0.5*G34</f>
        <v>-0.19270468181822742</v>
      </c>
      <c r="J33">
        <f t="shared" si="5"/>
        <v>3.9732479295404453</v>
      </c>
      <c r="M33">
        <f t="shared" si="2"/>
        <v>2009</v>
      </c>
      <c r="N33" s="2">
        <f t="shared" si="0"/>
        <v>2.5407882676443627</v>
      </c>
      <c r="P33" s="2">
        <f t="shared" si="3"/>
        <v>3.9732479295404453</v>
      </c>
    </row>
    <row r="34" spans="3:16" x14ac:dyDescent="0.2">
      <c r="C34">
        <f t="shared" si="4"/>
        <v>2010</v>
      </c>
      <c r="D34" s="3">
        <f>[4]Prices!H30</f>
        <v>2.7862700228832953</v>
      </c>
      <c r="E34" s="3">
        <f>'Coal (MECS) Prices'!AD47</f>
        <v>3.65</v>
      </c>
      <c r="F34">
        <f>$H$3*D34+$I$3*D33</f>
        <v>4.5790764334596377</v>
      </c>
      <c r="G34">
        <f>E34-F34</f>
        <v>-0.92907643345963775</v>
      </c>
      <c r="H34">
        <f>G34^2</f>
        <v>0.86318301921008067</v>
      </c>
      <c r="I34">
        <f>G34</f>
        <v>-0.92907643345963775</v>
      </c>
      <c r="J34">
        <f>F34+I34</f>
        <v>3.65</v>
      </c>
      <c r="M34">
        <f>C34</f>
        <v>2010</v>
      </c>
      <c r="N34">
        <f t="shared" si="0"/>
        <v>2.7862700228832953</v>
      </c>
      <c r="O34">
        <f>E34</f>
        <v>3.65</v>
      </c>
      <c r="P34" s="2">
        <f>J34</f>
        <v>3.65</v>
      </c>
    </row>
    <row r="35" spans="3:16" x14ac:dyDescent="0.2">
      <c r="C35">
        <f t="shared" si="4"/>
        <v>2011</v>
      </c>
      <c r="D35" s="3">
        <f>[4]Prices!H31</f>
        <v>3.175707000463607</v>
      </c>
      <c r="F35">
        <f t="shared" ref="F35:F42" si="6">$H$3*D35+$I$3*D34</f>
        <v>5.1337705847556023</v>
      </c>
      <c r="I35">
        <f>0.75*G34+0.25*G38</f>
        <v>-0.44746137613142156</v>
      </c>
      <c r="J35">
        <f t="shared" ref="J35:J42" si="7">F35+I35</f>
        <v>4.6863092086241807</v>
      </c>
      <c r="M35">
        <f t="shared" ref="M35:M42" si="8">C35</f>
        <v>2011</v>
      </c>
      <c r="N35">
        <f t="shared" si="0"/>
        <v>3.175707000463607</v>
      </c>
      <c r="P35" s="2">
        <f t="shared" ref="P35:P42" si="9">J35</f>
        <v>4.6863092086241807</v>
      </c>
    </row>
    <row r="36" spans="3:16" x14ac:dyDescent="0.2">
      <c r="C36">
        <f t="shared" si="4"/>
        <v>2012</v>
      </c>
      <c r="D36" s="3">
        <f>[4]Prices!H32</f>
        <v>3.0787878787878791</v>
      </c>
      <c r="F36">
        <f t="shared" si="6"/>
        <v>5.3463191559886187</v>
      </c>
      <c r="I36">
        <f>0.5*G34+0.5*G38</f>
        <v>3.4153681196794627E-2</v>
      </c>
      <c r="J36">
        <f t="shared" si="7"/>
        <v>5.3804728371854136</v>
      </c>
      <c r="M36">
        <f t="shared" si="8"/>
        <v>2012</v>
      </c>
      <c r="N36">
        <f t="shared" si="0"/>
        <v>3.0787878787878791</v>
      </c>
      <c r="P36" s="2">
        <f t="shared" si="9"/>
        <v>5.3804728371854136</v>
      </c>
    </row>
    <row r="37" spans="3:16" x14ac:dyDescent="0.2">
      <c r="C37">
        <f t="shared" si="4"/>
        <v>2013</v>
      </c>
      <c r="D37" s="3">
        <f>[4]Prices!H33</f>
        <v>2.8060185185185182</v>
      </c>
      <c r="F37">
        <f t="shared" si="6"/>
        <v>5.0161806642355762</v>
      </c>
      <c r="I37">
        <f>0.25*G34+0.75*G38</f>
        <v>0.51576873852501082</v>
      </c>
      <c r="J37">
        <f t="shared" si="7"/>
        <v>5.5319494027605867</v>
      </c>
      <c r="M37">
        <f t="shared" si="8"/>
        <v>2013</v>
      </c>
      <c r="N37">
        <f t="shared" si="0"/>
        <v>2.8060185185185182</v>
      </c>
      <c r="P37" s="2">
        <f t="shared" si="9"/>
        <v>5.5319494027605867</v>
      </c>
    </row>
    <row r="38" spans="3:16" x14ac:dyDescent="0.2">
      <c r="C38">
        <f t="shared" si="4"/>
        <v>2014</v>
      </c>
      <c r="D38" s="3">
        <f>[4]Prices!H34</f>
        <v>2.6011614401858307</v>
      </c>
      <c r="E38" s="3">
        <f>'Coal (MECS) Prices'!AD51</f>
        <v>5.61</v>
      </c>
      <c r="F38">
        <f t="shared" si="6"/>
        <v>4.6126162041467733</v>
      </c>
      <c r="G38">
        <f>E38-F38</f>
        <v>0.99738379585322701</v>
      </c>
      <c r="H38">
        <f>G38^2</f>
        <v>0.99477443623059159</v>
      </c>
      <c r="I38">
        <f>G38</f>
        <v>0.99738379585322701</v>
      </c>
      <c r="J38">
        <f t="shared" si="7"/>
        <v>5.61</v>
      </c>
      <c r="M38">
        <f t="shared" si="8"/>
        <v>2014</v>
      </c>
      <c r="N38">
        <f t="shared" si="0"/>
        <v>2.6011614401858307</v>
      </c>
      <c r="O38">
        <f>E38</f>
        <v>5.61</v>
      </c>
      <c r="P38" s="2">
        <f t="shared" si="9"/>
        <v>5.61</v>
      </c>
    </row>
    <row r="39" spans="3:16" x14ac:dyDescent="0.2">
      <c r="C39">
        <f t="shared" si="4"/>
        <v>2015</v>
      </c>
      <c r="D39" s="3">
        <f>[4]Prices!H35</f>
        <v>2.4259102455546149</v>
      </c>
      <c r="F39">
        <f t="shared" si="6"/>
        <v>4.2895465715768637</v>
      </c>
      <c r="I39" s="21">
        <f>I38</f>
        <v>0.99738379585322701</v>
      </c>
      <c r="J39">
        <f t="shared" si="7"/>
        <v>5.2869303674300907</v>
      </c>
      <c r="M39">
        <f t="shared" si="8"/>
        <v>2015</v>
      </c>
      <c r="N39">
        <f t="shared" si="0"/>
        <v>2.4259102455546149</v>
      </c>
      <c r="P39" s="2">
        <f t="shared" si="9"/>
        <v>5.2869303674300907</v>
      </c>
    </row>
    <row r="40" spans="3:16" x14ac:dyDescent="0.2">
      <c r="C40">
        <f t="shared" si="4"/>
        <v>2016</v>
      </c>
      <c r="D40" s="3">
        <f>[4]Prices!H36</f>
        <v>2.2987413915934458</v>
      </c>
      <c r="F40">
        <f t="shared" si="6"/>
        <v>4.0344160325030751</v>
      </c>
      <c r="I40" s="21">
        <f t="shared" ref="I40:I42" si="10">I39</f>
        <v>0.99738379585322701</v>
      </c>
      <c r="J40">
        <f t="shared" si="7"/>
        <v>5.0317998283563021</v>
      </c>
      <c r="M40">
        <f t="shared" si="8"/>
        <v>2016</v>
      </c>
      <c r="N40">
        <f t="shared" si="0"/>
        <v>2.2987413915934458</v>
      </c>
      <c r="P40" s="2">
        <f t="shared" si="9"/>
        <v>5.0317998283563021</v>
      </c>
    </row>
    <row r="41" spans="3:16" x14ac:dyDescent="0.2">
      <c r="C41">
        <f t="shared" si="4"/>
        <v>2017</v>
      </c>
      <c r="D41" s="3">
        <f>[4]Prices!H37</f>
        <v>2.6728199211614267</v>
      </c>
      <c r="F41">
        <f t="shared" si="6"/>
        <v>4.2847774147766442</v>
      </c>
      <c r="I41" s="21">
        <f t="shared" si="10"/>
        <v>0.99738379585322701</v>
      </c>
      <c r="J41">
        <f t="shared" si="7"/>
        <v>5.2821612106298712</v>
      </c>
      <c r="M41">
        <f t="shared" si="8"/>
        <v>2017</v>
      </c>
      <c r="N41">
        <f t="shared" si="0"/>
        <v>2.6728199211614267</v>
      </c>
      <c r="P41" s="2">
        <f t="shared" si="9"/>
        <v>5.2821612106298712</v>
      </c>
    </row>
    <row r="42" spans="3:16" x14ac:dyDescent="0.2">
      <c r="C42">
        <f t="shared" si="4"/>
        <v>2018</v>
      </c>
      <c r="D42" s="3">
        <f>[4]Prices!H38</f>
        <v>2.8656155070157672</v>
      </c>
      <c r="F42">
        <f t="shared" si="6"/>
        <v>4.7559157810538748</v>
      </c>
      <c r="I42" s="21">
        <f t="shared" si="10"/>
        <v>0.99738379585322701</v>
      </c>
      <c r="J42">
        <f t="shared" si="7"/>
        <v>5.7532995769071018</v>
      </c>
      <c r="M42">
        <f t="shared" si="8"/>
        <v>2018</v>
      </c>
      <c r="N42">
        <f t="shared" si="0"/>
        <v>2.8656155070157672</v>
      </c>
      <c r="P42" s="2">
        <f t="shared" si="9"/>
        <v>5.7532995769071018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2:P42"/>
  <sheetViews>
    <sheetView topLeftCell="A8" workbookViewId="0">
      <selection activeCell="C34" sqref="C34:P42"/>
    </sheetView>
  </sheetViews>
  <sheetFormatPr defaultRowHeight="12.75" x14ac:dyDescent="0.2"/>
  <cols>
    <col min="9" max="9" width="11.140625" customWidth="1"/>
    <col min="10" max="10" width="9.85546875" customWidth="1"/>
  </cols>
  <sheetData>
    <row r="2" spans="3:16" x14ac:dyDescent="0.2">
      <c r="K2" s="8" t="s">
        <v>35</v>
      </c>
    </row>
    <row r="3" spans="3:16" x14ac:dyDescent="0.2">
      <c r="H3" s="4">
        <v>0</v>
      </c>
      <c r="I3" s="4">
        <v>1.6147535657478411</v>
      </c>
      <c r="K3">
        <v>0</v>
      </c>
    </row>
    <row r="4" spans="3:16" x14ac:dyDescent="0.2">
      <c r="H4">
        <f>SUM(H9:H38)</f>
        <v>0.60179663593731203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'Coal-311'!D7</f>
        <v>1.3710885852798589</v>
      </c>
      <c r="I7">
        <f>G9</f>
        <v>-0.32431684644438175</v>
      </c>
      <c r="M7">
        <f>C7</f>
        <v>1983</v>
      </c>
      <c r="N7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'Coal-311'!D8</f>
        <v>1.3589174800354924</v>
      </c>
      <c r="F8">
        <f t="shared" ref="F8:F33" si="1">$H$3*D8+$I$3*D7</f>
        <v>2.2139701820368152</v>
      </c>
      <c r="I8">
        <f>G9</f>
        <v>-0.32431684644438175</v>
      </c>
      <c r="J8">
        <f>F8+I8</f>
        <v>1.8896533355924334</v>
      </c>
      <c r="M8">
        <f t="shared" ref="M8:M33" si="2">C8</f>
        <v>1984</v>
      </c>
      <c r="N8">
        <f t="shared" si="0"/>
        <v>1.3589174800354924</v>
      </c>
      <c r="P8" s="2">
        <f t="shared" ref="P8:P33" si="3">J8</f>
        <v>1.8896533355924334</v>
      </c>
    </row>
    <row r="9" spans="3:16" x14ac:dyDescent="0.2">
      <c r="C9">
        <f t="shared" ref="C9:C42" si="4">C8+1</f>
        <v>1985</v>
      </c>
      <c r="D9">
        <f>'Coal-311'!D9</f>
        <v>1.3978201634877385</v>
      </c>
      <c r="E9">
        <f>'Coal (MECS) Prices'!AF22</f>
        <v>1.87</v>
      </c>
      <c r="F9">
        <f t="shared" si="1"/>
        <v>2.1943168464443819</v>
      </c>
      <c r="G9">
        <f>E9-F9</f>
        <v>-0.32431684644438175</v>
      </c>
      <c r="H9">
        <f>G9^2</f>
        <v>0.10518141688762869</v>
      </c>
      <c r="I9">
        <f>G9</f>
        <v>-0.32431684644438175</v>
      </c>
      <c r="J9">
        <f t="shared" ref="J9:J33" si="5">F9+I9</f>
        <v>1.87</v>
      </c>
      <c r="M9">
        <f t="shared" si="2"/>
        <v>1985</v>
      </c>
      <c r="N9">
        <f t="shared" si="0"/>
        <v>1.3978201634877385</v>
      </c>
      <c r="O9">
        <f>E9</f>
        <v>1.87</v>
      </c>
      <c r="P9" s="2">
        <f t="shared" si="3"/>
        <v>1.87</v>
      </c>
    </row>
    <row r="10" spans="3:16" x14ac:dyDescent="0.2">
      <c r="C10">
        <f t="shared" si="4"/>
        <v>1986</v>
      </c>
      <c r="D10">
        <f>'Coal-311'!D10</f>
        <v>1.2990990990990992</v>
      </c>
      <c r="F10">
        <f t="shared" si="1"/>
        <v>2.2571350932660561</v>
      </c>
      <c r="I10">
        <f>(0.67*G9+0.33*G12)</f>
        <v>-0.2416972914109638</v>
      </c>
      <c r="J10">
        <f t="shared" si="5"/>
        <v>2.0154378018550925</v>
      </c>
      <c r="M10">
        <f t="shared" si="2"/>
        <v>1986</v>
      </c>
      <c r="N10">
        <f t="shared" si="0"/>
        <v>1.2990990990990992</v>
      </c>
      <c r="P10" s="2">
        <f t="shared" si="3"/>
        <v>2.0154378018550925</v>
      </c>
    </row>
    <row r="11" spans="3:16" x14ac:dyDescent="0.2">
      <c r="C11">
        <f t="shared" si="4"/>
        <v>1987</v>
      </c>
      <c r="D11">
        <f>'Coal-311'!D11</f>
        <v>1.2596067917783738</v>
      </c>
      <c r="F11">
        <f t="shared" si="1"/>
        <v>2.0977249025300786</v>
      </c>
      <c r="I11">
        <f>(0.33*G9+0.67*G12)</f>
        <v>-0.15657411349774528</v>
      </c>
      <c r="J11">
        <f t="shared" si="5"/>
        <v>1.9411507890323334</v>
      </c>
      <c r="M11">
        <f t="shared" si="2"/>
        <v>1987</v>
      </c>
      <c r="N11">
        <f t="shared" si="0"/>
        <v>1.2596067917783738</v>
      </c>
      <c r="P11" s="2">
        <f t="shared" si="3"/>
        <v>1.9411507890323334</v>
      </c>
    </row>
    <row r="12" spans="3:16" x14ac:dyDescent="0.2">
      <c r="C12">
        <f t="shared" si="4"/>
        <v>1988</v>
      </c>
      <c r="D12">
        <f>'Coal-311'!D12</f>
        <v>1.237030411449016</v>
      </c>
      <c r="E12">
        <f>'Coal (MECS) Prices'!AF25</f>
        <v>1.96</v>
      </c>
      <c r="F12">
        <f t="shared" si="1"/>
        <v>2.0339545584643273</v>
      </c>
      <c r="G12">
        <f>E12-F12</f>
        <v>-7.3954558464327302E-2</v>
      </c>
      <c r="H12">
        <f>G12^2</f>
        <v>5.4692767176536053E-3</v>
      </c>
      <c r="I12">
        <f>G12</f>
        <v>-7.3954558464327302E-2</v>
      </c>
      <c r="J12">
        <f t="shared" si="5"/>
        <v>1.96</v>
      </c>
      <c r="M12">
        <f t="shared" si="2"/>
        <v>1988</v>
      </c>
      <c r="N12">
        <f t="shared" si="0"/>
        <v>1.237030411449016</v>
      </c>
      <c r="O12">
        <f>E12</f>
        <v>1.96</v>
      </c>
      <c r="P12" s="2">
        <f t="shared" si="3"/>
        <v>1.96</v>
      </c>
    </row>
    <row r="13" spans="3:16" x14ac:dyDescent="0.2">
      <c r="C13">
        <f t="shared" si="4"/>
        <v>1989</v>
      </c>
      <c r="D13">
        <f>'Coal-311'!D13</f>
        <v>1.2259507829977627</v>
      </c>
      <c r="F13">
        <f t="shared" si="1"/>
        <v>1.9974992678258177</v>
      </c>
      <c r="I13">
        <f>(0.67*G12+0.33*G15)</f>
        <v>-0.11458262637915291</v>
      </c>
      <c r="J13">
        <f t="shared" si="5"/>
        <v>1.8829166414466647</v>
      </c>
      <c r="M13">
        <f t="shared" si="2"/>
        <v>1989</v>
      </c>
      <c r="N13">
        <f t="shared" si="0"/>
        <v>1.2259507829977627</v>
      </c>
      <c r="P13" s="2">
        <f t="shared" si="3"/>
        <v>1.8829166414466647</v>
      </c>
    </row>
    <row r="14" spans="3:16" x14ac:dyDescent="0.2">
      <c r="C14">
        <f t="shared" si="4"/>
        <v>1990</v>
      </c>
      <c r="D14">
        <f>'Coal-311'!D14</f>
        <v>1.2212822796081924</v>
      </c>
      <c r="F14">
        <f t="shared" si="1"/>
        <v>1.9796083982769952</v>
      </c>
      <c r="I14">
        <f>(0.33*G12+0.67*G15)</f>
        <v>-0.15644184786715504</v>
      </c>
      <c r="J14">
        <f t="shared" si="5"/>
        <v>1.8231665504098402</v>
      </c>
      <c r="M14">
        <f t="shared" si="2"/>
        <v>1990</v>
      </c>
      <c r="N14">
        <f t="shared" si="0"/>
        <v>1.2212822796081924</v>
      </c>
      <c r="P14" s="2">
        <f t="shared" si="3"/>
        <v>1.8231665504098402</v>
      </c>
    </row>
    <row r="15" spans="3:16" x14ac:dyDescent="0.2">
      <c r="C15">
        <f t="shared" si="4"/>
        <v>1991</v>
      </c>
      <c r="D15">
        <f>'Coal-311'!D15</f>
        <v>1.223953695458593</v>
      </c>
      <c r="E15" s="3">
        <f>'Coal (MECS) Prices'!AF28</f>
        <v>1.7749999999999999</v>
      </c>
      <c r="F15">
        <f t="shared" si="1"/>
        <v>1.9720699157819805</v>
      </c>
      <c r="G15">
        <f>E15-F15</f>
        <v>-0.19706991578198063</v>
      </c>
      <c r="H15">
        <f>G15^2</f>
        <v>3.8836551706316939E-2</v>
      </c>
      <c r="I15">
        <f>G15</f>
        <v>-0.19706991578198063</v>
      </c>
      <c r="J15">
        <f t="shared" si="5"/>
        <v>1.7749999999999999</v>
      </c>
      <c r="M15">
        <f t="shared" si="2"/>
        <v>1991</v>
      </c>
      <c r="N15">
        <f t="shared" si="0"/>
        <v>1.223953695458593</v>
      </c>
      <c r="O15">
        <f>E15</f>
        <v>1.7749999999999999</v>
      </c>
      <c r="P15" s="2">
        <f t="shared" si="3"/>
        <v>1.7749999999999999</v>
      </c>
    </row>
    <row r="16" spans="3:16" x14ac:dyDescent="0.2">
      <c r="C16">
        <f t="shared" si="4"/>
        <v>1992</v>
      </c>
      <c r="D16">
        <f>'Coal-311'!D16</f>
        <v>1.2035955056179777</v>
      </c>
      <c r="F16">
        <f t="shared" si="1"/>
        <v>1.9763835940520103</v>
      </c>
      <c r="I16">
        <f>(0.67*G15+0.33*G18)</f>
        <v>-0.18448783343021069</v>
      </c>
      <c r="J16">
        <f t="shared" si="5"/>
        <v>1.7918957606217996</v>
      </c>
      <c r="M16">
        <f t="shared" si="2"/>
        <v>1992</v>
      </c>
      <c r="N16">
        <f t="shared" si="0"/>
        <v>1.2035955056179777</v>
      </c>
      <c r="P16" s="2">
        <f t="shared" si="3"/>
        <v>1.7918957606217996</v>
      </c>
    </row>
    <row r="17" spans="3:16" x14ac:dyDescent="0.2">
      <c r="C17">
        <f t="shared" si="4"/>
        <v>1993</v>
      </c>
      <c r="D17">
        <f>'Coal-311'!D17</f>
        <v>1.1821880650994574</v>
      </c>
      <c r="F17">
        <f t="shared" si="1"/>
        <v>1.9435101344147052</v>
      </c>
      <c r="I17">
        <f>(0.33*G15+0.67*G18)</f>
        <v>-0.1715244758556598</v>
      </c>
      <c r="J17">
        <f t="shared" si="5"/>
        <v>1.7719856585590454</v>
      </c>
      <c r="M17">
        <f t="shared" si="2"/>
        <v>1993</v>
      </c>
      <c r="N17">
        <f t="shared" si="0"/>
        <v>1.1821880650994574</v>
      </c>
      <c r="P17" s="2">
        <f t="shared" si="3"/>
        <v>1.7719856585590454</v>
      </c>
    </row>
    <row r="18" spans="3:16" x14ac:dyDescent="0.2">
      <c r="C18">
        <f t="shared" si="4"/>
        <v>1994</v>
      </c>
      <c r="D18">
        <f>'Coal-311'!D18</f>
        <v>1.1635704576347983</v>
      </c>
      <c r="E18" s="3">
        <f>'Coal (MECS) Prices'!AF31</f>
        <v>1.75</v>
      </c>
      <c r="F18">
        <f t="shared" si="1"/>
        <v>1.9089423935038898</v>
      </c>
      <c r="G18">
        <f>E18-F18</f>
        <v>-0.15894239350388983</v>
      </c>
      <c r="H18">
        <f>G18^2</f>
        <v>2.5262684452745363E-2</v>
      </c>
      <c r="I18">
        <f>G18</f>
        <v>-0.15894239350388983</v>
      </c>
      <c r="J18">
        <f t="shared" si="5"/>
        <v>1.75</v>
      </c>
      <c r="M18">
        <f t="shared" si="2"/>
        <v>1994</v>
      </c>
      <c r="N18">
        <f t="shared" si="0"/>
        <v>1.1635704576347983</v>
      </c>
      <c r="O18">
        <f>E18</f>
        <v>1.75</v>
      </c>
      <c r="P18" s="2">
        <f t="shared" si="3"/>
        <v>1.75</v>
      </c>
    </row>
    <row r="19" spans="3:16" x14ac:dyDescent="0.2">
      <c r="C19">
        <f t="shared" si="4"/>
        <v>1995</v>
      </c>
      <c r="D19">
        <f>'Coal-311'!D19</f>
        <v>1.1644646924829156</v>
      </c>
      <c r="F19">
        <f t="shared" si="1"/>
        <v>1.8788795454646379</v>
      </c>
      <c r="I19">
        <f>0.75*G18+0.25*G22</f>
        <v>-0.17787084406822862</v>
      </c>
      <c r="J19">
        <f t="shared" si="5"/>
        <v>1.7010087013964093</v>
      </c>
      <c r="M19">
        <f t="shared" si="2"/>
        <v>1995</v>
      </c>
      <c r="N19">
        <f t="shared" si="0"/>
        <v>1.1644646924829156</v>
      </c>
      <c r="P19" s="2">
        <f t="shared" si="3"/>
        <v>1.7010087013964093</v>
      </c>
    </row>
    <row r="20" spans="3:16" x14ac:dyDescent="0.2">
      <c r="C20">
        <f t="shared" si="4"/>
        <v>1996</v>
      </c>
      <c r="D20">
        <f>'Coal-311'!D20</f>
        <v>1.1383989145183175</v>
      </c>
      <c r="F20">
        <f t="shared" si="1"/>
        <v>1.8803235143742514</v>
      </c>
      <c r="I20">
        <f>0.5*G18+0.5*G22</f>
        <v>-0.1967992946325674</v>
      </c>
      <c r="J20">
        <f t="shared" si="5"/>
        <v>1.683524219741684</v>
      </c>
      <c r="M20">
        <f t="shared" si="2"/>
        <v>1996</v>
      </c>
      <c r="N20">
        <f t="shared" si="0"/>
        <v>1.1383989145183175</v>
      </c>
      <c r="P20" s="2">
        <f t="shared" si="3"/>
        <v>1.683524219741684</v>
      </c>
    </row>
    <row r="21" spans="3:16" x14ac:dyDescent="0.2">
      <c r="C21">
        <f t="shared" si="4"/>
        <v>1997</v>
      </c>
      <c r="D21">
        <f>'Coal-311'!D21</f>
        <v>1.1114118177717636</v>
      </c>
      <c r="F21">
        <f t="shared" si="1"/>
        <v>1.838233706461925</v>
      </c>
      <c r="I21">
        <f>0.25*G18+0.75*G22</f>
        <v>-0.21572774519690618</v>
      </c>
      <c r="J21">
        <f t="shared" si="5"/>
        <v>1.6225059612650188</v>
      </c>
      <c r="M21">
        <f t="shared" si="2"/>
        <v>1997</v>
      </c>
      <c r="N21">
        <f t="shared" si="0"/>
        <v>1.1114118177717636</v>
      </c>
      <c r="P21" s="2">
        <f t="shared" si="3"/>
        <v>1.6225059612650188</v>
      </c>
    </row>
    <row r="22" spans="3:16" x14ac:dyDescent="0.2">
      <c r="C22">
        <f t="shared" si="4"/>
        <v>1998</v>
      </c>
      <c r="D22">
        <f>'Coal-311'!D22</f>
        <v>1.0738341968911918</v>
      </c>
      <c r="E22" s="3">
        <f>'Coal (MECS) Prices'!AF35</f>
        <v>1.56</v>
      </c>
      <c r="F22">
        <f t="shared" si="1"/>
        <v>1.794656195761245</v>
      </c>
      <c r="G22">
        <f>E22-F22</f>
        <v>-0.23465619576124497</v>
      </c>
      <c r="H22">
        <f>G22^2</f>
        <v>5.5063530209139719E-2</v>
      </c>
      <c r="I22">
        <f>G22</f>
        <v>-0.23465619576124497</v>
      </c>
      <c r="J22">
        <f t="shared" si="5"/>
        <v>1.56</v>
      </c>
      <c r="M22">
        <f t="shared" si="2"/>
        <v>1998</v>
      </c>
      <c r="N22">
        <f t="shared" si="0"/>
        <v>1.0738341968911918</v>
      </c>
      <c r="O22">
        <f>E22</f>
        <v>1.56</v>
      </c>
      <c r="P22" s="2">
        <f t="shared" si="3"/>
        <v>1.56</v>
      </c>
    </row>
    <row r="23" spans="3:16" x14ac:dyDescent="0.2">
      <c r="C23">
        <f t="shared" si="4"/>
        <v>1999</v>
      </c>
      <c r="D23">
        <f>'Coal-311'!D23</f>
        <v>1.0635838150289019</v>
      </c>
      <c r="F23">
        <f t="shared" si="1"/>
        <v>1.7339775984520212</v>
      </c>
      <c r="I23">
        <f>0.75*G22+0.25*G26</f>
        <v>-0.16108001626573082</v>
      </c>
      <c r="J23">
        <f t="shared" si="5"/>
        <v>1.5728975821862903</v>
      </c>
      <c r="M23">
        <f t="shared" si="2"/>
        <v>1999</v>
      </c>
      <c r="N23">
        <f t="shared" si="0"/>
        <v>1.0635838150289019</v>
      </c>
      <c r="P23" s="2">
        <f t="shared" si="3"/>
        <v>1.5728975821862903</v>
      </c>
    </row>
    <row r="24" spans="3:16" x14ac:dyDescent="0.2">
      <c r="C24">
        <f t="shared" si="4"/>
        <v>2000</v>
      </c>
      <c r="D24">
        <f>'Coal-311'!D24</f>
        <v>1.0766830138207757</v>
      </c>
      <c r="F24">
        <f t="shared" si="1"/>
        <v>1.7174257577896115</v>
      </c>
      <c r="I24">
        <f>0.5*G22+0.5*G26</f>
        <v>-8.750383677021667E-2</v>
      </c>
      <c r="J24">
        <f t="shared" si="5"/>
        <v>1.6299219210193949</v>
      </c>
      <c r="M24">
        <f t="shared" si="2"/>
        <v>2000</v>
      </c>
      <c r="N24">
        <f t="shared" si="0"/>
        <v>1.0766830138207757</v>
      </c>
      <c r="P24" s="2">
        <f t="shared" si="3"/>
        <v>1.6299219210193949</v>
      </c>
    </row>
    <row r="25" spans="3:16" x14ac:dyDescent="0.2">
      <c r="C25">
        <f t="shared" si="4"/>
        <v>2001</v>
      </c>
      <c r="D25">
        <f>'Coal-311'!D25</f>
        <v>1.1211317418213969</v>
      </c>
      <c r="F25">
        <f t="shared" si="1"/>
        <v>1.7385777357472296</v>
      </c>
      <c r="I25">
        <f>0.25*G22+0.75*G26</f>
        <v>-1.3927657274702521E-2</v>
      </c>
      <c r="J25">
        <f t="shared" si="5"/>
        <v>1.7246500784725272</v>
      </c>
      <c r="M25">
        <f t="shared" si="2"/>
        <v>2001</v>
      </c>
      <c r="N25">
        <f t="shared" si="0"/>
        <v>1.1211317418213969</v>
      </c>
      <c r="P25" s="2">
        <f t="shared" si="3"/>
        <v>1.7246500784725272</v>
      </c>
    </row>
    <row r="26" spans="3:16" x14ac:dyDescent="0.2">
      <c r="C26">
        <f t="shared" si="4"/>
        <v>2002</v>
      </c>
      <c r="D26">
        <f>'Coal-311'!D26</f>
        <v>1.1777482269503547</v>
      </c>
      <c r="E26" s="3">
        <f>'Coal (MECS) Prices'!AF39</f>
        <v>1.87</v>
      </c>
      <c r="F26">
        <f t="shared" si="1"/>
        <v>1.8103514777791885</v>
      </c>
      <c r="G26">
        <f>E26-F26</f>
        <v>5.9648522220811628E-2</v>
      </c>
      <c r="H26">
        <f>G26^2</f>
        <v>3.5579462031266585E-3</v>
      </c>
      <c r="I26">
        <f>G26</f>
        <v>5.9648522220811628E-2</v>
      </c>
      <c r="J26">
        <f t="shared" si="5"/>
        <v>1.87</v>
      </c>
      <c r="M26">
        <f t="shared" si="2"/>
        <v>2002</v>
      </c>
      <c r="N26">
        <f t="shared" si="0"/>
        <v>1.1777482269503547</v>
      </c>
      <c r="O26">
        <f>E26</f>
        <v>1.87</v>
      </c>
      <c r="P26" s="2">
        <f t="shared" si="3"/>
        <v>1.87</v>
      </c>
    </row>
    <row r="27" spans="3:16" x14ac:dyDescent="0.2">
      <c r="C27">
        <f t="shared" si="4"/>
        <v>2003</v>
      </c>
      <c r="D27">
        <f>'Coal-311'!D27</f>
        <v>1.1895861148197597</v>
      </c>
      <c r="F27">
        <f t="shared" si="1"/>
        <v>1.901773149021283</v>
      </c>
      <c r="I27">
        <f>0.75*G26+0.25*G30</f>
        <v>0.11745583238336632</v>
      </c>
      <c r="J27">
        <f t="shared" si="5"/>
        <v>2.0192289814046491</v>
      </c>
      <c r="M27">
        <f t="shared" si="2"/>
        <v>2003</v>
      </c>
      <c r="N27">
        <f t="shared" si="0"/>
        <v>1.1895861148197597</v>
      </c>
      <c r="P27" s="2">
        <f t="shared" si="3"/>
        <v>2.0192289814046491</v>
      </c>
    </row>
    <row r="28" spans="3:16" x14ac:dyDescent="0.2">
      <c r="C28">
        <f t="shared" si="4"/>
        <v>2004</v>
      </c>
      <c r="D28">
        <f>'Coal-311'!D28</f>
        <v>1.3600356030262573</v>
      </c>
      <c r="F28">
        <f t="shared" si="1"/>
        <v>1.9208884206693277</v>
      </c>
      <c r="I28">
        <f>0.5*G26+0.5*G30</f>
        <v>0.17526314254592101</v>
      </c>
      <c r="J28">
        <f t="shared" si="5"/>
        <v>2.0961515632152485</v>
      </c>
      <c r="M28">
        <f t="shared" si="2"/>
        <v>2004</v>
      </c>
      <c r="N28">
        <f t="shared" si="0"/>
        <v>1.3600356030262573</v>
      </c>
      <c r="P28" s="2">
        <f t="shared" si="3"/>
        <v>2.0961515632152485</v>
      </c>
    </row>
    <row r="29" spans="3:16" x14ac:dyDescent="0.2">
      <c r="C29">
        <f t="shared" si="4"/>
        <v>2005</v>
      </c>
      <c r="D29">
        <f>'Coal-311'!D29</f>
        <v>1.6591523895401261</v>
      </c>
      <c r="F29">
        <f t="shared" si="1"/>
        <v>2.1961223395306644</v>
      </c>
      <c r="I29">
        <f>0.25*G26+0.75*G30</f>
        <v>0.23307045270847571</v>
      </c>
      <c r="J29">
        <f t="shared" si="5"/>
        <v>2.4291927922391401</v>
      </c>
      <c r="M29">
        <f t="shared" si="2"/>
        <v>2005</v>
      </c>
      <c r="N29">
        <f t="shared" si="0"/>
        <v>1.6591523895401261</v>
      </c>
      <c r="P29" s="2">
        <f t="shared" si="3"/>
        <v>2.4291927922391401</v>
      </c>
    </row>
    <row r="30" spans="3:16" x14ac:dyDescent="0.2">
      <c r="C30">
        <f t="shared" si="4"/>
        <v>2006</v>
      </c>
      <c r="D30">
        <f>'Coal-311'!D30</f>
        <v>1.7832199546485261</v>
      </c>
      <c r="E30" s="3">
        <f>'Coal (MECS) Prices'!AF43</f>
        <v>2.97</v>
      </c>
      <c r="F30">
        <f t="shared" si="1"/>
        <v>2.6791222371289698</v>
      </c>
      <c r="G30">
        <f>E30-F30</f>
        <v>0.2908777628710304</v>
      </c>
      <c r="H30">
        <f>G30^2</f>
        <v>8.4609872932855393E-2</v>
      </c>
      <c r="I30">
        <f>G30</f>
        <v>0.2908777628710304</v>
      </c>
      <c r="J30">
        <f t="shared" si="5"/>
        <v>2.97</v>
      </c>
      <c r="M30">
        <f t="shared" si="2"/>
        <v>2006</v>
      </c>
      <c r="N30">
        <f t="shared" si="0"/>
        <v>1.7832199546485261</v>
      </c>
      <c r="O30">
        <f>E30</f>
        <v>2.97</v>
      </c>
      <c r="P30" s="2">
        <f t="shared" si="3"/>
        <v>2.97</v>
      </c>
    </row>
    <row r="31" spans="3:16" x14ac:dyDescent="0.2">
      <c r="C31">
        <f t="shared" si="4"/>
        <v>2007</v>
      </c>
      <c r="D31">
        <f>'Coal-311'!D31</f>
        <v>1.8238712561466248</v>
      </c>
      <c r="F31">
        <f t="shared" si="1"/>
        <v>2.8794607802814109</v>
      </c>
      <c r="I31" s="15">
        <f>G30</f>
        <v>0.2908777628710304</v>
      </c>
      <c r="J31">
        <f t="shared" si="5"/>
        <v>3.1703385431524413</v>
      </c>
      <c r="M31">
        <f t="shared" si="2"/>
        <v>2007</v>
      </c>
      <c r="N31">
        <f t="shared" si="0"/>
        <v>1.8238712561466248</v>
      </c>
      <c r="P31" s="2">
        <f t="shared" si="3"/>
        <v>3.1703385431524413</v>
      </c>
    </row>
    <row r="32" spans="3:16" x14ac:dyDescent="0.2">
      <c r="C32">
        <f t="shared" si="4"/>
        <v>2008</v>
      </c>
      <c r="D32">
        <f>'Coal-311'!D32</f>
        <v>2.3044843049327355</v>
      </c>
      <c r="F32">
        <f t="shared" si="1"/>
        <v>2.9451026143277566</v>
      </c>
      <c r="I32" s="15">
        <f>G30</f>
        <v>0.2908777628710304</v>
      </c>
      <c r="J32">
        <f t="shared" si="5"/>
        <v>3.235980377198787</v>
      </c>
      <c r="M32">
        <f t="shared" si="2"/>
        <v>2008</v>
      </c>
      <c r="N32">
        <f t="shared" si="0"/>
        <v>2.3044843049327355</v>
      </c>
      <c r="P32" s="2">
        <f t="shared" si="3"/>
        <v>3.235980377198787</v>
      </c>
    </row>
    <row r="33" spans="3:16" x14ac:dyDescent="0.2">
      <c r="C33">
        <f t="shared" si="4"/>
        <v>2009</v>
      </c>
      <c r="D33">
        <f>'Coal-311'!D33</f>
        <v>2.5407882676443627</v>
      </c>
      <c r="F33">
        <f t="shared" si="1"/>
        <v>3.7211742486000698</v>
      </c>
      <c r="I33" s="15">
        <f>0.5*G30+0.5*G34</f>
        <v>1.9065423941007742E-2</v>
      </c>
      <c r="J33">
        <f t="shared" si="5"/>
        <v>3.7402396725410778</v>
      </c>
      <c r="M33">
        <f t="shared" si="2"/>
        <v>2009</v>
      </c>
      <c r="N33">
        <f t="shared" si="0"/>
        <v>2.5407882676443627</v>
      </c>
      <c r="P33" s="2">
        <f t="shared" si="3"/>
        <v>3.7402396725410778</v>
      </c>
    </row>
    <row r="34" spans="3:16" x14ac:dyDescent="0.2">
      <c r="C34">
        <f t="shared" si="4"/>
        <v>2010</v>
      </c>
      <c r="D34" s="3">
        <f>[4]Prices!H30</f>
        <v>2.7862700228832953</v>
      </c>
      <c r="E34" s="3">
        <f>'Coal (MECS) Prices'!AF47</f>
        <v>3.85</v>
      </c>
      <c r="F34">
        <f>$H$3*D34+$I$3*D33</f>
        <v>4.102746914989015</v>
      </c>
      <c r="G34">
        <f>E34-F34</f>
        <v>-0.25274691498901491</v>
      </c>
      <c r="H34">
        <f>G34^2</f>
        <v>6.3881003036464337E-2</v>
      </c>
      <c r="I34">
        <f>G34</f>
        <v>-0.25274691498901491</v>
      </c>
      <c r="J34">
        <f>F34+I34</f>
        <v>3.85</v>
      </c>
      <c r="M34">
        <f>C34</f>
        <v>2010</v>
      </c>
      <c r="N34">
        <f t="shared" si="0"/>
        <v>2.7862700228832953</v>
      </c>
      <c r="O34">
        <f>E34</f>
        <v>3.85</v>
      </c>
      <c r="P34" s="2">
        <f>J34</f>
        <v>3.85</v>
      </c>
    </row>
    <row r="35" spans="3:16" x14ac:dyDescent="0.2">
      <c r="C35">
        <f t="shared" si="4"/>
        <v>2011</v>
      </c>
      <c r="D35" s="3">
        <f>[4]Prices!H31</f>
        <v>3.175707000463607</v>
      </c>
      <c r="F35">
        <f t="shared" ref="F35:F42" si="6">$H$3*D35+$I$3*D34</f>
        <v>4.4991394545871195</v>
      </c>
      <c r="I35">
        <f>0.75*G34+0.25*G38</f>
        <v>-7.2317288324824092E-2</v>
      </c>
      <c r="J35">
        <f t="shared" ref="J35:J42" si="7">F35+I35</f>
        <v>4.4268221662622951</v>
      </c>
      <c r="M35">
        <f t="shared" ref="M35:M42" si="8">C35</f>
        <v>2011</v>
      </c>
      <c r="N35">
        <f t="shared" si="0"/>
        <v>3.175707000463607</v>
      </c>
      <c r="P35" s="2">
        <f t="shared" ref="P35:P42" si="9">J35</f>
        <v>4.4268221662622951</v>
      </c>
    </row>
    <row r="36" spans="3:16" x14ac:dyDescent="0.2">
      <c r="C36">
        <f t="shared" si="4"/>
        <v>2012</v>
      </c>
      <c r="D36" s="3">
        <f>[4]Prices!H32</f>
        <v>3.0787878787878791</v>
      </c>
      <c r="F36">
        <f t="shared" si="6"/>
        <v>5.1279842027689906</v>
      </c>
      <c r="I36">
        <f>0.5*G34+0.5*G38</f>
        <v>0.10811233833936673</v>
      </c>
      <c r="J36">
        <f t="shared" si="7"/>
        <v>5.2360965411083571</v>
      </c>
      <c r="M36">
        <f t="shared" si="8"/>
        <v>2012</v>
      </c>
      <c r="N36">
        <f t="shared" si="0"/>
        <v>3.0787878787878791</v>
      </c>
      <c r="P36" s="2">
        <f t="shared" si="9"/>
        <v>5.2360965411083571</v>
      </c>
    </row>
    <row r="37" spans="3:16" x14ac:dyDescent="0.2">
      <c r="C37">
        <f t="shared" si="4"/>
        <v>2013</v>
      </c>
      <c r="D37" s="3">
        <f>[4]Prices!H33</f>
        <v>2.8060185185185182</v>
      </c>
      <c r="F37">
        <f t="shared" si="6"/>
        <v>4.9714837054539602</v>
      </c>
      <c r="I37">
        <f>0.25*G34+0.75*G38</f>
        <v>0.28854196500355755</v>
      </c>
      <c r="J37">
        <f t="shared" si="7"/>
        <v>5.2600256704575177</v>
      </c>
      <c r="M37">
        <f t="shared" si="8"/>
        <v>2013</v>
      </c>
      <c r="N37">
        <f t="shared" si="0"/>
        <v>2.8060185185185182</v>
      </c>
      <c r="P37" s="2">
        <f t="shared" si="9"/>
        <v>5.2600256704575177</v>
      </c>
    </row>
    <row r="38" spans="3:16" x14ac:dyDescent="0.2">
      <c r="C38">
        <f t="shared" si="4"/>
        <v>2014</v>
      </c>
      <c r="D38" s="3">
        <f>[4]Prices!H34</f>
        <v>2.6011614401858307</v>
      </c>
      <c r="E38" s="3">
        <f>'Coal (MECS) Prices'!AF51</f>
        <v>5</v>
      </c>
      <c r="F38">
        <f t="shared" si="6"/>
        <v>4.5310284083322516</v>
      </c>
      <c r="G38">
        <f>E38-F38</f>
        <v>0.46897159166774838</v>
      </c>
      <c r="H38">
        <f>G38^2</f>
        <v>0.21993435379138132</v>
      </c>
      <c r="I38">
        <f>G38</f>
        <v>0.46897159166774838</v>
      </c>
      <c r="J38">
        <f t="shared" si="7"/>
        <v>5</v>
      </c>
      <c r="M38">
        <f t="shared" si="8"/>
        <v>2014</v>
      </c>
      <c r="N38">
        <f t="shared" si="0"/>
        <v>2.6011614401858307</v>
      </c>
      <c r="O38">
        <f>E38</f>
        <v>5</v>
      </c>
      <c r="P38" s="2">
        <f t="shared" si="9"/>
        <v>5</v>
      </c>
    </row>
    <row r="39" spans="3:16" x14ac:dyDescent="0.2">
      <c r="C39">
        <f t="shared" si="4"/>
        <v>2015</v>
      </c>
      <c r="D39" s="3">
        <f>[4]Prices!H35</f>
        <v>2.4259102455546149</v>
      </c>
      <c r="F39">
        <f t="shared" si="6"/>
        <v>4.2002347106258595</v>
      </c>
      <c r="I39" s="21">
        <f>I38</f>
        <v>0.46897159166774838</v>
      </c>
      <c r="J39">
        <f t="shared" si="7"/>
        <v>4.6692063022936079</v>
      </c>
      <c r="M39">
        <f t="shared" si="8"/>
        <v>2015</v>
      </c>
      <c r="N39">
        <f t="shared" si="0"/>
        <v>2.4259102455546149</v>
      </c>
      <c r="P39" s="2">
        <f t="shared" si="9"/>
        <v>4.6692063022936079</v>
      </c>
    </row>
    <row r="40" spans="3:16" x14ac:dyDescent="0.2">
      <c r="C40">
        <f t="shared" si="4"/>
        <v>2016</v>
      </c>
      <c r="D40" s="3">
        <f>[4]Prices!H36</f>
        <v>2.2987413915934458</v>
      </c>
      <c r="F40">
        <f t="shared" si="6"/>
        <v>3.917247219193535</v>
      </c>
      <c r="I40" s="21">
        <f t="shared" ref="I40:I42" si="10">I39</f>
        <v>0.46897159166774838</v>
      </c>
      <c r="J40">
        <f t="shared" si="7"/>
        <v>4.3862188108612834</v>
      </c>
      <c r="M40">
        <f t="shared" si="8"/>
        <v>2016</v>
      </c>
      <c r="N40">
        <f t="shared" si="0"/>
        <v>2.2987413915934458</v>
      </c>
      <c r="P40" s="2">
        <f t="shared" si="9"/>
        <v>4.3862188108612834</v>
      </c>
    </row>
    <row r="41" spans="3:16" x14ac:dyDescent="0.2">
      <c r="C41">
        <f t="shared" si="4"/>
        <v>2017</v>
      </c>
      <c r="D41" s="3">
        <f>[4]Prices!H37</f>
        <v>2.6728199211614267</v>
      </c>
      <c r="F41">
        <f t="shared" si="6"/>
        <v>3.7119008588076712</v>
      </c>
      <c r="I41" s="21">
        <f t="shared" si="10"/>
        <v>0.46897159166774838</v>
      </c>
      <c r="J41">
        <f t="shared" si="7"/>
        <v>4.1808724504754196</v>
      </c>
      <c r="M41">
        <f t="shared" si="8"/>
        <v>2017</v>
      </c>
      <c r="N41">
        <f t="shared" si="0"/>
        <v>2.6728199211614267</v>
      </c>
      <c r="P41" s="2">
        <f t="shared" si="9"/>
        <v>4.1808724504754196</v>
      </c>
    </row>
    <row r="42" spans="3:16" x14ac:dyDescent="0.2">
      <c r="C42">
        <f t="shared" si="4"/>
        <v>2018</v>
      </c>
      <c r="D42" s="3">
        <f>[4]Prices!H38</f>
        <v>2.8656155070157672</v>
      </c>
      <c r="F42">
        <f t="shared" si="6"/>
        <v>4.3159454982972774</v>
      </c>
      <c r="I42" s="21">
        <f t="shared" si="10"/>
        <v>0.46897159166774838</v>
      </c>
      <c r="J42">
        <f t="shared" si="7"/>
        <v>4.7849170899650257</v>
      </c>
      <c r="M42">
        <f t="shared" si="8"/>
        <v>2018</v>
      </c>
      <c r="N42">
        <f t="shared" si="0"/>
        <v>2.8656155070157672</v>
      </c>
      <c r="P42" s="2">
        <f t="shared" si="9"/>
        <v>4.7849170899650257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2:R42"/>
  <sheetViews>
    <sheetView topLeftCell="A8" workbookViewId="0">
      <selection activeCell="C34" sqref="C34:P42"/>
    </sheetView>
  </sheetViews>
  <sheetFormatPr defaultRowHeight="12.75" x14ac:dyDescent="0.2"/>
  <cols>
    <col min="9" max="9" width="11.140625" customWidth="1"/>
    <col min="10" max="10" width="11" customWidth="1"/>
    <col min="16" max="16" width="11.7109375" customWidth="1"/>
    <col min="17" max="17" width="10.28515625" customWidth="1"/>
  </cols>
  <sheetData>
    <row r="2" spans="3:17" x14ac:dyDescent="0.2">
      <c r="K2" s="8" t="s">
        <v>35</v>
      </c>
    </row>
    <row r="3" spans="3:17" x14ac:dyDescent="0.2">
      <c r="H3" s="4">
        <v>1.8745034303235282</v>
      </c>
      <c r="I3" s="4">
        <v>0</v>
      </c>
      <c r="K3">
        <v>0</v>
      </c>
    </row>
    <row r="4" spans="3:17" x14ac:dyDescent="0.2">
      <c r="H4">
        <f>SUM(H9:H38)</f>
        <v>2.0908455578932728</v>
      </c>
      <c r="K4">
        <v>0</v>
      </c>
    </row>
    <row r="6" spans="3:17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s="1" t="str">
        <f>J6</f>
        <v>Calibrated Prediction</v>
      </c>
      <c r="Q6" s="18" t="s">
        <v>41</v>
      </c>
    </row>
    <row r="7" spans="3:17" x14ac:dyDescent="0.2">
      <c r="C7">
        <v>1983</v>
      </c>
      <c r="D7">
        <f>'Coal-311'!D7</f>
        <v>1.3710885852798589</v>
      </c>
      <c r="I7">
        <f>G9</f>
        <v>0.37978130856683912</v>
      </c>
      <c r="M7">
        <f>C7</f>
        <v>1983</v>
      </c>
      <c r="N7" s="2">
        <f t="shared" ref="N7:N42" si="0">D7</f>
        <v>1.3710885852798589</v>
      </c>
      <c r="P7" s="2"/>
    </row>
    <row r="8" spans="3:17" x14ac:dyDescent="0.2">
      <c r="C8">
        <f>C7+1</f>
        <v>1984</v>
      </c>
      <c r="D8">
        <f>'Coal-311'!D8</f>
        <v>1.3589174800354924</v>
      </c>
      <c r="F8">
        <f t="shared" ref="F8:F33" si="1">$H$3*D8+$I$3*D7</f>
        <v>2.5472954778531349</v>
      </c>
      <c r="I8">
        <f>G9</f>
        <v>0.37978130856683912</v>
      </c>
      <c r="J8">
        <f>F8+I8</f>
        <v>2.927076786419974</v>
      </c>
      <c r="M8">
        <f t="shared" ref="M8:M33" si="2">C8</f>
        <v>1984</v>
      </c>
      <c r="N8" s="2">
        <f t="shared" si="0"/>
        <v>1.3589174800354924</v>
      </c>
      <c r="P8" s="2">
        <f t="shared" ref="P8:P32" si="3">J8</f>
        <v>2.927076786419974</v>
      </c>
    </row>
    <row r="9" spans="3:17" x14ac:dyDescent="0.2">
      <c r="C9">
        <f t="shared" ref="C9:C42" si="4">C8+1</f>
        <v>1985</v>
      </c>
      <c r="D9">
        <f>'Coal-311'!D9</f>
        <v>1.3978201634877385</v>
      </c>
      <c r="E9">
        <f>'Coal (MECS) Prices'!AG22</f>
        <v>3</v>
      </c>
      <c r="F9">
        <f t="shared" si="1"/>
        <v>2.6202186914331609</v>
      </c>
      <c r="G9">
        <f>E9-F9</f>
        <v>0.37978130856683912</v>
      </c>
      <c r="H9">
        <f>G9^2</f>
        <v>0.14423384233674066</v>
      </c>
      <c r="I9">
        <f>G9</f>
        <v>0.37978130856683912</v>
      </c>
      <c r="J9">
        <f t="shared" ref="J9:J33" si="5">F9+I9</f>
        <v>3</v>
      </c>
      <c r="M9">
        <f t="shared" si="2"/>
        <v>1985</v>
      </c>
      <c r="N9" s="2">
        <f t="shared" si="0"/>
        <v>1.3978201634877385</v>
      </c>
      <c r="O9">
        <f>E9</f>
        <v>3</v>
      </c>
      <c r="P9" s="2">
        <f t="shared" si="3"/>
        <v>3</v>
      </c>
      <c r="Q9">
        <f>O9/N9</f>
        <v>2.1461988304093564</v>
      </c>
    </row>
    <row r="10" spans="3:17" x14ac:dyDescent="0.2">
      <c r="C10">
        <f t="shared" si="4"/>
        <v>1986</v>
      </c>
      <c r="D10">
        <f>'Coal-311'!D10</f>
        <v>1.2990990990990992</v>
      </c>
      <c r="F10">
        <f t="shared" si="1"/>
        <v>2.4351657175914663</v>
      </c>
      <c r="I10">
        <f>(0.67*G9+0.33*G12)</f>
        <v>0.31424361934679923</v>
      </c>
      <c r="J10">
        <f t="shared" si="5"/>
        <v>2.7494093369382657</v>
      </c>
      <c r="M10">
        <f t="shared" si="2"/>
        <v>1986</v>
      </c>
      <c r="N10" s="2">
        <f t="shared" si="0"/>
        <v>1.2990990990990992</v>
      </c>
      <c r="P10" s="2">
        <f t="shared" si="3"/>
        <v>2.7494093369382657</v>
      </c>
    </row>
    <row r="11" spans="3:17" x14ac:dyDescent="0.2">
      <c r="C11">
        <f t="shared" si="4"/>
        <v>1987</v>
      </c>
      <c r="D11">
        <f>'Coal-311'!D11</f>
        <v>1.2596067917783738</v>
      </c>
      <c r="F11">
        <f t="shared" si="1"/>
        <v>2.3611372520473757</v>
      </c>
      <c r="I11">
        <f>(0.33*G9+0.67*G12)</f>
        <v>0.24671993954433385</v>
      </c>
      <c r="J11">
        <f t="shared" si="5"/>
        <v>2.6078571915917097</v>
      </c>
      <c r="M11">
        <f t="shared" si="2"/>
        <v>1987</v>
      </c>
      <c r="N11" s="2">
        <f t="shared" si="0"/>
        <v>1.2596067917783738</v>
      </c>
      <c r="P11" s="2">
        <f t="shared" si="3"/>
        <v>2.6078571915917097</v>
      </c>
    </row>
    <row r="12" spans="3:17" x14ac:dyDescent="0.2">
      <c r="C12">
        <f t="shared" si="4"/>
        <v>1988</v>
      </c>
      <c r="D12">
        <f>'Coal-311'!D12</f>
        <v>1.237030411449016</v>
      </c>
      <c r="E12">
        <f>'Coal (MECS) Prices'!AG25</f>
        <v>2.5</v>
      </c>
      <c r="F12">
        <f t="shared" si="1"/>
        <v>2.3188177496757061</v>
      </c>
      <c r="G12">
        <f>E12-F12</f>
        <v>0.18118225032429391</v>
      </c>
      <c r="H12">
        <f>G12^2</f>
        <v>3.2827007832575104E-2</v>
      </c>
      <c r="I12">
        <f>G12</f>
        <v>0.18118225032429391</v>
      </c>
      <c r="J12">
        <f t="shared" si="5"/>
        <v>2.5</v>
      </c>
      <c r="M12">
        <f t="shared" si="2"/>
        <v>1988</v>
      </c>
      <c r="N12" s="2">
        <f t="shared" si="0"/>
        <v>1.237030411449016</v>
      </c>
      <c r="O12">
        <f>E12</f>
        <v>2.5</v>
      </c>
      <c r="P12" s="2">
        <f t="shared" si="3"/>
        <v>2.5</v>
      </c>
      <c r="Q12">
        <f>O12/N12</f>
        <v>2.0209689081706435</v>
      </c>
    </row>
    <row r="13" spans="3:17" x14ac:dyDescent="0.2">
      <c r="C13">
        <f t="shared" si="4"/>
        <v>1989</v>
      </c>
      <c r="D13">
        <f>'Coal-311'!D13</f>
        <v>1.2259507829977627</v>
      </c>
      <c r="F13">
        <f t="shared" si="1"/>
        <v>2.2980489481371214</v>
      </c>
      <c r="I13">
        <f>(0.67*G12+0.33*G15)</f>
        <v>0.18927132548816072</v>
      </c>
      <c r="J13">
        <f t="shared" si="5"/>
        <v>2.487320273625282</v>
      </c>
      <c r="M13">
        <f t="shared" si="2"/>
        <v>1989</v>
      </c>
      <c r="N13" s="2">
        <f t="shared" si="0"/>
        <v>1.2259507829977627</v>
      </c>
      <c r="P13" s="2">
        <f t="shared" si="3"/>
        <v>2.487320273625282</v>
      </c>
    </row>
    <row r="14" spans="3:17" x14ac:dyDescent="0.2">
      <c r="C14">
        <f t="shared" si="4"/>
        <v>1990</v>
      </c>
      <c r="D14">
        <f>'Coal-311'!D14</f>
        <v>1.2212822796081924</v>
      </c>
      <c r="F14">
        <f t="shared" si="1"/>
        <v>2.2892978225188947</v>
      </c>
      <c r="I14">
        <f>(0.33*G12+0.67*G15)</f>
        <v>0.19760552414184168</v>
      </c>
      <c r="J14">
        <f t="shared" si="5"/>
        <v>2.4869033466607364</v>
      </c>
      <c r="M14">
        <f t="shared" si="2"/>
        <v>1990</v>
      </c>
      <c r="N14" s="2">
        <f t="shared" si="0"/>
        <v>1.2212822796081924</v>
      </c>
      <c r="P14" s="2">
        <f t="shared" si="3"/>
        <v>2.4869033466607364</v>
      </c>
    </row>
    <row r="15" spans="3:17" x14ac:dyDescent="0.2">
      <c r="C15">
        <f t="shared" si="4"/>
        <v>1991</v>
      </c>
      <c r="D15">
        <f>'Coal-311'!D15</f>
        <v>1.223953695458593</v>
      </c>
      <c r="E15" s="3">
        <f>'Coal (MECS) Prices'!AG28</f>
        <v>2.5</v>
      </c>
      <c r="F15">
        <f t="shared" si="1"/>
        <v>2.2943054006942916</v>
      </c>
      <c r="G15">
        <f>E15-F15</f>
        <v>0.20569459930570844</v>
      </c>
      <c r="H15">
        <f>G15^2</f>
        <v>4.2310268183535948E-2</v>
      </c>
      <c r="I15">
        <f>G15</f>
        <v>0.20569459930570844</v>
      </c>
      <c r="J15">
        <f t="shared" si="5"/>
        <v>2.5</v>
      </c>
      <c r="M15">
        <f t="shared" si="2"/>
        <v>1991</v>
      </c>
      <c r="N15" s="2">
        <f t="shared" si="0"/>
        <v>1.223953695458593</v>
      </c>
      <c r="O15">
        <f>E15</f>
        <v>2.5</v>
      </c>
      <c r="P15" s="2">
        <f t="shared" si="3"/>
        <v>2.5</v>
      </c>
      <c r="Q15">
        <f>O15/N15</f>
        <v>2.0425609312477264</v>
      </c>
    </row>
    <row r="16" spans="3:17" x14ac:dyDescent="0.2">
      <c r="C16">
        <f t="shared" si="4"/>
        <v>1992</v>
      </c>
      <c r="D16">
        <f>'Coal-311'!D16</f>
        <v>1.2035955056179777</v>
      </c>
      <c r="F16">
        <f t="shared" si="1"/>
        <v>2.2561439040028803</v>
      </c>
      <c r="I16">
        <f>(0.67*G15+0.33*G18)</f>
        <v>0.24304683282917428</v>
      </c>
      <c r="J16">
        <f t="shared" si="5"/>
        <v>2.4991907368320545</v>
      </c>
      <c r="M16">
        <f t="shared" si="2"/>
        <v>1992</v>
      </c>
      <c r="N16" s="2">
        <f t="shared" si="0"/>
        <v>1.2035955056179777</v>
      </c>
      <c r="P16" s="2">
        <f t="shared" si="3"/>
        <v>2.4991907368320545</v>
      </c>
    </row>
    <row r="17" spans="3:18" x14ac:dyDescent="0.2">
      <c r="C17">
        <f t="shared" si="4"/>
        <v>1993</v>
      </c>
      <c r="D17">
        <f>'Coal-311'!D17</f>
        <v>1.1821880650994574</v>
      </c>
      <c r="F17">
        <f t="shared" si="1"/>
        <v>2.2160155833164672</v>
      </c>
      <c r="I17">
        <f>(0.33*G15+0.67*G18)</f>
        <v>0.28153095221698748</v>
      </c>
      <c r="J17">
        <f t="shared" si="5"/>
        <v>2.4975465355334547</v>
      </c>
      <c r="M17">
        <f t="shared" si="2"/>
        <v>1993</v>
      </c>
      <c r="N17" s="2">
        <f t="shared" si="0"/>
        <v>1.1821880650994574</v>
      </c>
      <c r="P17" s="2">
        <f t="shared" si="3"/>
        <v>2.4975465355334547</v>
      </c>
    </row>
    <row r="18" spans="3:18" x14ac:dyDescent="0.2">
      <c r="C18">
        <f t="shared" si="4"/>
        <v>1994</v>
      </c>
      <c r="D18">
        <f>'Coal-311'!D18</f>
        <v>1.1635704576347983</v>
      </c>
      <c r="E18" s="3">
        <f>'Coal (MECS) Prices'!AG31</f>
        <v>2.5</v>
      </c>
      <c r="F18">
        <f t="shared" si="1"/>
        <v>2.1811168142595467</v>
      </c>
      <c r="G18">
        <f>E18-F18</f>
        <v>0.31888318574045327</v>
      </c>
      <c r="H18">
        <f>G18^2</f>
        <v>0.10168648614798041</v>
      </c>
      <c r="I18">
        <f>G18</f>
        <v>0.31888318574045327</v>
      </c>
      <c r="J18">
        <f t="shared" si="5"/>
        <v>2.5</v>
      </c>
      <c r="M18">
        <f t="shared" si="2"/>
        <v>1994</v>
      </c>
      <c r="N18" s="2">
        <f t="shared" si="0"/>
        <v>1.1635704576347983</v>
      </c>
      <c r="O18">
        <f>E18</f>
        <v>2.5</v>
      </c>
      <c r="P18" s="2">
        <f t="shared" si="3"/>
        <v>2.5</v>
      </c>
      <c r="Q18">
        <f>O18/N18</f>
        <v>2.1485591900311527</v>
      </c>
    </row>
    <row r="19" spans="3:18" x14ac:dyDescent="0.2">
      <c r="C19">
        <f t="shared" si="4"/>
        <v>1995</v>
      </c>
      <c r="D19">
        <f>'Coal-311'!D19</f>
        <v>1.1644646924829156</v>
      </c>
      <c r="F19">
        <f t="shared" si="1"/>
        <v>2.1827930605498578</v>
      </c>
      <c r="I19">
        <f>0.75*G18+0.25*G22</f>
        <v>0.23593591788752744</v>
      </c>
      <c r="J19">
        <f t="shared" si="5"/>
        <v>2.4187289784373851</v>
      </c>
      <c r="M19">
        <f t="shared" si="2"/>
        <v>1995</v>
      </c>
      <c r="N19" s="2">
        <f t="shared" si="0"/>
        <v>1.1644646924829156</v>
      </c>
      <c r="P19" s="2">
        <f t="shared" si="3"/>
        <v>2.4187289784373851</v>
      </c>
    </row>
    <row r="20" spans="3:18" x14ac:dyDescent="0.2">
      <c r="C20">
        <f t="shared" si="4"/>
        <v>1996</v>
      </c>
      <c r="D20">
        <f>'Coal-311'!D20</f>
        <v>1.1383989145183175</v>
      </c>
      <c r="F20">
        <f t="shared" si="1"/>
        <v>2.1339326703411672</v>
      </c>
      <c r="I20">
        <f>0.5*G18+0.5*G22</f>
        <v>0.1529886500346016</v>
      </c>
      <c r="J20">
        <f t="shared" si="5"/>
        <v>2.286921320375769</v>
      </c>
      <c r="M20">
        <f t="shared" si="2"/>
        <v>1996</v>
      </c>
      <c r="N20" s="2">
        <f t="shared" si="0"/>
        <v>1.1383989145183175</v>
      </c>
      <c r="P20" s="2">
        <f t="shared" si="3"/>
        <v>2.286921320375769</v>
      </c>
    </row>
    <row r="21" spans="3:18" x14ac:dyDescent="0.2">
      <c r="C21">
        <f t="shared" si="4"/>
        <v>1997</v>
      </c>
      <c r="D21">
        <f>'Coal-311'!D21</f>
        <v>1.1114118177717636</v>
      </c>
      <c r="F21">
        <f t="shared" si="1"/>
        <v>2.0833452649152786</v>
      </c>
      <c r="I21">
        <f>0.25*G18+0.75*G22</f>
        <v>7.0041382181675771E-2</v>
      </c>
      <c r="J21">
        <f t="shared" si="5"/>
        <v>2.1533866470969545</v>
      </c>
      <c r="M21">
        <f t="shared" si="2"/>
        <v>1997</v>
      </c>
      <c r="N21" s="2">
        <f t="shared" si="0"/>
        <v>1.1114118177717636</v>
      </c>
      <c r="P21" s="2">
        <f t="shared" si="3"/>
        <v>2.1533866470969545</v>
      </c>
    </row>
    <row r="22" spans="3:18" x14ac:dyDescent="0.2">
      <c r="C22">
        <f t="shared" si="4"/>
        <v>1998</v>
      </c>
      <c r="D22">
        <f>'Coal-311'!D22</f>
        <v>1.0738341968911918</v>
      </c>
      <c r="E22" s="3">
        <f>'Coal (MECS) Prices'!AG35</f>
        <v>2</v>
      </c>
      <c r="F22">
        <f t="shared" si="1"/>
        <v>2.0129058856712501</v>
      </c>
      <c r="G22">
        <f>E22-F22</f>
        <v>-1.2905885671250061E-2</v>
      </c>
      <c r="H22">
        <f>G22^2</f>
        <v>1.6656188495937764E-4</v>
      </c>
      <c r="I22">
        <f>G22</f>
        <v>-1.2905885671250061E-2</v>
      </c>
      <c r="J22">
        <f t="shared" si="5"/>
        <v>2</v>
      </c>
      <c r="M22">
        <f t="shared" si="2"/>
        <v>1998</v>
      </c>
      <c r="N22" s="2">
        <f t="shared" si="0"/>
        <v>1.0738341968911918</v>
      </c>
      <c r="O22">
        <f>E22</f>
        <v>2</v>
      </c>
      <c r="P22" s="2">
        <f t="shared" si="3"/>
        <v>2</v>
      </c>
      <c r="Q22">
        <f>O22/N22</f>
        <v>1.8624849215922799</v>
      </c>
    </row>
    <row r="23" spans="3:18" x14ac:dyDescent="0.2">
      <c r="C23">
        <f t="shared" si="4"/>
        <v>1999</v>
      </c>
      <c r="D23">
        <f>'Coal-311'!D23</f>
        <v>1.0635838150289019</v>
      </c>
      <c r="F23">
        <f t="shared" si="1"/>
        <v>1.9936915097082615</v>
      </c>
      <c r="I23">
        <f>0.75*G22+0.25*G26</f>
        <v>-6.1602687122410793E-2</v>
      </c>
      <c r="J23">
        <f t="shared" si="5"/>
        <v>1.9320888225858508</v>
      </c>
      <c r="M23">
        <f t="shared" si="2"/>
        <v>1999</v>
      </c>
      <c r="N23" s="2">
        <f t="shared" si="0"/>
        <v>1.0635838150289019</v>
      </c>
      <c r="P23" s="2">
        <f t="shared" si="3"/>
        <v>1.9320888225858508</v>
      </c>
    </row>
    <row r="24" spans="3:18" x14ac:dyDescent="0.2">
      <c r="C24">
        <f t="shared" si="4"/>
        <v>2000</v>
      </c>
      <c r="D24">
        <f>'Coal-311'!D24</f>
        <v>1.0766830138207757</v>
      </c>
      <c r="F24">
        <f t="shared" si="1"/>
        <v>2.0182460027781186</v>
      </c>
      <c r="I24">
        <f>0.5*G22+0.5*G26</f>
        <v>-0.11029948857357152</v>
      </c>
      <c r="J24">
        <f t="shared" si="5"/>
        <v>1.9079465142045471</v>
      </c>
      <c r="M24">
        <f t="shared" si="2"/>
        <v>2000</v>
      </c>
      <c r="N24" s="2">
        <f t="shared" si="0"/>
        <v>1.0766830138207757</v>
      </c>
      <c r="P24" s="2">
        <f t="shared" si="3"/>
        <v>1.9079465142045471</v>
      </c>
    </row>
    <row r="25" spans="3:18" x14ac:dyDescent="0.2">
      <c r="C25">
        <f t="shared" si="4"/>
        <v>2001</v>
      </c>
      <c r="D25">
        <f>'Coal-311'!D25</f>
        <v>1.1211317418213969</v>
      </c>
      <c r="F25">
        <f t="shared" si="1"/>
        <v>2.1015652958888005</v>
      </c>
      <c r="I25">
        <f>0.25*G22+0.75*G26</f>
        <v>-0.15899629002473226</v>
      </c>
      <c r="J25">
        <f t="shared" si="5"/>
        <v>1.9425690058640681</v>
      </c>
      <c r="M25">
        <f t="shared" si="2"/>
        <v>2001</v>
      </c>
      <c r="N25" s="2">
        <f t="shared" si="0"/>
        <v>1.1211317418213969</v>
      </c>
      <c r="P25" s="2">
        <f t="shared" si="3"/>
        <v>1.9425690058640681</v>
      </c>
    </row>
    <row r="26" spans="3:18" x14ac:dyDescent="0.2">
      <c r="C26">
        <f t="shared" si="4"/>
        <v>2002</v>
      </c>
      <c r="D26">
        <f>'Coal-311'!D26</f>
        <v>1.1777482269503547</v>
      </c>
      <c r="E26" s="3">
        <f>'Coal (MECS) Prices'!AG39</f>
        <v>2</v>
      </c>
      <c r="F26">
        <f t="shared" si="1"/>
        <v>2.207693091475893</v>
      </c>
      <c r="G26">
        <f>E26-F26</f>
        <v>-0.20769309147589299</v>
      </c>
      <c r="H26">
        <f>G26^2</f>
        <v>4.3136420246813655E-2</v>
      </c>
      <c r="I26">
        <f>G26</f>
        <v>-0.20769309147589299</v>
      </c>
      <c r="J26">
        <f t="shared" si="5"/>
        <v>2</v>
      </c>
      <c r="M26">
        <f t="shared" si="2"/>
        <v>2002</v>
      </c>
      <c r="N26" s="2">
        <f t="shared" si="0"/>
        <v>1.1777482269503547</v>
      </c>
      <c r="O26">
        <f>E26</f>
        <v>2</v>
      </c>
      <c r="P26" s="2">
        <f t="shared" si="3"/>
        <v>2</v>
      </c>
      <c r="Q26">
        <f>O26/N26</f>
        <v>1.6981558148287541</v>
      </c>
    </row>
    <row r="27" spans="3:18" x14ac:dyDescent="0.2">
      <c r="C27">
        <f t="shared" si="4"/>
        <v>2003</v>
      </c>
      <c r="D27">
        <f>'Coal-311'!D27</f>
        <v>1.1895861148197597</v>
      </c>
      <c r="F27">
        <f t="shared" si="1"/>
        <v>2.229883252894878</v>
      </c>
      <c r="I27">
        <f>0.75*G26+0.25*G30</f>
        <v>-0.44143279910942679</v>
      </c>
      <c r="J27">
        <f t="shared" si="5"/>
        <v>1.7884504537854511</v>
      </c>
      <c r="M27">
        <f t="shared" si="2"/>
        <v>2003</v>
      </c>
      <c r="N27" s="2">
        <f t="shared" si="0"/>
        <v>1.1895861148197597</v>
      </c>
      <c r="P27" s="2">
        <f t="shared" si="3"/>
        <v>1.7884504537854511</v>
      </c>
    </row>
    <row r="28" spans="3:18" x14ac:dyDescent="0.2">
      <c r="C28">
        <f t="shared" si="4"/>
        <v>2004</v>
      </c>
      <c r="D28">
        <f>'Coal-311'!D28</f>
        <v>1.3600356030262573</v>
      </c>
      <c r="F28">
        <f t="shared" si="1"/>
        <v>2.5493914032348473</v>
      </c>
      <c r="I28">
        <f>0.5*G26+0.5*G30</f>
        <v>-0.67517250674296059</v>
      </c>
      <c r="J28">
        <f t="shared" si="5"/>
        <v>1.8742188964918867</v>
      </c>
      <c r="M28">
        <f t="shared" si="2"/>
        <v>2004</v>
      </c>
      <c r="N28" s="2">
        <f t="shared" si="0"/>
        <v>1.3600356030262573</v>
      </c>
      <c r="P28" s="2">
        <f t="shared" si="3"/>
        <v>1.8742188964918867</v>
      </c>
    </row>
    <row r="29" spans="3:18" x14ac:dyDescent="0.2">
      <c r="C29">
        <f t="shared" si="4"/>
        <v>2005</v>
      </c>
      <c r="D29">
        <f>'Coal-311'!D29</f>
        <v>1.6591523895401261</v>
      </c>
      <c r="F29">
        <f t="shared" si="1"/>
        <v>3.1100868456224449</v>
      </c>
      <c r="I29">
        <f>0.25*G26+0.75*G30</f>
        <v>-0.90891221437649439</v>
      </c>
      <c r="J29">
        <f t="shared" si="5"/>
        <v>2.2011746312459506</v>
      </c>
      <c r="M29">
        <f t="shared" si="2"/>
        <v>2005</v>
      </c>
      <c r="N29" s="2">
        <f t="shared" si="0"/>
        <v>1.6591523895401261</v>
      </c>
      <c r="P29" s="2">
        <f t="shared" si="3"/>
        <v>2.2011746312459506</v>
      </c>
    </row>
    <row r="30" spans="3:18" x14ac:dyDescent="0.2">
      <c r="C30">
        <f t="shared" si="4"/>
        <v>2006</v>
      </c>
      <c r="D30">
        <f>'Coal-311'!D30</f>
        <v>1.7832199546485261</v>
      </c>
      <c r="E30" s="3">
        <f>'Coal (MECS) Prices'!AG43</f>
        <v>2.2000000000000002</v>
      </c>
      <c r="F30">
        <f t="shared" si="1"/>
        <v>3.3426519220100284</v>
      </c>
      <c r="G30">
        <f>E30-F30</f>
        <v>-1.1426519220100282</v>
      </c>
      <c r="H30">
        <f>G30^2</f>
        <v>1.3056534148732115</v>
      </c>
      <c r="I30">
        <f>G30</f>
        <v>-1.1426519220100282</v>
      </c>
      <c r="J30">
        <f t="shared" si="5"/>
        <v>2.2000000000000002</v>
      </c>
      <c r="M30">
        <f t="shared" si="2"/>
        <v>2006</v>
      </c>
      <c r="N30" s="2">
        <f t="shared" si="0"/>
        <v>1.7832199546485261</v>
      </c>
      <c r="O30">
        <f>E30</f>
        <v>2.2000000000000002</v>
      </c>
      <c r="P30" s="2">
        <f t="shared" si="3"/>
        <v>2.2000000000000002</v>
      </c>
      <c r="Q30">
        <f>O30/N30</f>
        <v>1.2337232960325535</v>
      </c>
    </row>
    <row r="31" spans="3:18" x14ac:dyDescent="0.2">
      <c r="C31">
        <f t="shared" si="4"/>
        <v>2007</v>
      </c>
      <c r="D31">
        <f>'Coal-311'!D31</f>
        <v>1.8238712561466248</v>
      </c>
      <c r="F31">
        <f t="shared" si="1"/>
        <v>3.4188529261153304</v>
      </c>
      <c r="I31" s="15">
        <f>G30</f>
        <v>-1.1426519220100282</v>
      </c>
      <c r="J31">
        <f t="shared" si="5"/>
        <v>2.2762010041053022</v>
      </c>
      <c r="M31">
        <f t="shared" si="2"/>
        <v>2007</v>
      </c>
      <c r="N31" s="2">
        <f t="shared" si="0"/>
        <v>1.8238712561466248</v>
      </c>
      <c r="P31" s="2">
        <f t="shared" si="3"/>
        <v>2.2762010041053022</v>
      </c>
    </row>
    <row r="32" spans="3:18" x14ac:dyDescent="0.2">
      <c r="C32">
        <f t="shared" si="4"/>
        <v>2008</v>
      </c>
      <c r="D32">
        <f>'Coal-311'!D32</f>
        <v>2.3044843049327355</v>
      </c>
      <c r="F32">
        <f t="shared" si="1"/>
        <v>4.3197637347231446</v>
      </c>
      <c r="I32" s="15">
        <f>G30</f>
        <v>-1.1426519220100282</v>
      </c>
      <c r="J32">
        <f t="shared" si="5"/>
        <v>3.1771118127131164</v>
      </c>
      <c r="M32">
        <f t="shared" si="2"/>
        <v>2008</v>
      </c>
      <c r="N32" s="2">
        <f t="shared" si="0"/>
        <v>2.3044843049327355</v>
      </c>
      <c r="P32" s="2">
        <f t="shared" si="3"/>
        <v>3.1771118127131164</v>
      </c>
      <c r="Q32" s="19">
        <f>AVERAGE(Q9,Q12,Q15,Q18,Q22,Q26,Q30)</f>
        <v>1.8789502703303522</v>
      </c>
      <c r="R32" s="8" t="s">
        <v>42</v>
      </c>
    </row>
    <row r="33" spans="3:16" x14ac:dyDescent="0.2">
      <c r="C33">
        <f t="shared" si="4"/>
        <v>2009</v>
      </c>
      <c r="D33">
        <f>'Coal-311'!D33</f>
        <v>2.5407882676443627</v>
      </c>
      <c r="F33">
        <f t="shared" si="1"/>
        <v>4.7627163234251322</v>
      </c>
      <c r="I33" s="15">
        <f>0.5*G30+0.5*G34</f>
        <v>-0.2777623188561904</v>
      </c>
      <c r="J33">
        <f t="shared" si="5"/>
        <v>4.4849540045689418</v>
      </c>
      <c r="M33">
        <f t="shared" si="2"/>
        <v>2009</v>
      </c>
      <c r="N33" s="2">
        <f t="shared" si="0"/>
        <v>2.5407882676443627</v>
      </c>
      <c r="P33" s="20">
        <f>$Q$32*N32</f>
        <v>4.3300114077254168</v>
      </c>
    </row>
    <row r="34" spans="3:16" x14ac:dyDescent="0.2">
      <c r="C34">
        <f t="shared" si="4"/>
        <v>2010</v>
      </c>
      <c r="D34" s="3">
        <f>[4]Prices!H30</f>
        <v>2.7862700228832953</v>
      </c>
      <c r="E34" s="3">
        <f>'Coal (MECS) Prices'!AG47</f>
        <v>5.81</v>
      </c>
      <c r="F34">
        <f>$H$3*D34+$I$3*D33</f>
        <v>5.2228727157023522</v>
      </c>
      <c r="G34">
        <f>E34-F34</f>
        <v>0.58712728429764738</v>
      </c>
      <c r="H34">
        <f>G34^2</f>
        <v>0.34471844796673046</v>
      </c>
      <c r="I34">
        <f>G34</f>
        <v>0.58712728429764738</v>
      </c>
      <c r="J34">
        <f>F34+I34</f>
        <v>5.81</v>
      </c>
      <c r="M34">
        <f>C34</f>
        <v>2010</v>
      </c>
      <c r="N34">
        <f t="shared" si="0"/>
        <v>2.7862700228832953</v>
      </c>
      <c r="O34">
        <f>E34</f>
        <v>5.81</v>
      </c>
      <c r="P34" s="2">
        <f>J34</f>
        <v>5.81</v>
      </c>
    </row>
    <row r="35" spans="3:16" x14ac:dyDescent="0.2">
      <c r="C35">
        <f t="shared" si="4"/>
        <v>2011</v>
      </c>
      <c r="D35" s="3">
        <f>[4]Prices!H31</f>
        <v>3.175707000463607</v>
      </c>
      <c r="F35">
        <f t="shared" ref="F35:F42" si="6">$H$3*D35+$I$3*D34</f>
        <v>5.9528736660714738</v>
      </c>
      <c r="I35">
        <f>0.75*G34+0.25*G38</f>
        <v>0.37137395260982831</v>
      </c>
      <c r="J35">
        <f t="shared" ref="J35:J42" si="7">F35+I35</f>
        <v>6.3242476186813024</v>
      </c>
      <c r="M35">
        <f t="shared" ref="M35:M42" si="8">C35</f>
        <v>2011</v>
      </c>
      <c r="N35">
        <f t="shared" si="0"/>
        <v>3.175707000463607</v>
      </c>
      <c r="P35" s="2">
        <f t="shared" ref="P35:P42" si="9">J35</f>
        <v>6.3242476186813024</v>
      </c>
    </row>
    <row r="36" spans="3:16" x14ac:dyDescent="0.2">
      <c r="C36">
        <f t="shared" si="4"/>
        <v>2012</v>
      </c>
      <c r="D36" s="3">
        <f>[4]Prices!H32</f>
        <v>3.0787878787878791</v>
      </c>
      <c r="F36">
        <f t="shared" si="6"/>
        <v>5.7711984400263781</v>
      </c>
      <c r="I36">
        <f>0.5*G34+0.5*G38</f>
        <v>0.15562062092200923</v>
      </c>
      <c r="J36">
        <f t="shared" si="7"/>
        <v>5.9268190609483877</v>
      </c>
      <c r="M36">
        <f t="shared" si="8"/>
        <v>2012</v>
      </c>
      <c r="N36">
        <f t="shared" si="0"/>
        <v>3.0787878787878791</v>
      </c>
      <c r="P36" s="2">
        <f t="shared" si="9"/>
        <v>5.9268190609483877</v>
      </c>
    </row>
    <row r="37" spans="3:16" x14ac:dyDescent="0.2">
      <c r="C37">
        <f t="shared" si="4"/>
        <v>2013</v>
      </c>
      <c r="D37" s="3">
        <f>[4]Prices!H33</f>
        <v>2.8060185185185182</v>
      </c>
      <c r="F37">
        <f t="shared" si="6"/>
        <v>5.2598913385143069</v>
      </c>
      <c r="I37">
        <f>0.25*G34+0.75*G38</f>
        <v>-6.0132710765809838E-2</v>
      </c>
      <c r="J37">
        <f t="shared" si="7"/>
        <v>5.1997586277484968</v>
      </c>
      <c r="M37">
        <f t="shared" si="8"/>
        <v>2013</v>
      </c>
      <c r="N37">
        <f t="shared" si="0"/>
        <v>2.8060185185185182</v>
      </c>
      <c r="P37" s="2">
        <f t="shared" si="9"/>
        <v>5.1997586277484968</v>
      </c>
    </row>
    <row r="38" spans="3:16" x14ac:dyDescent="0.2">
      <c r="C38">
        <f t="shared" si="4"/>
        <v>2014</v>
      </c>
      <c r="D38" s="3">
        <f>[4]Prices!H34</f>
        <v>2.6011614401858307</v>
      </c>
      <c r="E38" s="3">
        <f>'Coal (MECS) Prices'!AG51</f>
        <v>4.5999999999999996</v>
      </c>
      <c r="F38">
        <f t="shared" si="6"/>
        <v>4.8758860424536286</v>
      </c>
      <c r="G38">
        <f>E38-F38</f>
        <v>-0.27588604245362891</v>
      </c>
      <c r="H38">
        <f>G38^2</f>
        <v>7.6113108420725537E-2</v>
      </c>
      <c r="I38">
        <f>G38</f>
        <v>-0.27588604245362891</v>
      </c>
      <c r="J38">
        <f t="shared" si="7"/>
        <v>4.5999999999999996</v>
      </c>
      <c r="M38">
        <f t="shared" si="8"/>
        <v>2014</v>
      </c>
      <c r="N38">
        <f t="shared" si="0"/>
        <v>2.6011614401858307</v>
      </c>
      <c r="O38">
        <f>E38</f>
        <v>4.5999999999999996</v>
      </c>
      <c r="P38" s="2">
        <f t="shared" si="9"/>
        <v>4.5999999999999996</v>
      </c>
    </row>
    <row r="39" spans="3:16" x14ac:dyDescent="0.2">
      <c r="C39">
        <f t="shared" si="4"/>
        <v>2015</v>
      </c>
      <c r="D39" s="3">
        <f>[4]Prices!H35</f>
        <v>2.4259102455546149</v>
      </c>
      <c r="F39">
        <f t="shared" si="6"/>
        <v>4.5473770769491182</v>
      </c>
      <c r="I39" s="21">
        <f>I38</f>
        <v>-0.27588604245362891</v>
      </c>
      <c r="J39">
        <f t="shared" si="7"/>
        <v>4.2714910344954893</v>
      </c>
      <c r="M39">
        <f t="shared" si="8"/>
        <v>2015</v>
      </c>
      <c r="N39">
        <f t="shared" si="0"/>
        <v>2.4259102455546149</v>
      </c>
      <c r="P39" s="2">
        <f t="shared" si="9"/>
        <v>4.2714910344954893</v>
      </c>
    </row>
    <row r="40" spans="3:16" x14ac:dyDescent="0.2">
      <c r="C40">
        <f t="shared" si="4"/>
        <v>2016</v>
      </c>
      <c r="D40" s="3">
        <f>[4]Prices!H36</f>
        <v>2.2987413915934458</v>
      </c>
      <c r="F40">
        <f t="shared" si="6"/>
        <v>4.3089986239685949</v>
      </c>
      <c r="I40" s="21">
        <f t="shared" ref="I40:I42" si="10">I39</f>
        <v>-0.27588604245362891</v>
      </c>
      <c r="J40">
        <f t="shared" si="7"/>
        <v>4.033112581514966</v>
      </c>
      <c r="M40">
        <f t="shared" si="8"/>
        <v>2016</v>
      </c>
      <c r="N40">
        <f t="shared" si="0"/>
        <v>2.2987413915934458</v>
      </c>
      <c r="P40" s="2">
        <f t="shared" si="9"/>
        <v>4.033112581514966</v>
      </c>
    </row>
    <row r="41" spans="3:16" x14ac:dyDescent="0.2">
      <c r="C41">
        <f t="shared" si="4"/>
        <v>2017</v>
      </c>
      <c r="D41" s="3">
        <f>[4]Prices!H37</f>
        <v>2.6728199211614267</v>
      </c>
      <c r="F41">
        <f t="shared" si="6"/>
        <v>5.0102101108541568</v>
      </c>
      <c r="I41" s="21">
        <f t="shared" si="10"/>
        <v>-0.27588604245362891</v>
      </c>
      <c r="J41">
        <f t="shared" si="7"/>
        <v>4.7343240684005279</v>
      </c>
      <c r="M41">
        <f t="shared" si="8"/>
        <v>2017</v>
      </c>
      <c r="N41">
        <f t="shared" si="0"/>
        <v>2.6728199211614267</v>
      </c>
      <c r="P41" s="2">
        <f t="shared" si="9"/>
        <v>4.7343240684005279</v>
      </c>
    </row>
    <row r="42" spans="3:16" x14ac:dyDescent="0.2">
      <c r="C42">
        <f t="shared" si="4"/>
        <v>2018</v>
      </c>
      <c r="D42" s="3">
        <f>[4]Prices!H38</f>
        <v>2.8656155070157672</v>
      </c>
      <c r="F42">
        <f t="shared" si="6"/>
        <v>5.3716060978893516</v>
      </c>
      <c r="I42" s="21">
        <f t="shared" si="10"/>
        <v>-0.27588604245362891</v>
      </c>
      <c r="J42">
        <f t="shared" si="7"/>
        <v>5.0957200554357227</v>
      </c>
      <c r="M42">
        <f t="shared" si="8"/>
        <v>2018</v>
      </c>
      <c r="N42">
        <f t="shared" si="0"/>
        <v>2.8656155070157672</v>
      </c>
      <c r="P42" s="2">
        <f t="shared" si="9"/>
        <v>5.0957200554357227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2:P42"/>
  <sheetViews>
    <sheetView workbookViewId="0">
      <selection activeCell="L10" sqref="L10"/>
    </sheetView>
  </sheetViews>
  <sheetFormatPr defaultRowHeight="12.75" x14ac:dyDescent="0.2"/>
  <cols>
    <col min="9" max="9" width="11.140625" customWidth="1"/>
  </cols>
  <sheetData>
    <row r="2" spans="3:16" x14ac:dyDescent="0.2">
      <c r="K2" s="8" t="s">
        <v>35</v>
      </c>
    </row>
    <row r="3" spans="3:16" x14ac:dyDescent="0.2">
      <c r="H3" s="4">
        <v>0.80908309760679342</v>
      </c>
      <c r="I3" s="4">
        <v>0.67423613682405981</v>
      </c>
      <c r="K3">
        <v>0</v>
      </c>
    </row>
    <row r="4" spans="3:16" x14ac:dyDescent="0.2">
      <c r="H4">
        <f>SUM(H9:H38)</f>
        <v>0.32957503718242448</v>
      </c>
      <c r="K4">
        <v>0</v>
      </c>
    </row>
    <row r="5" spans="3:16" x14ac:dyDescent="0.2">
      <c r="J5">
        <f>H3/I3</f>
        <v>1.1999996046161518</v>
      </c>
      <c r="K5">
        <v>1.2</v>
      </c>
    </row>
    <row r="6" spans="3:16" ht="51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'Coal-311'!D7</f>
        <v>1.3710885852798589</v>
      </c>
      <c r="I7">
        <f>G9</f>
        <v>-6.7183939773710843E-2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'Coal-311'!D8</f>
        <v>1.3589174800354924</v>
      </c>
      <c r="F8">
        <f t="shared" ref="F8:F33" si="1">$H$3*D8+$I$3*D7</f>
        <v>2.0239146351217916</v>
      </c>
      <c r="I8">
        <f>G9</f>
        <v>-6.7183939773710843E-2</v>
      </c>
      <c r="J8">
        <f>F8+I8</f>
        <v>1.9567306953480808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1.9567306953480808</v>
      </c>
    </row>
    <row r="9" spans="3:16" x14ac:dyDescent="0.2">
      <c r="C9">
        <f t="shared" ref="C9:C42" si="4">C8+1</f>
        <v>1985</v>
      </c>
      <c r="D9">
        <f>'Coal-311'!D9</f>
        <v>1.3978201634877385</v>
      </c>
      <c r="E9">
        <f>'Coal (MECS) Prices'!AH22</f>
        <v>1.98</v>
      </c>
      <c r="F9">
        <f t="shared" si="1"/>
        <v>2.0471839397737108</v>
      </c>
      <c r="G9">
        <f>E9-F9</f>
        <v>-6.7183939773710843E-2</v>
      </c>
      <c r="H9">
        <f>G9^2</f>
        <v>4.5136817635176062E-3</v>
      </c>
      <c r="I9">
        <f>G9</f>
        <v>-6.7183939773710843E-2</v>
      </c>
      <c r="J9">
        <f t="shared" ref="J9:J33" si="5">F9+I9</f>
        <v>1.98</v>
      </c>
      <c r="M9">
        <f t="shared" si="2"/>
        <v>1985</v>
      </c>
      <c r="N9" s="2">
        <f t="shared" si="0"/>
        <v>1.3978201634877385</v>
      </c>
      <c r="O9">
        <f>E9</f>
        <v>1.98</v>
      </c>
      <c r="P9" s="2">
        <f t="shared" si="3"/>
        <v>1.98</v>
      </c>
    </row>
    <row r="10" spans="3:16" x14ac:dyDescent="0.2">
      <c r="C10">
        <f t="shared" si="4"/>
        <v>1986</v>
      </c>
      <c r="D10">
        <f>'Coal-311'!D10</f>
        <v>1.2990990990990992</v>
      </c>
      <c r="F10">
        <f t="shared" si="1"/>
        <v>1.9935399902020423</v>
      </c>
      <c r="I10">
        <f>(0.67*G9+0.33*G12)</f>
        <v>-6.8157068378927904E-2</v>
      </c>
      <c r="J10">
        <f t="shared" si="5"/>
        <v>1.9253829218231144</v>
      </c>
      <c r="M10">
        <f t="shared" si="2"/>
        <v>1986</v>
      </c>
      <c r="N10" s="2">
        <f t="shared" si="0"/>
        <v>1.2990990990990992</v>
      </c>
      <c r="P10" s="2">
        <f t="shared" si="3"/>
        <v>1.9253829218231144</v>
      </c>
    </row>
    <row r="11" spans="3:16" x14ac:dyDescent="0.2">
      <c r="C11">
        <f t="shared" si="4"/>
        <v>1987</v>
      </c>
      <c r="D11">
        <f>'Coal-311'!D11</f>
        <v>1.2596067917783738</v>
      </c>
      <c r="F11">
        <f t="shared" si="1"/>
        <v>1.8950261227867951</v>
      </c>
      <c r="I11">
        <f>(0.33*G9+0.67*G12)</f>
        <v>-6.9159685729757586E-2</v>
      </c>
      <c r="J11">
        <f t="shared" si="5"/>
        <v>1.8258664370570374</v>
      </c>
      <c r="M11">
        <f t="shared" si="2"/>
        <v>1987</v>
      </c>
      <c r="N11" s="2">
        <f t="shared" si="0"/>
        <v>1.2596067917783738</v>
      </c>
      <c r="P11" s="2">
        <f t="shared" si="3"/>
        <v>1.8258664370570374</v>
      </c>
    </row>
    <row r="12" spans="3:16" x14ac:dyDescent="0.2">
      <c r="C12">
        <f t="shared" si="4"/>
        <v>1988</v>
      </c>
      <c r="D12">
        <f>'Coal-311'!D12</f>
        <v>1.237030411449016</v>
      </c>
      <c r="E12">
        <f>'Coal (MECS) Prices'!AH25</f>
        <v>1.78</v>
      </c>
      <c r="F12">
        <f t="shared" si="1"/>
        <v>1.8501328143349747</v>
      </c>
      <c r="G12">
        <f>E12-F12</f>
        <v>-7.0132814334974647E-2</v>
      </c>
      <c r="H12">
        <f>G12^2</f>
        <v>4.9186116465440256E-3</v>
      </c>
      <c r="I12">
        <f>G12</f>
        <v>-7.0132814334974647E-2</v>
      </c>
      <c r="J12">
        <f t="shared" si="5"/>
        <v>1.78</v>
      </c>
      <c r="M12">
        <f t="shared" si="2"/>
        <v>1988</v>
      </c>
      <c r="N12" s="2">
        <f t="shared" si="0"/>
        <v>1.237030411449016</v>
      </c>
      <c r="O12">
        <f>E12</f>
        <v>1.78</v>
      </c>
      <c r="P12" s="2">
        <f t="shared" si="3"/>
        <v>1.78</v>
      </c>
    </row>
    <row r="13" spans="3:16" x14ac:dyDescent="0.2">
      <c r="C13">
        <f t="shared" si="4"/>
        <v>1989</v>
      </c>
      <c r="D13">
        <f>'Coal-311'!D13</f>
        <v>1.2259507829977627</v>
      </c>
      <c r="F13">
        <f t="shared" si="1"/>
        <v>1.8259466627705656</v>
      </c>
      <c r="I13">
        <f>(0.67*G12+0.33*G15)</f>
        <v>-2.8414240434230572E-2</v>
      </c>
      <c r="J13">
        <f t="shared" si="5"/>
        <v>1.7975324223363351</v>
      </c>
      <c r="M13">
        <f t="shared" si="2"/>
        <v>1989</v>
      </c>
      <c r="N13" s="2">
        <f t="shared" si="0"/>
        <v>1.2259507829977627</v>
      </c>
      <c r="P13" s="2">
        <f t="shared" si="3"/>
        <v>1.7975324223363351</v>
      </c>
    </row>
    <row r="14" spans="3:16" x14ac:dyDescent="0.2">
      <c r="C14">
        <f t="shared" si="4"/>
        <v>1990</v>
      </c>
      <c r="D14">
        <f>'Coal-311'!D14</f>
        <v>1.2212822796081924</v>
      </c>
      <c r="F14">
        <f t="shared" si="1"/>
        <v>1.814699169702525</v>
      </c>
      <c r="I14">
        <f>(0.33*G12+0.67*G15)</f>
        <v>1.4568532675626963E-2</v>
      </c>
      <c r="J14">
        <f t="shared" si="5"/>
        <v>1.8292677023781518</v>
      </c>
      <c r="M14">
        <f t="shared" si="2"/>
        <v>1990</v>
      </c>
      <c r="N14" s="2">
        <f t="shared" si="0"/>
        <v>1.2212822796081924</v>
      </c>
      <c r="P14" s="2">
        <f t="shared" si="3"/>
        <v>1.8292677023781518</v>
      </c>
    </row>
    <row r="15" spans="3:16" x14ac:dyDescent="0.2">
      <c r="C15">
        <f t="shared" si="4"/>
        <v>1991</v>
      </c>
      <c r="D15">
        <f>'Coal-311'!D15</f>
        <v>1.223953695458593</v>
      </c>
      <c r="E15" s="3">
        <f>'Coal (MECS) Prices'!AH28</f>
        <v>1.87</v>
      </c>
      <c r="F15">
        <f t="shared" si="1"/>
        <v>1.8137128934236291</v>
      </c>
      <c r="G15">
        <f>E15-F15</f>
        <v>5.6287106576371038E-2</v>
      </c>
      <c r="H15">
        <f>G15^2</f>
        <v>3.1682383667397517E-3</v>
      </c>
      <c r="I15">
        <f>G15</f>
        <v>5.6287106576371038E-2</v>
      </c>
      <c r="J15">
        <f t="shared" si="5"/>
        <v>1.87</v>
      </c>
      <c r="M15">
        <f t="shared" si="2"/>
        <v>1991</v>
      </c>
      <c r="N15" s="2">
        <f t="shared" si="0"/>
        <v>1.223953695458593</v>
      </c>
      <c r="O15">
        <f>E15</f>
        <v>1.87</v>
      </c>
      <c r="P15" s="2">
        <f t="shared" si="3"/>
        <v>1.87</v>
      </c>
    </row>
    <row r="16" spans="3:16" x14ac:dyDescent="0.2">
      <c r="C16">
        <f t="shared" si="4"/>
        <v>1992</v>
      </c>
      <c r="D16">
        <f>'Coal-311'!D16</f>
        <v>1.2035955056179777</v>
      </c>
      <c r="F16">
        <f t="shared" si="1"/>
        <v>1.7990425912285417</v>
      </c>
      <c r="I16">
        <f>(0.67*G15+0.33*G18)</f>
        <v>6.7907657033670521E-2</v>
      </c>
      <c r="J16">
        <f t="shared" si="5"/>
        <v>1.8669502482622122</v>
      </c>
      <c r="M16">
        <f t="shared" si="2"/>
        <v>1992</v>
      </c>
      <c r="N16" s="2">
        <f t="shared" si="0"/>
        <v>1.2035955056179777</v>
      </c>
      <c r="P16" s="2">
        <f t="shared" si="3"/>
        <v>1.8669502482622122</v>
      </c>
    </row>
    <row r="17" spans="3:16" x14ac:dyDescent="0.2">
      <c r="C17">
        <f t="shared" si="4"/>
        <v>1993</v>
      </c>
      <c r="D17">
        <f>'Coal-311'!D17</f>
        <v>1.1821880650994574</v>
      </c>
      <c r="F17">
        <f t="shared" si="1"/>
        <v>1.7679959656711168</v>
      </c>
      <c r="I17">
        <f>(0.33*G15+0.67*G18)</f>
        <v>7.9880345383615436E-2</v>
      </c>
      <c r="J17">
        <f t="shared" si="5"/>
        <v>1.8478763110547323</v>
      </c>
      <c r="M17">
        <f t="shared" si="2"/>
        <v>1993</v>
      </c>
      <c r="N17" s="2">
        <f t="shared" si="0"/>
        <v>1.1821880650994574</v>
      </c>
      <c r="P17" s="2">
        <f t="shared" si="3"/>
        <v>1.8478763110547323</v>
      </c>
    </row>
    <row r="18" spans="3:16" x14ac:dyDescent="0.2">
      <c r="C18">
        <f t="shared" si="4"/>
        <v>1994</v>
      </c>
      <c r="D18">
        <f>'Coal-311'!D18</f>
        <v>1.1635704576347983</v>
      </c>
      <c r="E18" s="3">
        <f>'Coal (MECS) Prices'!AH31</f>
        <v>1.83</v>
      </c>
      <c r="F18">
        <f t="shared" si="1"/>
        <v>1.7384991041590852</v>
      </c>
      <c r="G18">
        <f>E18-F18</f>
        <v>9.150089584091492E-2</v>
      </c>
      <c r="H18">
        <f>G18^2</f>
        <v>8.3724139396899617E-3</v>
      </c>
      <c r="I18">
        <f>G18</f>
        <v>9.150089584091492E-2</v>
      </c>
      <c r="J18">
        <f t="shared" si="5"/>
        <v>1.83</v>
      </c>
      <c r="M18">
        <f t="shared" si="2"/>
        <v>1994</v>
      </c>
      <c r="N18" s="2">
        <f t="shared" si="0"/>
        <v>1.1635704576347983</v>
      </c>
      <c r="O18">
        <f>E18</f>
        <v>1.83</v>
      </c>
      <c r="P18" s="2">
        <f t="shared" si="3"/>
        <v>1.83</v>
      </c>
    </row>
    <row r="19" spans="3:16" x14ac:dyDescent="0.2">
      <c r="C19">
        <f t="shared" si="4"/>
        <v>1995</v>
      </c>
      <c r="D19">
        <f>'Coal-311'!D19</f>
        <v>1.1644646924829156</v>
      </c>
      <c r="F19">
        <f t="shared" si="1"/>
        <v>1.7266699507261092</v>
      </c>
      <c r="I19">
        <f>0.75*G18+0.25*G22</f>
        <v>0.10158189468771905</v>
      </c>
      <c r="J19">
        <f t="shared" si="5"/>
        <v>1.8282518454138281</v>
      </c>
      <c r="M19">
        <f t="shared" si="2"/>
        <v>1995</v>
      </c>
      <c r="N19" s="2">
        <f t="shared" si="0"/>
        <v>1.1644646924829156</v>
      </c>
      <c r="P19" s="2">
        <f t="shared" si="3"/>
        <v>1.8282518454138281</v>
      </c>
    </row>
    <row r="20" spans="3:16" x14ac:dyDescent="0.2">
      <c r="C20">
        <f t="shared" si="4"/>
        <v>1996</v>
      </c>
      <c r="D20">
        <f>'Coal-311'!D20</f>
        <v>1.1383989145183175</v>
      </c>
      <c r="F20">
        <f t="shared" si="1"/>
        <v>1.7061834957983892</v>
      </c>
      <c r="I20">
        <f>0.5*G18+0.5*G22</f>
        <v>0.11166289353452319</v>
      </c>
      <c r="J20">
        <f t="shared" si="5"/>
        <v>1.8178463893329124</v>
      </c>
      <c r="M20">
        <f t="shared" si="2"/>
        <v>1996</v>
      </c>
      <c r="N20" s="2">
        <f t="shared" si="0"/>
        <v>1.1383989145183175</v>
      </c>
      <c r="P20" s="2">
        <f t="shared" si="3"/>
        <v>1.8178463893329124</v>
      </c>
    </row>
    <row r="21" spans="3:16" x14ac:dyDescent="0.2">
      <c r="C21">
        <f t="shared" si="4"/>
        <v>1997</v>
      </c>
      <c r="D21">
        <f>'Coal-311'!D21</f>
        <v>1.1114118177717636</v>
      </c>
      <c r="F21">
        <f t="shared" si="1"/>
        <v>1.6667742025291088</v>
      </c>
      <c r="I21">
        <f>0.25*G18+0.75*G22</f>
        <v>0.12174389238132732</v>
      </c>
      <c r="J21">
        <f t="shared" si="5"/>
        <v>1.7885180949104362</v>
      </c>
      <c r="M21">
        <f t="shared" si="2"/>
        <v>1997</v>
      </c>
      <c r="N21" s="2">
        <f t="shared" si="0"/>
        <v>1.1114118177717636</v>
      </c>
      <c r="P21" s="2">
        <f t="shared" si="3"/>
        <v>1.7885180949104362</v>
      </c>
    </row>
    <row r="22" spans="3:16" x14ac:dyDescent="0.2">
      <c r="C22">
        <f t="shared" si="4"/>
        <v>1998</v>
      </c>
      <c r="D22">
        <f>'Coal-311'!D22</f>
        <v>1.0738341968911918</v>
      </c>
      <c r="E22" s="3">
        <f>'Coal (MECS) Prices'!AH35</f>
        <v>1.75</v>
      </c>
      <c r="F22">
        <f t="shared" si="1"/>
        <v>1.6181751087718685</v>
      </c>
      <c r="G22">
        <f>E22-F22</f>
        <v>0.13182489122813146</v>
      </c>
      <c r="H22">
        <f>G22^2</f>
        <v>1.7377801947308692E-2</v>
      </c>
      <c r="I22">
        <f>G22</f>
        <v>0.13182489122813146</v>
      </c>
      <c r="J22">
        <f t="shared" si="5"/>
        <v>1.75</v>
      </c>
      <c r="M22">
        <f t="shared" si="2"/>
        <v>1998</v>
      </c>
      <c r="N22" s="2">
        <f t="shared" si="0"/>
        <v>1.0738341968911918</v>
      </c>
      <c r="O22">
        <f>E22</f>
        <v>1.75</v>
      </c>
      <c r="P22" s="2">
        <f t="shared" si="3"/>
        <v>1.75</v>
      </c>
    </row>
    <row r="23" spans="3:16" x14ac:dyDescent="0.2">
      <c r="C23">
        <f t="shared" si="4"/>
        <v>1999</v>
      </c>
      <c r="D23">
        <f>'Coal-311'!D23</f>
        <v>1.0635838150289019</v>
      </c>
      <c r="F23">
        <f t="shared" si="1"/>
        <v>1.5845455081295188</v>
      </c>
      <c r="I23">
        <f>0.75*G22+0.25*G26</f>
        <v>0.16416773888650116</v>
      </c>
      <c r="J23">
        <f t="shared" si="5"/>
        <v>1.74871324701602</v>
      </c>
      <c r="M23">
        <f t="shared" si="2"/>
        <v>1999</v>
      </c>
      <c r="N23" s="2">
        <f t="shared" si="0"/>
        <v>1.0635838150289019</v>
      </c>
      <c r="P23" s="2">
        <f t="shared" si="3"/>
        <v>1.74871324701602</v>
      </c>
    </row>
    <row r="24" spans="3:16" x14ac:dyDescent="0.2">
      <c r="C24">
        <f t="shared" si="4"/>
        <v>2000</v>
      </c>
      <c r="D24">
        <f>'Coal-311'!D24</f>
        <v>1.0766830138207757</v>
      </c>
      <c r="F24">
        <f t="shared" si="1"/>
        <v>1.5882326705964134</v>
      </c>
      <c r="I24">
        <f>0.5*G22+0.5*G26</f>
        <v>0.19651058654487086</v>
      </c>
      <c r="J24">
        <f t="shared" si="5"/>
        <v>1.7847432571412842</v>
      </c>
      <c r="M24">
        <f t="shared" si="2"/>
        <v>2000</v>
      </c>
      <c r="N24" s="2">
        <f t="shared" si="0"/>
        <v>1.0766830138207757</v>
      </c>
      <c r="P24" s="2">
        <f t="shared" si="3"/>
        <v>1.7847432571412842</v>
      </c>
    </row>
    <row r="25" spans="3:16" x14ac:dyDescent="0.2">
      <c r="C25">
        <f t="shared" si="4"/>
        <v>2001</v>
      </c>
      <c r="D25">
        <f>'Coal-311'!D25</f>
        <v>1.1211317418213969</v>
      </c>
      <c r="F25">
        <f t="shared" si="1"/>
        <v>1.633027338320761</v>
      </c>
      <c r="I25">
        <f>0.25*G22+0.75*G26</f>
        <v>0.22885343420324056</v>
      </c>
      <c r="J25">
        <f t="shared" si="5"/>
        <v>1.8618807725240014</v>
      </c>
      <c r="M25">
        <f t="shared" si="2"/>
        <v>2001</v>
      </c>
      <c r="N25" s="2">
        <f t="shared" si="0"/>
        <v>1.1211317418213969</v>
      </c>
      <c r="P25" s="2">
        <f t="shared" si="3"/>
        <v>1.8618807725240014</v>
      </c>
    </row>
    <row r="26" spans="3:16" x14ac:dyDescent="0.2">
      <c r="C26">
        <f t="shared" si="4"/>
        <v>2002</v>
      </c>
      <c r="D26">
        <f>'Coal-311'!D26</f>
        <v>1.1777482269503547</v>
      </c>
      <c r="E26" s="3">
        <f>'Coal (MECS) Prices'!AH39</f>
        <v>1.97</v>
      </c>
      <c r="F26">
        <f t="shared" si="1"/>
        <v>1.7088037181383897</v>
      </c>
      <c r="G26">
        <f>E26-F26</f>
        <v>0.26119628186161026</v>
      </c>
      <c r="H26">
        <f>G26^2</f>
        <v>6.8223497658329746E-2</v>
      </c>
      <c r="I26">
        <f>G26</f>
        <v>0.26119628186161026</v>
      </c>
      <c r="J26">
        <f t="shared" si="5"/>
        <v>1.97</v>
      </c>
      <c r="M26">
        <f t="shared" si="2"/>
        <v>2002</v>
      </c>
      <c r="N26" s="2">
        <f t="shared" si="0"/>
        <v>1.1777482269503547</v>
      </c>
      <c r="O26">
        <f>E26</f>
        <v>1.97</v>
      </c>
      <c r="P26" s="2">
        <f t="shared" si="3"/>
        <v>1.97</v>
      </c>
    </row>
    <row r="27" spans="3:16" x14ac:dyDescent="0.2">
      <c r="C27">
        <f t="shared" si="4"/>
        <v>2003</v>
      </c>
      <c r="D27">
        <f>'Coal-311'!D27</f>
        <v>1.1895861148197597</v>
      </c>
      <c r="F27">
        <f t="shared" si="1"/>
        <v>1.756554433338795</v>
      </c>
      <c r="I27">
        <f>0.75*G26+0.25*G30</f>
        <v>0.27303880585940338</v>
      </c>
      <c r="J27">
        <f t="shared" si="5"/>
        <v>2.0295932391981983</v>
      </c>
      <c r="M27">
        <f t="shared" si="2"/>
        <v>2003</v>
      </c>
      <c r="N27" s="2">
        <f t="shared" si="0"/>
        <v>1.1895861148197597</v>
      </c>
      <c r="P27" s="2">
        <f t="shared" si="3"/>
        <v>2.0295932391981983</v>
      </c>
    </row>
    <row r="28" spans="3:16" x14ac:dyDescent="0.2">
      <c r="C28">
        <f t="shared" si="4"/>
        <v>2004</v>
      </c>
      <c r="D28">
        <f>'Coal-311'!D28</f>
        <v>1.3600356030262573</v>
      </c>
      <c r="F28">
        <f t="shared" si="1"/>
        <v>1.9024437650276247</v>
      </c>
      <c r="I28">
        <f>0.5*G26+0.5*G30</f>
        <v>0.2848813298571965</v>
      </c>
      <c r="J28">
        <f t="shared" si="5"/>
        <v>2.1873250948848213</v>
      </c>
      <c r="M28">
        <f t="shared" si="2"/>
        <v>2004</v>
      </c>
      <c r="N28" s="2">
        <f t="shared" si="0"/>
        <v>1.3600356030262573</v>
      </c>
      <c r="P28" s="2">
        <f t="shared" si="3"/>
        <v>2.1873250948848213</v>
      </c>
    </row>
    <row r="29" spans="3:16" x14ac:dyDescent="0.2">
      <c r="C29">
        <f t="shared" si="4"/>
        <v>2005</v>
      </c>
      <c r="D29">
        <f>'Coal-311'!D29</f>
        <v>1.6591523895401261</v>
      </c>
      <c r="F29">
        <f t="shared" si="1"/>
        <v>2.2593773056584427</v>
      </c>
      <c r="I29">
        <f>0.25*G26+0.75*G30</f>
        <v>0.29672385385498962</v>
      </c>
      <c r="J29">
        <f t="shared" si="5"/>
        <v>2.5561011595134322</v>
      </c>
      <c r="M29">
        <f t="shared" si="2"/>
        <v>2005</v>
      </c>
      <c r="N29" s="2">
        <f t="shared" si="0"/>
        <v>1.6591523895401261</v>
      </c>
      <c r="P29" s="2">
        <f t="shared" si="3"/>
        <v>2.5561011595134322</v>
      </c>
    </row>
    <row r="30" spans="3:16" x14ac:dyDescent="0.2">
      <c r="C30">
        <f t="shared" si="4"/>
        <v>2006</v>
      </c>
      <c r="D30">
        <f>'Coal-311'!D30</f>
        <v>1.7832199546485261</v>
      </c>
      <c r="E30" s="3">
        <f>'Coal (MECS) Prices'!AH43</f>
        <v>2.87</v>
      </c>
      <c r="F30">
        <f t="shared" si="1"/>
        <v>2.5614336221472174</v>
      </c>
      <c r="G30">
        <f>E30-F30</f>
        <v>0.30856637785278274</v>
      </c>
      <c r="H30">
        <f>G30^2</f>
        <v>9.5213209541186283E-2</v>
      </c>
      <c r="I30">
        <f>G30</f>
        <v>0.30856637785278274</v>
      </c>
      <c r="J30">
        <f t="shared" si="5"/>
        <v>2.87</v>
      </c>
      <c r="M30">
        <f t="shared" si="2"/>
        <v>2006</v>
      </c>
      <c r="N30" s="2">
        <f t="shared" si="0"/>
        <v>1.7832199546485261</v>
      </c>
      <c r="O30">
        <f>E30</f>
        <v>2.87</v>
      </c>
      <c r="P30" s="2">
        <f t="shared" si="3"/>
        <v>2.87</v>
      </c>
    </row>
    <row r="31" spans="3:16" x14ac:dyDescent="0.2">
      <c r="C31">
        <f t="shared" si="4"/>
        <v>2007</v>
      </c>
      <c r="D31">
        <f>'Coal-311'!D31</f>
        <v>1.8238712561466248</v>
      </c>
      <c r="F31">
        <f t="shared" si="1"/>
        <v>2.6779747388889019</v>
      </c>
      <c r="I31" s="15">
        <f>G30</f>
        <v>0.30856637785278274</v>
      </c>
      <c r="J31">
        <f t="shared" si="5"/>
        <v>2.9865411167416847</v>
      </c>
      <c r="M31">
        <f t="shared" si="2"/>
        <v>2007</v>
      </c>
      <c r="N31" s="2">
        <f t="shared" si="0"/>
        <v>1.8238712561466248</v>
      </c>
      <c r="P31" s="2">
        <f t="shared" si="3"/>
        <v>2.9865411167416847</v>
      </c>
    </row>
    <row r="32" spans="3:16" x14ac:dyDescent="0.2">
      <c r="C32">
        <f t="shared" si="4"/>
        <v>2008</v>
      </c>
      <c r="D32">
        <f>'Coal-311'!D32</f>
        <v>2.3044843049327355</v>
      </c>
      <c r="F32">
        <f t="shared" si="1"/>
        <v>3.0942392096299614</v>
      </c>
      <c r="I32" s="15">
        <f>G30</f>
        <v>0.30856637785278274</v>
      </c>
      <c r="J32">
        <f t="shared" si="5"/>
        <v>3.4028055874827441</v>
      </c>
      <c r="M32">
        <f t="shared" si="2"/>
        <v>2008</v>
      </c>
      <c r="N32" s="2">
        <f t="shared" si="0"/>
        <v>2.3044843049327355</v>
      </c>
      <c r="P32" s="2">
        <f t="shared" si="3"/>
        <v>3.4028055874827441</v>
      </c>
    </row>
    <row r="33" spans="3:16" x14ac:dyDescent="0.2">
      <c r="C33">
        <f t="shared" si="4"/>
        <v>2009</v>
      </c>
      <c r="D33">
        <f>'Coal-311'!D33</f>
        <v>2.5407882676443627</v>
      </c>
      <c r="F33">
        <f t="shared" si="1"/>
        <v>3.6094754370782258</v>
      </c>
      <c r="I33" s="15">
        <f>0.5*G30+0.5*G34</f>
        <v>-2.4424434547507756E-2</v>
      </c>
      <c r="J33">
        <f t="shared" si="5"/>
        <v>3.5850510025307178</v>
      </c>
      <c r="M33">
        <f t="shared" si="2"/>
        <v>2009</v>
      </c>
      <c r="N33" s="2">
        <f t="shared" si="0"/>
        <v>2.5407882676443627</v>
      </c>
      <c r="P33" s="2">
        <f t="shared" si="3"/>
        <v>3.5850510025307178</v>
      </c>
    </row>
    <row r="34" spans="3:16" x14ac:dyDescent="0.2">
      <c r="C34">
        <f t="shared" si="4"/>
        <v>2010</v>
      </c>
      <c r="D34" s="3">
        <f>[4]Prices!H30</f>
        <v>2.7862700228832953</v>
      </c>
      <c r="E34" s="3">
        <f>'Coal (MECS) Prices'!AH47</f>
        <v>3.61</v>
      </c>
      <c r="F34">
        <f>$H$3*D34+$I$3*D33</f>
        <v>3.9674152469477981</v>
      </c>
      <c r="G34">
        <f>E34-F34</f>
        <v>-0.35741524694779825</v>
      </c>
      <c r="H34">
        <f>G34^2</f>
        <v>0.12774565875075561</v>
      </c>
      <c r="I34">
        <f>G34</f>
        <v>-0.35741524694779825</v>
      </c>
      <c r="J34">
        <f>F34+I34</f>
        <v>3.61</v>
      </c>
      <c r="M34">
        <f>C34</f>
        <v>2010</v>
      </c>
      <c r="N34">
        <f t="shared" si="0"/>
        <v>2.7862700228832953</v>
      </c>
      <c r="O34">
        <f>E34</f>
        <v>3.61</v>
      </c>
      <c r="P34" s="2">
        <f>J34</f>
        <v>3.61</v>
      </c>
    </row>
    <row r="35" spans="3:16" x14ac:dyDescent="0.2">
      <c r="C35">
        <f t="shared" si="4"/>
        <v>2011</v>
      </c>
      <c r="D35" s="3">
        <f>[4]Prices!H31</f>
        <v>3.175707000463607</v>
      </c>
      <c r="F35">
        <f t="shared" ref="F35:F42" si="6">$H$3*D35+$I$3*D34</f>
        <v>4.4480147934041909</v>
      </c>
      <c r="I35">
        <f>0.75*G34+0.25*G38</f>
        <v>-0.26968014550674801</v>
      </c>
      <c r="J35">
        <f t="shared" ref="J35:J42" si="7">F35+I35</f>
        <v>4.1783346478974428</v>
      </c>
      <c r="M35">
        <f t="shared" ref="M35:M42" si="8">C35</f>
        <v>2011</v>
      </c>
      <c r="N35">
        <f t="shared" si="0"/>
        <v>3.175707000463607</v>
      </c>
      <c r="P35" s="2">
        <f t="shared" ref="P35:P42" si="9">J35</f>
        <v>4.1783346478974428</v>
      </c>
    </row>
    <row r="36" spans="3:16" x14ac:dyDescent="0.2">
      <c r="C36">
        <f t="shared" si="4"/>
        <v>2012</v>
      </c>
      <c r="D36" s="3">
        <f>[4]Prices!H32</f>
        <v>3.0787878787878791</v>
      </c>
      <c r="F36">
        <f t="shared" si="6"/>
        <v>4.6321716535216506</v>
      </c>
      <c r="I36">
        <f>0.5*G34+0.5*G38</f>
        <v>-0.18194504406569778</v>
      </c>
      <c r="J36">
        <f t="shared" si="7"/>
        <v>4.4502266094559531</v>
      </c>
      <c r="M36">
        <f t="shared" si="8"/>
        <v>2012</v>
      </c>
      <c r="N36">
        <f t="shared" si="0"/>
        <v>3.0787878787878791</v>
      </c>
      <c r="P36" s="2">
        <f t="shared" si="9"/>
        <v>4.4502266094559531</v>
      </c>
    </row>
    <row r="37" spans="3:16" x14ac:dyDescent="0.2">
      <c r="C37">
        <f t="shared" si="4"/>
        <v>2013</v>
      </c>
      <c r="D37" s="3">
        <f>[4]Prices!H33</f>
        <v>2.8060185185185182</v>
      </c>
      <c r="F37">
        <f t="shared" si="6"/>
        <v>4.3461322003996692</v>
      </c>
      <c r="I37">
        <f>0.25*G34+0.75*G38</f>
        <v>-9.4209942624647547E-2</v>
      </c>
      <c r="J37">
        <f t="shared" si="7"/>
        <v>4.2519222577750213</v>
      </c>
      <c r="M37">
        <f t="shared" si="8"/>
        <v>2013</v>
      </c>
      <c r="N37">
        <f t="shared" si="0"/>
        <v>2.8060185185185182</v>
      </c>
      <c r="P37" s="2">
        <f t="shared" si="9"/>
        <v>4.2519222577750213</v>
      </c>
    </row>
    <row r="38" spans="3:16" x14ac:dyDescent="0.2">
      <c r="C38">
        <f t="shared" si="4"/>
        <v>2014</v>
      </c>
      <c r="D38" s="3">
        <f>[4]Prices!H34</f>
        <v>2.6011614401858307</v>
      </c>
      <c r="E38" s="3">
        <f>'Coal (MECS) Prices'!AH51</f>
        <v>3.99</v>
      </c>
      <c r="F38">
        <f t="shared" si="6"/>
        <v>3.9964748411835975</v>
      </c>
      <c r="G38">
        <f>E38-F38</f>
        <v>-6.474841183597313E-3</v>
      </c>
      <c r="H38">
        <f>G38^2</f>
        <v>4.1923568352807856E-5</v>
      </c>
      <c r="I38">
        <f>G38</f>
        <v>-6.474841183597313E-3</v>
      </c>
      <c r="J38">
        <f t="shared" si="7"/>
        <v>3.99</v>
      </c>
      <c r="M38">
        <f t="shared" si="8"/>
        <v>2014</v>
      </c>
      <c r="N38">
        <f t="shared" si="0"/>
        <v>2.6011614401858307</v>
      </c>
      <c r="O38">
        <f>E38</f>
        <v>3.99</v>
      </c>
      <c r="P38" s="2">
        <f t="shared" si="9"/>
        <v>3.99</v>
      </c>
    </row>
    <row r="39" spans="3:16" x14ac:dyDescent="0.2">
      <c r="C39">
        <f t="shared" si="4"/>
        <v>2015</v>
      </c>
      <c r="D39" s="3">
        <f>[4]Prices!H35</f>
        <v>2.4259102455546149</v>
      </c>
      <c r="F39">
        <f t="shared" si="6"/>
        <v>3.7165600166759871</v>
      </c>
      <c r="I39" s="21">
        <f>I38</f>
        <v>-6.474841183597313E-3</v>
      </c>
      <c r="J39">
        <f t="shared" si="7"/>
        <v>3.7100851754923898</v>
      </c>
      <c r="M39">
        <f t="shared" si="8"/>
        <v>2015</v>
      </c>
      <c r="N39">
        <f t="shared" si="0"/>
        <v>2.4259102455546149</v>
      </c>
      <c r="P39" s="2">
        <f t="shared" si="9"/>
        <v>3.7100851754923898</v>
      </c>
    </row>
    <row r="40" spans="3:16" x14ac:dyDescent="0.2">
      <c r="C40">
        <f t="shared" si="4"/>
        <v>2016</v>
      </c>
      <c r="D40" s="3">
        <f>[4]Prices!H36</f>
        <v>2.2987413915934458</v>
      </c>
      <c r="F40">
        <f t="shared" si="6"/>
        <v>3.4955091579520259</v>
      </c>
      <c r="I40" s="21">
        <f t="shared" ref="I40:I42" si="10">I39</f>
        <v>-6.474841183597313E-3</v>
      </c>
      <c r="J40">
        <f t="shared" si="7"/>
        <v>3.4890343167684286</v>
      </c>
      <c r="M40">
        <f t="shared" si="8"/>
        <v>2016</v>
      </c>
      <c r="N40">
        <f t="shared" si="0"/>
        <v>2.2987413915934458</v>
      </c>
      <c r="P40" s="2">
        <f t="shared" si="9"/>
        <v>3.4890343167684286</v>
      </c>
    </row>
    <row r="41" spans="3:16" x14ac:dyDescent="0.2">
      <c r="C41">
        <f t="shared" si="4"/>
        <v>2017</v>
      </c>
      <c r="D41" s="3">
        <f>[4]Prices!H37</f>
        <v>2.6728199211614267</v>
      </c>
      <c r="F41">
        <f t="shared" si="6"/>
        <v>3.7124279365839605</v>
      </c>
      <c r="I41" s="21">
        <f t="shared" si="10"/>
        <v>-6.474841183597313E-3</v>
      </c>
      <c r="J41">
        <f t="shared" si="7"/>
        <v>3.7059530954003632</v>
      </c>
      <c r="M41">
        <f t="shared" si="8"/>
        <v>2017</v>
      </c>
      <c r="N41">
        <f t="shared" si="0"/>
        <v>2.6728199211614267</v>
      </c>
      <c r="P41" s="2">
        <f t="shared" si="9"/>
        <v>3.7059530954003632</v>
      </c>
    </row>
    <row r="42" spans="3:16" x14ac:dyDescent="0.2">
      <c r="C42">
        <f t="shared" si="4"/>
        <v>2018</v>
      </c>
      <c r="D42" s="3">
        <f>[4]Prices!H38</f>
        <v>2.8656155070157672</v>
      </c>
      <c r="F42">
        <f t="shared" si="6"/>
        <v>4.1206328490366468</v>
      </c>
      <c r="I42" s="21">
        <f t="shared" si="10"/>
        <v>-6.474841183597313E-3</v>
      </c>
      <c r="J42">
        <f t="shared" si="7"/>
        <v>4.1141580078530495</v>
      </c>
      <c r="M42">
        <f t="shared" si="8"/>
        <v>2018</v>
      </c>
      <c r="N42">
        <f t="shared" si="0"/>
        <v>2.8656155070157672</v>
      </c>
      <c r="P42" s="2">
        <f t="shared" si="9"/>
        <v>4.1141580078530495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2:P42"/>
  <sheetViews>
    <sheetView topLeftCell="A9" workbookViewId="0">
      <selection activeCell="C34" sqref="C34:Q42"/>
    </sheetView>
  </sheetViews>
  <sheetFormatPr defaultRowHeight="12.75" x14ac:dyDescent="0.2"/>
  <cols>
    <col min="9" max="9" width="11.140625" customWidth="1"/>
    <col min="10" max="10" width="10" customWidth="1"/>
  </cols>
  <sheetData>
    <row r="2" spans="3:16" x14ac:dyDescent="0.2">
      <c r="K2" s="8" t="s">
        <v>35</v>
      </c>
    </row>
    <row r="3" spans="3:16" x14ac:dyDescent="0.2">
      <c r="H3" s="14">
        <v>0.92698200423692056</v>
      </c>
      <c r="I3" s="4">
        <v>0.77248548623920366</v>
      </c>
      <c r="K3">
        <v>0</v>
      </c>
    </row>
    <row r="4" spans="3:16" x14ac:dyDescent="0.2">
      <c r="H4">
        <f>SUM(H9:H38)</f>
        <v>0.74307456639990654</v>
      </c>
      <c r="K4">
        <v>0</v>
      </c>
    </row>
    <row r="5" spans="3:16" x14ac:dyDescent="0.2">
      <c r="J5">
        <f>H3/I3</f>
        <v>1.1999992501475638</v>
      </c>
      <c r="K5">
        <v>1.2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'Coal-311'!D7</f>
        <v>1.3710885852798589</v>
      </c>
      <c r="I7">
        <f>G9</f>
        <v>-0.39299816703681456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'Coal-311'!D8</f>
        <v>1.3589174800354924</v>
      </c>
      <c r="F8">
        <f t="shared" ref="F8:F33" si="1">$H$3*D8+$I$3*D7</f>
        <v>2.31883808171282</v>
      </c>
      <c r="I8">
        <f>G9</f>
        <v>-0.39299816703681456</v>
      </c>
      <c r="J8">
        <f>F8+I8</f>
        <v>1.9258399146760055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1.9258399146760055</v>
      </c>
    </row>
    <row r="9" spans="3:16" x14ac:dyDescent="0.2">
      <c r="C9">
        <f t="shared" ref="C9:C42" si="4">C8+1</f>
        <v>1985</v>
      </c>
      <c r="D9">
        <f>'Coal-311'!D9</f>
        <v>1.3978201634877385</v>
      </c>
      <c r="E9">
        <f>'Coal (MECS) Prices'!AI22</f>
        <v>1.9525000000000001</v>
      </c>
      <c r="F9">
        <f t="shared" si="1"/>
        <v>2.3454981670368147</v>
      </c>
      <c r="G9">
        <f>E9-F9</f>
        <v>-0.39299816703681456</v>
      </c>
      <c r="H9">
        <f>G9^2</f>
        <v>0.15444755929429599</v>
      </c>
      <c r="I9">
        <f>G9</f>
        <v>-0.39299816703681456</v>
      </c>
      <c r="J9">
        <f t="shared" ref="J9:J33" si="5">F9+I9</f>
        <v>1.9525000000000001</v>
      </c>
      <c r="M9">
        <f t="shared" si="2"/>
        <v>1985</v>
      </c>
      <c r="N9" s="2">
        <f t="shared" si="0"/>
        <v>1.3978201634877385</v>
      </c>
      <c r="O9">
        <f>E9</f>
        <v>1.9525000000000001</v>
      </c>
      <c r="P9" s="2">
        <f t="shared" si="3"/>
        <v>1.9525000000000001</v>
      </c>
    </row>
    <row r="10" spans="3:16" x14ac:dyDescent="0.2">
      <c r="C10">
        <f t="shared" si="4"/>
        <v>1986</v>
      </c>
      <c r="D10">
        <f>'Coal-311'!D10</f>
        <v>1.2990990990990992</v>
      </c>
      <c r="F10">
        <f t="shared" si="1"/>
        <v>2.2840372752520497</v>
      </c>
      <c r="I10">
        <f>(0.67*G9+0.33*G12)</f>
        <v>-0.32757062730563574</v>
      </c>
      <c r="J10">
        <f t="shared" si="5"/>
        <v>1.9564666479464139</v>
      </c>
      <c r="M10">
        <f t="shared" si="2"/>
        <v>1986</v>
      </c>
      <c r="N10" s="2">
        <f t="shared" si="0"/>
        <v>1.2990990990990992</v>
      </c>
      <c r="P10" s="2">
        <f t="shared" si="3"/>
        <v>1.9564666479464139</v>
      </c>
    </row>
    <row r="11" spans="3:16" x14ac:dyDescent="0.2">
      <c r="C11">
        <f t="shared" si="4"/>
        <v>1987</v>
      </c>
      <c r="D11">
        <f>'Coal-311'!D11</f>
        <v>1.2596067917783738</v>
      </c>
      <c r="F11">
        <f t="shared" si="1"/>
        <v>2.1711680276336334</v>
      </c>
      <c r="I11">
        <f>(0.33*G9+0.67*G12)</f>
        <v>-0.26016043485533025</v>
      </c>
      <c r="J11">
        <f t="shared" si="5"/>
        <v>1.911007592778303</v>
      </c>
      <c r="M11">
        <f t="shared" si="2"/>
        <v>1987</v>
      </c>
      <c r="N11" s="2">
        <f t="shared" si="0"/>
        <v>1.2596067917783738</v>
      </c>
      <c r="P11" s="2">
        <f t="shared" si="3"/>
        <v>1.911007592778303</v>
      </c>
    </row>
    <row r="12" spans="3:16" x14ac:dyDescent="0.2">
      <c r="C12">
        <f t="shared" si="4"/>
        <v>1988</v>
      </c>
      <c r="D12">
        <f>'Coal-311'!D12</f>
        <v>1.237030411449016</v>
      </c>
      <c r="E12">
        <f>'Coal (MECS) Prices'!AI25</f>
        <v>1.9250000000000003</v>
      </c>
      <c r="F12">
        <f t="shared" si="1"/>
        <v>2.1197328951241516</v>
      </c>
      <c r="G12">
        <f>E12-F12</f>
        <v>-0.19473289512415137</v>
      </c>
      <c r="H12">
        <f>G12^2</f>
        <v>3.7920900443433735E-2</v>
      </c>
      <c r="I12">
        <f>G12</f>
        <v>-0.19473289512415137</v>
      </c>
      <c r="J12">
        <f t="shared" si="5"/>
        <v>1.9250000000000003</v>
      </c>
      <c r="M12">
        <f t="shared" si="2"/>
        <v>1988</v>
      </c>
      <c r="N12" s="2">
        <f t="shared" si="0"/>
        <v>1.237030411449016</v>
      </c>
      <c r="O12">
        <f>E12</f>
        <v>1.9250000000000003</v>
      </c>
      <c r="P12" s="2">
        <f t="shared" si="3"/>
        <v>1.9250000000000003</v>
      </c>
    </row>
    <row r="13" spans="3:16" x14ac:dyDescent="0.2">
      <c r="C13">
        <f t="shared" si="4"/>
        <v>1989</v>
      </c>
      <c r="D13">
        <f>'Coal-311'!D13</f>
        <v>1.2259507829977627</v>
      </c>
      <c r="F13">
        <f t="shared" si="1"/>
        <v>2.0920223527999635</v>
      </c>
      <c r="I13">
        <f>(0.67*G12+0.33*G15)</f>
        <v>-0.24993298188477164</v>
      </c>
      <c r="J13">
        <f t="shared" si="5"/>
        <v>1.842089370915192</v>
      </c>
      <c r="M13">
        <f t="shared" si="2"/>
        <v>1989</v>
      </c>
      <c r="N13" s="2">
        <f t="shared" si="0"/>
        <v>1.2259507829977627</v>
      </c>
      <c r="P13" s="2">
        <f t="shared" si="3"/>
        <v>1.842089370915192</v>
      </c>
    </row>
    <row r="14" spans="3:16" x14ac:dyDescent="0.2">
      <c r="C14">
        <f t="shared" si="4"/>
        <v>1990</v>
      </c>
      <c r="D14">
        <f>'Coal-311'!D14</f>
        <v>1.2212822796081924</v>
      </c>
      <c r="F14">
        <f t="shared" si="1"/>
        <v>2.0791358819995969</v>
      </c>
      <c r="I14">
        <f>(0.33*G12+0.67*G15)</f>
        <v>-0.30680579854722889</v>
      </c>
      <c r="J14">
        <f t="shared" si="5"/>
        <v>1.7723300834523679</v>
      </c>
      <c r="M14">
        <f t="shared" si="2"/>
        <v>1990</v>
      </c>
      <c r="N14" s="2">
        <f t="shared" si="0"/>
        <v>1.2212822796081924</v>
      </c>
      <c r="P14" s="2">
        <f t="shared" si="3"/>
        <v>1.7723300834523679</v>
      </c>
    </row>
    <row r="15" spans="3:16" x14ac:dyDescent="0.2">
      <c r="C15">
        <f t="shared" si="4"/>
        <v>1991</v>
      </c>
      <c r="D15">
        <f>'Coal-311'!D15</f>
        <v>1.223953695458593</v>
      </c>
      <c r="E15" s="3">
        <f>'Coal (MECS) Prices'!AI28</f>
        <v>1.7160000000000002</v>
      </c>
      <c r="F15">
        <f t="shared" si="1"/>
        <v>2.0780058853078494</v>
      </c>
      <c r="G15">
        <f>E15-F15</f>
        <v>-0.36200588530784916</v>
      </c>
      <c r="H15">
        <f>G15^2</f>
        <v>0.13104826099751965</v>
      </c>
      <c r="I15">
        <f>G15</f>
        <v>-0.36200588530784916</v>
      </c>
      <c r="J15">
        <f t="shared" si="5"/>
        <v>1.7160000000000002</v>
      </c>
      <c r="M15">
        <f t="shared" si="2"/>
        <v>1991</v>
      </c>
      <c r="N15" s="2">
        <f t="shared" si="0"/>
        <v>1.223953695458593</v>
      </c>
      <c r="O15">
        <f>E15</f>
        <v>1.7160000000000002</v>
      </c>
      <c r="P15" s="2">
        <f t="shared" si="3"/>
        <v>1.7160000000000002</v>
      </c>
    </row>
    <row r="16" spans="3:16" x14ac:dyDescent="0.2">
      <c r="C16">
        <f t="shared" si="4"/>
        <v>1992</v>
      </c>
      <c r="D16">
        <f>'Coal-311'!D16</f>
        <v>1.2035955056179777</v>
      </c>
      <c r="F16">
        <f t="shared" si="1"/>
        <v>2.0611978396589041</v>
      </c>
      <c r="I16">
        <f>(0.67*G15+0.33*G18)</f>
        <v>-0.22103850222688443</v>
      </c>
      <c r="J16">
        <f t="shared" si="5"/>
        <v>1.8401593374320198</v>
      </c>
      <c r="M16">
        <f t="shared" si="2"/>
        <v>1992</v>
      </c>
      <c r="N16" s="2">
        <f t="shared" si="0"/>
        <v>1.2035955056179777</v>
      </c>
      <c r="P16" s="2">
        <f t="shared" si="3"/>
        <v>1.8401593374320198</v>
      </c>
    </row>
    <row r="17" spans="3:16" x14ac:dyDescent="0.2">
      <c r="C17">
        <f t="shared" si="4"/>
        <v>1993</v>
      </c>
      <c r="D17">
        <f>'Coal-311'!D17</f>
        <v>1.1821880650994574</v>
      </c>
      <c r="F17">
        <f t="shared" si="1"/>
        <v>2.0256271213634855</v>
      </c>
      <c r="I17">
        <f>(0.33*G15+0.67*G18)</f>
        <v>-7.579938026467832E-2</v>
      </c>
      <c r="J17">
        <f t="shared" si="5"/>
        <v>1.9498277410988072</v>
      </c>
      <c r="M17">
        <f t="shared" si="2"/>
        <v>1993</v>
      </c>
      <c r="N17" s="2">
        <f t="shared" si="0"/>
        <v>1.1821880650994574</v>
      </c>
      <c r="P17" s="2">
        <f t="shared" si="3"/>
        <v>1.9498277410988072</v>
      </c>
    </row>
    <row r="18" spans="3:16" x14ac:dyDescent="0.2">
      <c r="C18">
        <f t="shared" si="4"/>
        <v>1994</v>
      </c>
      <c r="D18">
        <f>'Coal-311'!D18</f>
        <v>1.1635704576347983</v>
      </c>
      <c r="E18" s="3">
        <f>'Coal (MECS) Prices'!AI31</f>
        <v>2.0570000000000004</v>
      </c>
      <c r="F18">
        <f t="shared" si="1"/>
        <v>1.991831997183714</v>
      </c>
      <c r="G18">
        <f>E18-F18</f>
        <v>6.516800281628643E-2</v>
      </c>
      <c r="H18">
        <f>G18^2</f>
        <v>4.2468685910635158E-3</v>
      </c>
      <c r="I18">
        <f>G18</f>
        <v>6.516800281628643E-2</v>
      </c>
      <c r="J18">
        <f t="shared" si="5"/>
        <v>2.0570000000000004</v>
      </c>
      <c r="M18">
        <f t="shared" si="2"/>
        <v>1994</v>
      </c>
      <c r="N18" s="2">
        <f t="shared" si="0"/>
        <v>1.1635704576347983</v>
      </c>
      <c r="O18">
        <f>E18</f>
        <v>2.0570000000000004</v>
      </c>
      <c r="P18" s="2">
        <f t="shared" si="3"/>
        <v>2.0570000000000004</v>
      </c>
    </row>
    <row r="19" spans="3:16" x14ac:dyDescent="0.2">
      <c r="C19">
        <f t="shared" si="4"/>
        <v>1995</v>
      </c>
      <c r="D19">
        <f>'Coal-311'!D19</f>
        <v>1.1644646924829156</v>
      </c>
      <c r="F19">
        <f t="shared" si="1"/>
        <v>1.9782791052405324</v>
      </c>
      <c r="I19">
        <f>0.75*G18+0.25*G22</f>
        <v>8.5382383483275093E-2</v>
      </c>
      <c r="J19">
        <f t="shared" si="5"/>
        <v>2.0636614887238074</v>
      </c>
      <c r="M19">
        <f t="shared" si="2"/>
        <v>1995</v>
      </c>
      <c r="N19" s="2">
        <f t="shared" si="0"/>
        <v>1.1644646924829156</v>
      </c>
      <c r="P19" s="2">
        <f t="shared" si="3"/>
        <v>2.0636614887238074</v>
      </c>
    </row>
    <row r="20" spans="3:16" x14ac:dyDescent="0.2">
      <c r="C20">
        <f t="shared" si="4"/>
        <v>1996</v>
      </c>
      <c r="D20">
        <f>'Coal-311'!D20</f>
        <v>1.1383989145183175</v>
      </c>
      <c r="F20">
        <f t="shared" si="1"/>
        <v>1.9548073815823748</v>
      </c>
      <c r="I20">
        <f>0.5*G18+0.5*G22</f>
        <v>0.10559676415026376</v>
      </c>
      <c r="J20">
        <f t="shared" si="5"/>
        <v>2.0604041457326385</v>
      </c>
      <c r="M20">
        <f t="shared" si="2"/>
        <v>1996</v>
      </c>
      <c r="N20" s="2">
        <f t="shared" si="0"/>
        <v>1.1383989145183175</v>
      </c>
      <c r="P20" s="2">
        <f t="shared" si="3"/>
        <v>2.0604041457326385</v>
      </c>
    </row>
    <row r="21" spans="3:16" x14ac:dyDescent="0.2">
      <c r="C21">
        <f t="shared" si="4"/>
        <v>1997</v>
      </c>
      <c r="D21">
        <f>'Coal-311'!D21</f>
        <v>1.1114118177717636</v>
      </c>
      <c r="F21">
        <f t="shared" si="1"/>
        <v>1.9096553933865326</v>
      </c>
      <c r="I21">
        <f>0.25*G18+0.75*G22</f>
        <v>0.12581114481725242</v>
      </c>
      <c r="J21">
        <f t="shared" si="5"/>
        <v>2.0354665382037851</v>
      </c>
      <c r="M21">
        <f t="shared" si="2"/>
        <v>1997</v>
      </c>
      <c r="N21" s="2">
        <f t="shared" si="0"/>
        <v>1.1114118177717636</v>
      </c>
      <c r="P21" s="2">
        <f t="shared" si="3"/>
        <v>2.0354665382037851</v>
      </c>
    </row>
    <row r="22" spans="3:16" x14ac:dyDescent="0.2">
      <c r="C22">
        <f t="shared" si="4"/>
        <v>1998</v>
      </c>
      <c r="D22">
        <f>'Coal-311'!D22</f>
        <v>1.0738341968911918</v>
      </c>
      <c r="E22" s="3">
        <f>'Coal (MECS) Prices'!AI35</f>
        <v>2</v>
      </c>
      <c r="F22">
        <f t="shared" si="1"/>
        <v>1.8539744745157589</v>
      </c>
      <c r="G22">
        <f>E22-F22</f>
        <v>0.14602552548424108</v>
      </c>
      <c r="H22">
        <f>G22^2</f>
        <v>2.1323454092948741E-2</v>
      </c>
      <c r="I22">
        <f>G22</f>
        <v>0.14602552548424108</v>
      </c>
      <c r="J22">
        <f t="shared" si="5"/>
        <v>2</v>
      </c>
      <c r="M22">
        <f t="shared" si="2"/>
        <v>1998</v>
      </c>
      <c r="N22" s="2">
        <f t="shared" si="0"/>
        <v>1.0738341968911918</v>
      </c>
      <c r="O22">
        <f>E22</f>
        <v>2</v>
      </c>
      <c r="P22" s="2">
        <f t="shared" si="3"/>
        <v>2</v>
      </c>
    </row>
    <row r="23" spans="3:16" x14ac:dyDescent="0.2">
      <c r="C23">
        <f t="shared" si="4"/>
        <v>1999</v>
      </c>
      <c r="D23">
        <f>'Coal-311'!D23</f>
        <v>1.0635838150289019</v>
      </c>
      <c r="F23">
        <f t="shared" si="1"/>
        <v>1.8154443882552187</v>
      </c>
      <c r="I23">
        <f>0.75*G22+0.25*G26</f>
        <v>0.13431679145717429</v>
      </c>
      <c r="J23">
        <f t="shared" si="5"/>
        <v>1.949761179712393</v>
      </c>
      <c r="M23">
        <f t="shared" si="2"/>
        <v>1999</v>
      </c>
      <c r="N23" s="2">
        <f t="shared" si="0"/>
        <v>1.0635838150289019</v>
      </c>
      <c r="P23" s="2">
        <f t="shared" si="3"/>
        <v>1.949761179712393</v>
      </c>
    </row>
    <row r="24" spans="3:16" x14ac:dyDescent="0.2">
      <c r="C24">
        <f t="shared" si="4"/>
        <v>2000</v>
      </c>
      <c r="D24">
        <f>'Coal-311'!D24</f>
        <v>1.0766830138207757</v>
      </c>
      <c r="F24">
        <f t="shared" si="1"/>
        <v>1.8196688385881792</v>
      </c>
      <c r="I24">
        <f>0.5*G22+0.5*G26</f>
        <v>0.1226080574301075</v>
      </c>
      <c r="J24">
        <f t="shared" si="5"/>
        <v>1.9422768960182868</v>
      </c>
      <c r="M24">
        <f t="shared" si="2"/>
        <v>2000</v>
      </c>
      <c r="N24" s="2">
        <f t="shared" si="0"/>
        <v>1.0766830138207757</v>
      </c>
      <c r="P24" s="2">
        <f t="shared" si="3"/>
        <v>1.9422768960182868</v>
      </c>
    </row>
    <row r="25" spans="3:16" x14ac:dyDescent="0.2">
      <c r="C25">
        <f t="shared" si="4"/>
        <v>2001</v>
      </c>
      <c r="D25">
        <f>'Coal-311'!D25</f>
        <v>1.1211317418213969</v>
      </c>
      <c r="F25">
        <f t="shared" si="1"/>
        <v>1.8709909505040614</v>
      </c>
      <c r="I25">
        <f>0.25*G22+0.75*G26</f>
        <v>0.11089932340304071</v>
      </c>
      <c r="J25">
        <f t="shared" si="5"/>
        <v>1.981890273907102</v>
      </c>
      <c r="M25">
        <f t="shared" si="2"/>
        <v>2001</v>
      </c>
      <c r="N25" s="2">
        <f t="shared" si="0"/>
        <v>1.1211317418213969</v>
      </c>
      <c r="P25" s="2">
        <f t="shared" si="3"/>
        <v>1.981890273907102</v>
      </c>
    </row>
    <row r="26" spans="3:16" x14ac:dyDescent="0.2">
      <c r="C26">
        <f t="shared" si="4"/>
        <v>2002</v>
      </c>
      <c r="D26">
        <f>'Coal-311'!D26</f>
        <v>1.1777482269503547</v>
      </c>
      <c r="E26" s="3">
        <f>'Coal (MECS) Prices'!AI39</f>
        <v>2.0570000000000004</v>
      </c>
      <c r="F26">
        <f t="shared" si="1"/>
        <v>1.9578094106240265</v>
      </c>
      <c r="G26">
        <f>E26-F26</f>
        <v>9.9190589375973914E-2</v>
      </c>
      <c r="H26">
        <f>G26^2</f>
        <v>9.8387730207530697E-3</v>
      </c>
      <c r="I26">
        <f>G26</f>
        <v>9.9190589375973914E-2</v>
      </c>
      <c r="J26">
        <f t="shared" si="5"/>
        <v>2.0570000000000004</v>
      </c>
      <c r="M26">
        <f t="shared" si="2"/>
        <v>2002</v>
      </c>
      <c r="N26" s="2">
        <f t="shared" si="0"/>
        <v>1.1777482269503547</v>
      </c>
      <c r="O26">
        <f>E26</f>
        <v>2.0570000000000004</v>
      </c>
      <c r="P26" s="2">
        <f t="shared" si="3"/>
        <v>2.0570000000000004</v>
      </c>
    </row>
    <row r="27" spans="3:16" x14ac:dyDescent="0.2">
      <c r="C27">
        <f t="shared" si="4"/>
        <v>2003</v>
      </c>
      <c r="D27">
        <f>'Coal-311'!D27</f>
        <v>1.1895861148197597</v>
      </c>
      <c r="F27">
        <f t="shared" si="1"/>
        <v>2.0125183326911369</v>
      </c>
      <c r="I27">
        <f>0.75*G26+0.25*G30</f>
        <v>0.15747195504842992</v>
      </c>
      <c r="J27">
        <f t="shared" si="5"/>
        <v>2.1699902877395667</v>
      </c>
      <c r="M27">
        <f t="shared" si="2"/>
        <v>2003</v>
      </c>
      <c r="N27" s="2">
        <f t="shared" si="0"/>
        <v>1.1895861148197597</v>
      </c>
      <c r="P27" s="2">
        <f t="shared" si="3"/>
        <v>2.1699902877395667</v>
      </c>
    </row>
    <row r="28" spans="3:16" x14ac:dyDescent="0.2">
      <c r="C28">
        <f t="shared" si="4"/>
        <v>2004</v>
      </c>
      <c r="D28">
        <f>'Coal-311'!D28</f>
        <v>1.3600356030262573</v>
      </c>
      <c r="F28">
        <f t="shared" si="1"/>
        <v>2.1796665374567961</v>
      </c>
      <c r="I28">
        <f>0.5*G26+0.5*G30</f>
        <v>0.21575332072088593</v>
      </c>
      <c r="J28">
        <f t="shared" si="5"/>
        <v>2.3954198581776822</v>
      </c>
      <c r="M28">
        <f t="shared" si="2"/>
        <v>2004</v>
      </c>
      <c r="N28" s="2">
        <f t="shared" si="0"/>
        <v>1.3600356030262573</v>
      </c>
      <c r="P28" s="2">
        <f t="shared" si="3"/>
        <v>2.3954198581776822</v>
      </c>
    </row>
    <row r="29" spans="3:16" x14ac:dyDescent="0.2">
      <c r="C29">
        <f t="shared" si="4"/>
        <v>2005</v>
      </c>
      <c r="D29">
        <f>'Coal-311'!D29</f>
        <v>1.6591523895401261</v>
      </c>
      <c r="F29">
        <f t="shared" si="1"/>
        <v>2.5886121714967487</v>
      </c>
      <c r="I29">
        <f>0.25*G26+0.75*G30</f>
        <v>0.27403468639334194</v>
      </c>
      <c r="J29">
        <f t="shared" si="5"/>
        <v>2.8626468578900908</v>
      </c>
      <c r="M29">
        <f t="shared" si="2"/>
        <v>2005</v>
      </c>
      <c r="N29" s="2">
        <f t="shared" si="0"/>
        <v>1.6591523895401261</v>
      </c>
      <c r="P29" s="2">
        <f t="shared" si="3"/>
        <v>2.8626468578900908</v>
      </c>
    </row>
    <row r="30" spans="3:16" x14ac:dyDescent="0.2">
      <c r="C30">
        <f t="shared" si="4"/>
        <v>2006</v>
      </c>
      <c r="D30">
        <f>'Coal-311'!D30</f>
        <v>1.7832199546485261</v>
      </c>
      <c r="E30" s="3">
        <f>'Coal (MECS) Prices'!AI43</f>
        <v>3.2670000000000003</v>
      </c>
      <c r="F30">
        <f t="shared" si="1"/>
        <v>2.9346839479342024</v>
      </c>
      <c r="G30">
        <f>E30-F30</f>
        <v>0.33231605206579795</v>
      </c>
      <c r="H30">
        <f>G30^2</f>
        <v>0.11043395846059813</v>
      </c>
      <c r="I30">
        <f>G30</f>
        <v>0.33231605206579795</v>
      </c>
      <c r="J30">
        <f t="shared" si="5"/>
        <v>3.2670000000000003</v>
      </c>
      <c r="M30">
        <f t="shared" si="2"/>
        <v>2006</v>
      </c>
      <c r="N30" s="2">
        <f t="shared" si="0"/>
        <v>1.7832199546485261</v>
      </c>
      <c r="O30">
        <f>E30</f>
        <v>3.2670000000000003</v>
      </c>
      <c r="P30" s="2">
        <f t="shared" si="3"/>
        <v>3.2670000000000003</v>
      </c>
    </row>
    <row r="31" spans="3:16" x14ac:dyDescent="0.2">
      <c r="C31">
        <f t="shared" si="4"/>
        <v>2007</v>
      </c>
      <c r="D31">
        <f>'Coal-311'!D31</f>
        <v>1.8238712561466248</v>
      </c>
      <c r="F31">
        <f t="shared" si="1"/>
        <v>3.0682073662310256</v>
      </c>
      <c r="I31" s="15">
        <f>G30</f>
        <v>0.33231605206579795</v>
      </c>
      <c r="J31">
        <f t="shared" si="5"/>
        <v>3.4005234182968236</v>
      </c>
      <c r="M31">
        <f t="shared" si="2"/>
        <v>2007</v>
      </c>
      <c r="N31" s="2">
        <f t="shared" si="0"/>
        <v>1.8238712561466248</v>
      </c>
      <c r="P31" s="2">
        <f t="shared" si="3"/>
        <v>3.4005234182968236</v>
      </c>
    </row>
    <row r="32" spans="3:16" x14ac:dyDescent="0.2">
      <c r="C32">
        <f t="shared" si="4"/>
        <v>2008</v>
      </c>
      <c r="D32">
        <f>'Coal-311'!D32</f>
        <v>2.3044843049327355</v>
      </c>
      <c r="F32">
        <f t="shared" si="1"/>
        <v>3.5451295538612064</v>
      </c>
      <c r="I32" s="15">
        <f>G30</f>
        <v>0.33231605206579795</v>
      </c>
      <c r="J32">
        <f t="shared" si="5"/>
        <v>3.8774456059270044</v>
      </c>
      <c r="M32">
        <f t="shared" si="2"/>
        <v>2008</v>
      </c>
      <c r="N32" s="2">
        <f t="shared" si="0"/>
        <v>2.3044843049327355</v>
      </c>
      <c r="P32" s="2">
        <f t="shared" si="3"/>
        <v>3.8774456059270044</v>
      </c>
    </row>
    <row r="33" spans="3:16" x14ac:dyDescent="0.2">
      <c r="C33">
        <f t="shared" si="4"/>
        <v>2009</v>
      </c>
      <c r="D33">
        <f>'Coal-311'!D33</f>
        <v>2.5407882676443627</v>
      </c>
      <c r="F33">
        <f t="shared" si="1"/>
        <v>4.1354456795092025</v>
      </c>
      <c r="I33" s="15">
        <f>0.5*G30+0.5*G34</f>
        <v>1.0885910773035468E-2</v>
      </c>
      <c r="J33">
        <f t="shared" si="5"/>
        <v>4.1463315902822382</v>
      </c>
      <c r="M33">
        <f t="shared" si="2"/>
        <v>2009</v>
      </c>
      <c r="N33" s="2">
        <f t="shared" si="0"/>
        <v>2.5407882676443627</v>
      </c>
      <c r="P33" s="2">
        <f t="shared" si="3"/>
        <v>4.1463315902822382</v>
      </c>
    </row>
    <row r="34" spans="3:16" x14ac:dyDescent="0.2">
      <c r="C34">
        <f t="shared" si="4"/>
        <v>2010</v>
      </c>
      <c r="D34" s="3">
        <f>[4]Prices!H30</f>
        <v>2.7862700228832953</v>
      </c>
      <c r="E34" s="3">
        <f>'Coal (MECS) Prices'!AI47</f>
        <v>4.2350000000000003</v>
      </c>
      <c r="F34">
        <f>$H$3*D34+$I$3*D33</f>
        <v>4.5455442305197273</v>
      </c>
      <c r="G34">
        <f>E34-F34</f>
        <v>-0.31054423051972702</v>
      </c>
      <c r="H34">
        <f>G34^2</f>
        <v>9.6437719109089354E-2</v>
      </c>
      <c r="I34">
        <f>G34</f>
        <v>-0.31054423051972702</v>
      </c>
      <c r="J34">
        <f>F34+I34</f>
        <v>4.2350000000000003</v>
      </c>
      <c r="M34">
        <f>C34</f>
        <v>2010</v>
      </c>
      <c r="N34">
        <f t="shared" si="0"/>
        <v>2.7862700228832953</v>
      </c>
      <c r="O34">
        <f>E34</f>
        <v>4.2350000000000003</v>
      </c>
      <c r="P34" s="2">
        <f>J34</f>
        <v>4.2350000000000003</v>
      </c>
    </row>
    <row r="35" spans="3:16" x14ac:dyDescent="0.2">
      <c r="C35">
        <f t="shared" si="4"/>
        <v>2011</v>
      </c>
      <c r="D35" s="3">
        <f>[4]Prices!H31</f>
        <v>3.175707000463607</v>
      </c>
      <c r="F35">
        <f t="shared" ref="F35:F42" si="6">$H$3*D35+$I$3*D34</f>
        <v>5.0961763935796931</v>
      </c>
      <c r="I35">
        <f>0.75*G34+0.25*G38</f>
        <v>-0.1276177791001063</v>
      </c>
      <c r="J35">
        <f t="shared" ref="J35:J42" si="7">F35+I35</f>
        <v>4.968558614479587</v>
      </c>
      <c r="M35">
        <f t="shared" ref="M35:M42" si="8">C35</f>
        <v>2011</v>
      </c>
      <c r="N35">
        <f t="shared" si="0"/>
        <v>3.175707000463607</v>
      </c>
      <c r="P35" s="2">
        <f t="shared" ref="P35:P42" si="9">J35</f>
        <v>4.968558614479587</v>
      </c>
    </row>
    <row r="36" spans="3:16" x14ac:dyDescent="0.2">
      <c r="C36">
        <f t="shared" si="4"/>
        <v>2012</v>
      </c>
      <c r="D36" s="3">
        <f>[4]Prices!H32</f>
        <v>3.0787878787878791</v>
      </c>
      <c r="F36">
        <f t="shared" si="6"/>
        <v>5.3071685249054976</v>
      </c>
      <c r="I36">
        <f>0.5*G34+0.5*G38</f>
        <v>5.5308672319514418E-2</v>
      </c>
      <c r="J36">
        <f t="shared" si="7"/>
        <v>5.3624771972250116</v>
      </c>
      <c r="M36">
        <f t="shared" si="8"/>
        <v>2012</v>
      </c>
      <c r="N36">
        <f t="shared" si="0"/>
        <v>3.0787878787878791</v>
      </c>
      <c r="P36" s="2">
        <f t="shared" si="9"/>
        <v>5.3624771972250116</v>
      </c>
    </row>
    <row r="37" spans="3:16" x14ac:dyDescent="0.2">
      <c r="C37">
        <f t="shared" si="4"/>
        <v>2013</v>
      </c>
      <c r="D37" s="3">
        <f>[4]Prices!H33</f>
        <v>2.8060185185185182</v>
      </c>
      <c r="F37">
        <f t="shared" si="6"/>
        <v>4.9794476217950319</v>
      </c>
      <c r="I37">
        <f>0.25*G34+0.75*G38</f>
        <v>0.23823512373913514</v>
      </c>
      <c r="J37">
        <f t="shared" si="7"/>
        <v>5.2176827455341668</v>
      </c>
      <c r="M37">
        <f t="shared" si="8"/>
        <v>2013</v>
      </c>
      <c r="N37">
        <f t="shared" si="0"/>
        <v>2.8060185185185182</v>
      </c>
      <c r="P37" s="2">
        <f t="shared" si="9"/>
        <v>5.2176827455341668</v>
      </c>
    </row>
    <row r="38" spans="3:16" x14ac:dyDescent="0.2">
      <c r="C38">
        <f t="shared" si="4"/>
        <v>2014</v>
      </c>
      <c r="D38" s="3">
        <f>[4]Prices!H34</f>
        <v>2.6011614401858307</v>
      </c>
      <c r="E38" s="3">
        <f>'Coal (MECS) Prices'!AI51</f>
        <v>5</v>
      </c>
      <c r="F38">
        <f t="shared" si="6"/>
        <v>4.5788384248412441</v>
      </c>
      <c r="G38">
        <f>E38-F38</f>
        <v>0.42116157515875585</v>
      </c>
      <c r="H38">
        <f>G38^2</f>
        <v>0.17737707239020437</v>
      </c>
      <c r="I38">
        <f>G38</f>
        <v>0.42116157515875585</v>
      </c>
      <c r="J38">
        <f t="shared" si="7"/>
        <v>5</v>
      </c>
      <c r="M38">
        <f t="shared" si="8"/>
        <v>2014</v>
      </c>
      <c r="N38">
        <f t="shared" si="0"/>
        <v>2.6011614401858307</v>
      </c>
      <c r="O38">
        <f>E38</f>
        <v>5</v>
      </c>
      <c r="P38" s="2">
        <f t="shared" si="9"/>
        <v>5</v>
      </c>
    </row>
    <row r="39" spans="3:16" x14ac:dyDescent="0.2">
      <c r="C39">
        <f t="shared" si="4"/>
        <v>2015</v>
      </c>
      <c r="D39" s="3">
        <f>[4]Prices!H35</f>
        <v>2.4259102455546149</v>
      </c>
      <c r="F39">
        <f t="shared" si="6"/>
        <v>4.2581346014317152</v>
      </c>
      <c r="I39" s="21">
        <f>I38</f>
        <v>0.42116157515875585</v>
      </c>
      <c r="J39">
        <f t="shared" si="7"/>
        <v>4.679296176590471</v>
      </c>
      <c r="M39">
        <f t="shared" si="8"/>
        <v>2015</v>
      </c>
      <c r="N39">
        <f t="shared" si="0"/>
        <v>2.4259102455546149</v>
      </c>
      <c r="P39" s="2">
        <f t="shared" si="9"/>
        <v>4.679296176590471</v>
      </c>
    </row>
    <row r="40" spans="3:16" x14ac:dyDescent="0.2">
      <c r="C40">
        <f t="shared" si="4"/>
        <v>2016</v>
      </c>
      <c r="D40" s="3">
        <f>[4]Prices!H36</f>
        <v>2.2987413915934458</v>
      </c>
      <c r="F40">
        <f t="shared" si="6"/>
        <v>4.0048723580115828</v>
      </c>
      <c r="I40" s="21">
        <f t="shared" ref="I40:I42" si="10">I39</f>
        <v>0.42116157515875585</v>
      </c>
      <c r="J40">
        <f t="shared" si="7"/>
        <v>4.4260339331703387</v>
      </c>
      <c r="M40">
        <f t="shared" si="8"/>
        <v>2016</v>
      </c>
      <c r="N40">
        <f t="shared" si="0"/>
        <v>2.2987413915934458</v>
      </c>
      <c r="P40" s="2">
        <f t="shared" si="9"/>
        <v>4.4260339331703387</v>
      </c>
    </row>
    <row r="41" spans="3:16" x14ac:dyDescent="0.2">
      <c r="C41">
        <f t="shared" si="4"/>
        <v>2017</v>
      </c>
      <c r="D41" s="3">
        <f>[4]Prices!H37</f>
        <v>2.6728199211614267</v>
      </c>
      <c r="F41">
        <f t="shared" si="6"/>
        <v>4.2534003291058342</v>
      </c>
      <c r="I41" s="21">
        <f t="shared" si="10"/>
        <v>0.42116157515875585</v>
      </c>
      <c r="J41">
        <f t="shared" si="7"/>
        <v>4.6745619042645901</v>
      </c>
      <c r="M41">
        <f t="shared" si="8"/>
        <v>2017</v>
      </c>
      <c r="N41">
        <f t="shared" si="0"/>
        <v>2.6728199211614267</v>
      </c>
      <c r="P41" s="2">
        <f t="shared" si="9"/>
        <v>4.6745619042645901</v>
      </c>
    </row>
    <row r="42" spans="3:16" x14ac:dyDescent="0.2">
      <c r="C42">
        <f t="shared" si="4"/>
        <v>2018</v>
      </c>
      <c r="D42" s="3">
        <f>[4]Prices!H38</f>
        <v>2.8656155070157672</v>
      </c>
      <c r="F42">
        <f t="shared" si="6"/>
        <v>4.7210886024940901</v>
      </c>
      <c r="I42" s="21">
        <f t="shared" si="10"/>
        <v>0.42116157515875585</v>
      </c>
      <c r="J42">
        <f t="shared" si="7"/>
        <v>5.142250177652846</v>
      </c>
      <c r="M42">
        <f t="shared" si="8"/>
        <v>2018</v>
      </c>
      <c r="N42">
        <f t="shared" si="0"/>
        <v>2.8656155070157672</v>
      </c>
      <c r="P42" s="2">
        <f t="shared" si="9"/>
        <v>5.142250177652846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P42"/>
  <sheetViews>
    <sheetView topLeftCell="A8" workbookViewId="0">
      <selection activeCell="C34" sqref="C34:P42"/>
    </sheetView>
  </sheetViews>
  <sheetFormatPr defaultRowHeight="12.75" x14ac:dyDescent="0.2"/>
  <cols>
    <col min="9" max="9" width="11.140625" customWidth="1"/>
    <col min="10" max="10" width="9.85546875" customWidth="1"/>
  </cols>
  <sheetData>
    <row r="2" spans="3:16" x14ac:dyDescent="0.2">
      <c r="K2" s="8" t="s">
        <v>35</v>
      </c>
    </row>
    <row r="3" spans="3:16" x14ac:dyDescent="0.2">
      <c r="H3" s="4">
        <v>1.6861477429406477</v>
      </c>
      <c r="I3" s="4">
        <v>0.01</v>
      </c>
      <c r="K3">
        <v>0</v>
      </c>
    </row>
    <row r="4" spans="3:16" x14ac:dyDescent="0.2">
      <c r="H4">
        <f>SUM(H9:H38)</f>
        <v>1.4201764854245953</v>
      </c>
      <c r="K4">
        <v>0</v>
      </c>
    </row>
    <row r="5" spans="3:16" x14ac:dyDescent="0.2">
      <c r="J5">
        <f>H3/I3</f>
        <v>168.61477429406477</v>
      </c>
      <c r="K5">
        <v>1.2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'Coal-311'!D7</f>
        <v>1.3710885852798589</v>
      </c>
      <c r="I7">
        <f>G9</f>
        <v>-0.55052048850213198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'Coal-311'!D8</f>
        <v>1.3589174800354924</v>
      </c>
      <c r="F8">
        <f t="shared" ref="F8:F33" si="1">$H$3*D8+$I$3*D7</f>
        <v>2.3050465276572369</v>
      </c>
      <c r="I8">
        <f>G9</f>
        <v>-0.55052048850213198</v>
      </c>
      <c r="J8">
        <f>F8+I8</f>
        <v>1.754526039155105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1.754526039155105</v>
      </c>
    </row>
    <row r="9" spans="3:16" x14ac:dyDescent="0.2">
      <c r="C9">
        <f t="shared" ref="C9:C42" si="4">C8+1</f>
        <v>1985</v>
      </c>
      <c r="D9">
        <f>'Coal-311'!D9</f>
        <v>1.3978201634877385</v>
      </c>
      <c r="E9">
        <f>'Coal (MECS) Prices'!AJ22</f>
        <v>1.82</v>
      </c>
      <c r="F9">
        <f t="shared" si="1"/>
        <v>2.370520488502132</v>
      </c>
      <c r="G9">
        <f>E9-F9</f>
        <v>-0.55052048850213198</v>
      </c>
      <c r="H9">
        <f>G9^2</f>
        <v>0.30307280826062605</v>
      </c>
      <c r="I9">
        <f>G9</f>
        <v>-0.55052048850213198</v>
      </c>
      <c r="J9">
        <f t="shared" ref="J9:J33" si="5">F9+I9</f>
        <v>1.82</v>
      </c>
      <c r="M9">
        <f t="shared" si="2"/>
        <v>1985</v>
      </c>
      <c r="N9" s="2">
        <f t="shared" si="0"/>
        <v>1.3978201634877385</v>
      </c>
      <c r="O9">
        <f>E9</f>
        <v>1.82</v>
      </c>
      <c r="P9" s="2">
        <f t="shared" si="3"/>
        <v>1.82</v>
      </c>
    </row>
    <row r="10" spans="3:16" x14ac:dyDescent="0.2">
      <c r="C10">
        <f t="shared" si="4"/>
        <v>1986</v>
      </c>
      <c r="D10">
        <f>'Coal-311'!D10</f>
        <v>1.2990990990990992</v>
      </c>
      <c r="F10">
        <f t="shared" si="1"/>
        <v>2.2044512154370524</v>
      </c>
      <c r="I10">
        <f>(0.67*G9+0.33*G12)</f>
        <v>-0.39142472165981779</v>
      </c>
      <c r="J10">
        <f t="shared" si="5"/>
        <v>1.8130264937772345</v>
      </c>
      <c r="M10">
        <f t="shared" si="2"/>
        <v>1986</v>
      </c>
      <c r="N10" s="2">
        <f t="shared" si="0"/>
        <v>1.2990990990990992</v>
      </c>
      <c r="P10" s="2">
        <f t="shared" si="3"/>
        <v>1.8130264937772345</v>
      </c>
    </row>
    <row r="11" spans="3:16" x14ac:dyDescent="0.2">
      <c r="C11">
        <f t="shared" si="4"/>
        <v>1987</v>
      </c>
      <c r="D11">
        <f>'Coal-311'!D11</f>
        <v>1.2596067917783738</v>
      </c>
      <c r="F11">
        <f t="shared" si="1"/>
        <v>2.1368741399408062</v>
      </c>
      <c r="I11">
        <f>(0.33*G9+0.67*G12)</f>
        <v>-0.2275078709737971</v>
      </c>
      <c r="J11">
        <f t="shared" si="5"/>
        <v>1.909366268967009</v>
      </c>
      <c r="M11">
        <f t="shared" si="2"/>
        <v>1987</v>
      </c>
      <c r="N11" s="2">
        <f t="shared" si="0"/>
        <v>1.2596067917783738</v>
      </c>
      <c r="P11" s="2">
        <f t="shared" si="3"/>
        <v>1.909366268967009</v>
      </c>
    </row>
    <row r="12" spans="3:16" x14ac:dyDescent="0.2">
      <c r="C12">
        <f t="shared" si="4"/>
        <v>1988</v>
      </c>
      <c r="D12">
        <f>'Coal-311'!D12</f>
        <v>1.237030411449016</v>
      </c>
      <c r="E12">
        <f>'Coal (MECS) Prices'!AJ25</f>
        <v>2.0299999999999998</v>
      </c>
      <c r="F12">
        <f t="shared" si="1"/>
        <v>2.0984121041314827</v>
      </c>
      <c r="G12">
        <f>E12-F12</f>
        <v>-6.8412104131482909E-2</v>
      </c>
      <c r="H12">
        <f>G12^2</f>
        <v>4.6802159916968606E-3</v>
      </c>
      <c r="I12">
        <f>G12</f>
        <v>-6.8412104131482909E-2</v>
      </c>
      <c r="J12">
        <f t="shared" si="5"/>
        <v>2.0299999999999998</v>
      </c>
      <c r="M12">
        <f t="shared" si="2"/>
        <v>1988</v>
      </c>
      <c r="N12" s="2">
        <f t="shared" si="0"/>
        <v>1.237030411449016</v>
      </c>
      <c r="O12">
        <f>E12</f>
        <v>2.0299999999999998</v>
      </c>
      <c r="P12" s="2">
        <f t="shared" si="3"/>
        <v>2.0299999999999998</v>
      </c>
    </row>
    <row r="13" spans="3:16" x14ac:dyDescent="0.2">
      <c r="C13">
        <f t="shared" si="4"/>
        <v>1989</v>
      </c>
      <c r="D13">
        <f>'Coal-311'!D13</f>
        <v>1.2259507829977627</v>
      </c>
      <c r="F13">
        <f t="shared" si="1"/>
        <v>2.0795044498224877</v>
      </c>
      <c r="I13">
        <f>(0.67*G12+0.33*G15)</f>
        <v>-6.7609372441053209E-2</v>
      </c>
      <c r="J13">
        <f t="shared" si="5"/>
        <v>2.0118950773814346</v>
      </c>
      <c r="M13">
        <f t="shared" si="2"/>
        <v>1989</v>
      </c>
      <c r="N13" s="2">
        <f t="shared" si="0"/>
        <v>1.2259507829977627</v>
      </c>
      <c r="P13" s="2">
        <f t="shared" si="3"/>
        <v>2.0118950773814346</v>
      </c>
    </row>
    <row r="14" spans="3:16" x14ac:dyDescent="0.2">
      <c r="C14">
        <f t="shared" si="4"/>
        <v>1990</v>
      </c>
      <c r="D14">
        <f>'Coal-311'!D14</f>
        <v>1.2212822796081924</v>
      </c>
      <c r="F14">
        <f t="shared" si="1"/>
        <v>2.0715218670847402</v>
      </c>
      <c r="I14">
        <f>(0.33*G12+0.67*G15)</f>
        <v>-6.678231554788322E-2</v>
      </c>
      <c r="J14">
        <f t="shared" si="5"/>
        <v>2.0047395515368569</v>
      </c>
      <c r="M14">
        <f t="shared" si="2"/>
        <v>1990</v>
      </c>
      <c r="N14" s="2">
        <f t="shared" si="0"/>
        <v>1.2212822796081924</v>
      </c>
      <c r="P14" s="2">
        <f t="shared" si="3"/>
        <v>2.0047395515368569</v>
      </c>
    </row>
    <row r="15" spans="3:16" x14ac:dyDescent="0.2">
      <c r="C15">
        <f t="shared" si="4"/>
        <v>1991</v>
      </c>
      <c r="D15">
        <f>'Coal-311'!D15</f>
        <v>1.223953695458593</v>
      </c>
      <c r="E15" s="3">
        <f>'Coal (MECS) Prices'!AJ28</f>
        <v>2.0099999999999998</v>
      </c>
      <c r="F15">
        <f t="shared" si="1"/>
        <v>2.0759795838574533</v>
      </c>
      <c r="G15">
        <f>E15-F15</f>
        <v>-6.5979583857453505E-2</v>
      </c>
      <c r="H15">
        <f>G15^2</f>
        <v>4.3533054860027389E-3</v>
      </c>
      <c r="I15">
        <f>G15</f>
        <v>-6.5979583857453505E-2</v>
      </c>
      <c r="J15">
        <f t="shared" si="5"/>
        <v>2.0099999999999998</v>
      </c>
      <c r="M15">
        <f t="shared" si="2"/>
        <v>1991</v>
      </c>
      <c r="N15" s="2">
        <f t="shared" si="0"/>
        <v>1.223953695458593</v>
      </c>
      <c r="O15">
        <f>E15</f>
        <v>2.0099999999999998</v>
      </c>
      <c r="P15" s="2">
        <f t="shared" si="3"/>
        <v>2.0099999999999998</v>
      </c>
    </row>
    <row r="16" spans="3:16" x14ac:dyDescent="0.2">
      <c r="C16">
        <f t="shared" si="4"/>
        <v>1992</v>
      </c>
      <c r="D16">
        <f>'Coal-311'!D16</f>
        <v>1.2035955056179777</v>
      </c>
      <c r="F16">
        <f t="shared" si="1"/>
        <v>2.0416793821658468</v>
      </c>
      <c r="I16">
        <f>(0.67*G15+0.33*G18)</f>
        <v>-0.29295160309412155</v>
      </c>
      <c r="J16">
        <f t="shared" si="5"/>
        <v>1.7487277790717253</v>
      </c>
      <c r="M16">
        <f t="shared" si="2"/>
        <v>1992</v>
      </c>
      <c r="N16" s="2">
        <f t="shared" si="0"/>
        <v>1.2035955056179777</v>
      </c>
      <c r="P16" s="2">
        <f t="shared" si="3"/>
        <v>1.7487277790717253</v>
      </c>
    </row>
    <row r="17" spans="3:16" x14ac:dyDescent="0.2">
      <c r="C17">
        <f t="shared" si="4"/>
        <v>1993</v>
      </c>
      <c r="D17">
        <f>'Coal-311'!D17</f>
        <v>1.1821880650994574</v>
      </c>
      <c r="F17">
        <f t="shared" si="1"/>
        <v>2.0053796927550014</v>
      </c>
      <c r="I17">
        <f>(0.33*G15+0.67*G18)</f>
        <v>-0.52680156230765829</v>
      </c>
      <c r="J17">
        <f t="shared" si="5"/>
        <v>1.4785781304473431</v>
      </c>
      <c r="M17">
        <f t="shared" si="2"/>
        <v>1993</v>
      </c>
      <c r="N17" s="2">
        <f t="shared" si="0"/>
        <v>1.1821880650994574</v>
      </c>
      <c r="P17" s="2">
        <f t="shared" si="3"/>
        <v>1.4785781304473431</v>
      </c>
    </row>
    <row r="18" spans="3:16" x14ac:dyDescent="0.2">
      <c r="C18">
        <f t="shared" si="4"/>
        <v>1994</v>
      </c>
      <c r="D18">
        <f>'Coal-311'!D18</f>
        <v>1.1635704576347983</v>
      </c>
      <c r="E18" s="3">
        <f>'Coal (MECS) Prices'!AJ31</f>
        <v>1.22</v>
      </c>
      <c r="F18">
        <f t="shared" si="1"/>
        <v>1.9737735815443262</v>
      </c>
      <c r="G18">
        <f>E18-F18</f>
        <v>-0.75377358154432628</v>
      </c>
      <c r="H18">
        <f>G18^2</f>
        <v>0.5681746122341611</v>
      </c>
      <c r="I18">
        <f>G18</f>
        <v>-0.75377358154432628</v>
      </c>
      <c r="J18">
        <f t="shared" si="5"/>
        <v>1.22</v>
      </c>
      <c r="M18">
        <f t="shared" si="2"/>
        <v>1994</v>
      </c>
      <c r="N18" s="2">
        <f t="shared" si="0"/>
        <v>1.1635704576347983</v>
      </c>
      <c r="O18">
        <f>E18</f>
        <v>1.22</v>
      </c>
      <c r="P18" s="2">
        <f t="shared" si="3"/>
        <v>1.22</v>
      </c>
    </row>
    <row r="19" spans="3:16" x14ac:dyDescent="0.2">
      <c r="C19">
        <f t="shared" si="4"/>
        <v>1995</v>
      </c>
      <c r="D19">
        <f>'Coal-311'!D19</f>
        <v>1.1644646924829156</v>
      </c>
      <c r="F19">
        <f t="shared" si="1"/>
        <v>1.9750952175404917</v>
      </c>
      <c r="I19">
        <f>0.75*G18+0.25*G22</f>
        <v>-0.52076949254781568</v>
      </c>
      <c r="J19">
        <f t="shared" si="5"/>
        <v>1.454325724992676</v>
      </c>
      <c r="M19">
        <f t="shared" si="2"/>
        <v>1995</v>
      </c>
      <c r="N19" s="2">
        <f t="shared" si="0"/>
        <v>1.1644646924829156</v>
      </c>
      <c r="P19" s="2">
        <f t="shared" si="3"/>
        <v>1.454325724992676</v>
      </c>
    </row>
    <row r="20" spans="3:16" x14ac:dyDescent="0.2">
      <c r="C20">
        <f t="shared" si="4"/>
        <v>1996</v>
      </c>
      <c r="D20">
        <f>'Coal-311'!D20</f>
        <v>1.1383989145183175</v>
      </c>
      <c r="F20">
        <f t="shared" si="1"/>
        <v>1.9311534072059737</v>
      </c>
      <c r="I20">
        <f>0.5*G18+0.5*G22</f>
        <v>-0.28776540355130498</v>
      </c>
      <c r="J20">
        <f t="shared" si="5"/>
        <v>1.6433880036546689</v>
      </c>
      <c r="M20">
        <f t="shared" si="2"/>
        <v>1996</v>
      </c>
      <c r="N20" s="2">
        <f t="shared" si="0"/>
        <v>1.1383989145183175</v>
      </c>
      <c r="P20" s="2">
        <f t="shared" si="3"/>
        <v>1.6433880036546689</v>
      </c>
    </row>
    <row r="21" spans="3:16" x14ac:dyDescent="0.2">
      <c r="C21">
        <f t="shared" si="4"/>
        <v>1997</v>
      </c>
      <c r="D21">
        <f>'Coal-311'!D21</f>
        <v>1.1114118177717636</v>
      </c>
      <c r="F21">
        <f t="shared" si="1"/>
        <v>1.8853885171586049</v>
      </c>
      <c r="I21">
        <f>0.25*G18+0.75*G22</f>
        <v>-5.4761314554794327E-2</v>
      </c>
      <c r="J21">
        <f t="shared" si="5"/>
        <v>1.8306272026038106</v>
      </c>
      <c r="M21">
        <f t="shared" si="2"/>
        <v>1997</v>
      </c>
      <c r="N21" s="2">
        <f t="shared" si="0"/>
        <v>1.1114118177717636</v>
      </c>
      <c r="P21" s="2">
        <f t="shared" si="3"/>
        <v>1.8306272026038106</v>
      </c>
    </row>
    <row r="22" spans="3:16" x14ac:dyDescent="0.2">
      <c r="C22">
        <f t="shared" si="4"/>
        <v>1998</v>
      </c>
      <c r="D22">
        <f>'Coal-311'!D22</f>
        <v>1.0738341968911918</v>
      </c>
      <c r="E22" s="3">
        <f>'Coal (MECS) Prices'!AJ35</f>
        <v>2</v>
      </c>
      <c r="F22">
        <f t="shared" si="1"/>
        <v>1.8217572255582837</v>
      </c>
      <c r="G22">
        <f>E22-F22</f>
        <v>0.17824277444171632</v>
      </c>
      <c r="H22">
        <f>G22^2</f>
        <v>3.1770486640680565E-2</v>
      </c>
      <c r="I22">
        <f>G22</f>
        <v>0.17824277444171632</v>
      </c>
      <c r="J22">
        <f t="shared" si="5"/>
        <v>2</v>
      </c>
      <c r="M22">
        <f t="shared" si="2"/>
        <v>1998</v>
      </c>
      <c r="N22" s="2">
        <f t="shared" si="0"/>
        <v>1.0738341968911918</v>
      </c>
      <c r="O22">
        <f>E22</f>
        <v>2</v>
      </c>
      <c r="P22" s="2">
        <f t="shared" si="3"/>
        <v>2</v>
      </c>
    </row>
    <row r="23" spans="3:16" x14ac:dyDescent="0.2">
      <c r="C23">
        <f t="shared" si="4"/>
        <v>1999</v>
      </c>
      <c r="D23">
        <f>'Coal-311'!D23</f>
        <v>1.0635838150289019</v>
      </c>
      <c r="F23">
        <f t="shared" si="1"/>
        <v>1.8040977911080982</v>
      </c>
      <c r="I23">
        <f>0.75*G22+0.25*G26</f>
        <v>0.13441487282056114</v>
      </c>
      <c r="J23">
        <f t="shared" si="5"/>
        <v>1.9385126639286594</v>
      </c>
      <c r="M23">
        <f t="shared" si="2"/>
        <v>1999</v>
      </c>
      <c r="N23" s="2">
        <f t="shared" si="0"/>
        <v>1.0635838150289019</v>
      </c>
      <c r="P23" s="2">
        <f t="shared" si="3"/>
        <v>1.9385126639286594</v>
      </c>
    </row>
    <row r="24" spans="3:16" x14ac:dyDescent="0.2">
      <c r="C24">
        <f t="shared" si="4"/>
        <v>2000</v>
      </c>
      <c r="D24">
        <f>'Coal-311'!D24</f>
        <v>1.0766830138207757</v>
      </c>
      <c r="F24">
        <f t="shared" si="1"/>
        <v>1.8260824717667243</v>
      </c>
      <c r="I24">
        <f>0.5*G22+0.5*G26</f>
        <v>9.0586971199405952E-2</v>
      </c>
      <c r="J24">
        <f t="shared" si="5"/>
        <v>1.9166694429661302</v>
      </c>
      <c r="M24">
        <f t="shared" si="2"/>
        <v>2000</v>
      </c>
      <c r="N24" s="2">
        <f t="shared" si="0"/>
        <v>1.0766830138207757</v>
      </c>
      <c r="P24" s="2">
        <f t="shared" si="3"/>
        <v>1.9166694429661302</v>
      </c>
    </row>
    <row r="25" spans="3:16" x14ac:dyDescent="0.2">
      <c r="C25">
        <f t="shared" si="4"/>
        <v>2001</v>
      </c>
      <c r="D25">
        <f>'Coal-311'!D25</f>
        <v>1.1211317418213969</v>
      </c>
      <c r="F25">
        <f t="shared" si="1"/>
        <v>1.9011605861494731</v>
      </c>
      <c r="I25">
        <f>0.25*G22+0.75*G26</f>
        <v>4.6759069578250767E-2</v>
      </c>
      <c r="J25">
        <f t="shared" si="5"/>
        <v>1.9479196557277239</v>
      </c>
      <c r="M25">
        <f t="shared" si="2"/>
        <v>2001</v>
      </c>
      <c r="N25" s="2">
        <f t="shared" si="0"/>
        <v>1.1211317418213969</v>
      </c>
      <c r="P25" s="2">
        <f t="shared" si="3"/>
        <v>1.9479196557277239</v>
      </c>
    </row>
    <row r="26" spans="3:16" x14ac:dyDescent="0.2">
      <c r="C26">
        <f t="shared" si="4"/>
        <v>2002</v>
      </c>
      <c r="D26">
        <f>'Coal-311'!D26</f>
        <v>1.1777482269503547</v>
      </c>
      <c r="E26" s="3">
        <f>'Coal (MECS) Prices'!AJ39</f>
        <v>2</v>
      </c>
      <c r="F26">
        <f t="shared" si="1"/>
        <v>1.9970688320429044</v>
      </c>
      <c r="G26">
        <f>E26-F26</f>
        <v>2.9311679570955818E-3</v>
      </c>
      <c r="H26">
        <f>G26^2</f>
        <v>8.5917455927038857E-6</v>
      </c>
      <c r="I26">
        <f>G26</f>
        <v>2.9311679570955818E-3</v>
      </c>
      <c r="J26">
        <f t="shared" si="5"/>
        <v>2</v>
      </c>
      <c r="M26">
        <f t="shared" si="2"/>
        <v>2002</v>
      </c>
      <c r="N26" s="2">
        <f t="shared" si="0"/>
        <v>1.1777482269503547</v>
      </c>
      <c r="O26">
        <f>E26</f>
        <v>2</v>
      </c>
      <c r="P26" s="2">
        <f t="shared" si="3"/>
        <v>2</v>
      </c>
    </row>
    <row r="27" spans="3:16" x14ac:dyDescent="0.2">
      <c r="C27">
        <f t="shared" si="4"/>
        <v>2003</v>
      </c>
      <c r="D27">
        <f>'Coal-311'!D27</f>
        <v>1.1895861148197597</v>
      </c>
      <c r="F27">
        <f t="shared" si="1"/>
        <v>2.0175954248063754</v>
      </c>
      <c r="I27">
        <f>0.75*G26+0.25*G30</f>
        <v>0.17885741956963719</v>
      </c>
      <c r="J27">
        <f t="shared" si="5"/>
        <v>2.1964528443760125</v>
      </c>
      <c r="M27">
        <f t="shared" si="2"/>
        <v>2003</v>
      </c>
      <c r="N27" s="2">
        <f t="shared" si="0"/>
        <v>1.1895861148197597</v>
      </c>
      <c r="P27" s="2">
        <f t="shared" si="3"/>
        <v>2.1964528443760125</v>
      </c>
    </row>
    <row r="28" spans="3:16" x14ac:dyDescent="0.2">
      <c r="C28">
        <f t="shared" si="4"/>
        <v>2004</v>
      </c>
      <c r="D28">
        <f>'Coal-311'!D28</f>
        <v>1.3600356030262573</v>
      </c>
      <c r="F28">
        <f t="shared" si="1"/>
        <v>2.3051168235098443</v>
      </c>
      <c r="I28">
        <f>0.5*G26+0.5*G30</f>
        <v>0.35478367118217879</v>
      </c>
      <c r="J28">
        <f t="shared" si="5"/>
        <v>2.6599004946920228</v>
      </c>
      <c r="M28">
        <f t="shared" si="2"/>
        <v>2004</v>
      </c>
      <c r="N28" s="2">
        <f t="shared" si="0"/>
        <v>1.3600356030262573</v>
      </c>
      <c r="P28" s="2">
        <f t="shared" si="3"/>
        <v>2.6599004946920228</v>
      </c>
    </row>
    <row r="29" spans="3:16" x14ac:dyDescent="0.2">
      <c r="C29">
        <f t="shared" si="4"/>
        <v>2005</v>
      </c>
      <c r="D29">
        <f>'Coal-311'!D29</f>
        <v>1.6591523895401261</v>
      </c>
      <c r="F29">
        <f t="shared" si="1"/>
        <v>2.8111764128479284</v>
      </c>
      <c r="I29">
        <f>0.25*G26+0.75*G30</f>
        <v>0.5307099227947204</v>
      </c>
      <c r="J29">
        <f t="shared" si="5"/>
        <v>3.3418863356426489</v>
      </c>
      <c r="M29">
        <f t="shared" si="2"/>
        <v>2005</v>
      </c>
      <c r="N29" s="2">
        <f t="shared" si="0"/>
        <v>1.6591523895401261</v>
      </c>
      <c r="P29" s="2">
        <f t="shared" si="3"/>
        <v>3.3418863356426489</v>
      </c>
    </row>
    <row r="30" spans="3:16" x14ac:dyDescent="0.2">
      <c r="C30">
        <f t="shared" si="4"/>
        <v>2006</v>
      </c>
      <c r="D30">
        <f>'Coal-311'!D30</f>
        <v>1.7832199546485261</v>
      </c>
      <c r="E30" s="3">
        <f>'Coal (MECS) Prices'!AJ43</f>
        <v>3.73</v>
      </c>
      <c r="F30">
        <f t="shared" si="1"/>
        <v>3.023363825592738</v>
      </c>
      <c r="G30">
        <f>E30-F30</f>
        <v>0.70663617440726201</v>
      </c>
      <c r="H30">
        <f>G30^2</f>
        <v>0.49933468298093042</v>
      </c>
      <c r="I30">
        <f>G30</f>
        <v>0.70663617440726201</v>
      </c>
      <c r="J30">
        <f t="shared" si="5"/>
        <v>3.73</v>
      </c>
      <c r="M30">
        <f t="shared" si="2"/>
        <v>2006</v>
      </c>
      <c r="N30" s="2">
        <f t="shared" si="0"/>
        <v>1.7832199546485261</v>
      </c>
      <c r="O30">
        <f>E30</f>
        <v>3.73</v>
      </c>
      <c r="P30" s="2">
        <f t="shared" si="3"/>
        <v>3.73</v>
      </c>
    </row>
    <row r="31" spans="3:16" x14ac:dyDescent="0.2">
      <c r="C31">
        <f t="shared" si="4"/>
        <v>2007</v>
      </c>
      <c r="D31">
        <f>'Coal-311'!D31</f>
        <v>1.8238712561466248</v>
      </c>
      <c r="F31">
        <f t="shared" si="1"/>
        <v>3.093148601512441</v>
      </c>
      <c r="I31" s="15">
        <f>G30</f>
        <v>0.70663617440726201</v>
      </c>
      <c r="J31">
        <f t="shared" si="5"/>
        <v>3.799784775919703</v>
      </c>
      <c r="M31">
        <f t="shared" si="2"/>
        <v>2007</v>
      </c>
      <c r="N31" s="2">
        <f t="shared" si="0"/>
        <v>1.8238712561466248</v>
      </c>
      <c r="P31" s="2">
        <f t="shared" si="3"/>
        <v>3.799784775919703</v>
      </c>
    </row>
    <row r="32" spans="3:16" x14ac:dyDescent="0.2">
      <c r="C32">
        <f t="shared" si="4"/>
        <v>2008</v>
      </c>
      <c r="D32">
        <f>'Coal-311'!D32</f>
        <v>2.3044843049327355</v>
      </c>
      <c r="F32">
        <f t="shared" si="1"/>
        <v>3.9039397219659455</v>
      </c>
      <c r="I32" s="15">
        <f>G30</f>
        <v>0.70663617440726201</v>
      </c>
      <c r="J32">
        <f t="shared" si="5"/>
        <v>4.6105758963732075</v>
      </c>
      <c r="M32">
        <f t="shared" si="2"/>
        <v>2008</v>
      </c>
      <c r="N32" s="2">
        <f t="shared" si="0"/>
        <v>2.3044843049327355</v>
      </c>
      <c r="P32" s="2">
        <f t="shared" si="3"/>
        <v>4.6105758963732075</v>
      </c>
    </row>
    <row r="33" spans="3:16" x14ac:dyDescent="0.2">
      <c r="C33">
        <f t="shared" si="4"/>
        <v>2009</v>
      </c>
      <c r="D33">
        <f>'Coal-311'!D33</f>
        <v>2.5407882676443627</v>
      </c>
      <c r="F33">
        <f t="shared" si="1"/>
        <v>4.3071892458279484</v>
      </c>
      <c r="I33" s="15">
        <f>0.5*G30+0.5*G34</f>
        <v>0.38658269071148177</v>
      </c>
      <c r="J33">
        <f t="shared" si="5"/>
        <v>4.6937719365394299</v>
      </c>
      <c r="M33">
        <f t="shared" si="2"/>
        <v>2009</v>
      </c>
      <c r="N33" s="2">
        <f t="shared" si="0"/>
        <v>2.5407882676443627</v>
      </c>
      <c r="P33" s="2">
        <f t="shared" si="3"/>
        <v>4.6937719365394299</v>
      </c>
    </row>
    <row r="34" spans="3:16" x14ac:dyDescent="0.2">
      <c r="C34">
        <f t="shared" si="4"/>
        <v>2010</v>
      </c>
      <c r="D34" s="3">
        <f>[4]Prices!H30</f>
        <v>2.7862700228832953</v>
      </c>
      <c r="E34" s="3">
        <f>'Coal (MECS) Prices'!AJ47</f>
        <v>4.79</v>
      </c>
      <c r="F34">
        <f>$H$3*D34+$I$3*D33</f>
        <v>4.7234707929842985</v>
      </c>
      <c r="G34">
        <f>E34-F34</f>
        <v>6.652920701570153E-2</v>
      </c>
      <c r="H34">
        <f>G34^2</f>
        <v>4.4261353861380697E-3</v>
      </c>
      <c r="I34">
        <f>G34</f>
        <v>6.652920701570153E-2</v>
      </c>
      <c r="J34">
        <f>F34+I34</f>
        <v>4.79</v>
      </c>
      <c r="M34">
        <f>C34</f>
        <v>2010</v>
      </c>
      <c r="N34">
        <f t="shared" si="0"/>
        <v>2.7862700228832953</v>
      </c>
      <c r="O34">
        <f>E34</f>
        <v>4.79</v>
      </c>
      <c r="P34" s="2">
        <f>J34</f>
        <v>4.79</v>
      </c>
    </row>
    <row r="35" spans="3:16" x14ac:dyDescent="0.2">
      <c r="C35">
        <f t="shared" si="4"/>
        <v>2011</v>
      </c>
      <c r="D35" s="3">
        <f>[4]Prices!H31</f>
        <v>3.175707000463607</v>
      </c>
      <c r="F35">
        <f t="shared" ref="F35:F42" si="6">$H$3*D35+$I$3*D34</f>
        <v>5.3825738913013588</v>
      </c>
      <c r="I35">
        <f>0.75*G34+0.25*G38</f>
        <v>6.6396236117084229E-2</v>
      </c>
      <c r="J35">
        <f t="shared" ref="J35:J42" si="7">F35+I35</f>
        <v>5.448970127418443</v>
      </c>
      <c r="M35">
        <f t="shared" ref="M35:M42" si="8">C35</f>
        <v>2011</v>
      </c>
      <c r="N35">
        <f t="shared" si="0"/>
        <v>3.175707000463607</v>
      </c>
      <c r="P35" s="2">
        <f t="shared" ref="P35:P42" si="9">J35</f>
        <v>5.448970127418443</v>
      </c>
    </row>
    <row r="36" spans="3:16" x14ac:dyDescent="0.2">
      <c r="C36">
        <f t="shared" si="4"/>
        <v>2012</v>
      </c>
      <c r="D36" s="3">
        <f>[4]Prices!H32</f>
        <v>3.0787878787878791</v>
      </c>
      <c r="F36">
        <f t="shared" si="6"/>
        <v>5.2230483028158421</v>
      </c>
      <c r="I36">
        <f>0.5*G34+0.5*G38</f>
        <v>6.6263265218466927E-2</v>
      </c>
      <c r="J36">
        <f t="shared" si="7"/>
        <v>5.289311568034309</v>
      </c>
      <c r="M36">
        <f t="shared" si="8"/>
        <v>2012</v>
      </c>
      <c r="N36">
        <f t="shared" si="0"/>
        <v>3.0787878787878791</v>
      </c>
      <c r="P36" s="2">
        <f t="shared" si="9"/>
        <v>5.289311568034309</v>
      </c>
    </row>
    <row r="37" spans="3:16" x14ac:dyDescent="0.2">
      <c r="C37">
        <f t="shared" si="4"/>
        <v>2013</v>
      </c>
      <c r="D37" s="3">
        <f>[4]Prices!H33</f>
        <v>2.8060185185185182</v>
      </c>
      <c r="F37">
        <f t="shared" si="6"/>
        <v>4.7621496704375383</v>
      </c>
      <c r="I37">
        <f>0.25*G34+0.75*G38</f>
        <v>6.6130294319849625E-2</v>
      </c>
      <c r="J37">
        <f t="shared" si="7"/>
        <v>4.828279964757388</v>
      </c>
      <c r="M37">
        <f t="shared" si="8"/>
        <v>2013</v>
      </c>
      <c r="N37">
        <f t="shared" si="0"/>
        <v>2.8060185185185182</v>
      </c>
      <c r="P37" s="2">
        <f t="shared" si="9"/>
        <v>4.828279964757388</v>
      </c>
    </row>
    <row r="38" spans="3:16" x14ac:dyDescent="0.2">
      <c r="C38">
        <f t="shared" si="4"/>
        <v>2014</v>
      </c>
      <c r="D38" s="3">
        <f>[4]Prices!H34</f>
        <v>2.6011614401858307</v>
      </c>
      <c r="E38" s="3">
        <f>'Coal (MECS) Prices'!AJ51</f>
        <v>4.4800000000000004</v>
      </c>
      <c r="F38">
        <f t="shared" si="6"/>
        <v>4.4140026765787681</v>
      </c>
      <c r="G38">
        <f>E38-F38</f>
        <v>6.5997323421232323E-2</v>
      </c>
      <c r="H38">
        <f>G38^2</f>
        <v>4.355646698766741E-3</v>
      </c>
      <c r="I38">
        <f>G38</f>
        <v>6.5997323421232323E-2</v>
      </c>
      <c r="J38">
        <f t="shared" si="7"/>
        <v>4.4800000000000004</v>
      </c>
      <c r="M38">
        <f t="shared" si="8"/>
        <v>2014</v>
      </c>
      <c r="N38">
        <f t="shared" si="0"/>
        <v>2.6011614401858307</v>
      </c>
      <c r="O38">
        <f>E38</f>
        <v>4.4800000000000004</v>
      </c>
      <c r="P38" s="2">
        <f t="shared" si="9"/>
        <v>4.4800000000000004</v>
      </c>
    </row>
    <row r="39" spans="3:16" x14ac:dyDescent="0.2">
      <c r="C39">
        <f t="shared" si="4"/>
        <v>2015</v>
      </c>
      <c r="D39" s="3">
        <f>[4]Prices!H35</f>
        <v>2.4259102455546149</v>
      </c>
      <c r="F39">
        <f t="shared" si="6"/>
        <v>4.1164546995203652</v>
      </c>
      <c r="I39" s="21">
        <f>I38</f>
        <v>6.5997323421232323E-2</v>
      </c>
      <c r="J39">
        <f t="shared" si="7"/>
        <v>4.1824520229415976</v>
      </c>
      <c r="M39">
        <f t="shared" si="8"/>
        <v>2015</v>
      </c>
      <c r="N39">
        <f t="shared" si="0"/>
        <v>2.4259102455546149</v>
      </c>
      <c r="P39" s="2">
        <f t="shared" si="9"/>
        <v>4.1824520229415976</v>
      </c>
    </row>
    <row r="40" spans="3:16" x14ac:dyDescent="0.2">
      <c r="C40">
        <f t="shared" si="4"/>
        <v>2016</v>
      </c>
      <c r="D40" s="3">
        <f>[4]Prices!H36</f>
        <v>2.2987413915934458</v>
      </c>
      <c r="F40">
        <f t="shared" si="6"/>
        <v>3.9002767114950783</v>
      </c>
      <c r="I40" s="21">
        <f t="shared" ref="I40:I42" si="10">I39</f>
        <v>6.5997323421232323E-2</v>
      </c>
      <c r="J40">
        <f t="shared" si="7"/>
        <v>3.9662740349163106</v>
      </c>
      <c r="M40">
        <f t="shared" si="8"/>
        <v>2016</v>
      </c>
      <c r="N40">
        <f t="shared" si="0"/>
        <v>2.2987413915934458</v>
      </c>
      <c r="P40" s="2">
        <f t="shared" si="9"/>
        <v>3.9662740349163106</v>
      </c>
    </row>
    <row r="41" spans="3:16" x14ac:dyDescent="0.2">
      <c r="C41">
        <f t="shared" si="4"/>
        <v>2017</v>
      </c>
      <c r="D41" s="3">
        <f>[4]Prices!H37</f>
        <v>2.6728199211614267</v>
      </c>
      <c r="F41">
        <f t="shared" si="6"/>
        <v>4.5297566912690739</v>
      </c>
      <c r="I41" s="21">
        <f t="shared" si="10"/>
        <v>6.5997323421232323E-2</v>
      </c>
      <c r="J41">
        <f t="shared" si="7"/>
        <v>4.5957540146903062</v>
      </c>
      <c r="M41">
        <f t="shared" si="8"/>
        <v>2017</v>
      </c>
      <c r="N41">
        <f t="shared" si="0"/>
        <v>2.6728199211614267</v>
      </c>
      <c r="P41" s="2">
        <f t="shared" si="9"/>
        <v>4.5957540146903062</v>
      </c>
    </row>
    <row r="42" spans="3:16" x14ac:dyDescent="0.2">
      <c r="C42">
        <f t="shared" si="4"/>
        <v>2018</v>
      </c>
      <c r="D42" s="3">
        <f>[4]Prices!H38</f>
        <v>2.8656155070157672</v>
      </c>
      <c r="F42">
        <f t="shared" si="6"/>
        <v>4.8585793185019703</v>
      </c>
      <c r="I42" s="21">
        <f t="shared" si="10"/>
        <v>6.5997323421232323E-2</v>
      </c>
      <c r="J42">
        <f t="shared" si="7"/>
        <v>4.9245766419232027</v>
      </c>
      <c r="M42">
        <f t="shared" si="8"/>
        <v>2018</v>
      </c>
      <c r="N42">
        <f t="shared" si="0"/>
        <v>2.8656155070157672</v>
      </c>
      <c r="P42" s="2">
        <f t="shared" si="9"/>
        <v>4.9245766419232027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P42"/>
  <sheetViews>
    <sheetView topLeftCell="A29" workbookViewId="0">
      <selection activeCell="C34" sqref="C34:P42"/>
    </sheetView>
  </sheetViews>
  <sheetFormatPr defaultRowHeight="12.75" x14ac:dyDescent="0.2"/>
  <cols>
    <col min="9" max="9" width="11.140625" customWidth="1"/>
    <col min="10" max="10" width="10.28515625" customWidth="1"/>
  </cols>
  <sheetData>
    <row r="2" spans="3:16" x14ac:dyDescent="0.2">
      <c r="K2" s="8" t="s">
        <v>35</v>
      </c>
    </row>
    <row r="3" spans="3:16" x14ac:dyDescent="0.2">
      <c r="H3" s="4">
        <v>1.263507761035523</v>
      </c>
      <c r="I3" s="4">
        <v>1.0000000000000009E-2</v>
      </c>
      <c r="K3">
        <v>0</v>
      </c>
    </row>
    <row r="4" spans="3:16" x14ac:dyDescent="0.2">
      <c r="H4">
        <f>SUM(H9:H38)</f>
        <v>0.94216314867229511</v>
      </c>
      <c r="K4">
        <v>0</v>
      </c>
    </row>
    <row r="5" spans="3:16" x14ac:dyDescent="0.2">
      <c r="J5">
        <f>H3/I3</f>
        <v>126.35077610355219</v>
      </c>
      <c r="K5">
        <v>1.2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'Coal-311'!D7</f>
        <v>1.3710885852798589</v>
      </c>
      <c r="I7">
        <f>G9</f>
        <v>8.0254200100944084E-2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'Coal-311'!D8</f>
        <v>1.3589174800354924</v>
      </c>
      <c r="F8">
        <f t="shared" ref="F8:F33" si="1">$H$3*D8+$I$3*D7</f>
        <v>1.7307136684844786</v>
      </c>
      <c r="I8">
        <f>G9</f>
        <v>8.0254200100944084E-2</v>
      </c>
      <c r="J8">
        <f>F8+I8</f>
        <v>1.8109678685854227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1.8109678685854227</v>
      </c>
    </row>
    <row r="9" spans="3:16" x14ac:dyDescent="0.2">
      <c r="C9">
        <f t="shared" ref="C9:C42" si="4">C8+1</f>
        <v>1985</v>
      </c>
      <c r="D9">
        <f>'Coal-311'!D9</f>
        <v>1.3978201634877385</v>
      </c>
      <c r="E9">
        <f>'Coal (MECS) Prices'!AK22</f>
        <v>1.86</v>
      </c>
      <c r="F9">
        <f t="shared" si="1"/>
        <v>1.779745799899056</v>
      </c>
      <c r="G9">
        <f>E9-F9</f>
        <v>8.0254200100944084E-2</v>
      </c>
      <c r="H9">
        <f>G9^2</f>
        <v>6.4407366338423734E-3</v>
      </c>
      <c r="I9">
        <f>G9</f>
        <v>8.0254200100944084E-2</v>
      </c>
      <c r="J9">
        <f t="shared" ref="J9:J33" si="5">F9+I9</f>
        <v>1.86</v>
      </c>
      <c r="M9">
        <f t="shared" si="2"/>
        <v>1985</v>
      </c>
      <c r="N9" s="2">
        <f t="shared" si="0"/>
        <v>1.3978201634877385</v>
      </c>
      <c r="O9">
        <f>E9</f>
        <v>1.86</v>
      </c>
      <c r="P9" s="2">
        <f t="shared" si="3"/>
        <v>1.86</v>
      </c>
    </row>
    <row r="10" spans="3:16" x14ac:dyDescent="0.2">
      <c r="C10">
        <f t="shared" si="4"/>
        <v>1986</v>
      </c>
      <c r="D10">
        <f>'Coal-311'!D10</f>
        <v>1.2990990990990992</v>
      </c>
      <c r="F10">
        <f t="shared" si="1"/>
        <v>1.6553999957008452</v>
      </c>
      <c r="I10">
        <f>(0.67*G9+0.33*G12)</f>
        <v>7.172442823884051E-2</v>
      </c>
      <c r="J10">
        <f t="shared" si="5"/>
        <v>1.7271244239396857</v>
      </c>
      <c r="M10">
        <f t="shared" si="2"/>
        <v>1986</v>
      </c>
      <c r="N10" s="2">
        <f t="shared" si="0"/>
        <v>1.2990990990990992</v>
      </c>
      <c r="P10" s="2">
        <f t="shared" si="3"/>
        <v>1.7271244239396857</v>
      </c>
    </row>
    <row r="11" spans="3:16" x14ac:dyDescent="0.2">
      <c r="C11">
        <f t="shared" si="4"/>
        <v>1987</v>
      </c>
      <c r="D11">
        <f>'Coal-311'!D11</f>
        <v>1.2596067917783738</v>
      </c>
      <c r="F11">
        <f t="shared" si="1"/>
        <v>1.6045139482560222</v>
      </c>
      <c r="I11">
        <f>(0.33*G9+0.67*G12)</f>
        <v>6.2936178441521676E-2</v>
      </c>
      <c r="J11">
        <f t="shared" si="5"/>
        <v>1.6674501266975439</v>
      </c>
      <c r="M11">
        <f t="shared" si="2"/>
        <v>1987</v>
      </c>
      <c r="N11" s="2">
        <f t="shared" si="0"/>
        <v>1.2596067917783738</v>
      </c>
      <c r="P11" s="2">
        <f t="shared" si="3"/>
        <v>1.6674501266975439</v>
      </c>
    </row>
    <row r="12" spans="3:16" x14ac:dyDescent="0.2">
      <c r="C12">
        <f t="shared" si="4"/>
        <v>1988</v>
      </c>
      <c r="D12">
        <f>'Coal-311'!D12</f>
        <v>1.237030411449016</v>
      </c>
      <c r="E12">
        <f>'Coal (MECS) Prices'!AK25</f>
        <v>1.63</v>
      </c>
      <c r="F12">
        <f t="shared" si="1"/>
        <v>1.5755935934205818</v>
      </c>
      <c r="G12">
        <f>E12-F12</f>
        <v>5.4406406579418087E-2</v>
      </c>
      <c r="H12">
        <f>G12^2</f>
        <v>2.9600570768849479E-3</v>
      </c>
      <c r="I12">
        <f>G12</f>
        <v>5.4406406579418087E-2</v>
      </c>
      <c r="J12">
        <f t="shared" si="5"/>
        <v>1.63</v>
      </c>
      <c r="M12">
        <f t="shared" si="2"/>
        <v>1988</v>
      </c>
      <c r="N12" s="2">
        <f t="shared" si="0"/>
        <v>1.237030411449016</v>
      </c>
      <c r="O12">
        <f>E12</f>
        <v>1.63</v>
      </c>
      <c r="P12" s="2">
        <f t="shared" si="3"/>
        <v>1.63</v>
      </c>
    </row>
    <row r="13" spans="3:16" x14ac:dyDescent="0.2">
      <c r="C13">
        <f t="shared" si="4"/>
        <v>1989</v>
      </c>
      <c r="D13">
        <f>'Coal-311'!D13</f>
        <v>1.2259507829977627</v>
      </c>
      <c r="F13">
        <f t="shared" si="1"/>
        <v>1.5613686330797396</v>
      </c>
      <c r="I13">
        <f>(0.67*G12+0.33*G15)</f>
        <v>7.681531307668954E-2</v>
      </c>
      <c r="J13">
        <f t="shared" si="5"/>
        <v>1.6381839461564291</v>
      </c>
      <c r="M13">
        <f t="shared" si="2"/>
        <v>1989</v>
      </c>
      <c r="N13" s="2">
        <f t="shared" si="0"/>
        <v>1.2259507829977627</v>
      </c>
      <c r="P13" s="2">
        <f t="shared" si="3"/>
        <v>1.6381839461564291</v>
      </c>
    </row>
    <row r="14" spans="3:16" x14ac:dyDescent="0.2">
      <c r="C14">
        <f t="shared" si="4"/>
        <v>1990</v>
      </c>
      <c r="D14">
        <f>'Coal-311'!D14</f>
        <v>1.2212822796081924</v>
      </c>
      <c r="F14">
        <f t="shared" si="1"/>
        <v>1.5553591465300842</v>
      </c>
      <c r="I14">
        <f>(0.33*G12+0.67*G15)</f>
        <v>9.9903277346605562E-2</v>
      </c>
      <c r="J14">
        <f t="shared" si="5"/>
        <v>1.6552624238766898</v>
      </c>
      <c r="M14">
        <f t="shared" si="2"/>
        <v>1990</v>
      </c>
      <c r="N14" s="2">
        <f t="shared" si="0"/>
        <v>1.2212822796081924</v>
      </c>
      <c r="P14" s="2">
        <f t="shared" si="3"/>
        <v>1.6552624238766898</v>
      </c>
    </row>
    <row r="15" spans="3:16" x14ac:dyDescent="0.2">
      <c r="C15">
        <f t="shared" si="4"/>
        <v>1991</v>
      </c>
      <c r="D15">
        <f>'Coal-311'!D15</f>
        <v>1.223953695458593</v>
      </c>
      <c r="E15" s="3">
        <f>'Coal (MECS) Prices'!AK28</f>
        <v>1.681</v>
      </c>
      <c r="F15">
        <f t="shared" si="1"/>
        <v>1.5586878161561231</v>
      </c>
      <c r="G15">
        <f>E15-F15</f>
        <v>0.12231218384387699</v>
      </c>
      <c r="H15">
        <f>G15^2</f>
        <v>1.4960270316658362E-2</v>
      </c>
      <c r="I15">
        <f>G15</f>
        <v>0.12231218384387699</v>
      </c>
      <c r="J15">
        <f t="shared" si="5"/>
        <v>1.681</v>
      </c>
      <c r="M15">
        <f t="shared" si="2"/>
        <v>1991</v>
      </c>
      <c r="N15" s="2">
        <f t="shared" si="0"/>
        <v>1.223953695458593</v>
      </c>
      <c r="O15">
        <f>E15</f>
        <v>1.681</v>
      </c>
      <c r="P15" s="2">
        <f t="shared" si="3"/>
        <v>1.681</v>
      </c>
    </row>
    <row r="16" spans="3:16" x14ac:dyDescent="0.2">
      <c r="C16">
        <f t="shared" si="4"/>
        <v>1992</v>
      </c>
      <c r="D16">
        <f>'Coal-311'!D16</f>
        <v>1.2035955056179777</v>
      </c>
      <c r="F16">
        <f t="shared" si="1"/>
        <v>1.5329917994503752</v>
      </c>
      <c r="I16">
        <f>(0.67*G15+0.33*G18)</f>
        <v>0.13738844232860581</v>
      </c>
      <c r="J16">
        <f t="shared" si="5"/>
        <v>1.670380241778981</v>
      </c>
      <c r="M16">
        <f t="shared" si="2"/>
        <v>1992</v>
      </c>
      <c r="N16" s="2">
        <f t="shared" si="0"/>
        <v>1.2035955056179777</v>
      </c>
      <c r="P16" s="2">
        <f t="shared" si="3"/>
        <v>1.670380241778981</v>
      </c>
    </row>
    <row r="17" spans="3:16" x14ac:dyDescent="0.2">
      <c r="C17">
        <f t="shared" si="4"/>
        <v>1993</v>
      </c>
      <c r="D17">
        <f>'Coal-311'!D17</f>
        <v>1.1821880650994574</v>
      </c>
      <c r="F17">
        <f t="shared" si="1"/>
        <v>1.5057397503129122</v>
      </c>
      <c r="I17">
        <f>(0.33*G15+0.67*G18)</f>
        <v>0.15292155713105365</v>
      </c>
      <c r="J17">
        <f t="shared" si="5"/>
        <v>1.6586613074439658</v>
      </c>
      <c r="M17">
        <f t="shared" si="2"/>
        <v>1993</v>
      </c>
      <c r="N17" s="2">
        <f t="shared" si="0"/>
        <v>1.1821880650994574</v>
      </c>
      <c r="P17" s="2">
        <f t="shared" si="3"/>
        <v>1.6586613074439658</v>
      </c>
    </row>
    <row r="18" spans="3:16" x14ac:dyDescent="0.2">
      <c r="C18">
        <f t="shared" si="4"/>
        <v>1994</v>
      </c>
      <c r="D18">
        <f>'Coal-311'!D18</f>
        <v>1.1635704576347983</v>
      </c>
      <c r="E18" s="3">
        <f>'Coal (MECS) Prices'!AK31</f>
        <v>1.65</v>
      </c>
      <c r="F18">
        <f t="shared" si="1"/>
        <v>1.4820021843842175</v>
      </c>
      <c r="G18">
        <f>E18-F18</f>
        <v>0.16799781561578242</v>
      </c>
      <c r="H18">
        <f>G18^2</f>
        <v>2.8223266051674429E-2</v>
      </c>
      <c r="I18">
        <f>G18</f>
        <v>0.16799781561578242</v>
      </c>
      <c r="J18">
        <f t="shared" si="5"/>
        <v>1.65</v>
      </c>
      <c r="M18">
        <f t="shared" si="2"/>
        <v>1994</v>
      </c>
      <c r="N18" s="2">
        <f t="shared" si="0"/>
        <v>1.1635704576347983</v>
      </c>
      <c r="O18">
        <f>E18</f>
        <v>1.65</v>
      </c>
      <c r="P18" s="2">
        <f t="shared" si="3"/>
        <v>1.65</v>
      </c>
    </row>
    <row r="19" spans="3:16" x14ac:dyDescent="0.2">
      <c r="C19">
        <f t="shared" si="4"/>
        <v>1995</v>
      </c>
      <c r="D19">
        <f>'Coal-311'!D19</f>
        <v>1.1644646924829156</v>
      </c>
      <c r="F19">
        <f t="shared" si="1"/>
        <v>1.4829458809803555</v>
      </c>
      <c r="I19">
        <f>0.75*G18+0.25*G22</f>
        <v>0.19902037170806519</v>
      </c>
      <c r="J19">
        <f t="shared" si="5"/>
        <v>1.6819662526884207</v>
      </c>
      <c r="M19">
        <f t="shared" si="2"/>
        <v>1995</v>
      </c>
      <c r="N19" s="2">
        <f t="shared" si="0"/>
        <v>1.1644646924829156</v>
      </c>
      <c r="P19" s="2">
        <f t="shared" si="3"/>
        <v>1.6819662526884207</v>
      </c>
    </row>
    <row r="20" spans="3:16" x14ac:dyDescent="0.2">
      <c r="C20">
        <f t="shared" si="4"/>
        <v>1996</v>
      </c>
      <c r="D20">
        <f>'Coal-311'!D20</f>
        <v>1.1383989145183175</v>
      </c>
      <c r="F20">
        <f t="shared" si="1"/>
        <v>1.4500205105731383</v>
      </c>
      <c r="I20">
        <f>0.5*G18+0.5*G22</f>
        <v>0.23004292780034796</v>
      </c>
      <c r="J20">
        <f t="shared" si="5"/>
        <v>1.6800634383734863</v>
      </c>
      <c r="M20">
        <f t="shared" si="2"/>
        <v>1996</v>
      </c>
      <c r="N20" s="2">
        <f t="shared" si="0"/>
        <v>1.1383989145183175</v>
      </c>
      <c r="P20" s="2">
        <f t="shared" si="3"/>
        <v>1.6800634383734863</v>
      </c>
    </row>
    <row r="21" spans="3:16" x14ac:dyDescent="0.2">
      <c r="C21">
        <f t="shared" si="4"/>
        <v>1997</v>
      </c>
      <c r="D21">
        <f>'Coal-311'!D21</f>
        <v>1.1114118177717636</v>
      </c>
      <c r="F21">
        <f t="shared" si="1"/>
        <v>1.4156614466064048</v>
      </c>
      <c r="I21">
        <f>0.25*G18+0.75*G22</f>
        <v>0.26106548389263073</v>
      </c>
      <c r="J21">
        <f t="shared" si="5"/>
        <v>1.6767269304990355</v>
      </c>
      <c r="M21">
        <f t="shared" si="2"/>
        <v>1997</v>
      </c>
      <c r="N21" s="2">
        <f t="shared" si="0"/>
        <v>1.1114118177717636</v>
      </c>
      <c r="P21" s="2">
        <f t="shared" si="3"/>
        <v>1.6767269304990355</v>
      </c>
    </row>
    <row r="22" spans="3:16" x14ac:dyDescent="0.2">
      <c r="C22">
        <f t="shared" si="4"/>
        <v>1998</v>
      </c>
      <c r="D22">
        <f>'Coal-311'!D22</f>
        <v>1.0738341968911918</v>
      </c>
      <c r="E22" s="3">
        <f>'Coal (MECS) Prices'!AK35</f>
        <v>1.66</v>
      </c>
      <c r="F22">
        <f t="shared" si="1"/>
        <v>1.3679119600150864</v>
      </c>
      <c r="G22">
        <f>E22-F22</f>
        <v>0.29208803998491351</v>
      </c>
      <c r="H22">
        <f>G22^2</f>
        <v>8.5315423102228435E-2</v>
      </c>
      <c r="I22">
        <f>G22</f>
        <v>0.29208803998491351</v>
      </c>
      <c r="J22">
        <f t="shared" si="5"/>
        <v>1.66</v>
      </c>
      <c r="M22">
        <f t="shared" si="2"/>
        <v>1998</v>
      </c>
      <c r="N22" s="2">
        <f t="shared" si="0"/>
        <v>1.0738341968911918</v>
      </c>
      <c r="O22">
        <f>E22</f>
        <v>1.66</v>
      </c>
      <c r="P22" s="2">
        <f t="shared" si="3"/>
        <v>1.66</v>
      </c>
    </row>
    <row r="23" spans="3:16" x14ac:dyDescent="0.2">
      <c r="C23">
        <f t="shared" si="4"/>
        <v>1999</v>
      </c>
      <c r="D23">
        <f>'Coal-311'!D23</f>
        <v>1.0635838150289019</v>
      </c>
      <c r="F23">
        <f t="shared" si="1"/>
        <v>1.3545847467696996</v>
      </c>
      <c r="I23">
        <f>0.75*G22+0.25*G26</f>
        <v>0.34173969430973167</v>
      </c>
      <c r="J23">
        <f t="shared" si="5"/>
        <v>1.6963244410794314</v>
      </c>
      <c r="M23">
        <f t="shared" si="2"/>
        <v>1999</v>
      </c>
      <c r="N23" s="2">
        <f t="shared" si="0"/>
        <v>1.0635838150289019</v>
      </c>
      <c r="P23" s="2">
        <f t="shared" si="3"/>
        <v>1.6963244410794314</v>
      </c>
    </row>
    <row r="24" spans="3:16" x14ac:dyDescent="0.2">
      <c r="C24">
        <f t="shared" si="4"/>
        <v>2000</v>
      </c>
      <c r="D24">
        <f>'Coal-311'!D24</f>
        <v>1.0766830138207757</v>
      </c>
      <c r="F24">
        <f t="shared" si="1"/>
        <v>1.3710331822879565</v>
      </c>
      <c r="I24">
        <f>0.5*G22+0.5*G26</f>
        <v>0.39139134863454983</v>
      </c>
      <c r="J24">
        <f t="shared" si="5"/>
        <v>1.7624245309225062</v>
      </c>
      <c r="M24">
        <f t="shared" si="2"/>
        <v>2000</v>
      </c>
      <c r="N24" s="2">
        <f t="shared" si="0"/>
        <v>1.0766830138207757</v>
      </c>
      <c r="P24" s="2">
        <f t="shared" si="3"/>
        <v>1.7624245309225062</v>
      </c>
    </row>
    <row r="25" spans="3:16" x14ac:dyDescent="0.2">
      <c r="C25">
        <f t="shared" si="4"/>
        <v>2001</v>
      </c>
      <c r="D25">
        <f>'Coal-311'!D25</f>
        <v>1.1211317418213969</v>
      </c>
      <c r="F25">
        <f t="shared" si="1"/>
        <v>1.4273254870728169</v>
      </c>
      <c r="I25">
        <f>0.25*G22+0.75*G26</f>
        <v>0.44104300295936799</v>
      </c>
      <c r="J25">
        <f t="shared" si="5"/>
        <v>1.8683684900321849</v>
      </c>
      <c r="M25">
        <f t="shared" si="2"/>
        <v>2001</v>
      </c>
      <c r="N25" s="2">
        <f t="shared" si="0"/>
        <v>1.1211317418213969</v>
      </c>
      <c r="P25" s="2">
        <f t="shared" si="3"/>
        <v>1.8683684900321849</v>
      </c>
    </row>
    <row r="26" spans="3:16" x14ac:dyDescent="0.2">
      <c r="C26">
        <f t="shared" si="4"/>
        <v>2002</v>
      </c>
      <c r="D26">
        <f>'Coal-311'!D26</f>
        <v>1.1777482269503547</v>
      </c>
      <c r="E26" s="3">
        <f>'Coal (MECS) Prices'!AK39</f>
        <v>1.99</v>
      </c>
      <c r="F26">
        <f t="shared" si="1"/>
        <v>1.4993053427158138</v>
      </c>
      <c r="G26">
        <f>E26-F26</f>
        <v>0.49069465728418615</v>
      </c>
      <c r="H26">
        <f>G26^2</f>
        <v>0.2407812466872449</v>
      </c>
      <c r="I26">
        <f>G26</f>
        <v>0.49069465728418615</v>
      </c>
      <c r="J26">
        <f t="shared" si="5"/>
        <v>1.99</v>
      </c>
      <c r="M26">
        <f t="shared" si="2"/>
        <v>2002</v>
      </c>
      <c r="N26" s="2">
        <f t="shared" si="0"/>
        <v>1.1777482269503547</v>
      </c>
      <c r="O26">
        <f>E26</f>
        <v>1.99</v>
      </c>
      <c r="P26" s="2">
        <f t="shared" si="3"/>
        <v>1.99</v>
      </c>
    </row>
    <row r="27" spans="3:16" x14ac:dyDescent="0.2">
      <c r="C27">
        <f t="shared" si="4"/>
        <v>2003</v>
      </c>
      <c r="D27">
        <f>'Coal-311'!D27</f>
        <v>1.1895861148197597</v>
      </c>
      <c r="F27">
        <f t="shared" si="1"/>
        <v>1.5148287707643648</v>
      </c>
      <c r="I27">
        <f>0.75*G26+0.25*G30</f>
        <v>0.47559504890633286</v>
      </c>
      <c r="J27">
        <f t="shared" si="5"/>
        <v>1.9904238196706978</v>
      </c>
      <c r="M27">
        <f t="shared" si="2"/>
        <v>2003</v>
      </c>
      <c r="N27" s="2">
        <f t="shared" si="0"/>
        <v>1.1895861148197597</v>
      </c>
      <c r="P27" s="2">
        <f t="shared" si="3"/>
        <v>1.9904238196706978</v>
      </c>
    </row>
    <row r="28" spans="3:16" x14ac:dyDescent="0.2">
      <c r="C28">
        <f t="shared" si="4"/>
        <v>2004</v>
      </c>
      <c r="D28">
        <f>'Coal-311'!D28</f>
        <v>1.3600356030262573</v>
      </c>
      <c r="F28">
        <f t="shared" si="1"/>
        <v>1.7303114008565013</v>
      </c>
      <c r="I28">
        <f>0.5*G26+0.5*G30</f>
        <v>0.46049544052847957</v>
      </c>
      <c r="J28">
        <f t="shared" si="5"/>
        <v>2.1908068413849806</v>
      </c>
      <c r="M28">
        <f t="shared" si="2"/>
        <v>2004</v>
      </c>
      <c r="N28" s="2">
        <f t="shared" si="0"/>
        <v>1.3600356030262573</v>
      </c>
      <c r="P28" s="2">
        <f t="shared" si="3"/>
        <v>2.1908068413849806</v>
      </c>
    </row>
    <row r="29" spans="3:16" x14ac:dyDescent="0.2">
      <c r="C29">
        <f t="shared" si="4"/>
        <v>2005</v>
      </c>
      <c r="D29">
        <f>'Coal-311'!D29</f>
        <v>1.6591523895401261</v>
      </c>
      <c r="F29">
        <f t="shared" si="1"/>
        <v>2.1099522769548451</v>
      </c>
      <c r="I29">
        <f>0.25*G26+0.75*G30</f>
        <v>0.44539583215062628</v>
      </c>
      <c r="J29">
        <f t="shared" si="5"/>
        <v>2.5553481091054713</v>
      </c>
      <c r="M29">
        <f t="shared" si="2"/>
        <v>2005</v>
      </c>
      <c r="N29" s="2">
        <f t="shared" si="0"/>
        <v>1.6591523895401261</v>
      </c>
      <c r="P29" s="2">
        <f t="shared" si="3"/>
        <v>2.5553481091054713</v>
      </c>
    </row>
    <row r="30" spans="3:16" x14ac:dyDescent="0.2">
      <c r="C30">
        <f t="shared" si="4"/>
        <v>2006</v>
      </c>
      <c r="D30">
        <f>'Coal-311'!D30</f>
        <v>1.7832199546485261</v>
      </c>
      <c r="E30" s="3">
        <f>'Coal (MECS) Prices'!AK43</f>
        <v>2.7</v>
      </c>
      <c r="F30">
        <f t="shared" si="1"/>
        <v>2.2697037762272272</v>
      </c>
      <c r="G30">
        <f>E30-F30</f>
        <v>0.43029622377277299</v>
      </c>
      <c r="H30">
        <f>G30^2</f>
        <v>0.18515484019310832</v>
      </c>
      <c r="I30">
        <f>G30</f>
        <v>0.43029622377277299</v>
      </c>
      <c r="J30">
        <f t="shared" si="5"/>
        <v>2.7</v>
      </c>
      <c r="M30">
        <f t="shared" si="2"/>
        <v>2006</v>
      </c>
      <c r="N30" s="2">
        <f t="shared" si="0"/>
        <v>1.7832199546485261</v>
      </c>
      <c r="O30">
        <f>E30</f>
        <v>2.7</v>
      </c>
      <c r="P30" s="2">
        <f t="shared" si="3"/>
        <v>2.7</v>
      </c>
    </row>
    <row r="31" spans="3:16" x14ac:dyDescent="0.2">
      <c r="C31">
        <f t="shared" si="4"/>
        <v>2007</v>
      </c>
      <c r="D31">
        <f>'Coal-311'!D31</f>
        <v>1.8238712561466248</v>
      </c>
      <c r="F31">
        <f t="shared" si="1"/>
        <v>2.322307686817354</v>
      </c>
      <c r="I31" s="15">
        <f>G30</f>
        <v>0.43029622377277299</v>
      </c>
      <c r="J31">
        <f t="shared" si="5"/>
        <v>2.752603910590127</v>
      </c>
      <c r="M31">
        <f t="shared" si="2"/>
        <v>2007</v>
      </c>
      <c r="N31" s="2">
        <f t="shared" si="0"/>
        <v>1.8238712561466248</v>
      </c>
      <c r="P31" s="2">
        <f t="shared" si="3"/>
        <v>2.752603910590127</v>
      </c>
    </row>
    <row r="32" spans="3:16" x14ac:dyDescent="0.2">
      <c r="C32">
        <f t="shared" si="4"/>
        <v>2008</v>
      </c>
      <c r="D32">
        <f>'Coal-311'!D32</f>
        <v>2.3044843049327355</v>
      </c>
      <c r="F32">
        <f t="shared" si="1"/>
        <v>2.9299725170285305</v>
      </c>
      <c r="I32" s="15">
        <f>G30</f>
        <v>0.43029622377277299</v>
      </c>
      <c r="J32">
        <f t="shared" si="5"/>
        <v>3.3602687408013034</v>
      </c>
      <c r="M32">
        <f t="shared" si="2"/>
        <v>2008</v>
      </c>
      <c r="N32" s="2">
        <f t="shared" si="0"/>
        <v>2.3044843049327355</v>
      </c>
      <c r="P32" s="2">
        <f t="shared" si="3"/>
        <v>3.3602687408013034</v>
      </c>
    </row>
    <row r="33" spans="3:16" x14ac:dyDescent="0.2">
      <c r="C33">
        <f t="shared" si="4"/>
        <v>2009</v>
      </c>
      <c r="D33">
        <f>'Coal-311'!D33</f>
        <v>2.5407882676443627</v>
      </c>
      <c r="F33">
        <f t="shared" si="1"/>
        <v>3.2333505383659813</v>
      </c>
      <c r="I33" s="15">
        <f>0.5*G30+0.5*G34</f>
        <v>8.2207271421330663E-2</v>
      </c>
      <c r="J33">
        <f t="shared" si="5"/>
        <v>3.315557809787312</v>
      </c>
      <c r="M33">
        <f t="shared" si="2"/>
        <v>2009</v>
      </c>
      <c r="N33" s="2">
        <f t="shared" si="0"/>
        <v>2.5407882676443627</v>
      </c>
      <c r="P33" s="2">
        <f t="shared" si="3"/>
        <v>3.315557809787312</v>
      </c>
    </row>
    <row r="34" spans="3:16" x14ac:dyDescent="0.2">
      <c r="C34">
        <f t="shared" si="4"/>
        <v>2010</v>
      </c>
      <c r="D34" s="3">
        <f>[4]Prices!H30</f>
        <v>2.7862700228832953</v>
      </c>
      <c r="E34" s="3">
        <f>'Coal (MECS) Prices'!AK47</f>
        <v>3.28</v>
      </c>
      <c r="F34">
        <f>$H$3*D34+$I$3*D33</f>
        <v>3.5458816809301115</v>
      </c>
      <c r="G34">
        <f>E34-F34</f>
        <v>-0.26588168093011166</v>
      </c>
      <c r="H34">
        <f>G34^2</f>
        <v>7.0693068254221711E-2</v>
      </c>
      <c r="I34">
        <f>G34</f>
        <v>-0.26588168093011166</v>
      </c>
      <c r="J34">
        <f>F34+I34</f>
        <v>3.28</v>
      </c>
      <c r="M34">
        <f>C34</f>
        <v>2010</v>
      </c>
      <c r="N34">
        <f t="shared" si="0"/>
        <v>2.7862700228832953</v>
      </c>
      <c r="O34">
        <f>E34</f>
        <v>3.28</v>
      </c>
      <c r="P34" s="2">
        <f>J34</f>
        <v>3.28</v>
      </c>
    </row>
    <row r="35" spans="3:16" x14ac:dyDescent="0.2">
      <c r="C35">
        <f t="shared" si="4"/>
        <v>2011</v>
      </c>
      <c r="D35" s="3">
        <f>[4]Prices!H31</f>
        <v>3.175707000463607</v>
      </c>
      <c r="F35">
        <f t="shared" ref="F35:F42" si="6">$H$3*D35+$I$3*D34</f>
        <v>4.0403931420894414</v>
      </c>
      <c r="I35">
        <f>0.75*G34+0.25*G38</f>
        <v>-0.33807322383916405</v>
      </c>
      <c r="J35">
        <f t="shared" ref="J35:J42" si="7">F35+I35</f>
        <v>3.7023199182502773</v>
      </c>
      <c r="M35">
        <f t="shared" ref="M35:M42" si="8">C35</f>
        <v>2011</v>
      </c>
      <c r="N35">
        <f t="shared" si="0"/>
        <v>3.175707000463607</v>
      </c>
      <c r="P35" s="2">
        <f t="shared" ref="P35:P42" si="9">J35</f>
        <v>3.7023199182502773</v>
      </c>
    </row>
    <row r="36" spans="3:16" x14ac:dyDescent="0.2">
      <c r="C36">
        <f t="shared" si="4"/>
        <v>2012</v>
      </c>
      <c r="D36" s="3">
        <f>[4]Prices!H32</f>
        <v>3.0787878787878791</v>
      </c>
      <c r="F36">
        <f t="shared" si="6"/>
        <v>3.9218294494352164</v>
      </c>
      <c r="I36">
        <f>0.5*G34+0.5*G38</f>
        <v>-0.41026476674821644</v>
      </c>
      <c r="J36">
        <f t="shared" si="7"/>
        <v>3.5115646826870002</v>
      </c>
      <c r="M36">
        <f t="shared" si="8"/>
        <v>2012</v>
      </c>
      <c r="N36">
        <f t="shared" si="0"/>
        <v>3.0787878787878791</v>
      </c>
      <c r="P36" s="2">
        <f t="shared" si="9"/>
        <v>3.5115646826870002</v>
      </c>
    </row>
    <row r="37" spans="3:16" x14ac:dyDescent="0.2">
      <c r="C37">
        <f t="shared" si="4"/>
        <v>2013</v>
      </c>
      <c r="D37" s="3">
        <f>[4]Prices!H33</f>
        <v>2.8060185185185182</v>
      </c>
      <c r="F37">
        <f t="shared" si="6"/>
        <v>3.5762140545454271</v>
      </c>
      <c r="I37">
        <f>0.25*G34+0.75*G38</f>
        <v>-0.48245630965726882</v>
      </c>
      <c r="J37">
        <f t="shared" si="7"/>
        <v>3.0937577448881584</v>
      </c>
      <c r="M37">
        <f t="shared" si="8"/>
        <v>2013</v>
      </c>
      <c r="N37">
        <f t="shared" si="0"/>
        <v>2.8060185185185182</v>
      </c>
      <c r="P37" s="2">
        <f t="shared" si="9"/>
        <v>3.0937577448881584</v>
      </c>
    </row>
    <row r="38" spans="3:16" x14ac:dyDescent="0.2">
      <c r="C38">
        <f t="shared" si="4"/>
        <v>2014</v>
      </c>
      <c r="D38" s="3">
        <f>[4]Prices!H34</f>
        <v>2.6011614401858307</v>
      </c>
      <c r="E38" s="3">
        <f>'Coal (MECS) Prices'!AK51</f>
        <v>2.76</v>
      </c>
      <c r="F38">
        <f t="shared" si="6"/>
        <v>3.314647852566321</v>
      </c>
      <c r="G38">
        <f>E38-F38</f>
        <v>-0.55464785256632121</v>
      </c>
      <c r="H38">
        <f>G38^2</f>
        <v>0.30763424035643161</v>
      </c>
      <c r="I38">
        <f>G38</f>
        <v>-0.55464785256632121</v>
      </c>
      <c r="J38">
        <f t="shared" si="7"/>
        <v>2.76</v>
      </c>
      <c r="M38">
        <f t="shared" si="8"/>
        <v>2014</v>
      </c>
      <c r="N38">
        <f t="shared" si="0"/>
        <v>2.6011614401858307</v>
      </c>
      <c r="O38">
        <f>E38</f>
        <v>2.76</v>
      </c>
      <c r="P38" s="2">
        <f t="shared" si="9"/>
        <v>2.76</v>
      </c>
    </row>
    <row r="39" spans="3:16" x14ac:dyDescent="0.2">
      <c r="C39">
        <f t="shared" si="4"/>
        <v>2015</v>
      </c>
      <c r="D39" s="3">
        <f>[4]Prices!H35</f>
        <v>2.4259102455546149</v>
      </c>
      <c r="F39">
        <f t="shared" si="6"/>
        <v>3.0911680372357053</v>
      </c>
      <c r="I39" s="21">
        <f>I38</f>
        <v>-0.55464785256632121</v>
      </c>
      <c r="J39">
        <f t="shared" si="7"/>
        <v>2.5365201846693841</v>
      </c>
      <c r="M39">
        <f t="shared" si="8"/>
        <v>2015</v>
      </c>
      <c r="N39">
        <f t="shared" si="0"/>
        <v>2.4259102455546149</v>
      </c>
      <c r="P39" s="2">
        <f t="shared" si="9"/>
        <v>2.5365201846693841</v>
      </c>
    </row>
    <row r="40" spans="3:16" x14ac:dyDescent="0.2">
      <c r="C40">
        <f t="shared" si="4"/>
        <v>2016</v>
      </c>
      <c r="D40" s="3">
        <f>[4]Prices!H36</f>
        <v>2.2987413915934458</v>
      </c>
      <c r="F40">
        <f t="shared" si="6"/>
        <v>2.9287366913474631</v>
      </c>
      <c r="I40" s="21">
        <f t="shared" ref="I40:I42" si="10">I39</f>
        <v>-0.55464785256632121</v>
      </c>
      <c r="J40">
        <f t="shared" si="7"/>
        <v>2.3740888387811419</v>
      </c>
      <c r="M40">
        <f t="shared" si="8"/>
        <v>2016</v>
      </c>
      <c r="N40">
        <f t="shared" si="0"/>
        <v>2.2987413915934458</v>
      </c>
      <c r="P40" s="2">
        <f t="shared" si="9"/>
        <v>2.3740888387811419</v>
      </c>
    </row>
    <row r="41" spans="3:16" x14ac:dyDescent="0.2">
      <c r="C41">
        <f t="shared" si="4"/>
        <v>2017</v>
      </c>
      <c r="D41" s="3">
        <f>[4]Prices!H37</f>
        <v>2.6728199211614267</v>
      </c>
      <c r="F41">
        <f t="shared" si="6"/>
        <v>3.4001161281537517</v>
      </c>
      <c r="I41" s="21">
        <f t="shared" si="10"/>
        <v>-0.55464785256632121</v>
      </c>
      <c r="J41">
        <f t="shared" si="7"/>
        <v>2.8454682755874305</v>
      </c>
      <c r="M41">
        <f t="shared" si="8"/>
        <v>2017</v>
      </c>
      <c r="N41">
        <f t="shared" si="0"/>
        <v>2.6728199211614267</v>
      </c>
      <c r="P41" s="2">
        <f t="shared" si="9"/>
        <v>2.8454682755874305</v>
      </c>
    </row>
    <row r="42" spans="3:16" x14ac:dyDescent="0.2">
      <c r="C42">
        <f t="shared" si="4"/>
        <v>2018</v>
      </c>
      <c r="D42" s="3">
        <f>[4]Prices!H38</f>
        <v>2.8656155070157672</v>
      </c>
      <c r="F42">
        <f t="shared" si="6"/>
        <v>3.6474556324697813</v>
      </c>
      <c r="I42" s="21">
        <f t="shared" si="10"/>
        <v>-0.55464785256632121</v>
      </c>
      <c r="J42">
        <f t="shared" si="7"/>
        <v>3.0928077799034601</v>
      </c>
      <c r="M42">
        <f t="shared" si="8"/>
        <v>2018</v>
      </c>
      <c r="N42">
        <f t="shared" si="0"/>
        <v>2.8656155070157672</v>
      </c>
      <c r="P42" s="2">
        <f t="shared" si="9"/>
        <v>3.0928077799034601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P42"/>
  <sheetViews>
    <sheetView topLeftCell="A29" workbookViewId="0">
      <selection activeCell="C34" sqref="C34:P42"/>
    </sheetView>
  </sheetViews>
  <sheetFormatPr defaultRowHeight="12.75" x14ac:dyDescent="0.2"/>
  <cols>
    <col min="9" max="9" width="11.140625" customWidth="1"/>
    <col min="10" max="10" width="10.42578125" customWidth="1"/>
  </cols>
  <sheetData>
    <row r="2" spans="3:16" x14ac:dyDescent="0.2">
      <c r="K2" s="8" t="s">
        <v>35</v>
      </c>
    </row>
    <row r="3" spans="3:16" x14ac:dyDescent="0.2">
      <c r="H3" s="4">
        <v>0</v>
      </c>
      <c r="I3" s="4">
        <v>2.1791137485754271</v>
      </c>
      <c r="K3">
        <v>0</v>
      </c>
    </row>
    <row r="4" spans="3:16" x14ac:dyDescent="0.2">
      <c r="H4">
        <f>SUM(H9:H38)</f>
        <v>3.154630908352813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'Coal-311'!D7</f>
        <v>1.3710885852798589</v>
      </c>
      <c r="I7">
        <f>G9</f>
        <v>-0.85123576392481493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'Coal-311'!D8</f>
        <v>1.3589174800354924</v>
      </c>
      <c r="F8">
        <f t="shared" ref="F8:F33" si="1">$H$3*D8+$I$3*D7</f>
        <v>2.9877579866981723</v>
      </c>
      <c r="I8">
        <f>G9</f>
        <v>-0.85123576392481493</v>
      </c>
      <c r="J8">
        <f>F8+I8</f>
        <v>2.1365222227733573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2.1365222227733573</v>
      </c>
    </row>
    <row r="9" spans="3:16" x14ac:dyDescent="0.2">
      <c r="C9">
        <f t="shared" ref="C9:C42" si="4">C8+1</f>
        <v>1985</v>
      </c>
      <c r="D9">
        <f>'Coal-311'!D9</f>
        <v>1.3978201634877385</v>
      </c>
      <c r="E9">
        <f>'Coal (MECS) Prices'!AL22</f>
        <v>2.11</v>
      </c>
      <c r="F9">
        <f t="shared" si="1"/>
        <v>2.9612357639248148</v>
      </c>
      <c r="G9">
        <f>E9-F9</f>
        <v>-0.85123576392481493</v>
      </c>
      <c r="H9">
        <f>G9^2</f>
        <v>0.72460232578466321</v>
      </c>
      <c r="I9">
        <f>G9</f>
        <v>-0.85123576392481493</v>
      </c>
      <c r="J9">
        <f t="shared" ref="J9:J33" si="5">F9+I9</f>
        <v>2.11</v>
      </c>
      <c r="M9">
        <f t="shared" si="2"/>
        <v>1985</v>
      </c>
      <c r="N9" s="2">
        <f t="shared" si="0"/>
        <v>1.3978201634877385</v>
      </c>
      <c r="O9">
        <f>E9</f>
        <v>2.11</v>
      </c>
      <c r="P9" s="2">
        <f t="shared" si="3"/>
        <v>2.11</v>
      </c>
    </row>
    <row r="10" spans="3:16" x14ac:dyDescent="0.2">
      <c r="C10">
        <f t="shared" si="4"/>
        <v>1986</v>
      </c>
      <c r="D10">
        <f>'Coal-311'!D10</f>
        <v>1.2990990990990992</v>
      </c>
      <c r="F10">
        <f t="shared" si="1"/>
        <v>3.0460091362920823</v>
      </c>
      <c r="I10">
        <f>(0.67*G9+0.33*G12)</f>
        <v>-0.73032069949149514</v>
      </c>
      <c r="J10">
        <f t="shared" si="5"/>
        <v>2.315688436800587</v>
      </c>
      <c r="M10">
        <f t="shared" si="2"/>
        <v>1986</v>
      </c>
      <c r="N10" s="2">
        <f t="shared" si="0"/>
        <v>1.2990990990990992</v>
      </c>
      <c r="P10" s="2">
        <f t="shared" si="3"/>
        <v>2.315688436800587</v>
      </c>
    </row>
    <row r="11" spans="3:16" x14ac:dyDescent="0.2">
      <c r="C11">
        <f t="shared" si="4"/>
        <v>1987</v>
      </c>
      <c r="D11">
        <f>'Coal-311'!D11</f>
        <v>1.2596067917783738</v>
      </c>
      <c r="F11">
        <f t="shared" si="1"/>
        <v>2.830884707608798</v>
      </c>
      <c r="I11">
        <f>(0.33*G9+0.67*G12)</f>
        <v>-0.60574154219655951</v>
      </c>
      <c r="J11">
        <f t="shared" si="5"/>
        <v>2.2251431654122387</v>
      </c>
      <c r="M11">
        <f t="shared" si="2"/>
        <v>1987</v>
      </c>
      <c r="N11" s="2">
        <f t="shared" si="0"/>
        <v>1.2596067917783738</v>
      </c>
      <c r="P11" s="2">
        <f t="shared" si="3"/>
        <v>2.2251431654122387</v>
      </c>
    </row>
    <row r="12" spans="3:16" x14ac:dyDescent="0.2">
      <c r="C12">
        <f t="shared" si="4"/>
        <v>1988</v>
      </c>
      <c r="D12">
        <f>'Coal-311'!D12</f>
        <v>1.237030411449016</v>
      </c>
      <c r="E12">
        <f>'Coal (MECS) Prices'!AL25</f>
        <v>2.2599999999999998</v>
      </c>
      <c r="F12">
        <f t="shared" si="1"/>
        <v>2.7448264777632394</v>
      </c>
      <c r="G12">
        <f>E12-F12</f>
        <v>-0.48482647776323962</v>
      </c>
      <c r="H12">
        <f>G12^2</f>
        <v>0.23505671354030908</v>
      </c>
      <c r="I12">
        <f>G12</f>
        <v>-0.48482647776323962</v>
      </c>
      <c r="J12">
        <f t="shared" si="5"/>
        <v>2.2599999999999998</v>
      </c>
      <c r="M12">
        <f t="shared" si="2"/>
        <v>1988</v>
      </c>
      <c r="N12" s="2">
        <f t="shared" si="0"/>
        <v>1.237030411449016</v>
      </c>
      <c r="O12">
        <f>E12</f>
        <v>2.2599999999999998</v>
      </c>
      <c r="P12" s="2">
        <f t="shared" si="3"/>
        <v>2.2599999999999998</v>
      </c>
    </row>
    <row r="13" spans="3:16" x14ac:dyDescent="0.2">
      <c r="C13">
        <f t="shared" si="4"/>
        <v>1989</v>
      </c>
      <c r="D13">
        <f>'Coal-311'!D13</f>
        <v>1.2259507829977627</v>
      </c>
      <c r="F13">
        <f t="shared" si="1"/>
        <v>2.6956299769944683</v>
      </c>
      <c r="I13">
        <f>(0.67*G12+0.33*G15)</f>
        <v>-0.49224703220866839</v>
      </c>
      <c r="J13">
        <f t="shared" si="5"/>
        <v>2.2033829447857998</v>
      </c>
      <c r="M13">
        <f t="shared" si="2"/>
        <v>1989</v>
      </c>
      <c r="N13" s="2">
        <f t="shared" si="0"/>
        <v>1.2259507829977627</v>
      </c>
      <c r="P13" s="2">
        <f t="shared" si="3"/>
        <v>2.2033829447857998</v>
      </c>
    </row>
    <row r="14" spans="3:16" x14ac:dyDescent="0.2">
      <c r="C14">
        <f t="shared" si="4"/>
        <v>1990</v>
      </c>
      <c r="D14">
        <f>'Coal-311'!D14</f>
        <v>1.2212822796081924</v>
      </c>
      <c r="F14">
        <f t="shared" si="1"/>
        <v>2.6714862063072347</v>
      </c>
      <c r="I14">
        <f>(0.33*G12+0.67*G15)</f>
        <v>-0.49989245194032228</v>
      </c>
      <c r="J14">
        <f t="shared" si="5"/>
        <v>2.1715937543669126</v>
      </c>
      <c r="M14">
        <f t="shared" si="2"/>
        <v>1990</v>
      </c>
      <c r="N14" s="2">
        <f t="shared" si="0"/>
        <v>1.2212822796081924</v>
      </c>
      <c r="P14" s="2">
        <f t="shared" si="3"/>
        <v>2.1715937543669126</v>
      </c>
    </row>
    <row r="15" spans="3:16" x14ac:dyDescent="0.2">
      <c r="C15">
        <f t="shared" si="4"/>
        <v>1991</v>
      </c>
      <c r="D15">
        <f>'Coal-311'!D15</f>
        <v>1.223953695458593</v>
      </c>
      <c r="E15" s="3">
        <f>'Coal (MECS) Prices'!AL28</f>
        <v>2.1539999999999999</v>
      </c>
      <c r="F15">
        <f t="shared" si="1"/>
        <v>2.6613130063857509</v>
      </c>
      <c r="G15">
        <f>E15-F15</f>
        <v>-0.50731300638575094</v>
      </c>
      <c r="H15">
        <f>G15^2</f>
        <v>0.25736648644814897</v>
      </c>
      <c r="I15">
        <f>G15</f>
        <v>-0.50731300638575094</v>
      </c>
      <c r="J15">
        <f t="shared" si="5"/>
        <v>2.1539999999999999</v>
      </c>
      <c r="M15">
        <f t="shared" si="2"/>
        <v>1991</v>
      </c>
      <c r="N15" s="2">
        <f t="shared" si="0"/>
        <v>1.223953695458593</v>
      </c>
      <c r="O15">
        <f>E15</f>
        <v>2.1539999999999999</v>
      </c>
      <c r="P15" s="2">
        <f t="shared" si="3"/>
        <v>2.1539999999999999</v>
      </c>
    </row>
    <row r="16" spans="3:16" x14ac:dyDescent="0.2">
      <c r="C16">
        <f t="shared" si="4"/>
        <v>1992</v>
      </c>
      <c r="D16">
        <f>'Coal-311'!D16</f>
        <v>1.2035955056179777</v>
      </c>
      <c r="F16">
        <f t="shared" si="1"/>
        <v>2.6671343253935214</v>
      </c>
      <c r="I16">
        <f>(0.67*G15+0.33*G18)</f>
        <v>-0.43762006207825632</v>
      </c>
      <c r="J16">
        <f t="shared" si="5"/>
        <v>2.2295142633152651</v>
      </c>
      <c r="M16">
        <f t="shared" si="2"/>
        <v>1992</v>
      </c>
      <c r="N16" s="2">
        <f t="shared" si="0"/>
        <v>1.2035955056179777</v>
      </c>
      <c r="P16" s="2">
        <f t="shared" si="3"/>
        <v>2.2295142633152651</v>
      </c>
    </row>
    <row r="17" spans="3:16" x14ac:dyDescent="0.2">
      <c r="C17">
        <f t="shared" si="4"/>
        <v>1993</v>
      </c>
      <c r="D17">
        <f>'Coal-311'!D17</f>
        <v>1.1821880650994574</v>
      </c>
      <c r="F17">
        <f t="shared" si="1"/>
        <v>2.6227715140157279</v>
      </c>
      <c r="I17">
        <f>(0.33*G15+0.67*G18)</f>
        <v>-0.36581521036750425</v>
      </c>
      <c r="J17">
        <f t="shared" si="5"/>
        <v>2.2569563036482236</v>
      </c>
      <c r="M17">
        <f t="shared" si="2"/>
        <v>1993</v>
      </c>
      <c r="N17" s="2">
        <f t="shared" si="0"/>
        <v>1.1821880650994574</v>
      </c>
      <c r="P17" s="2">
        <f t="shared" si="3"/>
        <v>2.2569563036482236</v>
      </c>
    </row>
    <row r="18" spans="3:16" x14ac:dyDescent="0.2">
      <c r="C18">
        <f t="shared" si="4"/>
        <v>1994</v>
      </c>
      <c r="D18">
        <f>'Coal-311'!D18</f>
        <v>1.1635704576347983</v>
      </c>
      <c r="E18" s="3">
        <f>'Coal (MECS) Prices'!AL31</f>
        <v>2.2799999999999998</v>
      </c>
      <c r="F18">
        <f t="shared" si="1"/>
        <v>2.5761222660600094</v>
      </c>
      <c r="G18">
        <f>E18-F18</f>
        <v>-0.29612226606000958</v>
      </c>
      <c r="H18">
        <f>G18^2</f>
        <v>8.7688396456515105E-2</v>
      </c>
      <c r="I18">
        <f>G18</f>
        <v>-0.29612226606000958</v>
      </c>
      <c r="J18">
        <f t="shared" si="5"/>
        <v>2.2799999999999998</v>
      </c>
      <c r="M18">
        <f t="shared" si="2"/>
        <v>1994</v>
      </c>
      <c r="N18" s="2">
        <f t="shared" si="0"/>
        <v>1.1635704576347983</v>
      </c>
      <c r="O18">
        <f>E18</f>
        <v>2.2799999999999998</v>
      </c>
      <c r="P18" s="2">
        <f t="shared" si="3"/>
        <v>2.2799999999999998</v>
      </c>
    </row>
    <row r="19" spans="3:16" x14ac:dyDescent="0.2">
      <c r="C19">
        <f t="shared" si="4"/>
        <v>1995</v>
      </c>
      <c r="D19">
        <f>'Coal-311'!D19</f>
        <v>1.1644646924829156</v>
      </c>
      <c r="F19">
        <f t="shared" si="1"/>
        <v>2.5355523816681904</v>
      </c>
      <c r="I19">
        <f>0.75*G18+0.25*G22</f>
        <v>-0.20256489265392141</v>
      </c>
      <c r="J19">
        <f t="shared" si="5"/>
        <v>2.3329874890142692</v>
      </c>
      <c r="M19">
        <f t="shared" si="2"/>
        <v>1995</v>
      </c>
      <c r="N19" s="2">
        <f t="shared" si="0"/>
        <v>1.1644646924829156</v>
      </c>
      <c r="P19" s="2">
        <f t="shared" si="3"/>
        <v>2.3329874890142692</v>
      </c>
    </row>
    <row r="20" spans="3:16" x14ac:dyDescent="0.2">
      <c r="C20">
        <f t="shared" si="4"/>
        <v>1996</v>
      </c>
      <c r="D20">
        <f>'Coal-311'!D20</f>
        <v>1.1383989145183175</v>
      </c>
      <c r="F20">
        <f t="shared" si="1"/>
        <v>2.5375010211201783</v>
      </c>
      <c r="I20">
        <f>0.5*G18+0.5*G22</f>
        <v>-0.10900751924783325</v>
      </c>
      <c r="J20">
        <f t="shared" si="5"/>
        <v>2.428493501872345</v>
      </c>
      <c r="M20">
        <f t="shared" si="2"/>
        <v>1996</v>
      </c>
      <c r="N20" s="2">
        <f t="shared" si="0"/>
        <v>1.1383989145183175</v>
      </c>
      <c r="P20" s="2">
        <f t="shared" si="3"/>
        <v>2.428493501872345</v>
      </c>
    </row>
    <row r="21" spans="3:16" x14ac:dyDescent="0.2">
      <c r="C21">
        <f t="shared" si="4"/>
        <v>1997</v>
      </c>
      <c r="D21">
        <f>'Coal-311'!D21</f>
        <v>1.1114118177717636</v>
      </c>
      <c r="F21">
        <f t="shared" si="1"/>
        <v>2.4807007259902081</v>
      </c>
      <c r="I21">
        <f>0.25*G18+0.75*G22</f>
        <v>-1.5450145841745089E-2</v>
      </c>
      <c r="J21">
        <f t="shared" si="5"/>
        <v>2.4652505801484628</v>
      </c>
      <c r="M21">
        <f t="shared" si="2"/>
        <v>1997</v>
      </c>
      <c r="N21" s="2">
        <f t="shared" si="0"/>
        <v>1.1114118177717636</v>
      </c>
      <c r="P21" s="2">
        <f t="shared" si="3"/>
        <v>2.4652505801484628</v>
      </c>
    </row>
    <row r="22" spans="3:16" x14ac:dyDescent="0.2">
      <c r="C22">
        <f t="shared" si="4"/>
        <v>1998</v>
      </c>
      <c r="D22">
        <f>'Coal-311'!D22</f>
        <v>1.0738341968911918</v>
      </c>
      <c r="E22" s="3">
        <f>'Coal (MECS) Prices'!AL35</f>
        <v>2.5</v>
      </c>
      <c r="F22">
        <f t="shared" si="1"/>
        <v>2.4218927724356569</v>
      </c>
      <c r="G22">
        <f>E22-F22</f>
        <v>7.8107227564343074E-2</v>
      </c>
      <c r="H22">
        <f>G22^2</f>
        <v>6.100738997788074E-3</v>
      </c>
      <c r="I22">
        <f>G22</f>
        <v>7.8107227564343074E-2</v>
      </c>
      <c r="J22">
        <f t="shared" si="5"/>
        <v>2.5</v>
      </c>
      <c r="M22">
        <f t="shared" si="2"/>
        <v>1998</v>
      </c>
      <c r="N22" s="2">
        <f t="shared" si="0"/>
        <v>1.0738341968911918</v>
      </c>
      <c r="O22">
        <f>E22</f>
        <v>2.5</v>
      </c>
      <c r="P22" s="2">
        <f t="shared" si="3"/>
        <v>2.5</v>
      </c>
    </row>
    <row r="23" spans="3:16" x14ac:dyDescent="0.2">
      <c r="C23">
        <f t="shared" si="4"/>
        <v>1999</v>
      </c>
      <c r="D23">
        <f>'Coal-311'!D23</f>
        <v>1.0635838150289019</v>
      </c>
      <c r="F23">
        <f t="shared" si="1"/>
        <v>2.3400068621360481</v>
      </c>
      <c r="I23">
        <f>0.75*G22+0.25*G26</f>
        <v>-5.2187977468573177E-2</v>
      </c>
      <c r="J23">
        <f t="shared" si="5"/>
        <v>2.287818884667475</v>
      </c>
      <c r="M23">
        <f t="shared" si="2"/>
        <v>1999</v>
      </c>
      <c r="N23" s="2">
        <f t="shared" si="0"/>
        <v>1.0635838150289019</v>
      </c>
      <c r="P23" s="2">
        <f t="shared" si="3"/>
        <v>2.287818884667475</v>
      </c>
    </row>
    <row r="24" spans="3:16" x14ac:dyDescent="0.2">
      <c r="C24">
        <f t="shared" si="4"/>
        <v>2000</v>
      </c>
      <c r="D24">
        <f>'Coal-311'!D24</f>
        <v>1.0766830138207757</v>
      </c>
      <c r="F24">
        <f t="shared" si="1"/>
        <v>2.3176701140917841</v>
      </c>
      <c r="I24">
        <f>0.5*G22+0.5*G26</f>
        <v>-0.18248318250148943</v>
      </c>
      <c r="J24">
        <f t="shared" si="5"/>
        <v>2.1351869315902947</v>
      </c>
      <c r="M24">
        <f t="shared" si="2"/>
        <v>2000</v>
      </c>
      <c r="N24" s="2">
        <f t="shared" si="0"/>
        <v>1.0766830138207757</v>
      </c>
      <c r="P24" s="2">
        <f t="shared" si="3"/>
        <v>2.1351869315902947</v>
      </c>
    </row>
    <row r="25" spans="3:16" x14ac:dyDescent="0.2">
      <c r="C25">
        <f t="shared" si="4"/>
        <v>2001</v>
      </c>
      <c r="D25">
        <f>'Coal-311'!D25</f>
        <v>1.1211317418213969</v>
      </c>
      <c r="F25">
        <f t="shared" si="1"/>
        <v>2.346214758274479</v>
      </c>
      <c r="I25">
        <f>0.25*G22+0.75*G26</f>
        <v>-0.31277838753440568</v>
      </c>
      <c r="J25">
        <f t="shared" si="5"/>
        <v>2.0334363707400733</v>
      </c>
      <c r="M25">
        <f t="shared" si="2"/>
        <v>2001</v>
      </c>
      <c r="N25" s="2">
        <f t="shared" si="0"/>
        <v>1.1211317418213969</v>
      </c>
      <c r="P25" s="2">
        <f t="shared" si="3"/>
        <v>2.0334363707400733</v>
      </c>
    </row>
    <row r="26" spans="3:16" x14ac:dyDescent="0.2">
      <c r="C26">
        <f t="shared" si="4"/>
        <v>2002</v>
      </c>
      <c r="D26">
        <f>'Coal-311'!D26</f>
        <v>1.1777482269503547</v>
      </c>
      <c r="E26" s="3">
        <f>'Coal (MECS) Prices'!AL39</f>
        <v>2</v>
      </c>
      <c r="F26">
        <f t="shared" si="1"/>
        <v>2.4430735925673219</v>
      </c>
      <c r="G26">
        <f>E26-F26</f>
        <v>-0.44307359256732193</v>
      </c>
      <c r="H26">
        <f>G26^2</f>
        <v>0.1963142084305132</v>
      </c>
      <c r="I26">
        <f>G26</f>
        <v>-0.44307359256732193</v>
      </c>
      <c r="J26">
        <f t="shared" si="5"/>
        <v>2</v>
      </c>
      <c r="M26">
        <f t="shared" si="2"/>
        <v>2002</v>
      </c>
      <c r="N26" s="2">
        <f t="shared" si="0"/>
        <v>1.1777482269503547</v>
      </c>
      <c r="O26">
        <f>E26</f>
        <v>2</v>
      </c>
      <c r="P26" s="2">
        <f t="shared" si="3"/>
        <v>2</v>
      </c>
    </row>
    <row r="27" spans="3:16" x14ac:dyDescent="0.2">
      <c r="C27">
        <f t="shared" si="4"/>
        <v>2003</v>
      </c>
      <c r="D27">
        <f>'Coal-311'!D27</f>
        <v>1.1895861148197597</v>
      </c>
      <c r="F27">
        <f t="shared" si="1"/>
        <v>2.5664473537078503</v>
      </c>
      <c r="I27">
        <f>0.75*G26+0.25*G30</f>
        <v>-0.4861756401826568</v>
      </c>
      <c r="J27">
        <f t="shared" si="5"/>
        <v>2.0802717135251934</v>
      </c>
      <c r="M27">
        <f t="shared" si="2"/>
        <v>2003</v>
      </c>
      <c r="N27" s="2">
        <f t="shared" si="0"/>
        <v>1.1895861148197597</v>
      </c>
      <c r="P27" s="2">
        <f t="shared" si="3"/>
        <v>2.0802717135251934</v>
      </c>
    </row>
    <row r="28" spans="3:16" x14ac:dyDescent="0.2">
      <c r="C28">
        <f t="shared" si="4"/>
        <v>2004</v>
      </c>
      <c r="D28">
        <f>'Coal-311'!D28</f>
        <v>1.3600356030262573</v>
      </c>
      <c r="F28">
        <f t="shared" si="1"/>
        <v>2.592243457918165</v>
      </c>
      <c r="I28">
        <f>0.5*G26+0.5*G30</f>
        <v>-0.52927768779799167</v>
      </c>
      <c r="J28">
        <f t="shared" si="5"/>
        <v>2.0629657701201731</v>
      </c>
      <c r="M28">
        <f t="shared" si="2"/>
        <v>2004</v>
      </c>
      <c r="N28" s="2">
        <f t="shared" si="0"/>
        <v>1.3600356030262573</v>
      </c>
      <c r="P28" s="2">
        <f t="shared" si="3"/>
        <v>2.0629657701201731</v>
      </c>
    </row>
    <row r="29" spans="3:16" x14ac:dyDescent="0.2">
      <c r="C29">
        <f t="shared" si="4"/>
        <v>2005</v>
      </c>
      <c r="D29">
        <f>'Coal-311'!D29</f>
        <v>1.6591523895401261</v>
      </c>
      <c r="F29">
        <f t="shared" si="1"/>
        <v>2.963672281106589</v>
      </c>
      <c r="I29">
        <f>0.25*G26+0.75*G30</f>
        <v>-0.57237973541332654</v>
      </c>
      <c r="J29">
        <f t="shared" si="5"/>
        <v>2.3912925456932626</v>
      </c>
      <c r="M29">
        <f t="shared" si="2"/>
        <v>2005</v>
      </c>
      <c r="N29" s="2">
        <f t="shared" si="0"/>
        <v>1.6591523895401261</v>
      </c>
      <c r="P29" s="2">
        <f t="shared" si="3"/>
        <v>2.3912925456932626</v>
      </c>
    </row>
    <row r="30" spans="3:16" x14ac:dyDescent="0.2">
      <c r="C30">
        <f t="shared" si="4"/>
        <v>2006</v>
      </c>
      <c r="D30">
        <f>'Coal-311'!D30</f>
        <v>1.7832199546485261</v>
      </c>
      <c r="E30" s="3">
        <f>'Coal (MECS) Prices'!AL43</f>
        <v>3</v>
      </c>
      <c r="F30">
        <f t="shared" si="1"/>
        <v>3.6154817830286614</v>
      </c>
      <c r="G30">
        <f>E30-F30</f>
        <v>-0.61548178302866141</v>
      </c>
      <c r="H30">
        <f>G30^2</f>
        <v>0.37881782524014024</v>
      </c>
      <c r="I30">
        <f>G30</f>
        <v>-0.61548178302866141</v>
      </c>
      <c r="J30">
        <f t="shared" si="5"/>
        <v>3</v>
      </c>
      <c r="M30">
        <f t="shared" si="2"/>
        <v>2006</v>
      </c>
      <c r="N30" s="2">
        <f t="shared" si="0"/>
        <v>1.7832199546485261</v>
      </c>
      <c r="O30">
        <f>E30</f>
        <v>3</v>
      </c>
      <c r="P30" s="2">
        <f t="shared" si="3"/>
        <v>3</v>
      </c>
    </row>
    <row r="31" spans="3:16" x14ac:dyDescent="0.2">
      <c r="C31">
        <f t="shared" si="4"/>
        <v>2007</v>
      </c>
      <c r="D31">
        <f>'Coal-311'!D31</f>
        <v>1.8238712561466248</v>
      </c>
      <c r="F31">
        <f t="shared" si="1"/>
        <v>3.8858391199086526</v>
      </c>
      <c r="I31" s="15">
        <f>G30</f>
        <v>-0.61548178302866141</v>
      </c>
      <c r="J31">
        <f t="shared" si="5"/>
        <v>3.2703573368799912</v>
      </c>
      <c r="M31">
        <f t="shared" si="2"/>
        <v>2007</v>
      </c>
      <c r="N31" s="2">
        <f t="shared" si="0"/>
        <v>1.8238712561466248</v>
      </c>
      <c r="P31" s="2">
        <f t="shared" si="3"/>
        <v>3.2703573368799912</v>
      </c>
    </row>
    <row r="32" spans="3:16" x14ac:dyDescent="0.2">
      <c r="C32">
        <f t="shared" si="4"/>
        <v>2008</v>
      </c>
      <c r="D32">
        <f>'Coal-311'!D32</f>
        <v>2.3044843049327355</v>
      </c>
      <c r="F32">
        <f t="shared" si="1"/>
        <v>3.9744229299006446</v>
      </c>
      <c r="I32" s="15">
        <f>G30</f>
        <v>-0.61548178302866141</v>
      </c>
      <c r="J32">
        <f t="shared" si="5"/>
        <v>3.3589411468719832</v>
      </c>
      <c r="M32">
        <f t="shared" si="2"/>
        <v>2008</v>
      </c>
      <c r="N32" s="2">
        <f t="shared" si="0"/>
        <v>2.3044843049327355</v>
      </c>
      <c r="P32" s="2">
        <f t="shared" si="3"/>
        <v>3.3589411468719832</v>
      </c>
    </row>
    <row r="33" spans="3:16" x14ac:dyDescent="0.2">
      <c r="C33">
        <f t="shared" si="4"/>
        <v>2009</v>
      </c>
      <c r="D33">
        <f>'Coal-311'!D33</f>
        <v>2.5407882676443627</v>
      </c>
      <c r="F33">
        <f t="shared" si="1"/>
        <v>5.0217334322552105</v>
      </c>
      <c r="I33" s="15">
        <f>0.5*G30+0.5*G34</f>
        <v>-2.607421463581705E-2</v>
      </c>
      <c r="J33">
        <f t="shared" si="5"/>
        <v>4.9956592176193935</v>
      </c>
      <c r="M33">
        <f t="shared" si="2"/>
        <v>2009</v>
      </c>
      <c r="N33" s="2">
        <f t="shared" si="0"/>
        <v>2.5407882676443627</v>
      </c>
      <c r="P33" s="2">
        <f t="shared" si="3"/>
        <v>4.9956592176193935</v>
      </c>
    </row>
    <row r="34" spans="3:16" x14ac:dyDescent="0.2">
      <c r="C34">
        <f t="shared" si="4"/>
        <v>2010</v>
      </c>
      <c r="D34" s="3">
        <f>[4]Prices!H30</f>
        <v>2.7862700228832953</v>
      </c>
      <c r="E34" s="3">
        <f>'Coal (MECS) Prices'!AL47</f>
        <v>6.1</v>
      </c>
      <c r="F34">
        <f>$H$3*D34+$I$3*D33</f>
        <v>5.5366666462429723</v>
      </c>
      <c r="G34">
        <f>E34-F34</f>
        <v>0.56333335375702731</v>
      </c>
      <c r="H34">
        <f>G34^2</f>
        <v>0.31734446745514006</v>
      </c>
      <c r="I34">
        <f>G34</f>
        <v>0.56333335375702731</v>
      </c>
      <c r="J34">
        <f>F34+I34</f>
        <v>6.1</v>
      </c>
      <c r="M34">
        <f>C34</f>
        <v>2010</v>
      </c>
      <c r="N34">
        <f t="shared" si="0"/>
        <v>2.7862700228832953</v>
      </c>
      <c r="O34">
        <f>E34</f>
        <v>6.1</v>
      </c>
      <c r="P34" s="2">
        <f>J34</f>
        <v>6.1</v>
      </c>
    </row>
    <row r="35" spans="3:16" x14ac:dyDescent="0.2">
      <c r="C35">
        <f t="shared" si="4"/>
        <v>2011</v>
      </c>
      <c r="D35" s="3">
        <f>[4]Prices!H31</f>
        <v>3.175707000463607</v>
      </c>
      <c r="F35">
        <f t="shared" ref="F35:F42" si="6">$H$3*D35+$I$3*D34</f>
        <v>6.0715993141085587</v>
      </c>
      <c r="I35">
        <f>0.75*G34+0.25*G38</f>
        <v>0.66634163220253173</v>
      </c>
      <c r="J35">
        <f t="shared" ref="J35:J42" si="7">F35+I35</f>
        <v>6.73794094631109</v>
      </c>
      <c r="M35">
        <f t="shared" ref="M35:M42" si="8">C35</f>
        <v>2011</v>
      </c>
      <c r="N35">
        <f t="shared" si="0"/>
        <v>3.175707000463607</v>
      </c>
      <c r="P35" s="2">
        <f t="shared" ref="P35:P42" si="9">J35</f>
        <v>6.73794094631109</v>
      </c>
    </row>
    <row r="36" spans="3:16" x14ac:dyDescent="0.2">
      <c r="C36">
        <f t="shared" si="4"/>
        <v>2012</v>
      </c>
      <c r="D36" s="3">
        <f>[4]Prices!H32</f>
        <v>3.0787878787878791</v>
      </c>
      <c r="F36">
        <f t="shared" si="6"/>
        <v>6.9202267861574764</v>
      </c>
      <c r="I36">
        <f>0.5*G34+0.5*G38</f>
        <v>0.76934991064803615</v>
      </c>
      <c r="J36">
        <f t="shared" si="7"/>
        <v>7.6895766968055126</v>
      </c>
      <c r="M36">
        <f t="shared" si="8"/>
        <v>2012</v>
      </c>
      <c r="N36">
        <f t="shared" si="0"/>
        <v>3.0787878787878791</v>
      </c>
      <c r="P36" s="2">
        <f t="shared" si="9"/>
        <v>7.6895766968055126</v>
      </c>
    </row>
    <row r="37" spans="3:16" x14ac:dyDescent="0.2">
      <c r="C37">
        <f t="shared" si="4"/>
        <v>2013</v>
      </c>
      <c r="D37" s="3">
        <f>[4]Prices!H33</f>
        <v>2.8060185185185182</v>
      </c>
      <c r="F37">
        <f t="shared" si="6"/>
        <v>6.7090289956140428</v>
      </c>
      <c r="I37">
        <f>0.25*G34+0.75*G38</f>
        <v>0.87235818909354057</v>
      </c>
      <c r="J37">
        <f t="shared" si="7"/>
        <v>7.5813871847075838</v>
      </c>
      <c r="M37">
        <f t="shared" si="8"/>
        <v>2013</v>
      </c>
      <c r="N37">
        <f t="shared" si="0"/>
        <v>2.8060185185185182</v>
      </c>
      <c r="P37" s="2">
        <f t="shared" si="9"/>
        <v>7.5813871847075838</v>
      </c>
    </row>
    <row r="38" spans="3:16" x14ac:dyDescent="0.2">
      <c r="C38">
        <f t="shared" si="4"/>
        <v>2014</v>
      </c>
      <c r="D38" s="3">
        <f>[4]Prices!H34</f>
        <v>2.6011614401858307</v>
      </c>
      <c r="E38" s="3">
        <f>'Coal (MECS) Prices'!AL51</f>
        <v>7.09</v>
      </c>
      <c r="F38">
        <f t="shared" si="6"/>
        <v>6.1146335324609549</v>
      </c>
      <c r="G38">
        <f>E38-F38</f>
        <v>0.97536646753904499</v>
      </c>
      <c r="H38">
        <f>G38^2</f>
        <v>0.95133974599959492</v>
      </c>
      <c r="I38">
        <f>G38</f>
        <v>0.97536646753904499</v>
      </c>
      <c r="J38">
        <f t="shared" si="7"/>
        <v>7.09</v>
      </c>
      <c r="M38">
        <f t="shared" si="8"/>
        <v>2014</v>
      </c>
      <c r="N38">
        <f t="shared" si="0"/>
        <v>2.6011614401858307</v>
      </c>
      <c r="O38">
        <f>E38</f>
        <v>7.09</v>
      </c>
      <c r="P38" s="2">
        <f t="shared" si="9"/>
        <v>7.09</v>
      </c>
    </row>
    <row r="39" spans="3:16" x14ac:dyDescent="0.2">
      <c r="C39">
        <f t="shared" si="4"/>
        <v>2015</v>
      </c>
      <c r="D39" s="3">
        <f>[4]Prices!H35</f>
        <v>2.4259102455546149</v>
      </c>
      <c r="F39">
        <f t="shared" si="6"/>
        <v>5.6682266565732018</v>
      </c>
      <c r="I39" s="21">
        <f>I38</f>
        <v>0.97536646753904499</v>
      </c>
      <c r="J39">
        <f t="shared" si="7"/>
        <v>6.6435931241122468</v>
      </c>
      <c r="M39">
        <f t="shared" si="8"/>
        <v>2015</v>
      </c>
      <c r="N39">
        <f t="shared" si="0"/>
        <v>2.4259102455546149</v>
      </c>
      <c r="P39" s="2">
        <f t="shared" si="9"/>
        <v>6.6435931241122468</v>
      </c>
    </row>
    <row r="40" spans="3:16" x14ac:dyDescent="0.2">
      <c r="C40">
        <f t="shared" si="4"/>
        <v>2016</v>
      </c>
      <c r="D40" s="3">
        <f>[4]Prices!H36</f>
        <v>2.2987413915934458</v>
      </c>
      <c r="F40">
        <f t="shared" si="6"/>
        <v>5.2863343688980517</v>
      </c>
      <c r="I40" s="21">
        <f t="shared" ref="I40:I42" si="10">I39</f>
        <v>0.97536646753904499</v>
      </c>
      <c r="J40">
        <f t="shared" si="7"/>
        <v>6.2617008364370967</v>
      </c>
      <c r="M40">
        <f t="shared" si="8"/>
        <v>2016</v>
      </c>
      <c r="N40">
        <f t="shared" si="0"/>
        <v>2.2987413915934458</v>
      </c>
      <c r="P40" s="2">
        <f t="shared" si="9"/>
        <v>6.2617008364370967</v>
      </c>
    </row>
    <row r="41" spans="3:16" x14ac:dyDescent="0.2">
      <c r="C41">
        <f t="shared" si="4"/>
        <v>2017</v>
      </c>
      <c r="D41" s="3">
        <f>[4]Prices!H37</f>
        <v>2.6728199211614267</v>
      </c>
      <c r="F41">
        <f t="shared" si="6"/>
        <v>5.0092189708406876</v>
      </c>
      <c r="I41" s="21">
        <f t="shared" si="10"/>
        <v>0.97536646753904499</v>
      </c>
      <c r="J41">
        <f t="shared" si="7"/>
        <v>5.9845854383797326</v>
      </c>
      <c r="M41">
        <f t="shared" si="8"/>
        <v>2017</v>
      </c>
      <c r="N41">
        <f t="shared" si="0"/>
        <v>2.6728199211614267</v>
      </c>
      <c r="P41" s="2">
        <f t="shared" si="9"/>
        <v>5.9845854383797326</v>
      </c>
    </row>
    <row r="42" spans="3:16" x14ac:dyDescent="0.2">
      <c r="C42">
        <f t="shared" si="4"/>
        <v>2018</v>
      </c>
      <c r="D42" s="3">
        <f>[4]Prices!H38</f>
        <v>2.8656155070157672</v>
      </c>
      <c r="F42">
        <f t="shared" si="6"/>
        <v>5.8243786376691542</v>
      </c>
      <c r="I42" s="21">
        <f t="shared" si="10"/>
        <v>0.97536646753904499</v>
      </c>
      <c r="J42">
        <f t="shared" si="7"/>
        <v>6.7997451052081992</v>
      </c>
      <c r="M42">
        <f t="shared" si="8"/>
        <v>2018</v>
      </c>
      <c r="N42">
        <f t="shared" si="0"/>
        <v>2.8656155070157672</v>
      </c>
      <c r="P42" s="2">
        <f t="shared" si="9"/>
        <v>6.7997451052081992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P42"/>
  <sheetViews>
    <sheetView topLeftCell="A29" workbookViewId="0">
      <selection activeCell="C34" sqref="C34:P42"/>
    </sheetView>
  </sheetViews>
  <sheetFormatPr defaultRowHeight="12.75" x14ac:dyDescent="0.2"/>
  <cols>
    <col min="9" max="9" width="11.140625" customWidth="1"/>
    <col min="10" max="10" width="10.140625" customWidth="1"/>
  </cols>
  <sheetData>
    <row r="2" spans="3:16" x14ac:dyDescent="0.2">
      <c r="K2" s="8" t="s">
        <v>35</v>
      </c>
    </row>
    <row r="3" spans="3:16" x14ac:dyDescent="0.2">
      <c r="H3" s="4">
        <v>0.70998928989410959</v>
      </c>
      <c r="I3" s="4">
        <v>0.59165784966682311</v>
      </c>
      <c r="K3">
        <v>0</v>
      </c>
    </row>
    <row r="4" spans="3:16" x14ac:dyDescent="0.2">
      <c r="H4">
        <f>SUM(H9:H38)</f>
        <v>0.40137630568990207</v>
      </c>
      <c r="K4">
        <v>0</v>
      </c>
    </row>
    <row r="5" spans="3:16" x14ac:dyDescent="0.2">
      <c r="J5">
        <f>H3/I3</f>
        <v>1.1999997807751925</v>
      </c>
      <c r="K5">
        <v>1.2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'Coal-311'!D7</f>
        <v>1.3710885852798589</v>
      </c>
      <c r="I7">
        <f>G9</f>
        <v>7.3548460613215072E-2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'Coal-311'!D8</f>
        <v>1.3589174800354924</v>
      </c>
      <c r="F8">
        <f t="shared" ref="F8:F33" si="1">$H$3*D8+$I$3*D7</f>
        <v>1.7760321807445001</v>
      </c>
      <c r="I8">
        <f>G9</f>
        <v>7.3548460613215072E-2</v>
      </c>
      <c r="J8">
        <f>F8+I8</f>
        <v>1.8495806413577152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1.8495806413577152</v>
      </c>
    </row>
    <row r="9" spans="3:16" x14ac:dyDescent="0.2">
      <c r="C9">
        <f t="shared" ref="C9:C42" si="4">C8+1</f>
        <v>1985</v>
      </c>
      <c r="D9">
        <f>'Coal-311'!D9</f>
        <v>1.3978201634877385</v>
      </c>
      <c r="E9">
        <f>'Coal (MECS) Prices'!AM22</f>
        <v>1.87</v>
      </c>
      <c r="F9">
        <f t="shared" si="1"/>
        <v>1.796451539386785</v>
      </c>
      <c r="G9">
        <f>E9-F9</f>
        <v>7.3548460613215072E-2</v>
      </c>
      <c r="H9">
        <f>G9^2</f>
        <v>5.409376058573649E-3</v>
      </c>
      <c r="I9">
        <f>G9</f>
        <v>7.3548460613215072E-2</v>
      </c>
      <c r="J9">
        <f t="shared" ref="J9:J33" si="5">F9+I9</f>
        <v>1.87</v>
      </c>
      <c r="M9">
        <f t="shared" si="2"/>
        <v>1985</v>
      </c>
      <c r="N9" s="2">
        <f t="shared" si="0"/>
        <v>1.3978201634877385</v>
      </c>
      <c r="O9">
        <f>E9</f>
        <v>1.87</v>
      </c>
      <c r="P9" s="2">
        <f t="shared" si="3"/>
        <v>1.87</v>
      </c>
    </row>
    <row r="10" spans="3:16" x14ac:dyDescent="0.2">
      <c r="C10">
        <f t="shared" si="4"/>
        <v>1986</v>
      </c>
      <c r="D10">
        <f>'Coal-311'!D10</f>
        <v>1.2990990990990992</v>
      </c>
      <c r="F10">
        <f t="shared" si="1"/>
        <v>1.7493777190215294</v>
      </c>
      <c r="I10">
        <f>(0.67*G9+0.33*G12)</f>
        <v>1.8411054157884365E-2</v>
      </c>
      <c r="J10">
        <f t="shared" si="5"/>
        <v>1.7677887731794137</v>
      </c>
      <c r="M10">
        <f t="shared" si="2"/>
        <v>1986</v>
      </c>
      <c r="N10" s="2">
        <f t="shared" si="0"/>
        <v>1.2990990990990992</v>
      </c>
      <c r="P10" s="2">
        <f t="shared" si="3"/>
        <v>1.7677887731794137</v>
      </c>
    </row>
    <row r="11" spans="3:16" x14ac:dyDescent="0.2">
      <c r="C11">
        <f t="shared" si="4"/>
        <v>1987</v>
      </c>
      <c r="D11">
        <f>'Coal-311'!D11</f>
        <v>1.2596067917783738</v>
      </c>
      <c r="F11">
        <f t="shared" si="1"/>
        <v>1.6629295111176052</v>
      </c>
      <c r="I11">
        <f>(0.33*G9+0.67*G12)</f>
        <v>-3.8397182796092735E-2</v>
      </c>
      <c r="J11">
        <f t="shared" si="5"/>
        <v>1.6245323283215125</v>
      </c>
      <c r="M11">
        <f t="shared" si="2"/>
        <v>1987</v>
      </c>
      <c r="N11" s="2">
        <f t="shared" si="0"/>
        <v>1.2596067917783738</v>
      </c>
      <c r="P11" s="2">
        <f t="shared" si="3"/>
        <v>1.6245323283215125</v>
      </c>
    </row>
    <row r="12" spans="3:16" x14ac:dyDescent="0.2">
      <c r="C12">
        <f t="shared" si="4"/>
        <v>1988</v>
      </c>
      <c r="D12">
        <f>'Coal-311'!D12</f>
        <v>1.237030411449016</v>
      </c>
      <c r="E12">
        <f>'Coal (MECS) Prices'!AM25</f>
        <v>1.53</v>
      </c>
      <c r="F12">
        <f t="shared" si="1"/>
        <v>1.6235345892514235</v>
      </c>
      <c r="G12">
        <f>E12-F12</f>
        <v>-9.3534589251423439E-2</v>
      </c>
      <c r="H12">
        <f>G12^2</f>
        <v>8.7487193864324974E-3</v>
      </c>
      <c r="I12">
        <f>G12</f>
        <v>-9.3534589251423439E-2</v>
      </c>
      <c r="J12">
        <f t="shared" si="5"/>
        <v>1.53</v>
      </c>
      <c r="M12">
        <f t="shared" si="2"/>
        <v>1988</v>
      </c>
      <c r="N12" s="2">
        <f t="shared" si="0"/>
        <v>1.237030411449016</v>
      </c>
      <c r="O12">
        <f>E12</f>
        <v>1.53</v>
      </c>
      <c r="P12" s="2">
        <f t="shared" si="3"/>
        <v>1.53</v>
      </c>
    </row>
    <row r="13" spans="3:16" x14ac:dyDescent="0.2">
      <c r="C13">
        <f t="shared" si="4"/>
        <v>1989</v>
      </c>
      <c r="D13">
        <f>'Coal-311'!D13</f>
        <v>1.2259507829977627</v>
      </c>
      <c r="F13">
        <f t="shared" si="1"/>
        <v>1.6023106790760995</v>
      </c>
      <c r="I13">
        <f>(0.67*G12+0.33*G15)</f>
        <v>-6.5498011420515603E-2</v>
      </c>
      <c r="J13">
        <f t="shared" si="5"/>
        <v>1.5368126676555838</v>
      </c>
      <c r="M13">
        <f t="shared" si="2"/>
        <v>1989</v>
      </c>
      <c r="N13" s="2">
        <f t="shared" si="0"/>
        <v>1.2259507829977627</v>
      </c>
      <c r="P13" s="2">
        <f t="shared" si="3"/>
        <v>1.5368126676555838</v>
      </c>
    </row>
    <row r="14" spans="3:16" x14ac:dyDescent="0.2">
      <c r="C14">
        <f t="shared" si="4"/>
        <v>1990</v>
      </c>
      <c r="D14">
        <f>'Coal-311'!D14</f>
        <v>1.2212822796081924</v>
      </c>
      <c r="F14">
        <f t="shared" si="1"/>
        <v>1.5924407425250942</v>
      </c>
      <c r="I14">
        <f>(0.33*G12+0.67*G15)</f>
        <v>-3.6611840322004485E-2</v>
      </c>
      <c r="J14">
        <f t="shared" si="5"/>
        <v>1.5558289022030896</v>
      </c>
      <c r="M14">
        <f t="shared" si="2"/>
        <v>1990</v>
      </c>
      <c r="N14" s="2">
        <f t="shared" si="0"/>
        <v>1.2212822796081924</v>
      </c>
      <c r="P14" s="2">
        <f t="shared" si="3"/>
        <v>1.5558289022030896</v>
      </c>
    </row>
    <row r="15" spans="3:16" x14ac:dyDescent="0.2">
      <c r="C15">
        <f t="shared" si="4"/>
        <v>1991</v>
      </c>
      <c r="D15">
        <f>'Coal-311'!D15</f>
        <v>1.223953695458593</v>
      </c>
      <c r="E15" s="3">
        <f>'Coal (MECS) Prices'!AM28</f>
        <v>1.583</v>
      </c>
      <c r="F15">
        <f t="shared" si="1"/>
        <v>1.5915752624910966</v>
      </c>
      <c r="G15">
        <f>E15-F15</f>
        <v>-8.5752624910966357E-3</v>
      </c>
      <c r="H15">
        <f>G15^2</f>
        <v>7.3535126791208873E-5</v>
      </c>
      <c r="I15">
        <f>G15</f>
        <v>-8.5752624910966357E-3</v>
      </c>
      <c r="J15">
        <f t="shared" si="5"/>
        <v>1.583</v>
      </c>
      <c r="M15">
        <f t="shared" si="2"/>
        <v>1991</v>
      </c>
      <c r="N15" s="2">
        <f t="shared" si="0"/>
        <v>1.223953695458593</v>
      </c>
      <c r="O15">
        <f>E15</f>
        <v>1.583</v>
      </c>
      <c r="P15" s="2">
        <f t="shared" si="3"/>
        <v>1.583</v>
      </c>
    </row>
    <row r="16" spans="3:16" x14ac:dyDescent="0.2">
      <c r="C16">
        <f t="shared" si="4"/>
        <v>1992</v>
      </c>
      <c r="D16">
        <f>'Coal-311'!D16</f>
        <v>1.2035955056179777</v>
      </c>
      <c r="F16">
        <f t="shared" si="1"/>
        <v>1.5787017299002426</v>
      </c>
      <c r="I16">
        <f>(0.67*G15+0.33*G18)</f>
        <v>3.861534835034601E-2</v>
      </c>
      <c r="J16">
        <f t="shared" si="5"/>
        <v>1.6173170782505886</v>
      </c>
      <c r="M16">
        <f t="shared" si="2"/>
        <v>1992</v>
      </c>
      <c r="N16" s="2">
        <f t="shared" si="0"/>
        <v>1.2035955056179777</v>
      </c>
      <c r="P16" s="2">
        <f t="shared" si="3"/>
        <v>1.6173170782505886</v>
      </c>
    </row>
    <row r="17" spans="3:16" x14ac:dyDescent="0.2">
      <c r="C17">
        <f t="shared" si="4"/>
        <v>1993</v>
      </c>
      <c r="D17">
        <f>'Coal-311'!D17</f>
        <v>1.1821880650994574</v>
      </c>
      <c r="F17">
        <f t="shared" si="1"/>
        <v>1.5514575935838404</v>
      </c>
      <c r="I17">
        <f>(0.33*G15+0.67*G18)</f>
        <v>8.7235977702135398E-2</v>
      </c>
      <c r="J17">
        <f t="shared" si="5"/>
        <v>1.6386935712859758</v>
      </c>
      <c r="M17">
        <f t="shared" si="2"/>
        <v>1993</v>
      </c>
      <c r="N17" s="2">
        <f t="shared" si="0"/>
        <v>1.1821880650994574</v>
      </c>
      <c r="P17" s="2">
        <f t="shared" si="3"/>
        <v>1.6386935712859758</v>
      </c>
    </row>
    <row r="18" spans="3:16" x14ac:dyDescent="0.2">
      <c r="C18">
        <f t="shared" si="4"/>
        <v>1994</v>
      </c>
      <c r="D18">
        <f>'Coal-311'!D18</f>
        <v>1.1635704576347983</v>
      </c>
      <c r="E18" s="3">
        <f>'Coal (MECS) Prices'!AM31</f>
        <v>1.66</v>
      </c>
      <c r="F18">
        <f t="shared" si="1"/>
        <v>1.5255734114564219</v>
      </c>
      <c r="G18">
        <f>E18-F18</f>
        <v>0.13442658854357803</v>
      </c>
      <c r="H18">
        <f>G18^2</f>
        <v>1.8070507707464423E-2</v>
      </c>
      <c r="I18">
        <f>G18</f>
        <v>0.13442658854357803</v>
      </c>
      <c r="J18">
        <f t="shared" si="5"/>
        <v>1.66</v>
      </c>
      <c r="M18">
        <f t="shared" si="2"/>
        <v>1994</v>
      </c>
      <c r="N18" s="2">
        <f t="shared" si="0"/>
        <v>1.1635704576347983</v>
      </c>
      <c r="O18">
        <f>E18</f>
        <v>1.66</v>
      </c>
      <c r="P18" s="2">
        <f t="shared" si="3"/>
        <v>1.66</v>
      </c>
    </row>
    <row r="19" spans="3:16" x14ac:dyDescent="0.2">
      <c r="C19">
        <f t="shared" si="4"/>
        <v>1995</v>
      </c>
      <c r="D19">
        <f>'Coal-311'!D19</f>
        <v>1.1644646924829156</v>
      </c>
      <c r="F19">
        <f t="shared" si="1"/>
        <v>1.5151930550227539</v>
      </c>
      <c r="I19">
        <f>0.75*G18+0.25*G22</f>
        <v>0.14582336512970223</v>
      </c>
      <c r="J19">
        <f t="shared" si="5"/>
        <v>1.6610164201524562</v>
      </c>
      <c r="M19">
        <f t="shared" si="2"/>
        <v>1995</v>
      </c>
      <c r="N19" s="2">
        <f t="shared" si="0"/>
        <v>1.1644646924829156</v>
      </c>
      <c r="P19" s="2">
        <f t="shared" si="3"/>
        <v>1.6610164201524562</v>
      </c>
    </row>
    <row r="20" spans="3:16" x14ac:dyDescent="0.2">
      <c r="C20">
        <f t="shared" si="4"/>
        <v>1996</v>
      </c>
      <c r="D20">
        <f>'Coal-311'!D20</f>
        <v>1.1383989145183175</v>
      </c>
      <c r="F20">
        <f t="shared" si="1"/>
        <v>1.4972157129024657</v>
      </c>
      <c r="I20">
        <f>0.5*G18+0.5*G22</f>
        <v>0.15722014171582643</v>
      </c>
      <c r="J20">
        <f t="shared" si="5"/>
        <v>1.654435854618292</v>
      </c>
      <c r="M20">
        <f t="shared" si="2"/>
        <v>1996</v>
      </c>
      <c r="N20" s="2">
        <f t="shared" si="0"/>
        <v>1.1383989145183175</v>
      </c>
      <c r="P20" s="2">
        <f t="shared" si="3"/>
        <v>1.654435854618292</v>
      </c>
    </row>
    <row r="21" spans="3:16" x14ac:dyDescent="0.2">
      <c r="C21">
        <f t="shared" si="4"/>
        <v>1997</v>
      </c>
      <c r="D21">
        <f>'Coal-311'!D21</f>
        <v>1.1114118177717636</v>
      </c>
      <c r="F21">
        <f t="shared" si="1"/>
        <v>1.4626331411066493</v>
      </c>
      <c r="I21">
        <f>0.25*G18+0.75*G22</f>
        <v>0.16861691830195064</v>
      </c>
      <c r="J21">
        <f t="shared" si="5"/>
        <v>1.6312500594085999</v>
      </c>
      <c r="M21">
        <f t="shared" si="2"/>
        <v>1997</v>
      </c>
      <c r="N21" s="2">
        <f t="shared" si="0"/>
        <v>1.1114118177717636</v>
      </c>
      <c r="P21" s="2">
        <f t="shared" si="3"/>
        <v>1.6312500594085999</v>
      </c>
    </row>
    <row r="22" spans="3:16" x14ac:dyDescent="0.2">
      <c r="C22">
        <f t="shared" si="4"/>
        <v>1998</v>
      </c>
      <c r="D22">
        <f>'Coal-311'!D22</f>
        <v>1.0738341968911918</v>
      </c>
      <c r="E22" s="3">
        <f>'Coal (MECS) Prices'!AM35</f>
        <v>1.6</v>
      </c>
      <c r="F22">
        <f t="shared" si="1"/>
        <v>1.4199863051119253</v>
      </c>
      <c r="G22">
        <f>E22-F22</f>
        <v>0.18001369488807484</v>
      </c>
      <c r="H22">
        <f>G22^2</f>
        <v>3.2404930347256902E-2</v>
      </c>
      <c r="I22">
        <f>G22</f>
        <v>0.18001369488807484</v>
      </c>
      <c r="J22">
        <f t="shared" si="5"/>
        <v>1.6</v>
      </c>
      <c r="M22">
        <f t="shared" si="2"/>
        <v>1998</v>
      </c>
      <c r="N22" s="2">
        <f t="shared" si="0"/>
        <v>1.0738341968911918</v>
      </c>
      <c r="O22">
        <f>E22</f>
        <v>1.6</v>
      </c>
      <c r="P22" s="2">
        <f t="shared" si="3"/>
        <v>1.6</v>
      </c>
    </row>
    <row r="23" spans="3:16" x14ac:dyDescent="0.2">
      <c r="C23">
        <f t="shared" si="4"/>
        <v>1999</v>
      </c>
      <c r="D23">
        <f>'Coal-311'!D23</f>
        <v>1.0635838150289019</v>
      </c>
      <c r="F23">
        <f t="shared" si="1"/>
        <v>1.3904755494065806</v>
      </c>
      <c r="I23">
        <f>0.75*G22+0.25*G26</f>
        <v>0.197631515444607</v>
      </c>
      <c r="J23">
        <f t="shared" si="5"/>
        <v>1.5881070648511875</v>
      </c>
      <c r="M23">
        <f t="shared" si="2"/>
        <v>1999</v>
      </c>
      <c r="N23" s="2">
        <f t="shared" si="0"/>
        <v>1.0635838150289019</v>
      </c>
      <c r="P23" s="2">
        <f t="shared" si="3"/>
        <v>1.5881070648511875</v>
      </c>
    </row>
    <row r="24" spans="3:16" x14ac:dyDescent="0.2">
      <c r="C24">
        <f t="shared" si="4"/>
        <v>2000</v>
      </c>
      <c r="D24">
        <f>'Coal-311'!D24</f>
        <v>1.0766830138207757</v>
      </c>
      <c r="F24">
        <f t="shared" si="1"/>
        <v>1.3937111213640985</v>
      </c>
      <c r="I24">
        <f>0.5*G22+0.5*G26</f>
        <v>0.21524933600113916</v>
      </c>
      <c r="J24">
        <f t="shared" si="5"/>
        <v>1.6089604573652376</v>
      </c>
      <c r="M24">
        <f t="shared" si="2"/>
        <v>2000</v>
      </c>
      <c r="N24" s="2">
        <f t="shared" si="0"/>
        <v>1.0766830138207757</v>
      </c>
      <c r="P24" s="2">
        <f t="shared" si="3"/>
        <v>1.6089604573652376</v>
      </c>
    </row>
    <row r="25" spans="3:16" x14ac:dyDescent="0.2">
      <c r="C25">
        <f t="shared" si="4"/>
        <v>2001</v>
      </c>
      <c r="D25">
        <f>'Coal-311'!D25</f>
        <v>1.1211317418213969</v>
      </c>
      <c r="F25">
        <f t="shared" si="1"/>
        <v>1.4330194859835144</v>
      </c>
      <c r="I25">
        <f>0.25*G22+0.75*G26</f>
        <v>0.23286715655767132</v>
      </c>
      <c r="J25">
        <f t="shared" si="5"/>
        <v>1.6658866425411856</v>
      </c>
      <c r="M25">
        <f t="shared" si="2"/>
        <v>2001</v>
      </c>
      <c r="N25" s="2">
        <f t="shared" si="0"/>
        <v>1.1211317418213969</v>
      </c>
      <c r="P25" s="2">
        <f t="shared" si="3"/>
        <v>1.6658866425411856</v>
      </c>
    </row>
    <row r="26" spans="3:16" x14ac:dyDescent="0.2">
      <c r="C26">
        <f t="shared" si="4"/>
        <v>2002</v>
      </c>
      <c r="D26">
        <f>'Coal-311'!D26</f>
        <v>1.1777482269503547</v>
      </c>
      <c r="E26" s="3">
        <f>'Coal (MECS) Prices'!AM39</f>
        <v>1.75</v>
      </c>
      <c r="F26">
        <f t="shared" si="1"/>
        <v>1.4995150228857965</v>
      </c>
      <c r="G26">
        <f>E26-F26</f>
        <v>0.25048497711420348</v>
      </c>
      <c r="H26">
        <f>G26^2</f>
        <v>6.2742723759903044E-2</v>
      </c>
      <c r="I26">
        <f>G26</f>
        <v>0.25048497711420348</v>
      </c>
      <c r="J26">
        <f t="shared" si="5"/>
        <v>1.75</v>
      </c>
      <c r="M26">
        <f t="shared" si="2"/>
        <v>2002</v>
      </c>
      <c r="N26" s="2">
        <f t="shared" si="0"/>
        <v>1.1777482269503547</v>
      </c>
      <c r="O26">
        <f>E26</f>
        <v>1.75</v>
      </c>
      <c r="P26" s="2">
        <f t="shared" si="3"/>
        <v>1.75</v>
      </c>
    </row>
    <row r="27" spans="3:16" x14ac:dyDescent="0.2">
      <c r="C27">
        <f t="shared" si="4"/>
        <v>2003</v>
      </c>
      <c r="D27">
        <f>'Coal-311'!D27</f>
        <v>1.1895861148197597</v>
      </c>
      <c r="F27">
        <f t="shared" si="1"/>
        <v>1.5414173843351344</v>
      </c>
      <c r="I27">
        <f>0.75*G26+0.25*G30</f>
        <v>0.26843433173795361</v>
      </c>
      <c r="J27">
        <f t="shared" si="5"/>
        <v>1.809851716073088</v>
      </c>
      <c r="M27">
        <f t="shared" si="2"/>
        <v>2003</v>
      </c>
      <c r="N27" s="2">
        <f t="shared" si="0"/>
        <v>1.1895861148197597</v>
      </c>
      <c r="P27" s="2">
        <f t="shared" si="3"/>
        <v>1.809851716073088</v>
      </c>
    </row>
    <row r="28" spans="3:16" x14ac:dyDescent="0.2">
      <c r="C28">
        <f t="shared" si="4"/>
        <v>2004</v>
      </c>
      <c r="D28">
        <f>'Coal-311'!D28</f>
        <v>1.3600356030262573</v>
      </c>
      <c r="F28">
        <f t="shared" si="1"/>
        <v>1.6694386747110892</v>
      </c>
      <c r="I28">
        <f>0.5*G26+0.5*G30</f>
        <v>0.28638368636170375</v>
      </c>
      <c r="J28">
        <f t="shared" si="5"/>
        <v>1.9558223610727929</v>
      </c>
      <c r="M28">
        <f t="shared" si="2"/>
        <v>2004</v>
      </c>
      <c r="N28" s="2">
        <f t="shared" si="0"/>
        <v>1.3600356030262573</v>
      </c>
      <c r="P28" s="2">
        <f t="shared" si="3"/>
        <v>1.9558223610727929</v>
      </c>
    </row>
    <row r="29" spans="3:16" x14ac:dyDescent="0.2">
      <c r="C29">
        <f t="shared" si="4"/>
        <v>2005</v>
      </c>
      <c r="D29">
        <f>'Coal-311'!D29</f>
        <v>1.6591523895401261</v>
      </c>
      <c r="F29">
        <f t="shared" si="1"/>
        <v>1.9826561672325456</v>
      </c>
      <c r="I29">
        <f>0.25*G26+0.75*G30</f>
        <v>0.30433304098545388</v>
      </c>
      <c r="J29">
        <f t="shared" si="5"/>
        <v>2.2869892082179994</v>
      </c>
      <c r="M29">
        <f t="shared" si="2"/>
        <v>2005</v>
      </c>
      <c r="N29" s="2">
        <f t="shared" si="0"/>
        <v>1.6591523895401261</v>
      </c>
      <c r="P29" s="2">
        <f t="shared" si="3"/>
        <v>2.2869892082179994</v>
      </c>
    </row>
    <row r="30" spans="3:16" x14ac:dyDescent="0.2">
      <c r="C30">
        <f t="shared" si="4"/>
        <v>2006</v>
      </c>
      <c r="D30">
        <f>'Coal-311'!D30</f>
        <v>1.7832199546485261</v>
      </c>
      <c r="E30" s="3">
        <f>'Coal (MECS) Prices'!AM43</f>
        <v>2.57</v>
      </c>
      <c r="F30">
        <f t="shared" si="1"/>
        <v>2.2477176043907958</v>
      </c>
      <c r="G30">
        <f>E30-F30</f>
        <v>0.32228239560920402</v>
      </c>
      <c r="H30">
        <f>G30^2</f>
        <v>0.10386594251960748</v>
      </c>
      <c r="I30">
        <f>G30</f>
        <v>0.32228239560920402</v>
      </c>
      <c r="J30">
        <f t="shared" si="5"/>
        <v>2.57</v>
      </c>
      <c r="M30">
        <f t="shared" si="2"/>
        <v>2006</v>
      </c>
      <c r="N30" s="2">
        <f t="shared" si="0"/>
        <v>1.7832199546485261</v>
      </c>
      <c r="O30">
        <f>E30</f>
        <v>2.57</v>
      </c>
      <c r="P30" s="2">
        <f t="shared" si="3"/>
        <v>2.57</v>
      </c>
    </row>
    <row r="31" spans="3:16" x14ac:dyDescent="0.2">
      <c r="C31">
        <f t="shared" si="4"/>
        <v>2007</v>
      </c>
      <c r="D31">
        <f>'Coal-311'!D31</f>
        <v>1.8238712561466248</v>
      </c>
      <c r="F31">
        <f t="shared" si="1"/>
        <v>2.3499851418601363</v>
      </c>
      <c r="I31" s="15">
        <f>G30</f>
        <v>0.32228239560920402</v>
      </c>
      <c r="J31">
        <f t="shared" si="5"/>
        <v>2.6722675374693403</v>
      </c>
      <c r="M31">
        <f t="shared" si="2"/>
        <v>2007</v>
      </c>
      <c r="N31" s="2">
        <f t="shared" si="0"/>
        <v>1.8238712561466248</v>
      </c>
      <c r="P31" s="2">
        <f t="shared" si="3"/>
        <v>2.6722675374693403</v>
      </c>
    </row>
    <row r="32" spans="3:16" x14ac:dyDescent="0.2">
      <c r="C32">
        <f t="shared" si="4"/>
        <v>2008</v>
      </c>
      <c r="D32">
        <f>'Coal-311'!D32</f>
        <v>2.3044843049327355</v>
      </c>
      <c r="F32">
        <f t="shared" si="1"/>
        <v>2.7152669207121534</v>
      </c>
      <c r="I32" s="15">
        <f>G30</f>
        <v>0.32228239560920402</v>
      </c>
      <c r="J32">
        <f t="shared" si="5"/>
        <v>3.0375493163213574</v>
      </c>
      <c r="M32">
        <f t="shared" si="2"/>
        <v>2008</v>
      </c>
      <c r="N32" s="2">
        <f t="shared" si="0"/>
        <v>2.3044843049327355</v>
      </c>
      <c r="P32" s="2">
        <f t="shared" si="3"/>
        <v>3.0375493163213574</v>
      </c>
    </row>
    <row r="33" spans="3:16" x14ac:dyDescent="0.2">
      <c r="C33">
        <f t="shared" si="4"/>
        <v>2009</v>
      </c>
      <c r="D33">
        <f>'Coal-311'!D33</f>
        <v>2.5407882676443627</v>
      </c>
      <c r="F33">
        <f t="shared" si="1"/>
        <v>3.1673986863635517</v>
      </c>
      <c r="I33" s="15">
        <f>0.5*G30+0.5*G34</f>
        <v>-4.4608401142053777E-2</v>
      </c>
      <c r="J33">
        <f t="shared" si="5"/>
        <v>3.1227902852214982</v>
      </c>
      <c r="M33">
        <f t="shared" si="2"/>
        <v>2009</v>
      </c>
      <c r="N33" s="2">
        <f t="shared" si="0"/>
        <v>2.5407882676443627</v>
      </c>
      <c r="P33" s="2">
        <f t="shared" si="3"/>
        <v>3.1227902852214982</v>
      </c>
    </row>
    <row r="34" spans="3:16" x14ac:dyDescent="0.2">
      <c r="C34">
        <f t="shared" si="4"/>
        <v>2010</v>
      </c>
      <c r="D34" s="3">
        <f>[4]Prices!H30</f>
        <v>2.7862700228832953</v>
      </c>
      <c r="E34" s="3">
        <f>'Coal (MECS) Prices'!AM47</f>
        <v>3.07</v>
      </c>
      <c r="F34">
        <f>$H$3*D34+$I$3*D33</f>
        <v>3.4814991978933114</v>
      </c>
      <c r="G34">
        <f>E34-F34</f>
        <v>-0.41149919789331157</v>
      </c>
      <c r="H34">
        <f>G34^2</f>
        <v>0.1693315898668388</v>
      </c>
      <c r="I34">
        <f>G34</f>
        <v>-0.41149919789331157</v>
      </c>
      <c r="J34">
        <f>F34+I34</f>
        <v>3.07</v>
      </c>
      <c r="M34">
        <f>C34</f>
        <v>2010</v>
      </c>
      <c r="N34">
        <f t="shared" si="0"/>
        <v>2.7862700228832953</v>
      </c>
      <c r="O34">
        <f>E34</f>
        <v>3.07</v>
      </c>
      <c r="P34" s="2">
        <f>J34</f>
        <v>3.07</v>
      </c>
    </row>
    <row r="35" spans="3:16" x14ac:dyDescent="0.2">
      <c r="C35">
        <f t="shared" si="4"/>
        <v>2011</v>
      </c>
      <c r="D35" s="3">
        <f>[4]Prices!H31</f>
        <v>3.175707000463607</v>
      </c>
      <c r="F35">
        <f t="shared" ref="F35:F42" si="6">$H$3*D35+$I$3*D34</f>
        <v>3.9032364885011699</v>
      </c>
      <c r="I35">
        <f>0.75*G34+0.25*G38</f>
        <v>-0.31537431007234085</v>
      </c>
      <c r="J35">
        <f t="shared" ref="J35:J42" si="7">F35+I35</f>
        <v>3.5878621784288289</v>
      </c>
      <c r="M35">
        <f t="shared" ref="M35:M42" si="8">C35</f>
        <v>2011</v>
      </c>
      <c r="N35">
        <f t="shared" si="0"/>
        <v>3.175707000463607</v>
      </c>
      <c r="P35" s="2">
        <f t="shared" ref="P35:P42" si="9">J35</f>
        <v>3.5878621784288289</v>
      </c>
    </row>
    <row r="36" spans="3:16" x14ac:dyDescent="0.2">
      <c r="C36">
        <f t="shared" si="4"/>
        <v>2012</v>
      </c>
      <c r="D36" s="3">
        <f>[4]Prices!H32</f>
        <v>3.0787878787878791</v>
      </c>
      <c r="F36">
        <f t="shared" si="6"/>
        <v>4.0648383948613729</v>
      </c>
      <c r="I36">
        <f>0.5*G34+0.5*G38</f>
        <v>-0.21924942225137012</v>
      </c>
      <c r="J36">
        <f t="shared" si="7"/>
        <v>3.8455889726100025</v>
      </c>
      <c r="M36">
        <f t="shared" si="8"/>
        <v>2012</v>
      </c>
      <c r="N36">
        <f t="shared" si="0"/>
        <v>3.0787878787878791</v>
      </c>
      <c r="P36" s="2">
        <f t="shared" si="9"/>
        <v>3.8455889726100025</v>
      </c>
    </row>
    <row r="37" spans="3:16" x14ac:dyDescent="0.2">
      <c r="C37">
        <f t="shared" si="4"/>
        <v>2013</v>
      </c>
      <c r="D37" s="3">
        <f>[4]Prices!H33</f>
        <v>2.8060185185185182</v>
      </c>
      <c r="F37">
        <f t="shared" si="6"/>
        <v>3.8138321113366001</v>
      </c>
      <c r="I37">
        <f>0.25*G34+0.75*G38</f>
        <v>-0.12312453443039939</v>
      </c>
      <c r="J37">
        <f t="shared" si="7"/>
        <v>3.6907075769062008</v>
      </c>
      <c r="M37">
        <f t="shared" si="8"/>
        <v>2013</v>
      </c>
      <c r="N37">
        <f t="shared" si="0"/>
        <v>2.8060185185185182</v>
      </c>
      <c r="P37" s="2">
        <f t="shared" si="9"/>
        <v>3.6907075769062008</v>
      </c>
    </row>
    <row r="38" spans="3:16" x14ac:dyDescent="0.2">
      <c r="C38">
        <f t="shared" si="4"/>
        <v>2014</v>
      </c>
      <c r="D38" s="3">
        <f>[4]Prices!H34</f>
        <v>2.6011614401858307</v>
      </c>
      <c r="E38" s="3">
        <f>'Coal (MECS) Prices'!AM51</f>
        <v>3.48</v>
      </c>
      <c r="F38">
        <f t="shared" si="6"/>
        <v>3.5069996466094286</v>
      </c>
      <c r="G38">
        <f>E38-F38</f>
        <v>-2.6999646609428662E-2</v>
      </c>
      <c r="H38">
        <f>G38^2</f>
        <v>7.2898091703403264E-4</v>
      </c>
      <c r="I38">
        <f>G38</f>
        <v>-2.6999646609428662E-2</v>
      </c>
      <c r="J38">
        <f t="shared" si="7"/>
        <v>3.48</v>
      </c>
      <c r="M38">
        <f t="shared" si="8"/>
        <v>2014</v>
      </c>
      <c r="N38">
        <f t="shared" si="0"/>
        <v>2.6011614401858307</v>
      </c>
      <c r="O38">
        <f>E38</f>
        <v>3.48</v>
      </c>
      <c r="P38" s="2">
        <f t="shared" si="9"/>
        <v>3.48</v>
      </c>
    </row>
    <row r="39" spans="3:16" x14ac:dyDescent="0.2">
      <c r="C39">
        <f t="shared" si="4"/>
        <v>2015</v>
      </c>
      <c r="D39" s="3">
        <f>[4]Prices!H35</f>
        <v>2.4259102455546149</v>
      </c>
      <c r="F39">
        <f t="shared" si="6"/>
        <v>3.2613678769247714</v>
      </c>
      <c r="I39" s="21">
        <f>I38</f>
        <v>-2.6999646609428662E-2</v>
      </c>
      <c r="J39">
        <f t="shared" si="7"/>
        <v>3.2343682303153427</v>
      </c>
      <c r="M39">
        <f t="shared" si="8"/>
        <v>2015</v>
      </c>
      <c r="N39">
        <f t="shared" si="0"/>
        <v>2.4259102455546149</v>
      </c>
      <c r="P39" s="2">
        <f t="shared" si="9"/>
        <v>3.2343682303153427</v>
      </c>
    </row>
    <row r="40" spans="3:16" x14ac:dyDescent="0.2">
      <c r="C40">
        <f t="shared" si="4"/>
        <v>2016</v>
      </c>
      <c r="D40" s="3">
        <f>[4]Prices!H36</f>
        <v>2.2987413915934458</v>
      </c>
      <c r="F40">
        <f t="shared" si="6"/>
        <v>3.0673906076371864</v>
      </c>
      <c r="I40" s="21">
        <f t="shared" ref="I40:I42" si="10">I39</f>
        <v>-2.6999646609428662E-2</v>
      </c>
      <c r="J40">
        <f t="shared" si="7"/>
        <v>3.0403909610277577</v>
      </c>
      <c r="M40">
        <f t="shared" si="8"/>
        <v>2016</v>
      </c>
      <c r="N40">
        <f t="shared" si="0"/>
        <v>2.2987413915934458</v>
      </c>
      <c r="P40" s="2">
        <f t="shared" si="9"/>
        <v>3.0403909610277577</v>
      </c>
    </row>
    <row r="41" spans="3:16" x14ac:dyDescent="0.2">
      <c r="C41">
        <f t="shared" si="4"/>
        <v>2017</v>
      </c>
      <c r="D41" s="3">
        <f>[4]Prices!H37</f>
        <v>2.6728199211614267</v>
      </c>
      <c r="F41">
        <f t="shared" si="6"/>
        <v>3.25774190653053</v>
      </c>
      <c r="I41" s="21">
        <f t="shared" si="10"/>
        <v>-2.6999646609428662E-2</v>
      </c>
      <c r="J41">
        <f t="shared" si="7"/>
        <v>3.2307422599211013</v>
      </c>
      <c r="M41">
        <f t="shared" si="8"/>
        <v>2017</v>
      </c>
      <c r="N41">
        <f t="shared" si="0"/>
        <v>2.6728199211614267</v>
      </c>
      <c r="P41" s="2">
        <f t="shared" si="9"/>
        <v>3.2307422599211013</v>
      </c>
    </row>
    <row r="42" spans="3:16" x14ac:dyDescent="0.2">
      <c r="C42">
        <f t="shared" si="4"/>
        <v>2018</v>
      </c>
      <c r="D42" s="3">
        <f>[4]Prices!H38</f>
        <v>2.8656155070157672</v>
      </c>
      <c r="F42">
        <f t="shared" si="6"/>
        <v>3.6159512060366907</v>
      </c>
      <c r="I42" s="21">
        <f t="shared" si="10"/>
        <v>-2.6999646609428662E-2</v>
      </c>
      <c r="J42">
        <f t="shared" si="7"/>
        <v>3.5889515594272621</v>
      </c>
      <c r="M42">
        <f t="shared" si="8"/>
        <v>2018</v>
      </c>
      <c r="N42">
        <f t="shared" si="0"/>
        <v>2.8656155070157672</v>
      </c>
      <c r="P42" s="2">
        <f t="shared" si="9"/>
        <v>3.5889515594272621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P42"/>
  <sheetViews>
    <sheetView topLeftCell="A32" workbookViewId="0">
      <selection activeCell="C34" sqref="C34:P42"/>
    </sheetView>
  </sheetViews>
  <sheetFormatPr defaultRowHeight="12.75" x14ac:dyDescent="0.2"/>
  <cols>
    <col min="9" max="9" width="11.140625" customWidth="1"/>
    <col min="10" max="10" width="11.28515625" customWidth="1"/>
  </cols>
  <sheetData>
    <row r="2" spans="3:16" x14ac:dyDescent="0.2">
      <c r="K2" s="8" t="s">
        <v>35</v>
      </c>
    </row>
    <row r="3" spans="3:16" x14ac:dyDescent="0.2">
      <c r="H3" s="4">
        <v>1.7339788790848027</v>
      </c>
      <c r="I3" s="4">
        <v>0</v>
      </c>
      <c r="K3">
        <v>0</v>
      </c>
    </row>
    <row r="4" spans="3:16" x14ac:dyDescent="0.2">
      <c r="H4">
        <f>SUM(H9:H38)</f>
        <v>0.75772939696616937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'Coal-311'!D7</f>
        <v>1.3710885852798589</v>
      </c>
      <c r="I7">
        <f>G9</f>
        <v>3.6209359753395454E-2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'Coal-311'!D8</f>
        <v>1.3589174800354924</v>
      </c>
      <c r="F8">
        <f t="shared" ref="F8:F33" si="1">$H$3*D8+$I$3*D7</f>
        <v>2.3563342088006878</v>
      </c>
      <c r="I8">
        <f>G9</f>
        <v>3.6209359753395454E-2</v>
      </c>
      <c r="J8">
        <f>F8+I8</f>
        <v>2.3925435685540832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2.3925435685540832</v>
      </c>
    </row>
    <row r="9" spans="3:16" x14ac:dyDescent="0.2">
      <c r="C9">
        <f t="shared" ref="C9:C42" si="4">C8+1</f>
        <v>1985</v>
      </c>
      <c r="D9">
        <f>'Coal-311'!D9</f>
        <v>1.3978201634877385</v>
      </c>
      <c r="E9">
        <f>'Coal (MECS) Prices'!AN22</f>
        <v>2.46</v>
      </c>
      <c r="F9">
        <f t="shared" si="1"/>
        <v>2.4237906402466045</v>
      </c>
      <c r="G9">
        <f>E9-F9</f>
        <v>3.6209359753395454E-2</v>
      </c>
      <c r="H9">
        <f>G9^2</f>
        <v>1.3111177337508145E-3</v>
      </c>
      <c r="I9">
        <f>G9</f>
        <v>3.6209359753395454E-2</v>
      </c>
      <c r="J9">
        <f t="shared" ref="J9:J33" si="5">F9+I9</f>
        <v>2.46</v>
      </c>
      <c r="M9">
        <f t="shared" si="2"/>
        <v>1985</v>
      </c>
      <c r="N9" s="2">
        <f t="shared" si="0"/>
        <v>1.3978201634877385</v>
      </c>
      <c r="O9">
        <f>E9</f>
        <v>2.46</v>
      </c>
      <c r="P9" s="2">
        <f t="shared" si="3"/>
        <v>2.46</v>
      </c>
    </row>
    <row r="10" spans="3:16" x14ac:dyDescent="0.2">
      <c r="C10">
        <f t="shared" si="4"/>
        <v>1986</v>
      </c>
      <c r="D10">
        <f>'Coal-311'!D10</f>
        <v>1.2990990990990992</v>
      </c>
      <c r="F10">
        <f t="shared" si="1"/>
        <v>2.252610399675933</v>
      </c>
      <c r="I10">
        <f>(0.67*G9+0.33*G12)</f>
        <v>-9.6184649023823454E-2</v>
      </c>
      <c r="J10">
        <f t="shared" si="5"/>
        <v>2.1564257506521094</v>
      </c>
      <c r="M10">
        <f t="shared" si="2"/>
        <v>1986</v>
      </c>
      <c r="N10" s="2">
        <f t="shared" si="0"/>
        <v>1.2990990990990992</v>
      </c>
      <c r="P10" s="2">
        <f t="shared" si="3"/>
        <v>2.1564257506521094</v>
      </c>
    </row>
    <row r="11" spans="3:16" x14ac:dyDescent="0.2">
      <c r="C11">
        <f t="shared" si="4"/>
        <v>1987</v>
      </c>
      <c r="D11">
        <f>'Coal-311'!D11</f>
        <v>1.2596067917783738</v>
      </c>
      <c r="F11">
        <f t="shared" si="1"/>
        <v>2.1841315728954691</v>
      </c>
      <c r="I11">
        <f>(0.33*G9+0.67*G12)</f>
        <v>-0.23259059746095809</v>
      </c>
      <c r="J11">
        <f t="shared" si="5"/>
        <v>1.951540975434511</v>
      </c>
      <c r="M11">
        <f t="shared" si="2"/>
        <v>1987</v>
      </c>
      <c r="N11" s="2">
        <f t="shared" si="0"/>
        <v>1.2596067917783738</v>
      </c>
      <c r="P11" s="2">
        <f t="shared" si="3"/>
        <v>1.951540975434511</v>
      </c>
    </row>
    <row r="12" spans="3:16" x14ac:dyDescent="0.2">
      <c r="C12">
        <f t="shared" si="4"/>
        <v>1988</v>
      </c>
      <c r="D12">
        <f>'Coal-311'!D12</f>
        <v>1.237030411449016</v>
      </c>
      <c r="E12">
        <f>'Coal (MECS) Prices'!AN25</f>
        <v>1.78</v>
      </c>
      <c r="F12">
        <f t="shared" si="1"/>
        <v>2.144984606238177</v>
      </c>
      <c r="G12">
        <f>E12-F12</f>
        <v>-0.36498460623817697</v>
      </c>
      <c r="H12">
        <f>G12^2</f>
        <v>0.13321376279083708</v>
      </c>
      <c r="I12">
        <f>G12</f>
        <v>-0.36498460623817697</v>
      </c>
      <c r="J12">
        <f t="shared" si="5"/>
        <v>1.78</v>
      </c>
      <c r="M12">
        <f t="shared" si="2"/>
        <v>1988</v>
      </c>
      <c r="N12" s="2">
        <f t="shared" si="0"/>
        <v>1.237030411449016</v>
      </c>
      <c r="O12">
        <f>E12</f>
        <v>1.78</v>
      </c>
      <c r="P12" s="2">
        <f t="shared" si="3"/>
        <v>1.78</v>
      </c>
    </row>
    <row r="13" spans="3:16" x14ac:dyDescent="0.2">
      <c r="C13">
        <f t="shared" si="4"/>
        <v>1989</v>
      </c>
      <c r="D13">
        <f>'Coal-311'!D13</f>
        <v>1.2259507829977627</v>
      </c>
      <c r="F13">
        <f t="shared" si="1"/>
        <v>2.125772764515597</v>
      </c>
      <c r="I13">
        <f>(0.67*G12+0.33*G15)</f>
        <v>-0.32516193895756629</v>
      </c>
      <c r="J13">
        <f t="shared" si="5"/>
        <v>1.8006108255580306</v>
      </c>
      <c r="M13">
        <f t="shared" si="2"/>
        <v>1989</v>
      </c>
      <c r="N13" s="2">
        <f t="shared" si="0"/>
        <v>1.2259507829977627</v>
      </c>
      <c r="P13" s="2">
        <f t="shared" si="3"/>
        <v>1.8006108255580306</v>
      </c>
    </row>
    <row r="14" spans="3:16" x14ac:dyDescent="0.2">
      <c r="C14">
        <f t="shared" si="4"/>
        <v>1990</v>
      </c>
      <c r="D14">
        <f>'Coal-311'!D14</f>
        <v>1.2212822796081924</v>
      </c>
      <c r="F14">
        <f t="shared" si="1"/>
        <v>2.1176776782411459</v>
      </c>
      <c r="I14">
        <f>(0.33*G12+0.67*G15)</f>
        <v>-0.2841325241836038</v>
      </c>
      <c r="J14">
        <f t="shared" si="5"/>
        <v>1.8335451540575423</v>
      </c>
      <c r="M14">
        <f t="shared" si="2"/>
        <v>1990</v>
      </c>
      <c r="N14" s="2">
        <f t="shared" si="0"/>
        <v>1.2212822796081924</v>
      </c>
      <c r="P14" s="2">
        <f t="shared" si="3"/>
        <v>1.8335451540575423</v>
      </c>
    </row>
    <row r="15" spans="3:16" x14ac:dyDescent="0.2">
      <c r="C15">
        <f t="shared" si="4"/>
        <v>1991</v>
      </c>
      <c r="D15">
        <f>'Coal-311'!D15</f>
        <v>1.223953695458593</v>
      </c>
      <c r="E15" s="3">
        <f>'Coal (MECS) Prices'!AN28</f>
        <v>1.8779999999999999</v>
      </c>
      <c r="F15">
        <f t="shared" si="1"/>
        <v>2.122309856902993</v>
      </c>
      <c r="G15">
        <f>E15-F15</f>
        <v>-0.24430985690299312</v>
      </c>
      <c r="H15">
        <f>G15^2</f>
        <v>5.9687306179960972E-2</v>
      </c>
      <c r="I15">
        <f>G15</f>
        <v>-0.24430985690299312</v>
      </c>
      <c r="J15">
        <f t="shared" si="5"/>
        <v>1.8779999999999999</v>
      </c>
      <c r="M15">
        <f t="shared" si="2"/>
        <v>1991</v>
      </c>
      <c r="N15" s="2">
        <f t="shared" si="0"/>
        <v>1.223953695458593</v>
      </c>
      <c r="O15">
        <f>E15</f>
        <v>1.8779999999999999</v>
      </c>
      <c r="P15" s="2">
        <f t="shared" si="3"/>
        <v>1.8779999999999999</v>
      </c>
    </row>
    <row r="16" spans="3:16" x14ac:dyDescent="0.2">
      <c r="C16">
        <f t="shared" si="4"/>
        <v>1992</v>
      </c>
      <c r="D16">
        <f>'Coal-311'!D16</f>
        <v>1.2035955056179777</v>
      </c>
      <c r="F16">
        <f t="shared" si="1"/>
        <v>2.0870091857029673</v>
      </c>
      <c r="I16">
        <f>(0.67*G15+0.33*G18)</f>
        <v>-0.23219778142071229</v>
      </c>
      <c r="J16">
        <f t="shared" si="5"/>
        <v>1.854811404282255</v>
      </c>
      <c r="M16">
        <f t="shared" si="2"/>
        <v>1992</v>
      </c>
      <c r="N16" s="2">
        <f t="shared" si="0"/>
        <v>1.2035955056179777</v>
      </c>
      <c r="P16" s="2">
        <f t="shared" si="3"/>
        <v>1.854811404282255</v>
      </c>
    </row>
    <row r="17" spans="1:16" x14ac:dyDescent="0.2">
      <c r="C17">
        <f t="shared" si="4"/>
        <v>1993</v>
      </c>
      <c r="D17">
        <f>'Coal-311'!D17</f>
        <v>1.1821880650994574</v>
      </c>
      <c r="F17">
        <f t="shared" si="1"/>
        <v>2.0498891359885891</v>
      </c>
      <c r="I17">
        <f>(0.33*G15+0.67*G18)</f>
        <v>-0.21971867334805928</v>
      </c>
      <c r="J17">
        <f t="shared" si="5"/>
        <v>1.8301704626405297</v>
      </c>
      <c r="M17">
        <f t="shared" si="2"/>
        <v>1993</v>
      </c>
      <c r="N17" s="2">
        <f t="shared" si="0"/>
        <v>1.1821880650994574</v>
      </c>
      <c r="P17" s="2">
        <f t="shared" si="3"/>
        <v>1.8301704626405297</v>
      </c>
    </row>
    <row r="18" spans="1:16" x14ac:dyDescent="0.2">
      <c r="C18">
        <f t="shared" si="4"/>
        <v>1994</v>
      </c>
      <c r="D18">
        <f>'Coal-311'!D18</f>
        <v>1.1635704576347983</v>
      </c>
      <c r="E18" s="3">
        <f>'Coal (MECS) Prices'!AN31</f>
        <v>1.81</v>
      </c>
      <c r="F18">
        <f t="shared" si="1"/>
        <v>2.0176065978657785</v>
      </c>
      <c r="G18">
        <f>E18-F18</f>
        <v>-0.2076065978657784</v>
      </c>
      <c r="H18">
        <f>G18^2</f>
        <v>4.310049947740302E-2</v>
      </c>
      <c r="I18">
        <f>G18</f>
        <v>-0.2076065978657784</v>
      </c>
      <c r="J18">
        <f t="shared" si="5"/>
        <v>1.81</v>
      </c>
      <c r="M18">
        <f t="shared" si="2"/>
        <v>1994</v>
      </c>
      <c r="N18" s="2">
        <f t="shared" si="0"/>
        <v>1.1635704576347983</v>
      </c>
      <c r="O18">
        <f>E18</f>
        <v>1.81</v>
      </c>
      <c r="P18" s="2">
        <f t="shared" si="3"/>
        <v>1.81</v>
      </c>
    </row>
    <row r="19" spans="1:16" x14ac:dyDescent="0.2">
      <c r="C19">
        <f t="shared" si="4"/>
        <v>1995</v>
      </c>
      <c r="D19">
        <f>'Coal-311'!D19</f>
        <v>1.1644646924829156</v>
      </c>
      <c r="F19">
        <f t="shared" si="1"/>
        <v>2.0191571822053556</v>
      </c>
      <c r="I19">
        <f>0.75*G18+0.25*G22</f>
        <v>-0.26620640266141332</v>
      </c>
      <c r="J19">
        <f t="shared" si="5"/>
        <v>1.7529507795439423</v>
      </c>
      <c r="M19">
        <f t="shared" si="2"/>
        <v>1995</v>
      </c>
      <c r="N19" s="2">
        <f t="shared" si="0"/>
        <v>1.1644646924829156</v>
      </c>
      <c r="P19" s="2">
        <f t="shared" si="3"/>
        <v>1.7529507795439423</v>
      </c>
    </row>
    <row r="20" spans="1:16" x14ac:dyDescent="0.2">
      <c r="C20">
        <f t="shared" si="4"/>
        <v>1996</v>
      </c>
      <c r="D20">
        <f>'Coal-311'!D20</f>
        <v>1.1383989145183175</v>
      </c>
      <c r="F20">
        <f t="shared" si="1"/>
        <v>1.9739596737478284</v>
      </c>
      <c r="I20">
        <f>0.5*G18+0.5*G22</f>
        <v>-0.32480620745704825</v>
      </c>
      <c r="J20">
        <f t="shared" si="5"/>
        <v>1.6491534662907803</v>
      </c>
      <c r="M20">
        <f t="shared" si="2"/>
        <v>1996</v>
      </c>
      <c r="N20" s="2">
        <f t="shared" si="0"/>
        <v>1.1383989145183175</v>
      </c>
      <c r="P20" s="2">
        <f t="shared" si="3"/>
        <v>1.6491534662907803</v>
      </c>
    </row>
    <row r="21" spans="1:16" x14ac:dyDescent="0.2">
      <c r="B21" s="8" t="s">
        <v>39</v>
      </c>
      <c r="C21">
        <f t="shared" si="4"/>
        <v>1997</v>
      </c>
      <c r="D21">
        <f>'Coal-311'!D21</f>
        <v>1.1114118177717636</v>
      </c>
      <c r="F21">
        <f t="shared" si="1"/>
        <v>1.9271646179814856</v>
      </c>
      <c r="I21">
        <f>0.25*G18+0.75*G22</f>
        <v>-0.38340601225268317</v>
      </c>
      <c r="J21">
        <f t="shared" si="5"/>
        <v>1.5437586057288024</v>
      </c>
      <c r="M21">
        <f t="shared" si="2"/>
        <v>1997</v>
      </c>
      <c r="N21" s="2">
        <f t="shared" si="0"/>
        <v>1.1114118177717636</v>
      </c>
      <c r="P21" s="2">
        <f t="shared" si="3"/>
        <v>1.5437586057288024</v>
      </c>
    </row>
    <row r="22" spans="1:16" x14ac:dyDescent="0.2">
      <c r="A22">
        <f>B22/E22</f>
        <v>3.471830985915493</v>
      </c>
      <c r="B22" s="3">
        <f>'[5]Gas-331'!E22</f>
        <v>4.93</v>
      </c>
      <c r="C22">
        <f t="shared" si="4"/>
        <v>1998</v>
      </c>
      <c r="D22">
        <f>'Coal-311'!D22</f>
        <v>1.0738341968911918</v>
      </c>
      <c r="E22" s="3">
        <f>'Coal (MECS) Prices'!AN35</f>
        <v>1.42</v>
      </c>
      <c r="F22">
        <f t="shared" si="1"/>
        <v>1.862005817048318</v>
      </c>
      <c r="G22">
        <f>E22-F22</f>
        <v>-0.44200581704831809</v>
      </c>
      <c r="H22">
        <f>G22^2</f>
        <v>0.19536914230455124</v>
      </c>
      <c r="I22">
        <f>G22</f>
        <v>-0.44200581704831809</v>
      </c>
      <c r="J22">
        <f t="shared" si="5"/>
        <v>1.42</v>
      </c>
      <c r="M22">
        <f t="shared" si="2"/>
        <v>1998</v>
      </c>
      <c r="N22" s="2">
        <f t="shared" si="0"/>
        <v>1.0738341968911918</v>
      </c>
      <c r="O22">
        <f>E22</f>
        <v>1.42</v>
      </c>
      <c r="P22" s="2">
        <f t="shared" si="3"/>
        <v>1.42</v>
      </c>
    </row>
    <row r="23" spans="1:16" x14ac:dyDescent="0.2">
      <c r="B23" s="3"/>
      <c r="C23">
        <f t="shared" si="4"/>
        <v>1999</v>
      </c>
      <c r="D23">
        <f>'Coal-311'!D23</f>
        <v>1.0635838150289019</v>
      </c>
      <c r="F23">
        <f t="shared" si="1"/>
        <v>1.8442318713965535</v>
      </c>
      <c r="I23">
        <f>0.75*G22+0.25*G26</f>
        <v>-0.35455200038911105</v>
      </c>
      <c r="J23">
        <f t="shared" si="5"/>
        <v>1.4896798710074424</v>
      </c>
      <c r="M23">
        <f t="shared" si="2"/>
        <v>1999</v>
      </c>
      <c r="N23" s="2">
        <f t="shared" si="0"/>
        <v>1.0635838150289019</v>
      </c>
      <c r="P23" s="2">
        <f t="shared" si="3"/>
        <v>1.4896798710074424</v>
      </c>
    </row>
    <row r="24" spans="1:16" x14ac:dyDescent="0.2">
      <c r="B24" s="3"/>
      <c r="C24">
        <f t="shared" si="4"/>
        <v>2000</v>
      </c>
      <c r="D24">
        <f>'Coal-311'!D24</f>
        <v>1.0766830138207757</v>
      </c>
      <c r="F24">
        <f t="shared" si="1"/>
        <v>1.8669456054345959</v>
      </c>
      <c r="I24">
        <f>0.5*G22+0.5*G26</f>
        <v>-0.26709818372990402</v>
      </c>
      <c r="J24">
        <f t="shared" si="5"/>
        <v>1.5998474217046919</v>
      </c>
      <c r="M24">
        <f t="shared" si="2"/>
        <v>2000</v>
      </c>
      <c r="N24" s="2">
        <f t="shared" si="0"/>
        <v>1.0766830138207757</v>
      </c>
      <c r="P24" s="2">
        <f t="shared" si="3"/>
        <v>1.5998474217046919</v>
      </c>
    </row>
    <row r="25" spans="1:16" x14ac:dyDescent="0.2">
      <c r="B25" s="3"/>
      <c r="C25">
        <f t="shared" si="4"/>
        <v>2001</v>
      </c>
      <c r="D25">
        <f>'Coal-311'!D25</f>
        <v>1.1211317418213969</v>
      </c>
      <c r="F25">
        <f t="shared" si="1"/>
        <v>1.9440187609898583</v>
      </c>
      <c r="I25">
        <f>0.25*G22+0.75*G26</f>
        <v>-0.17964436707069698</v>
      </c>
      <c r="J25">
        <f t="shared" si="5"/>
        <v>1.7643743939191614</v>
      </c>
      <c r="M25">
        <f t="shared" si="2"/>
        <v>2001</v>
      </c>
      <c r="N25" s="2">
        <f t="shared" si="0"/>
        <v>1.1211317418213969</v>
      </c>
      <c r="P25" s="2">
        <f t="shared" si="3"/>
        <v>1.7643743939191614</v>
      </c>
    </row>
    <row r="26" spans="1:16" x14ac:dyDescent="0.2">
      <c r="A26">
        <f>B26/E26</f>
        <v>2.3897435897435897</v>
      </c>
      <c r="B26" s="3">
        <f>'[5]Gas-331'!E26</f>
        <v>4.66</v>
      </c>
      <c r="C26">
        <f t="shared" si="4"/>
        <v>2002</v>
      </c>
      <c r="D26">
        <f>'Coal-311'!D26</f>
        <v>1.1777482269503547</v>
      </c>
      <c r="E26" s="3">
        <f>'Coal (MECS) Prices'!AN39</f>
        <v>1.95</v>
      </c>
      <c r="F26">
        <f t="shared" si="1"/>
        <v>2.0421905504114899</v>
      </c>
      <c r="G26">
        <f>E26-F26</f>
        <v>-9.2190550411489935E-2</v>
      </c>
      <c r="H26">
        <f>G26^2</f>
        <v>8.4990975851734676E-3</v>
      </c>
      <c r="I26">
        <f>G26</f>
        <v>-9.2190550411489935E-2</v>
      </c>
      <c r="J26">
        <f t="shared" si="5"/>
        <v>1.95</v>
      </c>
      <c r="M26">
        <f t="shared" si="2"/>
        <v>2002</v>
      </c>
      <c r="N26" s="2">
        <f t="shared" si="0"/>
        <v>1.1777482269503547</v>
      </c>
      <c r="O26">
        <f>E26</f>
        <v>1.95</v>
      </c>
      <c r="P26" s="2">
        <f t="shared" si="3"/>
        <v>1.95</v>
      </c>
    </row>
    <row r="27" spans="1:16" x14ac:dyDescent="0.2">
      <c r="B27" s="3"/>
      <c r="C27">
        <f t="shared" si="4"/>
        <v>2003</v>
      </c>
      <c r="D27">
        <f>'Coal-311'!D27</f>
        <v>1.1895861148197597</v>
      </c>
      <c r="F27">
        <f t="shared" si="1"/>
        <v>2.0627171979500125</v>
      </c>
      <c r="I27">
        <f>0.75*G26+0.25*G30</f>
        <v>4.7840652660606497E-2</v>
      </c>
      <c r="J27">
        <f t="shared" si="5"/>
        <v>2.1105578506106188</v>
      </c>
      <c r="M27">
        <f t="shared" si="2"/>
        <v>2003</v>
      </c>
      <c r="N27" s="2">
        <f t="shared" si="0"/>
        <v>1.1895861148197597</v>
      </c>
      <c r="P27" s="2">
        <f t="shared" si="3"/>
        <v>2.1105578506106188</v>
      </c>
    </row>
    <row r="28" spans="1:16" x14ac:dyDescent="0.2">
      <c r="B28" s="3"/>
      <c r="C28">
        <f t="shared" si="4"/>
        <v>2004</v>
      </c>
      <c r="D28">
        <f>'Coal-311'!D28</f>
        <v>1.3600356030262573</v>
      </c>
      <c r="F28">
        <f t="shared" si="1"/>
        <v>2.3582730104508931</v>
      </c>
      <c r="I28">
        <f>0.5*G26+0.5*G30</f>
        <v>0.18787185573270293</v>
      </c>
      <c r="J28">
        <f t="shared" si="5"/>
        <v>2.5461448661835959</v>
      </c>
      <c r="M28">
        <f t="shared" si="2"/>
        <v>2004</v>
      </c>
      <c r="N28" s="2">
        <f t="shared" si="0"/>
        <v>1.3600356030262573</v>
      </c>
      <c r="P28" s="2">
        <f t="shared" si="3"/>
        <v>2.5461448661835959</v>
      </c>
    </row>
    <row r="29" spans="1:16" x14ac:dyDescent="0.2">
      <c r="B29" s="3"/>
      <c r="C29">
        <f t="shared" si="4"/>
        <v>2005</v>
      </c>
      <c r="D29">
        <f>'Coal-311'!D29</f>
        <v>1.6591523895401261</v>
      </c>
      <c r="F29">
        <f t="shared" si="1"/>
        <v>2.8769352006456601</v>
      </c>
      <c r="I29">
        <f>0.25*G26+0.75*G30</f>
        <v>0.32790305880479936</v>
      </c>
      <c r="J29">
        <f t="shared" si="5"/>
        <v>3.2048382594504594</v>
      </c>
      <c r="M29">
        <f t="shared" si="2"/>
        <v>2005</v>
      </c>
      <c r="N29" s="2">
        <f t="shared" si="0"/>
        <v>1.6591523895401261</v>
      </c>
      <c r="P29" s="2">
        <f t="shared" si="3"/>
        <v>3.2048382594504594</v>
      </c>
    </row>
    <row r="30" spans="1:16" x14ac:dyDescent="0.2">
      <c r="A30">
        <f>B30/E30</f>
        <v>2.1685393258426964</v>
      </c>
      <c r="B30" s="3">
        <f>'[5]Gas-331'!E30</f>
        <v>7.72</v>
      </c>
      <c r="C30">
        <f t="shared" si="4"/>
        <v>2006</v>
      </c>
      <c r="D30">
        <f>'Coal-311'!D30</f>
        <v>1.7832199546485261</v>
      </c>
      <c r="E30" s="3">
        <f>'Coal (MECS) Prices'!AN43</f>
        <v>3.56</v>
      </c>
      <c r="F30">
        <f t="shared" si="1"/>
        <v>3.0920657381231043</v>
      </c>
      <c r="G30">
        <f>E30-F30</f>
        <v>0.4679342618768958</v>
      </c>
      <c r="H30">
        <f>G30^2</f>
        <v>0.2189624734382753</v>
      </c>
      <c r="I30">
        <f>G30</f>
        <v>0.4679342618768958</v>
      </c>
      <c r="J30">
        <f t="shared" si="5"/>
        <v>3.56</v>
      </c>
      <c r="M30">
        <f t="shared" si="2"/>
        <v>2006</v>
      </c>
      <c r="N30" s="2">
        <f t="shared" si="0"/>
        <v>1.7832199546485261</v>
      </c>
      <c r="O30">
        <f>E30</f>
        <v>3.56</v>
      </c>
      <c r="P30" s="2">
        <f t="shared" si="3"/>
        <v>3.56</v>
      </c>
    </row>
    <row r="31" spans="1:16" x14ac:dyDescent="0.2">
      <c r="B31" s="3"/>
      <c r="C31">
        <f t="shared" si="4"/>
        <v>2007</v>
      </c>
      <c r="D31">
        <f>'Coal-311'!D31</f>
        <v>1.8238712561466248</v>
      </c>
      <c r="F31">
        <f t="shared" si="1"/>
        <v>3.1625542363281158</v>
      </c>
      <c r="I31" s="15">
        <f>G30</f>
        <v>0.4679342618768958</v>
      </c>
      <c r="J31">
        <f t="shared" si="5"/>
        <v>3.6304884982050116</v>
      </c>
      <c r="M31">
        <f t="shared" si="2"/>
        <v>2007</v>
      </c>
      <c r="N31" s="2">
        <f t="shared" si="0"/>
        <v>1.8238712561466248</v>
      </c>
      <c r="P31" s="2">
        <f t="shared" si="3"/>
        <v>3.6304884982050116</v>
      </c>
    </row>
    <row r="32" spans="1:16" x14ac:dyDescent="0.2">
      <c r="B32" s="3"/>
      <c r="C32">
        <f t="shared" si="4"/>
        <v>2008</v>
      </c>
      <c r="D32">
        <f>'Coal-311'!D32</f>
        <v>2.3044843049327355</v>
      </c>
      <c r="F32">
        <f t="shared" si="1"/>
        <v>3.9959271119357855</v>
      </c>
      <c r="I32" s="15">
        <f>G30</f>
        <v>0.4679342618768958</v>
      </c>
      <c r="J32">
        <f t="shared" si="5"/>
        <v>4.4638613738126818</v>
      </c>
      <c r="M32">
        <f t="shared" si="2"/>
        <v>2008</v>
      </c>
      <c r="N32" s="2">
        <f t="shared" si="0"/>
        <v>2.3044843049327355</v>
      </c>
      <c r="P32" s="2">
        <f t="shared" si="3"/>
        <v>4.4638613738126818</v>
      </c>
    </row>
    <row r="33" spans="1:16" x14ac:dyDescent="0.2">
      <c r="B33" s="3"/>
      <c r="C33">
        <f t="shared" si="4"/>
        <v>2009</v>
      </c>
      <c r="D33">
        <f>'Coal-311'!D33</f>
        <v>2.5407882676443627</v>
      </c>
      <c r="F33">
        <f t="shared" si="1"/>
        <v>4.4056731923217898</v>
      </c>
      <c r="I33" s="15">
        <f>0.5*G30+0.5*G34</f>
        <v>0.21330044538506598</v>
      </c>
      <c r="J33">
        <f t="shared" si="5"/>
        <v>4.6189736377068558</v>
      </c>
      <c r="M33">
        <f t="shared" si="2"/>
        <v>2009</v>
      </c>
      <c r="N33" s="2">
        <f t="shared" si="0"/>
        <v>2.5407882676443627</v>
      </c>
      <c r="P33" s="2">
        <f t="shared" si="3"/>
        <v>4.6189736377068558</v>
      </c>
    </row>
    <row r="34" spans="1:16" x14ac:dyDescent="0.2">
      <c r="A34">
        <f>B34/E34</f>
        <v>2.1711899791231732</v>
      </c>
      <c r="B34" s="3">
        <f>'[5]Gas-331'!E34</f>
        <v>10.4</v>
      </c>
      <c r="C34">
        <f t="shared" si="4"/>
        <v>2010</v>
      </c>
      <c r="D34" s="3">
        <f>[4]Prices!H30</f>
        <v>2.7862700228832953</v>
      </c>
      <c r="E34" s="3">
        <f>'Coal (MECS) Prices'!AN47</f>
        <v>4.79</v>
      </c>
      <c r="F34">
        <f>$H$3*D34+$I$3*D33</f>
        <v>4.8313333711067639</v>
      </c>
      <c r="G34">
        <f>E34-F34</f>
        <v>-4.1333371106763828E-2</v>
      </c>
      <c r="H34">
        <f>G34^2</f>
        <v>1.7084475670494589E-3</v>
      </c>
      <c r="I34">
        <f>G34</f>
        <v>-4.1333371106763828E-2</v>
      </c>
      <c r="J34">
        <f>F34+I34</f>
        <v>4.79</v>
      </c>
      <c r="M34">
        <f>C34</f>
        <v>2010</v>
      </c>
      <c r="N34">
        <f t="shared" si="0"/>
        <v>2.7862700228832953</v>
      </c>
      <c r="O34">
        <f>E34</f>
        <v>4.79</v>
      </c>
      <c r="P34" s="2">
        <f>J34</f>
        <v>4.79</v>
      </c>
    </row>
    <row r="35" spans="1:16" x14ac:dyDescent="0.2">
      <c r="C35">
        <f t="shared" si="4"/>
        <v>2011</v>
      </c>
      <c r="D35" s="3">
        <f>[4]Prices!H31</f>
        <v>3.175707000463607</v>
      </c>
      <c r="F35">
        <f t="shared" ref="F35:F42" si="6">$H$3*D35+$I$3*D34</f>
        <v>5.5066088649656466</v>
      </c>
      <c r="I35">
        <f>0.75*G34+0.25*G38</f>
        <v>4.6410222076917806E-2</v>
      </c>
      <c r="J35">
        <f t="shared" ref="J35:J42" si="7">F35+I35</f>
        <v>5.5530190870425642</v>
      </c>
      <c r="M35">
        <f t="shared" ref="M35:M42" si="8">C35</f>
        <v>2011</v>
      </c>
      <c r="N35">
        <f t="shared" si="0"/>
        <v>3.175707000463607</v>
      </c>
      <c r="P35" s="2">
        <f t="shared" ref="P35:P42" si="9">J35</f>
        <v>5.5530190870425642</v>
      </c>
    </row>
    <row r="36" spans="1:16" x14ac:dyDescent="0.2">
      <c r="C36">
        <f t="shared" si="4"/>
        <v>2012</v>
      </c>
      <c r="D36" s="3">
        <f>[4]Prices!H32</f>
        <v>3.0787878787878791</v>
      </c>
      <c r="F36">
        <f t="shared" si="6"/>
        <v>5.3385531550004846</v>
      </c>
      <c r="I36">
        <f>0.5*G34+0.5*G38</f>
        <v>0.13415381526059944</v>
      </c>
      <c r="J36">
        <f t="shared" si="7"/>
        <v>5.4727069702610844</v>
      </c>
      <c r="M36">
        <f t="shared" si="8"/>
        <v>2012</v>
      </c>
      <c r="N36">
        <f t="shared" si="0"/>
        <v>3.0787878787878791</v>
      </c>
      <c r="P36" s="2">
        <f t="shared" si="9"/>
        <v>5.4727069702610844</v>
      </c>
    </row>
    <row r="37" spans="1:16" x14ac:dyDescent="0.2">
      <c r="C37">
        <f t="shared" si="4"/>
        <v>2013</v>
      </c>
      <c r="D37" s="3">
        <f>[4]Prices!H33</f>
        <v>2.8060185185185182</v>
      </c>
      <c r="F37">
        <f t="shared" si="6"/>
        <v>4.8655768454319395</v>
      </c>
      <c r="I37">
        <f>0.25*G34+0.75*G38</f>
        <v>0.22189740844428107</v>
      </c>
      <c r="J37">
        <f t="shared" si="7"/>
        <v>5.0874742538762208</v>
      </c>
      <c r="M37">
        <f t="shared" si="8"/>
        <v>2013</v>
      </c>
      <c r="N37">
        <f t="shared" si="0"/>
        <v>2.8060185185185182</v>
      </c>
      <c r="P37" s="2">
        <f t="shared" si="9"/>
        <v>5.0874742538762208</v>
      </c>
    </row>
    <row r="38" spans="1:16" x14ac:dyDescent="0.2">
      <c r="C38">
        <f t="shared" si="4"/>
        <v>2014</v>
      </c>
      <c r="D38" s="3">
        <f>[4]Prices!H34</f>
        <v>2.6011614401858307</v>
      </c>
      <c r="E38" s="3">
        <f>'Coal (MECS) Prices'!AN51</f>
        <v>4.82</v>
      </c>
      <c r="F38">
        <f t="shared" si="6"/>
        <v>4.5103589983720376</v>
      </c>
      <c r="G38">
        <f>E38-F38</f>
        <v>0.30964100162796271</v>
      </c>
      <c r="H38">
        <f>G38^2</f>
        <v>9.5877549889168009E-2</v>
      </c>
      <c r="I38">
        <f>G38</f>
        <v>0.30964100162796271</v>
      </c>
      <c r="J38">
        <f t="shared" si="7"/>
        <v>4.82</v>
      </c>
      <c r="M38">
        <f t="shared" si="8"/>
        <v>2014</v>
      </c>
      <c r="N38">
        <f t="shared" si="0"/>
        <v>2.6011614401858307</v>
      </c>
      <c r="O38">
        <f>E38</f>
        <v>4.82</v>
      </c>
      <c r="P38" s="2">
        <f t="shared" si="9"/>
        <v>4.82</v>
      </c>
    </row>
    <row r="39" spans="1:16" x14ac:dyDescent="0.2">
      <c r="C39">
        <f t="shared" si="4"/>
        <v>2015</v>
      </c>
      <c r="D39" s="3">
        <f>[4]Prices!H35</f>
        <v>2.4259102455546149</v>
      </c>
      <c r="F39">
        <f t="shared" si="6"/>
        <v>4.2064771283471298</v>
      </c>
      <c r="I39" s="21">
        <f>I38</f>
        <v>0.30964100162796271</v>
      </c>
      <c r="J39">
        <f t="shared" si="7"/>
        <v>4.5161181299750925</v>
      </c>
      <c r="M39">
        <f t="shared" si="8"/>
        <v>2015</v>
      </c>
      <c r="N39">
        <f t="shared" si="0"/>
        <v>2.4259102455546149</v>
      </c>
      <c r="P39" s="2">
        <f t="shared" si="9"/>
        <v>4.5161181299750925</v>
      </c>
    </row>
    <row r="40" spans="1:16" x14ac:dyDescent="0.2">
      <c r="C40">
        <f t="shared" si="4"/>
        <v>2016</v>
      </c>
      <c r="D40" s="3">
        <f>[4]Prices!H36</f>
        <v>2.2987413915934458</v>
      </c>
      <c r="F40">
        <f t="shared" si="6"/>
        <v>3.9859690215010426</v>
      </c>
      <c r="I40" s="21">
        <f t="shared" ref="I40:I42" si="10">I39</f>
        <v>0.30964100162796271</v>
      </c>
      <c r="J40">
        <f t="shared" si="7"/>
        <v>4.2956100231290053</v>
      </c>
      <c r="M40">
        <f t="shared" si="8"/>
        <v>2016</v>
      </c>
      <c r="N40">
        <f t="shared" si="0"/>
        <v>2.2987413915934458</v>
      </c>
      <c r="P40" s="2">
        <f t="shared" si="9"/>
        <v>4.2956100231290053</v>
      </c>
    </row>
    <row r="41" spans="1:16" x14ac:dyDescent="0.2">
      <c r="C41">
        <f t="shared" si="4"/>
        <v>2017</v>
      </c>
      <c r="D41" s="3">
        <f>[4]Prices!H37</f>
        <v>2.6728199211614267</v>
      </c>
      <c r="F41">
        <f t="shared" si="6"/>
        <v>4.6346132908910214</v>
      </c>
      <c r="I41" s="21">
        <f t="shared" si="10"/>
        <v>0.30964100162796271</v>
      </c>
      <c r="J41">
        <f t="shared" si="7"/>
        <v>4.9442542925189841</v>
      </c>
      <c r="M41">
        <f t="shared" si="8"/>
        <v>2017</v>
      </c>
      <c r="N41">
        <f t="shared" si="0"/>
        <v>2.6728199211614267</v>
      </c>
      <c r="P41" s="2">
        <f t="shared" si="9"/>
        <v>4.9442542925189841</v>
      </c>
    </row>
    <row r="42" spans="1:16" x14ac:dyDescent="0.2">
      <c r="C42">
        <f t="shared" si="4"/>
        <v>2018</v>
      </c>
      <c r="D42" s="3">
        <f>[4]Prices!H38</f>
        <v>2.8656155070157672</v>
      </c>
      <c r="F42">
        <f t="shared" si="6"/>
        <v>4.9689167647432289</v>
      </c>
      <c r="I42" s="21">
        <f t="shared" si="10"/>
        <v>0.30964100162796271</v>
      </c>
      <c r="J42">
        <f t="shared" si="7"/>
        <v>5.2785577663711916</v>
      </c>
      <c r="M42">
        <f t="shared" si="8"/>
        <v>2018</v>
      </c>
      <c r="N42">
        <f t="shared" si="0"/>
        <v>2.8656155070157672</v>
      </c>
      <c r="P42" s="2">
        <f t="shared" si="9"/>
        <v>5.2785577663711916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P42"/>
  <sheetViews>
    <sheetView topLeftCell="A7" workbookViewId="0">
      <selection activeCell="C34" sqref="C34:Q42"/>
    </sheetView>
  </sheetViews>
  <sheetFormatPr defaultRowHeight="12.75" x14ac:dyDescent="0.2"/>
  <cols>
    <col min="9" max="9" width="11.140625" customWidth="1"/>
    <col min="10" max="10" width="11.5703125" customWidth="1"/>
  </cols>
  <sheetData>
    <row r="2" spans="3:16" x14ac:dyDescent="0.2">
      <c r="K2" s="8" t="s">
        <v>35</v>
      </c>
    </row>
    <row r="3" spans="3:16" x14ac:dyDescent="0.2">
      <c r="H3" s="4">
        <v>1.9776736842295732</v>
      </c>
      <c r="I3" s="4">
        <v>1.0000000000000002E-2</v>
      </c>
      <c r="K3">
        <v>0</v>
      </c>
    </row>
    <row r="4" spans="3:16" x14ac:dyDescent="0.2">
      <c r="H4">
        <f>SUM(H9:H38)</f>
        <v>8.9235320790514443</v>
      </c>
      <c r="K4">
        <v>0</v>
      </c>
    </row>
    <row r="5" spans="3:16" x14ac:dyDescent="0.2">
      <c r="J5">
        <f>H3/I3</f>
        <v>197.76736842295728</v>
      </c>
      <c r="K5">
        <v>1.2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'Coal-311'!D7</f>
        <v>1.3710885852798589</v>
      </c>
      <c r="I7">
        <f>G9</f>
        <v>-0.48802132741553494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'Coal-311'!D8</f>
        <v>1.3589174800354924</v>
      </c>
      <c r="F8">
        <f t="shared" ref="F8:F33" si="1">$H$3*D8+$I$3*D7</f>
        <v>2.7012062251585585</v>
      </c>
      <c r="I8">
        <f>G9</f>
        <v>-0.48802132741553494</v>
      </c>
      <c r="J8">
        <f>F8+I8</f>
        <v>2.2131848977430235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2.2131848977430235</v>
      </c>
    </row>
    <row r="9" spans="3:16" x14ac:dyDescent="0.2">
      <c r="C9">
        <f t="shared" ref="C9:C42" si="4">C8+1</f>
        <v>1985</v>
      </c>
      <c r="D9">
        <f>'Coal-311'!D9</f>
        <v>1.3978201634877385</v>
      </c>
      <c r="E9">
        <f>'Coal (MECS) Prices'!AO22</f>
        <v>2.29</v>
      </c>
      <c r="F9">
        <f t="shared" si="1"/>
        <v>2.778021327415535</v>
      </c>
      <c r="G9">
        <f>E9-F9</f>
        <v>-0.48802132741553494</v>
      </c>
      <c r="H9">
        <f>G9^2</f>
        <v>0.23816481601242076</v>
      </c>
      <c r="I9">
        <f>G9</f>
        <v>-0.48802132741553494</v>
      </c>
      <c r="J9">
        <f t="shared" ref="J9:J33" si="5">F9+I9</f>
        <v>2.29</v>
      </c>
      <c r="M9">
        <f t="shared" si="2"/>
        <v>1985</v>
      </c>
      <c r="N9" s="2">
        <f t="shared" si="0"/>
        <v>1.3978201634877385</v>
      </c>
      <c r="O9">
        <f>E9</f>
        <v>2.29</v>
      </c>
      <c r="P9" s="2">
        <f t="shared" si="3"/>
        <v>2.29</v>
      </c>
    </row>
    <row r="10" spans="3:16" x14ac:dyDescent="0.2">
      <c r="C10">
        <f t="shared" si="4"/>
        <v>1986</v>
      </c>
      <c r="D10">
        <f>'Coal-311'!D10</f>
        <v>1.2990990990990992</v>
      </c>
      <c r="F10">
        <f t="shared" si="1"/>
        <v>2.5831723031295124</v>
      </c>
      <c r="I10">
        <f>(0.67*G9+0.33*G12)</f>
        <v>-0.49825701391502925</v>
      </c>
      <c r="J10">
        <f t="shared" si="5"/>
        <v>2.0849152892144831</v>
      </c>
      <c r="M10">
        <f t="shared" si="2"/>
        <v>1986</v>
      </c>
      <c r="N10" s="2">
        <f t="shared" si="0"/>
        <v>1.2990990990990992</v>
      </c>
      <c r="P10" s="2">
        <f t="shared" si="3"/>
        <v>2.0849152892144831</v>
      </c>
    </row>
    <row r="11" spans="3:16" x14ac:dyDescent="0.2">
      <c r="C11">
        <f t="shared" si="4"/>
        <v>1987</v>
      </c>
      <c r="D11">
        <f>'Coal-311'!D11</f>
        <v>1.2596067917783738</v>
      </c>
      <c r="F11">
        <f t="shared" si="1"/>
        <v>2.5040821955679204</v>
      </c>
      <c r="I11">
        <f>(0.33*G9+0.67*G12)</f>
        <v>-0.50880287273268998</v>
      </c>
      <c r="J11">
        <f t="shared" si="5"/>
        <v>1.9952793228352306</v>
      </c>
      <c r="M11">
        <f t="shared" si="2"/>
        <v>1987</v>
      </c>
      <c r="N11" s="2">
        <f t="shared" si="0"/>
        <v>1.2596067917783738</v>
      </c>
      <c r="P11" s="2">
        <f t="shared" si="3"/>
        <v>1.9952793228352306</v>
      </c>
    </row>
    <row r="12" spans="3:16" x14ac:dyDescent="0.2">
      <c r="C12">
        <f t="shared" si="4"/>
        <v>1988</v>
      </c>
      <c r="D12">
        <f>'Coal-311'!D12</f>
        <v>1.237030411449016</v>
      </c>
      <c r="E12">
        <f>'Coal (MECS) Prices'!AO25</f>
        <v>1.94</v>
      </c>
      <c r="F12">
        <f t="shared" si="1"/>
        <v>2.4590385592321842</v>
      </c>
      <c r="G12">
        <f>E12-F12</f>
        <v>-0.51903855923218423</v>
      </c>
      <c r="H12">
        <f>G12^2</f>
        <v>0.26940102596982163</v>
      </c>
      <c r="I12">
        <f>G12</f>
        <v>-0.51903855923218423</v>
      </c>
      <c r="J12">
        <f t="shared" si="5"/>
        <v>1.94</v>
      </c>
      <c r="M12">
        <f t="shared" si="2"/>
        <v>1988</v>
      </c>
      <c r="N12" s="2">
        <f t="shared" si="0"/>
        <v>1.237030411449016</v>
      </c>
      <c r="O12">
        <f>E12</f>
        <v>1.94</v>
      </c>
      <c r="P12" s="2">
        <f t="shared" si="3"/>
        <v>1.94</v>
      </c>
    </row>
    <row r="13" spans="3:16" x14ac:dyDescent="0.2">
      <c r="C13">
        <f t="shared" si="4"/>
        <v>1989</v>
      </c>
      <c r="D13">
        <f>'Coal-311'!D13</f>
        <v>1.2259507829977627</v>
      </c>
      <c r="F13">
        <f t="shared" si="1"/>
        <v>2.4369009058098059</v>
      </c>
      <c r="I13">
        <f>(0.67*G12+0.33*G15)</f>
        <v>-0.49288780090218925</v>
      </c>
      <c r="J13">
        <f t="shared" si="5"/>
        <v>1.9440131049076166</v>
      </c>
      <c r="M13">
        <f t="shared" si="2"/>
        <v>1989</v>
      </c>
      <c r="N13" s="2">
        <f t="shared" si="0"/>
        <v>1.2259507829977627</v>
      </c>
      <c r="P13" s="2">
        <f t="shared" si="3"/>
        <v>1.9440131049076166</v>
      </c>
    </row>
    <row r="14" spans="3:16" x14ac:dyDescent="0.2">
      <c r="C14">
        <f t="shared" si="4"/>
        <v>1990</v>
      </c>
      <c r="D14">
        <f>'Coal-311'!D14</f>
        <v>1.2212822796081924</v>
      </c>
      <c r="F14">
        <f t="shared" si="1"/>
        <v>2.4275573332270031</v>
      </c>
      <c r="I14">
        <f>(0.33*G12+0.67*G15)</f>
        <v>-0.46594459535007327</v>
      </c>
      <c r="J14">
        <f t="shared" si="5"/>
        <v>1.9616127378769299</v>
      </c>
      <c r="M14">
        <f t="shared" si="2"/>
        <v>1990</v>
      </c>
      <c r="N14" s="2">
        <f t="shared" si="0"/>
        <v>1.2212822796081924</v>
      </c>
      <c r="P14" s="2">
        <f t="shared" si="3"/>
        <v>1.9616127378769299</v>
      </c>
    </row>
    <row r="15" spans="3:16" x14ac:dyDescent="0.2">
      <c r="C15">
        <f t="shared" si="4"/>
        <v>1991</v>
      </c>
      <c r="D15">
        <f>'Coal-311'!D15</f>
        <v>1.223953695458593</v>
      </c>
      <c r="E15" s="3">
        <f>'Coal (MECS) Prices'!AO28</f>
        <v>1.9930000000000001</v>
      </c>
      <c r="F15">
        <f t="shared" si="1"/>
        <v>2.4327938370200783</v>
      </c>
      <c r="G15">
        <f>E15-F15</f>
        <v>-0.43979383702007824</v>
      </c>
      <c r="H15">
        <f>G15^2</f>
        <v>0.19341861908084315</v>
      </c>
      <c r="I15">
        <f>G15</f>
        <v>-0.43979383702007824</v>
      </c>
      <c r="J15">
        <f t="shared" si="5"/>
        <v>1.9930000000000001</v>
      </c>
      <c r="M15">
        <f t="shared" si="2"/>
        <v>1991</v>
      </c>
      <c r="N15" s="2">
        <f t="shared" si="0"/>
        <v>1.223953695458593</v>
      </c>
      <c r="O15">
        <f>E15</f>
        <v>1.9930000000000001</v>
      </c>
      <c r="P15" s="2">
        <f t="shared" si="3"/>
        <v>1.9930000000000001</v>
      </c>
    </row>
    <row r="16" spans="3:16" x14ac:dyDescent="0.2">
      <c r="C16">
        <f t="shared" si="4"/>
        <v>1992</v>
      </c>
      <c r="D16">
        <f>'Coal-311'!D16</f>
        <v>1.2035955056179777</v>
      </c>
      <c r="F16">
        <f t="shared" si="1"/>
        <v>2.3925586948722479</v>
      </c>
      <c r="I16">
        <f>(0.67*G15+0.33*G18)</f>
        <v>-0.37154677377601036</v>
      </c>
      <c r="J16">
        <f t="shared" si="5"/>
        <v>2.0210119210962376</v>
      </c>
      <c r="M16">
        <f t="shared" si="2"/>
        <v>1992</v>
      </c>
      <c r="N16" s="2">
        <f t="shared" si="0"/>
        <v>1.2035955056179777</v>
      </c>
      <c r="P16" s="2">
        <f t="shared" si="3"/>
        <v>2.0210119210962376</v>
      </c>
    </row>
    <row r="17" spans="3:16" x14ac:dyDescent="0.2">
      <c r="C17">
        <f t="shared" si="4"/>
        <v>1993</v>
      </c>
      <c r="D17">
        <f>'Coal-311'!D17</f>
        <v>1.1821880650994574</v>
      </c>
      <c r="F17">
        <f t="shared" si="1"/>
        <v>2.3500181812136542</v>
      </c>
      <c r="I17">
        <f>(0.33*G15+0.67*G18)</f>
        <v>-0.30123161770636453</v>
      </c>
      <c r="J17">
        <f t="shared" si="5"/>
        <v>2.0487865635072895</v>
      </c>
      <c r="M17">
        <f t="shared" si="2"/>
        <v>1993</v>
      </c>
      <c r="N17" s="2">
        <f t="shared" si="0"/>
        <v>1.1821880650994574</v>
      </c>
      <c r="P17" s="2">
        <f t="shared" si="3"/>
        <v>2.0487865635072895</v>
      </c>
    </row>
    <row r="18" spans="3:16" x14ac:dyDescent="0.2">
      <c r="C18">
        <f t="shared" si="4"/>
        <v>1994</v>
      </c>
      <c r="D18">
        <f>'Coal-311'!D18</f>
        <v>1.1635704576347983</v>
      </c>
      <c r="E18" s="3">
        <f>'Coal (MECS) Prices'!AO31</f>
        <v>2.08</v>
      </c>
      <c r="F18">
        <f t="shared" si="1"/>
        <v>2.3129845544622967</v>
      </c>
      <c r="G18">
        <f>E18-F18</f>
        <v>-0.2329845544622966</v>
      </c>
      <c r="H18">
        <f>G18^2</f>
        <v>5.4281802617994854E-2</v>
      </c>
      <c r="I18">
        <f>G18</f>
        <v>-0.2329845544622966</v>
      </c>
      <c r="J18">
        <f t="shared" si="5"/>
        <v>2.08</v>
      </c>
      <c r="M18">
        <f t="shared" si="2"/>
        <v>1994</v>
      </c>
      <c r="N18" s="2">
        <f t="shared" si="0"/>
        <v>1.1635704576347983</v>
      </c>
      <c r="O18">
        <f>E18</f>
        <v>2.08</v>
      </c>
      <c r="P18" s="2">
        <f t="shared" si="3"/>
        <v>2.08</v>
      </c>
    </row>
    <row r="19" spans="3:16" x14ac:dyDescent="0.2">
      <c r="C19">
        <f t="shared" si="4"/>
        <v>1995</v>
      </c>
      <c r="D19">
        <f>'Coal-311'!D19</f>
        <v>1.1644646924829156</v>
      </c>
      <c r="F19">
        <f t="shared" si="1"/>
        <v>2.3145668831142929</v>
      </c>
      <c r="I19">
        <f>0.75*G18+0.25*G22</f>
        <v>-5.5940353495528838E-2</v>
      </c>
      <c r="J19">
        <f t="shared" si="5"/>
        <v>2.258626529618764</v>
      </c>
      <c r="M19">
        <f t="shared" si="2"/>
        <v>1995</v>
      </c>
      <c r="N19" s="2">
        <f t="shared" si="0"/>
        <v>1.1644646924829156</v>
      </c>
      <c r="P19" s="2">
        <f t="shared" si="3"/>
        <v>2.258626529618764</v>
      </c>
    </row>
    <row r="20" spans="3:16" x14ac:dyDescent="0.2">
      <c r="C20">
        <f t="shared" si="4"/>
        <v>1996</v>
      </c>
      <c r="D20">
        <f>'Coal-311'!D20</f>
        <v>1.1383989145183175</v>
      </c>
      <c r="F20">
        <f t="shared" si="1"/>
        <v>2.2630262223232172</v>
      </c>
      <c r="I20">
        <f>0.5*G18+0.5*G22</f>
        <v>0.12110384747123892</v>
      </c>
      <c r="J20">
        <f t="shared" si="5"/>
        <v>2.3841300697944563</v>
      </c>
      <c r="M20">
        <f t="shared" si="2"/>
        <v>1996</v>
      </c>
      <c r="N20" s="2">
        <f t="shared" si="0"/>
        <v>1.1383989145183175</v>
      </c>
      <c r="P20" s="2">
        <f t="shared" si="3"/>
        <v>2.3841300697944563</v>
      </c>
    </row>
    <row r="21" spans="3:16" x14ac:dyDescent="0.2">
      <c r="C21">
        <f t="shared" si="4"/>
        <v>1997</v>
      </c>
      <c r="D21">
        <f>'Coal-311'!D21</f>
        <v>1.1114118177717636</v>
      </c>
      <c r="F21">
        <f t="shared" si="1"/>
        <v>2.2093938934941537</v>
      </c>
      <c r="I21">
        <f>0.25*G18+0.75*G22</f>
        <v>0.29814804843800669</v>
      </c>
      <c r="J21">
        <f t="shared" si="5"/>
        <v>2.5075419419321605</v>
      </c>
      <c r="M21">
        <f t="shared" si="2"/>
        <v>1997</v>
      </c>
      <c r="N21" s="2">
        <f t="shared" si="0"/>
        <v>1.1114118177717636</v>
      </c>
      <c r="P21" s="2">
        <f t="shared" si="3"/>
        <v>2.5075419419321605</v>
      </c>
    </row>
    <row r="22" spans="3:16" x14ac:dyDescent="0.2">
      <c r="C22">
        <f t="shared" si="4"/>
        <v>1998</v>
      </c>
      <c r="D22">
        <f>'Coal-311'!D22</f>
        <v>1.0738341968911918</v>
      </c>
      <c r="E22" s="3">
        <f>'Coal (MECS) Prices'!AO35</f>
        <v>2.61</v>
      </c>
      <c r="F22">
        <f t="shared" si="1"/>
        <v>2.1348077505952254</v>
      </c>
      <c r="G22">
        <f>E22-F22</f>
        <v>0.47519224940477445</v>
      </c>
      <c r="H22">
        <f>G22^2</f>
        <v>0.22580767389436937</v>
      </c>
      <c r="I22">
        <f>G22</f>
        <v>0.47519224940477445</v>
      </c>
      <c r="J22">
        <f t="shared" si="5"/>
        <v>2.61</v>
      </c>
      <c r="M22">
        <f t="shared" si="2"/>
        <v>1998</v>
      </c>
      <c r="N22" s="2">
        <f t="shared" si="0"/>
        <v>1.0738341968911918</v>
      </c>
      <c r="O22">
        <f>E22</f>
        <v>2.61</v>
      </c>
      <c r="P22" s="2">
        <f t="shared" si="3"/>
        <v>2.61</v>
      </c>
    </row>
    <row r="23" spans="3:16" x14ac:dyDescent="0.2">
      <c r="C23">
        <f t="shared" si="4"/>
        <v>1999</v>
      </c>
      <c r="D23">
        <f>'Coal-311'!D23</f>
        <v>1.0635838150289019</v>
      </c>
      <c r="F23">
        <f t="shared" si="1"/>
        <v>2.1141600639240652</v>
      </c>
      <c r="I23">
        <f>0.75*G22+0.25*G26</f>
        <v>1.0287909389270884</v>
      </c>
      <c r="J23">
        <f t="shared" si="5"/>
        <v>3.1429510028511536</v>
      </c>
      <c r="M23">
        <f t="shared" si="2"/>
        <v>1999</v>
      </c>
      <c r="N23" s="2">
        <f t="shared" si="0"/>
        <v>1.0635838150289019</v>
      </c>
      <c r="P23" s="2">
        <f t="shared" si="3"/>
        <v>3.1429510028511536</v>
      </c>
    </row>
    <row r="24" spans="3:16" x14ac:dyDescent="0.2">
      <c r="C24">
        <f t="shared" si="4"/>
        <v>2000</v>
      </c>
      <c r="D24">
        <f>'Coal-311'!D24</f>
        <v>1.0766830138207757</v>
      </c>
      <c r="F24">
        <f t="shared" si="1"/>
        <v>2.139963500840623</v>
      </c>
      <c r="I24">
        <f>0.5*G22+0.5*G26</f>
        <v>1.5823896284494026</v>
      </c>
      <c r="J24">
        <f t="shared" si="5"/>
        <v>3.7223531292900258</v>
      </c>
      <c r="M24">
        <f t="shared" si="2"/>
        <v>2000</v>
      </c>
      <c r="N24" s="2">
        <f t="shared" si="0"/>
        <v>1.0766830138207757</v>
      </c>
      <c r="P24" s="2">
        <f t="shared" si="3"/>
        <v>3.7223531292900258</v>
      </c>
    </row>
    <row r="25" spans="3:16" x14ac:dyDescent="0.2">
      <c r="C25">
        <f t="shared" si="4"/>
        <v>2001</v>
      </c>
      <c r="D25">
        <f>'Coal-311'!D25</f>
        <v>1.1211317418213969</v>
      </c>
      <c r="F25">
        <f t="shared" si="1"/>
        <v>2.2279995724928483</v>
      </c>
      <c r="I25">
        <f>0.25*G22+0.75*G26</f>
        <v>2.1359883179717167</v>
      </c>
      <c r="J25">
        <f t="shared" si="5"/>
        <v>4.363987890464565</v>
      </c>
      <c r="M25">
        <f t="shared" si="2"/>
        <v>2001</v>
      </c>
      <c r="N25" s="2">
        <f t="shared" si="0"/>
        <v>1.1211317418213969</v>
      </c>
      <c r="P25" s="2">
        <f t="shared" si="3"/>
        <v>4.363987890464565</v>
      </c>
    </row>
    <row r="26" spans="3:16" x14ac:dyDescent="0.2">
      <c r="C26">
        <f t="shared" si="4"/>
        <v>2002</v>
      </c>
      <c r="D26">
        <f>'Coal-311'!D26</f>
        <v>1.1777482269503547</v>
      </c>
      <c r="E26" s="3">
        <f>'Coal (MECS) Prices'!AO39</f>
        <v>5.03</v>
      </c>
      <c r="F26">
        <f t="shared" si="1"/>
        <v>2.3404129925059696</v>
      </c>
      <c r="G26">
        <f>E26-F26</f>
        <v>2.6895870074940307</v>
      </c>
      <c r="H26">
        <f>G26^2</f>
        <v>7.2338782708806955</v>
      </c>
      <c r="I26">
        <f>G26</f>
        <v>2.6895870074940307</v>
      </c>
      <c r="J26">
        <f t="shared" si="5"/>
        <v>5.03</v>
      </c>
      <c r="M26">
        <f t="shared" si="2"/>
        <v>2002</v>
      </c>
      <c r="N26" s="2">
        <f t="shared" si="0"/>
        <v>1.1777482269503547</v>
      </c>
      <c r="O26">
        <f>E26</f>
        <v>5.03</v>
      </c>
      <c r="P26" s="2">
        <f t="shared" si="3"/>
        <v>5.03</v>
      </c>
    </row>
    <row r="27" spans="3:16" x14ac:dyDescent="0.2">
      <c r="C27">
        <f t="shared" si="4"/>
        <v>2003</v>
      </c>
      <c r="D27">
        <f>'Coal-311'!D27</f>
        <v>1.1895861148197597</v>
      </c>
      <c r="F27">
        <f t="shared" si="1"/>
        <v>2.3643906366734417</v>
      </c>
      <c r="I27">
        <f>0.75*G26+0.25*G30</f>
        <v>2.1313855802713122</v>
      </c>
      <c r="J27">
        <f t="shared" si="5"/>
        <v>4.4957762169447539</v>
      </c>
      <c r="M27">
        <f t="shared" si="2"/>
        <v>2003</v>
      </c>
      <c r="N27" s="2">
        <f t="shared" si="0"/>
        <v>1.1895861148197597</v>
      </c>
      <c r="P27" s="2">
        <f t="shared" si="3"/>
        <v>4.4957762169447539</v>
      </c>
    </row>
    <row r="28" spans="3:16" x14ac:dyDescent="0.2">
      <c r="C28">
        <f t="shared" si="4"/>
        <v>2004</v>
      </c>
      <c r="D28">
        <f>'Coal-311'!D28</f>
        <v>1.3600356030262573</v>
      </c>
      <c r="F28">
        <f t="shared" si="1"/>
        <v>2.701602482868525</v>
      </c>
      <c r="I28">
        <f>0.5*G26+0.5*G30</f>
        <v>1.573184153048593</v>
      </c>
      <c r="J28">
        <f t="shared" si="5"/>
        <v>4.2747866359171178</v>
      </c>
      <c r="M28">
        <f t="shared" si="2"/>
        <v>2004</v>
      </c>
      <c r="N28" s="2">
        <f t="shared" si="0"/>
        <v>1.3600356030262573</v>
      </c>
      <c r="P28" s="2">
        <f t="shared" si="3"/>
        <v>4.2747866359171178</v>
      </c>
    </row>
    <row r="29" spans="3:16" x14ac:dyDescent="0.2">
      <c r="C29">
        <f t="shared" si="4"/>
        <v>2005</v>
      </c>
      <c r="D29">
        <f>'Coal-311'!D29</f>
        <v>1.6591523895401261</v>
      </c>
      <c r="F29">
        <f t="shared" si="1"/>
        <v>3.2948623749503838</v>
      </c>
      <c r="I29">
        <f>0.25*G26+0.75*G30</f>
        <v>1.0149827258258743</v>
      </c>
      <c r="J29">
        <f t="shared" si="5"/>
        <v>4.3098451007762577</v>
      </c>
      <c r="M29">
        <f t="shared" si="2"/>
        <v>2005</v>
      </c>
      <c r="N29" s="2">
        <f t="shared" si="0"/>
        <v>1.6591523895401261</v>
      </c>
      <c r="P29" s="2">
        <f t="shared" si="3"/>
        <v>4.3098451007762577</v>
      </c>
    </row>
    <row r="30" spans="3:16" x14ac:dyDescent="0.2">
      <c r="C30">
        <f t="shared" si="4"/>
        <v>2006</v>
      </c>
      <c r="D30">
        <f>'Coal-311'!D30</f>
        <v>1.7832199546485261</v>
      </c>
      <c r="E30" s="3">
        <f>'Coal (MECS) Prices'!AO43</f>
        <v>4</v>
      </c>
      <c r="F30">
        <f t="shared" si="1"/>
        <v>3.5432187013968446</v>
      </c>
      <c r="G30">
        <f>E30-F30</f>
        <v>0.45678129860315542</v>
      </c>
      <c r="H30">
        <f>G30^2</f>
        <v>0.20864915475358503</v>
      </c>
      <c r="I30">
        <f>G30</f>
        <v>0.45678129860315542</v>
      </c>
      <c r="J30">
        <f t="shared" si="5"/>
        <v>4</v>
      </c>
      <c r="M30">
        <f t="shared" si="2"/>
        <v>2006</v>
      </c>
      <c r="N30" s="2">
        <f t="shared" si="0"/>
        <v>1.7832199546485261</v>
      </c>
      <c r="O30">
        <f>E30</f>
        <v>4</v>
      </c>
      <c r="P30" s="2">
        <f t="shared" si="3"/>
        <v>4</v>
      </c>
    </row>
    <row r="31" spans="3:16" x14ac:dyDescent="0.2">
      <c r="C31">
        <f t="shared" si="4"/>
        <v>2007</v>
      </c>
      <c r="D31">
        <f>'Coal-311'!D31</f>
        <v>1.8238712561466248</v>
      </c>
      <c r="F31">
        <f t="shared" si="1"/>
        <v>3.6248543862504006</v>
      </c>
      <c r="I31" s="15">
        <f>G30</f>
        <v>0.45678129860315542</v>
      </c>
      <c r="J31">
        <f t="shared" si="5"/>
        <v>4.0816356848535555</v>
      </c>
      <c r="M31">
        <f t="shared" si="2"/>
        <v>2007</v>
      </c>
      <c r="N31" s="2">
        <f t="shared" si="0"/>
        <v>1.8238712561466248</v>
      </c>
      <c r="P31" s="2">
        <f t="shared" si="3"/>
        <v>4.0816356848535555</v>
      </c>
    </row>
    <row r="32" spans="3:16" x14ac:dyDescent="0.2">
      <c r="C32">
        <f t="shared" si="4"/>
        <v>2008</v>
      </c>
      <c r="D32">
        <f>'Coal-311'!D32</f>
        <v>2.3044843049327355</v>
      </c>
      <c r="F32">
        <f t="shared" si="1"/>
        <v>4.575756678147016</v>
      </c>
      <c r="I32" s="15">
        <f>G30</f>
        <v>0.45678129860315542</v>
      </c>
      <c r="J32">
        <f t="shared" si="5"/>
        <v>5.0325379767501719</v>
      </c>
      <c r="M32">
        <f t="shared" si="2"/>
        <v>2008</v>
      </c>
      <c r="N32" s="2">
        <f t="shared" si="0"/>
        <v>2.3044843049327355</v>
      </c>
      <c r="P32" s="2">
        <f t="shared" si="3"/>
        <v>5.0325379767501719</v>
      </c>
    </row>
    <row r="33" spans="3:16" x14ac:dyDescent="0.2">
      <c r="C33">
        <f t="shared" si="4"/>
        <v>2009</v>
      </c>
      <c r="D33">
        <f>'Coal-311'!D33</f>
        <v>2.5407882676443627</v>
      </c>
      <c r="F33">
        <f t="shared" si="1"/>
        <v>5.04789493716883</v>
      </c>
      <c r="I33" s="15">
        <f>0.5*G30+0.5*G34</f>
        <v>-0.11447974274365635</v>
      </c>
      <c r="J33">
        <f t="shared" si="5"/>
        <v>4.9334151944251738</v>
      </c>
      <c r="M33">
        <f t="shared" si="2"/>
        <v>2009</v>
      </c>
      <c r="N33" s="2">
        <f t="shared" si="0"/>
        <v>2.5407882676443627</v>
      </c>
      <c r="P33" s="2">
        <f t="shared" si="3"/>
        <v>4.9334151944251738</v>
      </c>
    </row>
    <row r="34" spans="3:16" x14ac:dyDescent="0.2">
      <c r="C34">
        <f t="shared" si="4"/>
        <v>2010</v>
      </c>
      <c r="D34" s="3">
        <f>[4]Prices!H30</f>
        <v>2.7862700228832953</v>
      </c>
      <c r="E34" s="3">
        <f>'Coal (MECS) Prices'!AO47</f>
        <v>4.8499999999999996</v>
      </c>
      <c r="F34">
        <f>$H$3*D34+$I$3*D33</f>
        <v>5.5357407840904678</v>
      </c>
      <c r="G34">
        <f>E34-F34</f>
        <v>-0.68574078409046813</v>
      </c>
      <c r="H34">
        <f>G34^2</f>
        <v>0.47024042296501001</v>
      </c>
      <c r="I34">
        <f>G34</f>
        <v>-0.68574078409046813</v>
      </c>
      <c r="J34">
        <f>F34+I34</f>
        <v>4.8499999999999996</v>
      </c>
      <c r="M34">
        <f>C34</f>
        <v>2010</v>
      </c>
      <c r="N34">
        <f t="shared" si="0"/>
        <v>2.7862700228832953</v>
      </c>
      <c r="O34">
        <f>E34</f>
        <v>4.8499999999999996</v>
      </c>
      <c r="P34" s="2">
        <f>J34</f>
        <v>4.8499999999999996</v>
      </c>
    </row>
    <row r="35" spans="3:16" x14ac:dyDescent="0.2">
      <c r="C35">
        <f t="shared" si="4"/>
        <v>2011</v>
      </c>
      <c r="D35" s="3">
        <f>[4]Prices!H31</f>
        <v>3.175707000463607</v>
      </c>
      <c r="F35">
        <f t="shared" ref="F35:F42" si="6">$H$3*D35+$I$3*D34</f>
        <v>6.308374863869342</v>
      </c>
      <c r="I35">
        <f>0.75*G34+0.25*G38</f>
        <v>-0.557382766536201</v>
      </c>
      <c r="J35">
        <f t="shared" ref="J35:J42" si="7">F35+I35</f>
        <v>5.7509920973331408</v>
      </c>
      <c r="M35">
        <f t="shared" ref="M35:M42" si="8">C35</f>
        <v>2011</v>
      </c>
      <c r="N35">
        <f t="shared" si="0"/>
        <v>3.175707000463607</v>
      </c>
      <c r="P35" s="2">
        <f t="shared" ref="P35:P42" si="9">J35</f>
        <v>5.7509920973331408</v>
      </c>
    </row>
    <row r="36" spans="3:16" x14ac:dyDescent="0.2">
      <c r="C36">
        <f t="shared" si="4"/>
        <v>2012</v>
      </c>
      <c r="D36" s="3">
        <f>[4]Prices!H32</f>
        <v>3.0787878787878791</v>
      </c>
      <c r="F36">
        <f t="shared" si="6"/>
        <v>6.1205948372084134</v>
      </c>
      <c r="I36">
        <f>0.5*G34+0.5*G38</f>
        <v>-0.42902474898193388</v>
      </c>
      <c r="J36">
        <f t="shared" si="7"/>
        <v>5.691570088226479</v>
      </c>
      <c r="M36">
        <f t="shared" si="8"/>
        <v>2012</v>
      </c>
      <c r="N36">
        <f t="shared" si="0"/>
        <v>3.0787878787878791</v>
      </c>
      <c r="P36" s="2">
        <f t="shared" si="9"/>
        <v>5.691570088226479</v>
      </c>
    </row>
    <row r="37" spans="3:16" x14ac:dyDescent="0.2">
      <c r="C37">
        <f t="shared" si="4"/>
        <v>2013</v>
      </c>
      <c r="D37" s="3">
        <f>[4]Prices!H33</f>
        <v>2.8060185185185182</v>
      </c>
      <c r="F37">
        <f t="shared" si="6"/>
        <v>5.5801768603228057</v>
      </c>
      <c r="I37">
        <f>0.25*G34+0.75*G38</f>
        <v>-0.30066673142766676</v>
      </c>
      <c r="J37">
        <f t="shared" si="7"/>
        <v>5.2795101288951392</v>
      </c>
      <c r="M37">
        <f t="shared" si="8"/>
        <v>2013</v>
      </c>
      <c r="N37">
        <f t="shared" si="0"/>
        <v>2.8060185185185182</v>
      </c>
      <c r="P37" s="2">
        <f t="shared" si="9"/>
        <v>5.2795101288951392</v>
      </c>
    </row>
    <row r="38" spans="3:16" x14ac:dyDescent="0.2">
      <c r="C38">
        <f t="shared" si="4"/>
        <v>2014</v>
      </c>
      <c r="D38" s="3">
        <f>[4]Prices!H34</f>
        <v>2.6011614401858307</v>
      </c>
      <c r="E38" s="3">
        <v>5</v>
      </c>
      <c r="F38">
        <f t="shared" si="6"/>
        <v>5.1723087138733996</v>
      </c>
      <c r="G38">
        <f>E38-F38</f>
        <v>-0.17230871387339963</v>
      </c>
      <c r="H38">
        <f>G38^2</f>
        <v>2.9690292876705104E-2</v>
      </c>
      <c r="I38">
        <f>G38</f>
        <v>-0.17230871387339963</v>
      </c>
      <c r="J38">
        <f t="shared" si="7"/>
        <v>5</v>
      </c>
      <c r="M38">
        <f t="shared" si="8"/>
        <v>2014</v>
      </c>
      <c r="N38">
        <f t="shared" si="0"/>
        <v>2.6011614401858307</v>
      </c>
      <c r="O38">
        <f>E38</f>
        <v>5</v>
      </c>
      <c r="P38" s="2">
        <f t="shared" si="9"/>
        <v>5</v>
      </c>
    </row>
    <row r="39" spans="3:16" x14ac:dyDescent="0.2">
      <c r="C39">
        <f t="shared" si="4"/>
        <v>2015</v>
      </c>
      <c r="D39" s="3">
        <f>[4]Prices!H35</f>
        <v>2.4259102455546149</v>
      </c>
      <c r="F39">
        <f t="shared" si="6"/>
        <v>4.8236704673381228</v>
      </c>
      <c r="I39" s="21">
        <f>I38</f>
        <v>-0.17230871387339963</v>
      </c>
      <c r="J39">
        <f t="shared" si="7"/>
        <v>4.6513617534647231</v>
      </c>
      <c r="M39">
        <f t="shared" si="8"/>
        <v>2015</v>
      </c>
      <c r="N39">
        <f t="shared" si="0"/>
        <v>2.4259102455546149</v>
      </c>
      <c r="P39" s="2">
        <f t="shared" si="9"/>
        <v>4.6513617534647231</v>
      </c>
    </row>
    <row r="40" spans="3:16" x14ac:dyDescent="0.2">
      <c r="C40">
        <f t="shared" si="4"/>
        <v>2016</v>
      </c>
      <c r="D40" s="3">
        <f>[4]Prices!H36</f>
        <v>2.2987413915934458</v>
      </c>
      <c r="F40">
        <f t="shared" si="6"/>
        <v>4.5704194594591723</v>
      </c>
      <c r="I40" s="21">
        <f t="shared" ref="I40:I42" si="10">I39</f>
        <v>-0.17230871387339963</v>
      </c>
      <c r="J40">
        <f t="shared" si="7"/>
        <v>4.3981107455857726</v>
      </c>
      <c r="M40">
        <f t="shared" si="8"/>
        <v>2016</v>
      </c>
      <c r="N40">
        <f t="shared" si="0"/>
        <v>2.2987413915934458</v>
      </c>
      <c r="P40" s="2">
        <f t="shared" si="9"/>
        <v>4.3981107455857726</v>
      </c>
    </row>
    <row r="41" spans="3:16" x14ac:dyDescent="0.2">
      <c r="C41">
        <f t="shared" si="4"/>
        <v>2017</v>
      </c>
      <c r="D41" s="3">
        <f>[4]Prices!H37</f>
        <v>2.6728199211614267</v>
      </c>
      <c r="F41">
        <f t="shared" si="6"/>
        <v>5.3089530346814504</v>
      </c>
      <c r="I41" s="21">
        <f t="shared" si="10"/>
        <v>-0.17230871387339963</v>
      </c>
      <c r="J41">
        <f t="shared" si="7"/>
        <v>5.1366443208080508</v>
      </c>
      <c r="M41">
        <f t="shared" si="8"/>
        <v>2017</v>
      </c>
      <c r="N41">
        <f t="shared" si="0"/>
        <v>2.6728199211614267</v>
      </c>
      <c r="P41" s="2">
        <f t="shared" si="9"/>
        <v>5.1366443208080508</v>
      </c>
    </row>
    <row r="42" spans="3:16" x14ac:dyDescent="0.2">
      <c r="C42">
        <f t="shared" si="4"/>
        <v>2018</v>
      </c>
      <c r="D42" s="3">
        <f>[4]Prices!H38</f>
        <v>2.8656155070157672</v>
      </c>
      <c r="F42">
        <f t="shared" si="6"/>
        <v>5.6939805765568829</v>
      </c>
      <c r="I42" s="21">
        <f t="shared" si="10"/>
        <v>-0.17230871387339963</v>
      </c>
      <c r="J42">
        <f t="shared" si="7"/>
        <v>5.5216718626834833</v>
      </c>
      <c r="M42">
        <f t="shared" si="8"/>
        <v>2018</v>
      </c>
      <c r="N42">
        <f t="shared" si="0"/>
        <v>2.8656155070157672</v>
      </c>
      <c r="P42" s="2">
        <f t="shared" si="9"/>
        <v>5.5216718626834833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2:P42"/>
  <sheetViews>
    <sheetView topLeftCell="A33" workbookViewId="0">
      <selection activeCell="C34" sqref="C34:P42"/>
    </sheetView>
  </sheetViews>
  <sheetFormatPr defaultRowHeight="12.75" x14ac:dyDescent="0.2"/>
  <cols>
    <col min="9" max="9" width="11.140625" customWidth="1"/>
  </cols>
  <sheetData>
    <row r="2" spans="3:16" x14ac:dyDescent="0.2">
      <c r="K2" s="8" t="s">
        <v>35</v>
      </c>
    </row>
    <row r="3" spans="3:16" x14ac:dyDescent="0.2">
      <c r="H3" s="4">
        <v>1.3314460693252554</v>
      </c>
      <c r="I3" s="4">
        <v>0</v>
      </c>
      <c r="K3">
        <v>0</v>
      </c>
    </row>
    <row r="4" spans="3:16" x14ac:dyDescent="0.2">
      <c r="H4">
        <f>SUM(H9:H38)</f>
        <v>0.18153030642819151</v>
      </c>
      <c r="J4">
        <v>0</v>
      </c>
      <c r="K4">
        <v>0</v>
      </c>
    </row>
    <row r="5" spans="3:16" x14ac:dyDescent="0.2">
      <c r="J5" t="e">
        <f>H3/I3</f>
        <v>#DIV/0!</v>
      </c>
      <c r="K5">
        <v>1.2</v>
      </c>
    </row>
    <row r="6" spans="3:16" ht="51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'Coal-311'!D7</f>
        <v>1.3710885852798589</v>
      </c>
      <c r="I7">
        <f>G9</f>
        <v>-3.1122162299335399E-2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'Coal-311'!D8</f>
        <v>1.3589174800354924</v>
      </c>
      <c r="F8">
        <f t="shared" ref="F8:F33" si="1">$H$3*D8+$I$3*D7</f>
        <v>1.8093253373306377</v>
      </c>
      <c r="I8">
        <f>G9</f>
        <v>-3.1122162299335399E-2</v>
      </c>
      <c r="J8">
        <f>F8+I8</f>
        <v>1.7782031750313023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1.7782031750313023</v>
      </c>
    </row>
    <row r="9" spans="3:16" x14ac:dyDescent="0.2">
      <c r="C9">
        <f t="shared" ref="C9:C42" si="4">C8+1</f>
        <v>1985</v>
      </c>
      <c r="D9">
        <f>'Coal-311'!D9</f>
        <v>1.3978201634877385</v>
      </c>
      <c r="E9">
        <f>'Coal (MECS) Prices'!AP22</f>
        <v>1.83</v>
      </c>
      <c r="F9">
        <f t="shared" si="1"/>
        <v>1.8611221622993355</v>
      </c>
      <c r="G9">
        <f>E9-F9</f>
        <v>-3.1122162299335399E-2</v>
      </c>
      <c r="H9">
        <f>G9^2</f>
        <v>9.6858898618617368E-4</v>
      </c>
      <c r="I9">
        <f>G9</f>
        <v>-3.1122162299335399E-2</v>
      </c>
      <c r="J9">
        <f t="shared" ref="J9:J33" si="5">F9+I9</f>
        <v>1.83</v>
      </c>
      <c r="M9">
        <f t="shared" si="2"/>
        <v>1985</v>
      </c>
      <c r="N9" s="2">
        <f t="shared" si="0"/>
        <v>1.3978201634877385</v>
      </c>
      <c r="O9">
        <f>E9</f>
        <v>1.83</v>
      </c>
      <c r="P9" s="2">
        <f t="shared" si="3"/>
        <v>1.83</v>
      </c>
    </row>
    <row r="10" spans="3:16" x14ac:dyDescent="0.2">
      <c r="C10">
        <f t="shared" si="4"/>
        <v>1986</v>
      </c>
      <c r="D10">
        <f>'Coal-311'!D10</f>
        <v>1.2990990990990992</v>
      </c>
      <c r="F10">
        <f t="shared" si="1"/>
        <v>1.7296803891594761</v>
      </c>
      <c r="I10">
        <f>(0.67*G9+0.33*G12)</f>
        <v>-4.2974810797221305E-2</v>
      </c>
      <c r="J10">
        <f t="shared" si="5"/>
        <v>1.6867055783622549</v>
      </c>
      <c r="M10">
        <f t="shared" si="2"/>
        <v>1986</v>
      </c>
      <c r="N10" s="2">
        <f t="shared" si="0"/>
        <v>1.2990990990990992</v>
      </c>
      <c r="P10" s="2">
        <f t="shared" si="3"/>
        <v>1.6867055783622549</v>
      </c>
    </row>
    <row r="11" spans="3:16" x14ac:dyDescent="0.2">
      <c r="C11">
        <f t="shared" si="4"/>
        <v>1987</v>
      </c>
      <c r="D11">
        <f>'Coal-311'!D11</f>
        <v>1.2596067917783738</v>
      </c>
      <c r="F11">
        <f t="shared" si="1"/>
        <v>1.6770985118087112</v>
      </c>
      <c r="I11">
        <f>(0.33*G9+0.67*G12)</f>
        <v>-5.5186630461709817E-2</v>
      </c>
      <c r="J11">
        <f t="shared" si="5"/>
        <v>1.6219118813470013</v>
      </c>
      <c r="M11">
        <f t="shared" si="2"/>
        <v>1987</v>
      </c>
      <c r="N11" s="2">
        <f t="shared" si="0"/>
        <v>1.2596067917783738</v>
      </c>
      <c r="P11" s="2">
        <f t="shared" si="3"/>
        <v>1.6219118813470013</v>
      </c>
    </row>
    <row r="12" spans="3:16" x14ac:dyDescent="0.2">
      <c r="C12">
        <f t="shared" si="4"/>
        <v>1988</v>
      </c>
      <c r="D12">
        <f>'Coal-311'!D12</f>
        <v>1.237030411449016</v>
      </c>
      <c r="E12">
        <f>'Coal (MECS) Prices'!AP25</f>
        <v>1.58</v>
      </c>
      <c r="F12">
        <f t="shared" si="1"/>
        <v>1.6470392789595958</v>
      </c>
      <c r="G12">
        <f>E12-F12</f>
        <v>-6.7039278959595716E-2</v>
      </c>
      <c r="H12">
        <f>G12^2</f>
        <v>4.4942649234224925E-3</v>
      </c>
      <c r="I12">
        <f>G12</f>
        <v>-6.7039278959595716E-2</v>
      </c>
      <c r="J12">
        <f t="shared" si="5"/>
        <v>1.58</v>
      </c>
      <c r="M12">
        <f t="shared" si="2"/>
        <v>1988</v>
      </c>
      <c r="N12" s="2">
        <f t="shared" si="0"/>
        <v>1.237030411449016</v>
      </c>
      <c r="O12">
        <f>E12</f>
        <v>1.58</v>
      </c>
      <c r="P12" s="2">
        <f t="shared" si="3"/>
        <v>1.58</v>
      </c>
    </row>
    <row r="13" spans="3:16" x14ac:dyDescent="0.2">
      <c r="C13">
        <f t="shared" si="4"/>
        <v>1989</v>
      </c>
      <c r="D13">
        <f>'Coal-311'!D13</f>
        <v>1.2259507829977627</v>
      </c>
      <c r="F13">
        <f t="shared" si="1"/>
        <v>1.6322873512085905</v>
      </c>
      <c r="I13">
        <f>(0.67*G12+0.33*G15)</f>
        <v>-7.3173668064902372E-2</v>
      </c>
      <c r="J13">
        <f t="shared" si="5"/>
        <v>1.559113683143688</v>
      </c>
      <c r="M13">
        <f t="shared" si="2"/>
        <v>1989</v>
      </c>
      <c r="N13" s="2">
        <f t="shared" si="0"/>
        <v>1.2259507829977627</v>
      </c>
      <c r="P13" s="2">
        <f t="shared" si="3"/>
        <v>1.559113683143688</v>
      </c>
    </row>
    <row r="14" spans="3:16" x14ac:dyDescent="0.2">
      <c r="C14">
        <f t="shared" si="4"/>
        <v>1990</v>
      </c>
      <c r="D14">
        <f>'Coal-311'!D14</f>
        <v>1.2212822796081924</v>
      </c>
      <c r="F14">
        <f t="shared" si="1"/>
        <v>1.6260714907209153</v>
      </c>
      <c r="I14">
        <f>(0.33*G12+0.67*G15)</f>
        <v>-7.9493947749157717E-2</v>
      </c>
      <c r="J14">
        <f t="shared" si="5"/>
        <v>1.5465775429717576</v>
      </c>
      <c r="M14">
        <f t="shared" si="2"/>
        <v>1990</v>
      </c>
      <c r="N14" s="2">
        <f t="shared" si="0"/>
        <v>1.2212822796081924</v>
      </c>
      <c r="P14" s="2">
        <f t="shared" si="3"/>
        <v>1.5465775429717576</v>
      </c>
    </row>
    <row r="15" spans="3:16" x14ac:dyDescent="0.2">
      <c r="C15">
        <f t="shared" si="4"/>
        <v>1991</v>
      </c>
      <c r="D15">
        <f>'Coal-311'!D15</f>
        <v>1.223953695458593</v>
      </c>
      <c r="E15" s="3">
        <f>'Coal (MECS) Prices'!AP28</f>
        <v>1.544</v>
      </c>
      <c r="F15">
        <f t="shared" si="1"/>
        <v>1.6296283368544644</v>
      </c>
      <c r="G15">
        <f>E15-F15</f>
        <v>-8.562833685446436E-2</v>
      </c>
      <c r="H15">
        <f>G15^2</f>
        <v>7.3322120724616194E-3</v>
      </c>
      <c r="I15">
        <f>G15</f>
        <v>-8.562833685446436E-2</v>
      </c>
      <c r="J15">
        <f t="shared" si="5"/>
        <v>1.544</v>
      </c>
      <c r="M15">
        <f t="shared" si="2"/>
        <v>1991</v>
      </c>
      <c r="N15" s="2">
        <f t="shared" si="0"/>
        <v>1.223953695458593</v>
      </c>
      <c r="O15">
        <f>E15</f>
        <v>1.544</v>
      </c>
      <c r="P15" s="2">
        <f t="shared" si="3"/>
        <v>1.544</v>
      </c>
    </row>
    <row r="16" spans="3:16" x14ac:dyDescent="0.2">
      <c r="C16">
        <f t="shared" si="4"/>
        <v>1992</v>
      </c>
      <c r="D16">
        <f>'Coal-311'!D16</f>
        <v>1.2035955056179777</v>
      </c>
      <c r="F16">
        <f t="shared" si="1"/>
        <v>1.6025225050125997</v>
      </c>
      <c r="I16">
        <f>(0.67*G15+0.33*G18)</f>
        <v>-2.4117318718768606E-2</v>
      </c>
      <c r="J16">
        <f t="shared" si="5"/>
        <v>1.5784051862938311</v>
      </c>
      <c r="M16">
        <f t="shared" si="2"/>
        <v>1992</v>
      </c>
      <c r="N16" s="2">
        <f t="shared" si="0"/>
        <v>1.2035955056179777</v>
      </c>
      <c r="P16" s="2">
        <f t="shared" si="3"/>
        <v>1.5784051862938311</v>
      </c>
    </row>
    <row r="17" spans="3:16" x14ac:dyDescent="0.2">
      <c r="C17">
        <f t="shared" si="4"/>
        <v>1993</v>
      </c>
      <c r="D17">
        <f>'Coal-311'!D17</f>
        <v>1.1821880650994574</v>
      </c>
      <c r="F17">
        <f t="shared" si="1"/>
        <v>1.5740196524799017</v>
      </c>
      <c r="I17">
        <f>(0.33*G15+0.67*G18)</f>
        <v>3.925766966346339E-2</v>
      </c>
      <c r="J17">
        <f t="shared" si="5"/>
        <v>1.6132773221433652</v>
      </c>
      <c r="M17">
        <f t="shared" si="2"/>
        <v>1993</v>
      </c>
      <c r="N17" s="2">
        <f t="shared" si="0"/>
        <v>1.1821880650994574</v>
      </c>
      <c r="P17" s="2">
        <f t="shared" si="3"/>
        <v>1.6132773221433652</v>
      </c>
    </row>
    <row r="18" spans="3:16" x14ac:dyDescent="0.2">
      <c r="C18">
        <f t="shared" si="4"/>
        <v>1994</v>
      </c>
      <c r="D18">
        <f>'Coal-311'!D18</f>
        <v>1.1635704576347983</v>
      </c>
      <c r="E18" s="3">
        <f>'Coal (MECS) Prices'!AP31</f>
        <v>1.65</v>
      </c>
      <c r="F18">
        <f t="shared" si="1"/>
        <v>1.5492313122008408</v>
      </c>
      <c r="G18">
        <f>E18-F18</f>
        <v>0.10076868779915915</v>
      </c>
      <c r="H18">
        <f>G18^2</f>
        <v>1.0154328440764407E-2</v>
      </c>
      <c r="I18">
        <f>G18</f>
        <v>0.10076868779915915</v>
      </c>
      <c r="J18">
        <f t="shared" si="5"/>
        <v>1.65</v>
      </c>
      <c r="M18">
        <f t="shared" si="2"/>
        <v>1994</v>
      </c>
      <c r="N18" s="2">
        <f t="shared" si="0"/>
        <v>1.1635704576347983</v>
      </c>
      <c r="O18">
        <f>E18</f>
        <v>1.65</v>
      </c>
      <c r="P18" s="2">
        <f t="shared" si="3"/>
        <v>1.65</v>
      </c>
    </row>
    <row r="19" spans="3:16" x14ac:dyDescent="0.2">
      <c r="C19">
        <f t="shared" si="4"/>
        <v>1995</v>
      </c>
      <c r="D19">
        <f>'Coal-311'!D19</f>
        <v>1.1644646924829156</v>
      </c>
      <c r="F19">
        <f t="shared" si="1"/>
        <v>1.5504219376744204</v>
      </c>
      <c r="I19">
        <f>0.75*G18+0.25*G22</f>
        <v>0.11063843570991444</v>
      </c>
      <c r="J19">
        <f t="shared" si="5"/>
        <v>1.6610603733843348</v>
      </c>
      <c r="M19">
        <f t="shared" si="2"/>
        <v>1995</v>
      </c>
      <c r="N19" s="2">
        <f t="shared" si="0"/>
        <v>1.1644646924829156</v>
      </c>
      <c r="P19" s="2">
        <f t="shared" si="3"/>
        <v>1.6610603733843348</v>
      </c>
    </row>
    <row r="20" spans="3:16" x14ac:dyDescent="0.2">
      <c r="C20">
        <f t="shared" si="4"/>
        <v>1996</v>
      </c>
      <c r="D20">
        <f>'Coal-311'!D20</f>
        <v>1.1383989145183175</v>
      </c>
      <c r="F20">
        <f t="shared" si="1"/>
        <v>1.5157167600595514</v>
      </c>
      <c r="I20">
        <f>0.5*G18+0.5*G22</f>
        <v>0.12050818362066973</v>
      </c>
      <c r="J20">
        <f t="shared" si="5"/>
        <v>1.636224943680221</v>
      </c>
      <c r="M20">
        <f t="shared" si="2"/>
        <v>1996</v>
      </c>
      <c r="N20" s="2">
        <f t="shared" si="0"/>
        <v>1.1383989145183175</v>
      </c>
      <c r="P20" s="2">
        <f t="shared" si="3"/>
        <v>1.636224943680221</v>
      </c>
    </row>
    <row r="21" spans="3:16" x14ac:dyDescent="0.2">
      <c r="C21">
        <f t="shared" si="4"/>
        <v>1997</v>
      </c>
      <c r="D21">
        <f>'Coal-311'!D21</f>
        <v>1.1114118177717636</v>
      </c>
      <c r="F21">
        <f t="shared" si="1"/>
        <v>1.4797848961738518</v>
      </c>
      <c r="I21">
        <f>0.25*G18+0.75*G22</f>
        <v>0.13037793153142502</v>
      </c>
      <c r="J21">
        <f t="shared" si="5"/>
        <v>1.6101628277052769</v>
      </c>
      <c r="M21">
        <f t="shared" si="2"/>
        <v>1997</v>
      </c>
      <c r="N21" s="2">
        <f t="shared" si="0"/>
        <v>1.1114118177717636</v>
      </c>
      <c r="P21" s="2">
        <f t="shared" si="3"/>
        <v>1.6101628277052769</v>
      </c>
    </row>
    <row r="22" spans="3:16" x14ac:dyDescent="0.2">
      <c r="C22">
        <f t="shared" si="4"/>
        <v>1998</v>
      </c>
      <c r="D22">
        <f>'Coal-311'!D22</f>
        <v>1.0738341968911918</v>
      </c>
      <c r="E22" s="3">
        <f>'Coal (MECS) Prices'!AP35</f>
        <v>1.57</v>
      </c>
      <c r="F22">
        <f t="shared" si="1"/>
        <v>1.4297523205578198</v>
      </c>
      <c r="G22">
        <f>E22-F22</f>
        <v>0.14024767944218031</v>
      </c>
      <c r="H22">
        <f>G22^2</f>
        <v>1.9669411588916566E-2</v>
      </c>
      <c r="I22">
        <f>G22</f>
        <v>0.14024767944218031</v>
      </c>
      <c r="J22">
        <f t="shared" si="5"/>
        <v>1.57</v>
      </c>
      <c r="M22">
        <f t="shared" si="2"/>
        <v>1998</v>
      </c>
      <c r="N22" s="2">
        <f t="shared" si="0"/>
        <v>1.0738341968911918</v>
      </c>
      <c r="O22">
        <f>E22</f>
        <v>1.57</v>
      </c>
      <c r="P22" s="2">
        <f t="shared" si="3"/>
        <v>1.57</v>
      </c>
    </row>
    <row r="23" spans="3:16" x14ac:dyDescent="0.2">
      <c r="C23">
        <f t="shared" si="4"/>
        <v>1999</v>
      </c>
      <c r="D23">
        <f>'Coal-311'!D23</f>
        <v>1.0635838150289019</v>
      </c>
      <c r="F23">
        <f t="shared" si="1"/>
        <v>1.4161044899181909</v>
      </c>
      <c r="I23">
        <f>0.75*G22+0.25*G26</f>
        <v>8.5658697724675548E-2</v>
      </c>
      <c r="J23">
        <f t="shared" si="5"/>
        <v>1.5017631876428665</v>
      </c>
      <c r="M23">
        <f t="shared" si="2"/>
        <v>1999</v>
      </c>
      <c r="N23" s="2">
        <f t="shared" si="0"/>
        <v>1.0635838150289019</v>
      </c>
      <c r="P23" s="2">
        <f t="shared" si="3"/>
        <v>1.5017631876428665</v>
      </c>
    </row>
    <row r="24" spans="3:16" x14ac:dyDescent="0.2">
      <c r="C24">
        <f t="shared" si="4"/>
        <v>2000</v>
      </c>
      <c r="D24">
        <f>'Coal-311'!D24</f>
        <v>1.0766830138207757</v>
      </c>
      <c r="F24">
        <f t="shared" si="1"/>
        <v>1.4335453666609415</v>
      </c>
      <c r="I24">
        <f>0.5*G22+0.5*G26</f>
        <v>3.1069716007170789E-2</v>
      </c>
      <c r="J24">
        <f t="shared" si="5"/>
        <v>1.4646150826681121</v>
      </c>
      <c r="M24">
        <f t="shared" si="2"/>
        <v>2000</v>
      </c>
      <c r="N24" s="2">
        <f t="shared" si="0"/>
        <v>1.0766830138207757</v>
      </c>
      <c r="P24" s="2">
        <f t="shared" si="3"/>
        <v>1.4646150826681121</v>
      </c>
    </row>
    <row r="25" spans="3:16" x14ac:dyDescent="0.2">
      <c r="C25">
        <f t="shared" si="4"/>
        <v>2001</v>
      </c>
      <c r="D25">
        <f>'Coal-311'!D25</f>
        <v>1.1211317418213969</v>
      </c>
      <c r="F25">
        <f t="shared" si="1"/>
        <v>1.492726450843876</v>
      </c>
      <c r="I25">
        <f>0.25*G22+0.75*G26</f>
        <v>-2.351926571033397E-2</v>
      </c>
      <c r="J25">
        <f t="shared" si="5"/>
        <v>1.469207185133542</v>
      </c>
      <c r="M25">
        <f t="shared" si="2"/>
        <v>2001</v>
      </c>
      <c r="N25" s="2">
        <f t="shared" si="0"/>
        <v>1.1211317418213969</v>
      </c>
      <c r="P25" s="2">
        <f t="shared" si="3"/>
        <v>1.469207185133542</v>
      </c>
    </row>
    <row r="26" spans="3:16" x14ac:dyDescent="0.2">
      <c r="C26">
        <f t="shared" si="4"/>
        <v>2002</v>
      </c>
      <c r="D26">
        <f>'Coal-311'!D26</f>
        <v>1.1777482269503547</v>
      </c>
      <c r="E26" s="3">
        <f>'Coal (MECS) Prices'!AP39</f>
        <v>1.49</v>
      </c>
      <c r="F26">
        <f t="shared" si="1"/>
        <v>1.5681082474278387</v>
      </c>
      <c r="G26">
        <f>E26-F26</f>
        <v>-7.8108247427838728E-2</v>
      </c>
      <c r="H26">
        <f>G26^2</f>
        <v>6.1008983162484758E-3</v>
      </c>
      <c r="I26">
        <f>G26</f>
        <v>-7.8108247427838728E-2</v>
      </c>
      <c r="J26">
        <f t="shared" si="5"/>
        <v>1.49</v>
      </c>
      <c r="M26">
        <f t="shared" si="2"/>
        <v>2002</v>
      </c>
      <c r="N26" s="2">
        <f t="shared" si="0"/>
        <v>1.1777482269503547</v>
      </c>
      <c r="O26">
        <f>E26</f>
        <v>1.49</v>
      </c>
      <c r="P26" s="2">
        <f t="shared" si="3"/>
        <v>1.49</v>
      </c>
    </row>
    <row r="27" spans="3:16" x14ac:dyDescent="0.2">
      <c r="C27">
        <f t="shared" si="4"/>
        <v>2003</v>
      </c>
      <c r="D27">
        <f>'Coal-311'!D27</f>
        <v>1.1895861148197597</v>
      </c>
      <c r="F27">
        <f t="shared" si="1"/>
        <v>1.5838697567006712</v>
      </c>
      <c r="I27">
        <f>0.75*G26+0.25*G30</f>
        <v>1.5353514589335815E-2</v>
      </c>
      <c r="J27">
        <f t="shared" si="5"/>
        <v>1.599223271290007</v>
      </c>
      <c r="M27">
        <f t="shared" si="2"/>
        <v>2003</v>
      </c>
      <c r="N27" s="2">
        <f t="shared" si="0"/>
        <v>1.1895861148197597</v>
      </c>
      <c r="P27" s="2">
        <f t="shared" si="3"/>
        <v>1.599223271290007</v>
      </c>
    </row>
    <row r="28" spans="3:16" x14ac:dyDescent="0.2">
      <c r="C28">
        <f t="shared" si="4"/>
        <v>2004</v>
      </c>
      <c r="D28">
        <f>'Coal-311'!D28</f>
        <v>1.3600356030262573</v>
      </c>
      <c r="F28">
        <f t="shared" si="1"/>
        <v>1.8108140577917138</v>
      </c>
      <c r="I28">
        <f>0.5*G26+0.5*G30</f>
        <v>0.10881527660651036</v>
      </c>
      <c r="J28">
        <f t="shared" si="5"/>
        <v>1.9196293343982243</v>
      </c>
      <c r="M28">
        <f t="shared" si="2"/>
        <v>2004</v>
      </c>
      <c r="N28" s="2">
        <f t="shared" si="0"/>
        <v>1.3600356030262573</v>
      </c>
      <c r="P28" s="2">
        <f t="shared" si="3"/>
        <v>1.9196293343982243</v>
      </c>
    </row>
    <row r="29" spans="3:16" x14ac:dyDescent="0.2">
      <c r="C29">
        <f t="shared" si="4"/>
        <v>2005</v>
      </c>
      <c r="D29">
        <f>'Coal-311'!D29</f>
        <v>1.6591523895401261</v>
      </c>
      <c r="F29">
        <f t="shared" si="1"/>
        <v>2.2090719274648061</v>
      </c>
      <c r="I29">
        <f>0.25*G26+0.75*G30</f>
        <v>0.2022770386236849</v>
      </c>
      <c r="J29">
        <f t="shared" si="5"/>
        <v>2.4113489660884908</v>
      </c>
      <c r="M29">
        <f t="shared" si="2"/>
        <v>2005</v>
      </c>
      <c r="N29" s="2">
        <f t="shared" si="0"/>
        <v>1.6591523895401261</v>
      </c>
      <c r="P29" s="2">
        <f t="shared" si="3"/>
        <v>2.4113489660884908</v>
      </c>
    </row>
    <row r="30" spans="3:16" x14ac:dyDescent="0.2">
      <c r="C30">
        <f t="shared" si="4"/>
        <v>2006</v>
      </c>
      <c r="D30">
        <f>'Coal-311'!D30</f>
        <v>1.7832199546485261</v>
      </c>
      <c r="E30" s="3">
        <f>'Coal (MECS) Prices'!AP43</f>
        <v>2.67</v>
      </c>
      <c r="F30">
        <f t="shared" si="1"/>
        <v>2.3742611993591405</v>
      </c>
      <c r="G30">
        <f>E30-F30</f>
        <v>0.29573880064085944</v>
      </c>
      <c r="H30">
        <f>G30^2</f>
        <v>8.7461438204494008E-2</v>
      </c>
      <c r="I30">
        <f>G30</f>
        <v>0.29573880064085944</v>
      </c>
      <c r="J30">
        <f t="shared" si="5"/>
        <v>2.67</v>
      </c>
      <c r="M30">
        <f t="shared" si="2"/>
        <v>2006</v>
      </c>
      <c r="N30" s="2">
        <f t="shared" si="0"/>
        <v>1.7832199546485261</v>
      </c>
      <c r="O30">
        <f>E30</f>
        <v>2.67</v>
      </c>
      <c r="P30" s="2">
        <f t="shared" si="3"/>
        <v>2.67</v>
      </c>
    </row>
    <row r="31" spans="3:16" x14ac:dyDescent="0.2">
      <c r="C31">
        <f t="shared" si="4"/>
        <v>2007</v>
      </c>
      <c r="D31">
        <f>'Coal-311'!D31</f>
        <v>1.8238712561466248</v>
      </c>
      <c r="F31">
        <f t="shared" si="1"/>
        <v>2.4283862149517397</v>
      </c>
      <c r="I31" s="15">
        <f>G30</f>
        <v>0.29573880064085944</v>
      </c>
      <c r="J31">
        <f t="shared" si="5"/>
        <v>2.7241250155925991</v>
      </c>
      <c r="M31">
        <f t="shared" si="2"/>
        <v>2007</v>
      </c>
      <c r="N31" s="2">
        <f t="shared" si="0"/>
        <v>1.8238712561466248</v>
      </c>
      <c r="P31" s="2">
        <f t="shared" si="3"/>
        <v>2.7241250155925991</v>
      </c>
    </row>
    <row r="32" spans="3:16" x14ac:dyDescent="0.2">
      <c r="C32">
        <f t="shared" si="4"/>
        <v>2008</v>
      </c>
      <c r="D32">
        <f>'Coal-311'!D32</f>
        <v>2.3044843049327355</v>
      </c>
      <c r="F32">
        <f t="shared" si="1"/>
        <v>3.068296569624434</v>
      </c>
      <c r="I32" s="15">
        <f>G30</f>
        <v>0.29573880064085944</v>
      </c>
      <c r="J32">
        <f t="shared" si="5"/>
        <v>3.3640353702652934</v>
      </c>
      <c r="M32">
        <f t="shared" si="2"/>
        <v>2008</v>
      </c>
      <c r="N32" s="2">
        <f t="shared" si="0"/>
        <v>2.3044843049327355</v>
      </c>
      <c r="P32" s="2">
        <f t="shared" si="3"/>
        <v>3.3640353702652934</v>
      </c>
    </row>
    <row r="33" spans="3:16" x14ac:dyDescent="0.2">
      <c r="C33">
        <f t="shared" si="4"/>
        <v>2009</v>
      </c>
      <c r="D33">
        <f>'Coal-311'!D33</f>
        <v>2.5407882676443627</v>
      </c>
      <c r="F33">
        <f t="shared" si="1"/>
        <v>3.3829225519428117</v>
      </c>
      <c r="I33" s="15">
        <f>0.5*G30+0.5*G34</f>
        <v>4.2985265297053266E-2</v>
      </c>
      <c r="J33">
        <f t="shared" si="5"/>
        <v>3.4259078172398647</v>
      </c>
      <c r="M33">
        <f t="shared" si="2"/>
        <v>2009</v>
      </c>
      <c r="N33" s="2">
        <f t="shared" si="0"/>
        <v>2.5407882676443627</v>
      </c>
      <c r="P33" s="2">
        <f t="shared" si="3"/>
        <v>3.4259078172398647</v>
      </c>
    </row>
    <row r="34" spans="3:16" x14ac:dyDescent="0.2">
      <c r="C34">
        <f t="shared" si="4"/>
        <v>2010</v>
      </c>
      <c r="D34" s="3">
        <f>[4]Prices!H30</f>
        <v>2.7862700228832953</v>
      </c>
      <c r="E34" s="3">
        <f>'Coal (MECS) Prices'!AP47</f>
        <v>3.5</v>
      </c>
      <c r="F34">
        <f>$H$3*D34+$I$3*D33</f>
        <v>3.7097682700467529</v>
      </c>
      <c r="G34">
        <f>E34-F34</f>
        <v>-0.20976827004675291</v>
      </c>
      <c r="H34">
        <f>G34^2</f>
        <v>4.4002727118407456E-2</v>
      </c>
      <c r="I34">
        <f>G34</f>
        <v>-0.20976827004675291</v>
      </c>
      <c r="J34">
        <f>F34+I34</f>
        <v>3.5</v>
      </c>
      <c r="M34">
        <f>C34</f>
        <v>2010</v>
      </c>
      <c r="N34">
        <f t="shared" si="0"/>
        <v>2.7862700228832953</v>
      </c>
      <c r="O34">
        <f>E34</f>
        <v>3.5</v>
      </c>
      <c r="P34" s="2">
        <f>J34</f>
        <v>3.5</v>
      </c>
    </row>
    <row r="35" spans="3:16" x14ac:dyDescent="0.2">
      <c r="C35">
        <f t="shared" si="4"/>
        <v>2011</v>
      </c>
      <c r="D35" s="3">
        <f>[4]Prices!H31</f>
        <v>3.175707000463607</v>
      </c>
      <c r="F35">
        <f t="shared" ref="F35:F42" si="6">$H$3*D35+$I$3*D34</f>
        <v>4.228282603095967</v>
      </c>
      <c r="I35">
        <f>0.75*G34+0.25*G38</f>
        <v>-0.14815274633902586</v>
      </c>
      <c r="J35">
        <f t="shared" ref="J35:J42" si="7">F35+I35</f>
        <v>4.0801298567569413</v>
      </c>
      <c r="M35">
        <f t="shared" ref="M35:M42" si="8">C35</f>
        <v>2011</v>
      </c>
      <c r="N35">
        <f t="shared" si="0"/>
        <v>3.175707000463607</v>
      </c>
      <c r="P35" s="2">
        <f t="shared" ref="P35:P42" si="9">J35</f>
        <v>4.0801298567569413</v>
      </c>
    </row>
    <row r="36" spans="3:16" x14ac:dyDescent="0.2">
      <c r="C36">
        <f t="shared" si="4"/>
        <v>2012</v>
      </c>
      <c r="D36" s="3">
        <f>[4]Prices!H32</f>
        <v>3.0787878787878791</v>
      </c>
      <c r="F36">
        <f t="shared" si="6"/>
        <v>4.0992400194983629</v>
      </c>
      <c r="I36">
        <f>0.5*G34+0.5*G38</f>
        <v>-8.6537222631298816E-2</v>
      </c>
      <c r="J36">
        <f t="shared" si="7"/>
        <v>4.0127027968670639</v>
      </c>
      <c r="M36">
        <f t="shared" si="8"/>
        <v>2012</v>
      </c>
      <c r="N36">
        <f t="shared" si="0"/>
        <v>3.0787878787878791</v>
      </c>
      <c r="P36" s="2">
        <f t="shared" si="9"/>
        <v>4.0127027968670639</v>
      </c>
    </row>
    <row r="37" spans="3:16" x14ac:dyDescent="0.2">
      <c r="C37">
        <f t="shared" si="4"/>
        <v>2013</v>
      </c>
      <c r="D37" s="3">
        <f>[4]Prices!H33</f>
        <v>2.8060185185185182</v>
      </c>
      <c r="F37">
        <f t="shared" si="6"/>
        <v>3.7360623269353574</v>
      </c>
      <c r="I37">
        <f>0.25*G34+0.75*G38</f>
        <v>-2.4921698923571767E-2</v>
      </c>
      <c r="J37">
        <f t="shared" si="7"/>
        <v>3.7111406280117856</v>
      </c>
      <c r="M37">
        <f t="shared" si="8"/>
        <v>2013</v>
      </c>
      <c r="N37">
        <f t="shared" si="0"/>
        <v>2.8060185185185182</v>
      </c>
      <c r="P37" s="2">
        <f t="shared" si="9"/>
        <v>3.7111406280117856</v>
      </c>
    </row>
    <row r="38" spans="3:16" x14ac:dyDescent="0.2">
      <c r="C38">
        <f t="shared" si="4"/>
        <v>2014</v>
      </c>
      <c r="D38" s="3">
        <f>[4]Prices!H34</f>
        <v>2.6011614401858307</v>
      </c>
      <c r="E38" s="3">
        <f>'Coal (MECS) Prices'!AP51</f>
        <v>3.5</v>
      </c>
      <c r="F38">
        <f t="shared" si="6"/>
        <v>3.4633061752158447</v>
      </c>
      <c r="G38">
        <f>E38-F38</f>
        <v>3.6693824784155282E-2</v>
      </c>
      <c r="H38">
        <f>G38^2</f>
        <v>1.3464367772902885E-3</v>
      </c>
      <c r="I38">
        <f>G38</f>
        <v>3.6693824784155282E-2</v>
      </c>
      <c r="J38">
        <f t="shared" si="7"/>
        <v>3.5</v>
      </c>
      <c r="M38">
        <f t="shared" si="8"/>
        <v>2014</v>
      </c>
      <c r="N38">
        <f t="shared" si="0"/>
        <v>2.6011614401858307</v>
      </c>
      <c r="O38">
        <f>E38</f>
        <v>3.5</v>
      </c>
      <c r="P38" s="2">
        <f t="shared" si="9"/>
        <v>3.5</v>
      </c>
    </row>
    <row r="39" spans="3:16" x14ac:dyDescent="0.2">
      <c r="C39">
        <f t="shared" si="4"/>
        <v>2015</v>
      </c>
      <c r="D39" s="3">
        <f>[4]Prices!H35</f>
        <v>2.4259102455546149</v>
      </c>
      <c r="F39">
        <f t="shared" si="6"/>
        <v>3.2299686609795573</v>
      </c>
      <c r="I39" s="21">
        <f>I38</f>
        <v>3.6693824784155282E-2</v>
      </c>
      <c r="J39">
        <f t="shared" si="7"/>
        <v>3.2666624857637125</v>
      </c>
      <c r="M39">
        <f t="shared" si="8"/>
        <v>2015</v>
      </c>
      <c r="N39">
        <f t="shared" si="0"/>
        <v>2.4259102455546149</v>
      </c>
      <c r="P39" s="2">
        <f t="shared" si="9"/>
        <v>3.2666624857637125</v>
      </c>
    </row>
    <row r="40" spans="3:16" x14ac:dyDescent="0.2">
      <c r="C40">
        <f t="shared" si="4"/>
        <v>2016</v>
      </c>
      <c r="D40" s="3">
        <f>[4]Prices!H36</f>
        <v>2.2987413915934458</v>
      </c>
      <c r="F40">
        <f t="shared" si="6"/>
        <v>3.0606501902323613</v>
      </c>
      <c r="I40" s="21">
        <f t="shared" ref="I40:I42" si="10">I39</f>
        <v>3.6693824784155282E-2</v>
      </c>
      <c r="J40">
        <f t="shared" si="7"/>
        <v>3.0973440150165166</v>
      </c>
      <c r="M40">
        <f t="shared" si="8"/>
        <v>2016</v>
      </c>
      <c r="N40">
        <f t="shared" si="0"/>
        <v>2.2987413915934458</v>
      </c>
      <c r="P40" s="2">
        <f t="shared" si="9"/>
        <v>3.0973440150165166</v>
      </c>
    </row>
    <row r="41" spans="3:16" x14ac:dyDescent="0.2">
      <c r="C41">
        <f t="shared" si="4"/>
        <v>2017</v>
      </c>
      <c r="D41" s="3">
        <f>[4]Prices!H37</f>
        <v>2.6728199211614267</v>
      </c>
      <c r="F41">
        <f t="shared" si="6"/>
        <v>3.5587155780446209</v>
      </c>
      <c r="I41" s="21">
        <f t="shared" si="10"/>
        <v>3.6693824784155282E-2</v>
      </c>
      <c r="J41">
        <f t="shared" si="7"/>
        <v>3.5954094028287762</v>
      </c>
      <c r="M41">
        <f t="shared" si="8"/>
        <v>2017</v>
      </c>
      <c r="N41">
        <f t="shared" si="0"/>
        <v>2.6728199211614267</v>
      </c>
      <c r="P41" s="2">
        <f t="shared" si="9"/>
        <v>3.5954094028287762</v>
      </c>
    </row>
    <row r="42" spans="3:16" x14ac:dyDescent="0.2">
      <c r="C42">
        <f t="shared" si="4"/>
        <v>2018</v>
      </c>
      <c r="D42" s="3">
        <f>[4]Prices!H38</f>
        <v>2.8656155070157672</v>
      </c>
      <c r="F42">
        <f t="shared" si="6"/>
        <v>3.8154125030136421</v>
      </c>
      <c r="I42" s="21">
        <f t="shared" si="10"/>
        <v>3.6693824784155282E-2</v>
      </c>
      <c r="J42">
        <f t="shared" si="7"/>
        <v>3.8521063277977974</v>
      </c>
      <c r="M42">
        <f t="shared" si="8"/>
        <v>2018</v>
      </c>
      <c r="N42">
        <f t="shared" si="0"/>
        <v>2.8656155070157672</v>
      </c>
      <c r="P42" s="2">
        <f t="shared" si="9"/>
        <v>3.8521063277977974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P42"/>
  <sheetViews>
    <sheetView topLeftCell="A7" workbookViewId="0">
      <selection activeCell="C34" sqref="C34:P42"/>
    </sheetView>
  </sheetViews>
  <sheetFormatPr defaultRowHeight="12.75" x14ac:dyDescent="0.2"/>
  <cols>
    <col min="9" max="9" width="11.140625" customWidth="1"/>
  </cols>
  <sheetData>
    <row r="2" spans="3:16" x14ac:dyDescent="0.2">
      <c r="K2" s="8" t="s">
        <v>35</v>
      </c>
    </row>
    <row r="3" spans="3:16" x14ac:dyDescent="0.2">
      <c r="H3" s="4">
        <v>1.7875856984328624</v>
      </c>
      <c r="I3" s="4">
        <v>0</v>
      </c>
      <c r="K3">
        <v>0</v>
      </c>
    </row>
    <row r="4" spans="3:16" x14ac:dyDescent="0.2">
      <c r="H4">
        <f>SUM(H9:H38)</f>
        <v>4.3843144868915598</v>
      </c>
      <c r="K4">
        <v>0</v>
      </c>
    </row>
    <row r="6" spans="3:16" ht="51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'Coal-311'!D7</f>
        <v>1.3710885852798589</v>
      </c>
      <c r="I7">
        <f>G9</f>
        <v>-1.0637233332317673</v>
      </c>
      <c r="M7">
        <f>C7</f>
        <v>1983</v>
      </c>
      <c r="N7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'Coal-311'!D8</f>
        <v>1.3589174800354924</v>
      </c>
      <c r="F8">
        <f t="shared" ref="F8:F33" si="1">$H$3*D8+$I$3*D7</f>
        <v>2.4291814526618709</v>
      </c>
      <c r="I8">
        <f>G9</f>
        <v>-1.0637233332317673</v>
      </c>
      <c r="J8">
        <f>F8+I8</f>
        <v>1.3654581194301036</v>
      </c>
      <c r="M8">
        <f t="shared" ref="M8:M33" si="2">C8</f>
        <v>1984</v>
      </c>
      <c r="N8">
        <f t="shared" si="0"/>
        <v>1.3589174800354924</v>
      </c>
      <c r="P8" s="2">
        <f t="shared" ref="P8:P33" si="3">J8</f>
        <v>1.3654581194301036</v>
      </c>
    </row>
    <row r="9" spans="3:16" x14ac:dyDescent="0.2">
      <c r="C9">
        <f t="shared" ref="C9:C42" si="4">C8+1</f>
        <v>1985</v>
      </c>
      <c r="D9">
        <f>'Coal-311'!D9</f>
        <v>1.3978201634877385</v>
      </c>
      <c r="E9">
        <f>'Coal (MECS) Prices'!AQ22</f>
        <v>1.4349999999999998</v>
      </c>
      <c r="F9">
        <f t="shared" si="1"/>
        <v>2.4987233332317671</v>
      </c>
      <c r="G9">
        <f>E9-F9</f>
        <v>-1.0637233332317673</v>
      </c>
      <c r="H9">
        <f>G9^2</f>
        <v>1.1315073296617013</v>
      </c>
      <c r="I9">
        <f>G9</f>
        <v>-1.0637233332317673</v>
      </c>
      <c r="J9">
        <f t="shared" ref="J9:J33" si="5">F9+I9</f>
        <v>1.4349999999999998</v>
      </c>
      <c r="M9">
        <f t="shared" si="2"/>
        <v>1985</v>
      </c>
      <c r="N9">
        <f t="shared" si="0"/>
        <v>1.3978201634877385</v>
      </c>
      <c r="O9">
        <f>E9</f>
        <v>1.4349999999999998</v>
      </c>
      <c r="P9" s="2">
        <f t="shared" si="3"/>
        <v>1.4349999999999998</v>
      </c>
    </row>
    <row r="10" spans="3:16" x14ac:dyDescent="0.2">
      <c r="C10">
        <f t="shared" si="4"/>
        <v>1986</v>
      </c>
      <c r="D10">
        <f>'Coal-311'!D10</f>
        <v>1.2990990990990992</v>
      </c>
      <c r="F10">
        <f t="shared" si="1"/>
        <v>2.3222509703965657</v>
      </c>
      <c r="I10">
        <f>(0.67*G9+0.33*G12)</f>
        <v>-1.0543429310361019</v>
      </c>
      <c r="J10">
        <f t="shared" si="5"/>
        <v>1.2679080393604638</v>
      </c>
      <c r="M10">
        <f t="shared" si="2"/>
        <v>1986</v>
      </c>
      <c r="N10">
        <f t="shared" si="0"/>
        <v>1.2990990990990992</v>
      </c>
      <c r="P10" s="2">
        <f t="shared" si="3"/>
        <v>1.2679080393604638</v>
      </c>
    </row>
    <row r="11" spans="3:16" x14ac:dyDescent="0.2">
      <c r="C11">
        <f t="shared" si="4"/>
        <v>1987</v>
      </c>
      <c r="D11">
        <f>'Coal-311'!D11</f>
        <v>1.2596067917783738</v>
      </c>
      <c r="F11">
        <f t="shared" si="1"/>
        <v>2.2516550866319212</v>
      </c>
      <c r="I11">
        <f>(0.33*G9+0.67*G12)</f>
        <v>-1.0446782742284464</v>
      </c>
      <c r="J11">
        <f t="shared" si="5"/>
        <v>1.2069768124034748</v>
      </c>
      <c r="M11">
        <f t="shared" si="2"/>
        <v>1987</v>
      </c>
      <c r="N11">
        <f t="shared" si="0"/>
        <v>1.2596067917783738</v>
      </c>
      <c r="P11" s="2">
        <f t="shared" si="3"/>
        <v>1.2069768124034748</v>
      </c>
    </row>
    <row r="12" spans="3:16" x14ac:dyDescent="0.2">
      <c r="C12">
        <f t="shared" si="4"/>
        <v>1988</v>
      </c>
      <c r="D12">
        <f>'Coal-311'!D12</f>
        <v>1.237030411449016</v>
      </c>
      <c r="E12">
        <f>'Coal (MECS) Prices'!AQ25</f>
        <v>1.1759999999999999</v>
      </c>
      <c r="F12">
        <f t="shared" si="1"/>
        <v>2.2112978720327807</v>
      </c>
      <c r="G12">
        <f>E12-F12</f>
        <v>-1.0352978720327808</v>
      </c>
      <c r="H12">
        <f>G12^2</f>
        <v>1.0718416838356042</v>
      </c>
      <c r="I12">
        <f>G12</f>
        <v>-1.0352978720327808</v>
      </c>
      <c r="J12">
        <f t="shared" si="5"/>
        <v>1.1759999999999999</v>
      </c>
      <c r="M12">
        <f t="shared" si="2"/>
        <v>1988</v>
      </c>
      <c r="N12">
        <f t="shared" si="0"/>
        <v>1.237030411449016</v>
      </c>
      <c r="O12">
        <f>E12</f>
        <v>1.1759999999999999</v>
      </c>
      <c r="P12" s="2">
        <f t="shared" si="3"/>
        <v>1.1759999999999999</v>
      </c>
    </row>
    <row r="13" spans="3:16" x14ac:dyDescent="0.2">
      <c r="C13">
        <f t="shared" si="4"/>
        <v>1989</v>
      </c>
      <c r="D13">
        <f>'Coal-311'!D13</f>
        <v>1.2259507829977627</v>
      </c>
      <c r="F13">
        <f t="shared" si="1"/>
        <v>2.1914920866693701</v>
      </c>
      <c r="I13">
        <f>(0.67*G12+0.33*G15)</f>
        <v>-0.75566387437208771</v>
      </c>
      <c r="J13">
        <f t="shared" si="5"/>
        <v>1.4358282122972823</v>
      </c>
      <c r="M13">
        <f t="shared" si="2"/>
        <v>1989</v>
      </c>
      <c r="N13">
        <f t="shared" si="0"/>
        <v>1.2259507829977627</v>
      </c>
      <c r="P13" s="2">
        <f t="shared" si="3"/>
        <v>1.4358282122972823</v>
      </c>
    </row>
    <row r="14" spans="3:16" x14ac:dyDescent="0.2">
      <c r="C14">
        <f t="shared" si="4"/>
        <v>1990</v>
      </c>
      <c r="D14">
        <f>'Coal-311'!D14</f>
        <v>1.2212822796081924</v>
      </c>
      <c r="F14">
        <f t="shared" si="1"/>
        <v>2.1831467367770889</v>
      </c>
      <c r="I14">
        <f>(0.33*G12+0.67*G15)</f>
        <v>-0.46755611920652512</v>
      </c>
      <c r="J14">
        <f t="shared" si="5"/>
        <v>1.7155906175705637</v>
      </c>
      <c r="M14">
        <f t="shared" si="2"/>
        <v>1990</v>
      </c>
      <c r="N14">
        <f t="shared" si="0"/>
        <v>1.2212822796081924</v>
      </c>
      <c r="P14" s="2">
        <f t="shared" si="3"/>
        <v>1.7155906175705637</v>
      </c>
    </row>
    <row r="15" spans="3:16" x14ac:dyDescent="0.2">
      <c r="C15">
        <f t="shared" si="4"/>
        <v>1991</v>
      </c>
      <c r="D15">
        <f>'Coal-311'!D15</f>
        <v>1.223953695458593</v>
      </c>
      <c r="E15" s="3">
        <f>'Coal (MECS) Prices'!AQ28</f>
        <v>2</v>
      </c>
      <c r="F15">
        <f t="shared" si="1"/>
        <v>2.187922121545832</v>
      </c>
      <c r="G15">
        <f>E15-F15</f>
        <v>-0.18792212154583199</v>
      </c>
      <c r="H15">
        <f>G15^2</f>
        <v>3.531472376628645E-2</v>
      </c>
      <c r="I15">
        <f>G15</f>
        <v>-0.18792212154583199</v>
      </c>
      <c r="J15">
        <f t="shared" si="5"/>
        <v>2</v>
      </c>
      <c r="M15">
        <f t="shared" si="2"/>
        <v>1991</v>
      </c>
      <c r="N15">
        <f t="shared" si="0"/>
        <v>1.223953695458593</v>
      </c>
      <c r="O15">
        <f>E15</f>
        <v>2</v>
      </c>
      <c r="P15" s="2">
        <f t="shared" si="3"/>
        <v>2</v>
      </c>
    </row>
    <row r="16" spans="3:16" x14ac:dyDescent="0.2">
      <c r="C16">
        <f t="shared" si="4"/>
        <v>1992</v>
      </c>
      <c r="D16">
        <f>'Coal-311'!D16</f>
        <v>1.2035955056179777</v>
      </c>
      <c r="F16">
        <f t="shared" si="1"/>
        <v>2.1515301125407666</v>
      </c>
      <c r="I16">
        <f>(0.67*G15+0.33*G18)</f>
        <v>-0.32027185146739978</v>
      </c>
      <c r="J16">
        <f t="shared" si="5"/>
        <v>1.831258261073367</v>
      </c>
      <c r="M16">
        <f t="shared" si="2"/>
        <v>1992</v>
      </c>
      <c r="N16">
        <f t="shared" si="0"/>
        <v>1.2035955056179777</v>
      </c>
      <c r="P16" s="2">
        <f t="shared" si="3"/>
        <v>1.831258261073367</v>
      </c>
    </row>
    <row r="17" spans="3:16" x14ac:dyDescent="0.2">
      <c r="C17">
        <f t="shared" si="4"/>
        <v>1993</v>
      </c>
      <c r="D17">
        <f>'Coal-311'!D17</f>
        <v>1.1821880650994574</v>
      </c>
      <c r="F17">
        <f t="shared" si="1"/>
        <v>2.1132624780298079</v>
      </c>
      <c r="I17">
        <f>(0.33*G15+0.67*G18)</f>
        <v>-0.45663217926537863</v>
      </c>
      <c r="J17">
        <f t="shared" si="5"/>
        <v>1.6566302987644292</v>
      </c>
      <c r="M17">
        <f t="shared" si="2"/>
        <v>1993</v>
      </c>
      <c r="N17">
        <f t="shared" si="0"/>
        <v>1.1821880650994574</v>
      </c>
      <c r="P17" s="2">
        <f t="shared" si="3"/>
        <v>1.6566302987644292</v>
      </c>
    </row>
    <row r="18" spans="3:16" x14ac:dyDescent="0.2">
      <c r="C18">
        <f t="shared" si="4"/>
        <v>1994</v>
      </c>
      <c r="D18">
        <f>'Coal-311'!D18</f>
        <v>1.1635704576347983</v>
      </c>
      <c r="E18" s="3">
        <f>'Coal (MECS) Prices'!AQ31</f>
        <v>1.4909999999999999</v>
      </c>
      <c r="F18">
        <f t="shared" si="1"/>
        <v>2.0799819091869463</v>
      </c>
      <c r="G18">
        <f>E18-F18</f>
        <v>-0.58898190918694637</v>
      </c>
      <c r="H18">
        <f>G18^2</f>
        <v>0.34689968934950033</v>
      </c>
      <c r="I18">
        <f>G18</f>
        <v>-0.58898190918694637</v>
      </c>
      <c r="J18">
        <f t="shared" si="5"/>
        <v>1.4909999999999999</v>
      </c>
      <c r="M18">
        <f t="shared" si="2"/>
        <v>1994</v>
      </c>
      <c r="N18">
        <f t="shared" si="0"/>
        <v>1.1635704576347983</v>
      </c>
      <c r="O18">
        <f>E18</f>
        <v>1.4909999999999999</v>
      </c>
      <c r="P18" s="2">
        <f t="shared" si="3"/>
        <v>1.4909999999999999</v>
      </c>
    </row>
    <row r="19" spans="3:16" x14ac:dyDescent="0.2">
      <c r="C19">
        <f t="shared" si="4"/>
        <v>1995</v>
      </c>
      <c r="D19">
        <f>'Coal-311'!D19</f>
        <v>1.1644646924829156</v>
      </c>
      <c r="F19">
        <f t="shared" si="1"/>
        <v>2.081580430612481</v>
      </c>
      <c r="I19">
        <f>0.75*G18+0.25*G22</f>
        <v>-0.42162909510291802</v>
      </c>
      <c r="J19">
        <f t="shared" si="5"/>
        <v>1.659951335509563</v>
      </c>
      <c r="M19">
        <f t="shared" si="2"/>
        <v>1995</v>
      </c>
      <c r="N19">
        <f t="shared" si="0"/>
        <v>1.1644646924829156</v>
      </c>
      <c r="P19" s="2">
        <f t="shared" si="3"/>
        <v>1.659951335509563</v>
      </c>
    </row>
    <row r="20" spans="3:16" x14ac:dyDescent="0.2">
      <c r="C20">
        <f t="shared" si="4"/>
        <v>1996</v>
      </c>
      <c r="D20">
        <f>'Coal-311'!D20</f>
        <v>1.1383989145183175</v>
      </c>
      <c r="F20">
        <f t="shared" si="1"/>
        <v>2.0349856187044391</v>
      </c>
      <c r="I20">
        <f>0.5*G18+0.5*G22</f>
        <v>-0.25427628101888966</v>
      </c>
      <c r="J20">
        <f t="shared" si="5"/>
        <v>1.7807093376855494</v>
      </c>
      <c r="M20">
        <f t="shared" si="2"/>
        <v>1996</v>
      </c>
      <c r="N20">
        <f t="shared" si="0"/>
        <v>1.1383989145183175</v>
      </c>
      <c r="P20" s="2">
        <f t="shared" si="3"/>
        <v>1.7807093376855494</v>
      </c>
    </row>
    <row r="21" spans="3:16" x14ac:dyDescent="0.2">
      <c r="C21">
        <f t="shared" si="4"/>
        <v>1997</v>
      </c>
      <c r="D21">
        <f>'Coal-311'!D21</f>
        <v>1.1114118177717636</v>
      </c>
      <c r="F21">
        <f t="shared" si="1"/>
        <v>1.9867438705180751</v>
      </c>
      <c r="I21">
        <f>0.25*G18+0.75*G22</f>
        <v>-8.6923466934861304E-2</v>
      </c>
      <c r="J21">
        <f t="shared" si="5"/>
        <v>1.8998204035832138</v>
      </c>
      <c r="M21">
        <f t="shared" si="2"/>
        <v>1997</v>
      </c>
      <c r="N21">
        <f t="shared" si="0"/>
        <v>1.1114118177717636</v>
      </c>
      <c r="P21" s="2">
        <f t="shared" si="3"/>
        <v>1.8998204035832138</v>
      </c>
    </row>
    <row r="22" spans="3:16" x14ac:dyDescent="0.2">
      <c r="C22">
        <f t="shared" si="4"/>
        <v>1998</v>
      </c>
      <c r="D22">
        <f>'Coal-311'!D22</f>
        <v>1.0738341968911918</v>
      </c>
      <c r="E22" s="3">
        <f>'Coal (MECS) Prices'!AQ35</f>
        <v>2</v>
      </c>
      <c r="F22">
        <f t="shared" si="1"/>
        <v>1.9195706528508329</v>
      </c>
      <c r="G22">
        <f>E22-F22</f>
        <v>8.0429347149167052E-2</v>
      </c>
      <c r="H22">
        <f>G22^2</f>
        <v>6.4688798828412258E-3</v>
      </c>
      <c r="I22">
        <f>G22</f>
        <v>8.0429347149167052E-2</v>
      </c>
      <c r="J22">
        <f t="shared" si="5"/>
        <v>2</v>
      </c>
      <c r="M22">
        <f t="shared" si="2"/>
        <v>1998</v>
      </c>
      <c r="N22">
        <f t="shared" si="0"/>
        <v>1.0738341968911918</v>
      </c>
      <c r="O22">
        <f>E22</f>
        <v>2</v>
      </c>
      <c r="P22" s="2">
        <f t="shared" si="3"/>
        <v>2</v>
      </c>
    </row>
    <row r="23" spans="3:16" x14ac:dyDescent="0.2">
      <c r="C23">
        <f t="shared" si="4"/>
        <v>1999</v>
      </c>
      <c r="D23">
        <f>'Coal-311'!D23</f>
        <v>1.0635838150289019</v>
      </c>
      <c r="F23">
        <f t="shared" si="1"/>
        <v>1.9012472168303278</v>
      </c>
      <c r="I23">
        <f>0.75*G22+0.25*G26</f>
        <v>0.31149053864909643</v>
      </c>
      <c r="J23">
        <f t="shared" si="5"/>
        <v>2.2127377554794241</v>
      </c>
      <c r="M23">
        <f t="shared" si="2"/>
        <v>1999</v>
      </c>
      <c r="N23">
        <f t="shared" si="0"/>
        <v>1.0635838150289019</v>
      </c>
      <c r="P23" s="2">
        <f t="shared" si="3"/>
        <v>2.2127377554794241</v>
      </c>
    </row>
    <row r="24" spans="3:16" x14ac:dyDescent="0.2">
      <c r="C24">
        <f t="shared" si="4"/>
        <v>2000</v>
      </c>
      <c r="D24">
        <f>'Coal-311'!D24</f>
        <v>1.0766830138207757</v>
      </c>
      <c r="F24">
        <f t="shared" si="1"/>
        <v>1.9246631572516106</v>
      </c>
      <c r="I24">
        <f>0.5*G22+0.5*G26</f>
        <v>0.5425517301490258</v>
      </c>
      <c r="J24">
        <f t="shared" si="5"/>
        <v>2.4672148874006363</v>
      </c>
      <c r="M24">
        <f t="shared" si="2"/>
        <v>2000</v>
      </c>
      <c r="N24">
        <f t="shared" si="0"/>
        <v>1.0766830138207757</v>
      </c>
      <c r="P24" s="2">
        <f t="shared" si="3"/>
        <v>2.4672148874006363</v>
      </c>
    </row>
    <row r="25" spans="3:16" x14ac:dyDescent="0.2">
      <c r="C25">
        <f t="shared" si="4"/>
        <v>2001</v>
      </c>
      <c r="D25">
        <f>'Coal-311'!D25</f>
        <v>1.1211317418213969</v>
      </c>
      <c r="F25">
        <f t="shared" si="1"/>
        <v>2.0041190677390532</v>
      </c>
      <c r="I25">
        <f>0.25*G22+0.75*G26</f>
        <v>0.77361292164895512</v>
      </c>
      <c r="J25">
        <f t="shared" si="5"/>
        <v>2.7777319893880081</v>
      </c>
      <c r="M25">
        <f t="shared" si="2"/>
        <v>2001</v>
      </c>
      <c r="N25">
        <f t="shared" si="0"/>
        <v>1.1211317418213969</v>
      </c>
      <c r="P25" s="2">
        <f t="shared" si="3"/>
        <v>2.7777319893880081</v>
      </c>
    </row>
    <row r="26" spans="3:16" x14ac:dyDescent="0.2">
      <c r="C26">
        <f t="shared" si="4"/>
        <v>2002</v>
      </c>
      <c r="D26">
        <f>'Coal-311'!D26</f>
        <v>1.1777482269503547</v>
      </c>
      <c r="E26" s="3">
        <f>'Coal (MECS) Prices'!AQ39</f>
        <v>3.11</v>
      </c>
      <c r="F26">
        <f t="shared" si="1"/>
        <v>2.1053258868511153</v>
      </c>
      <c r="G26">
        <f>E26-F26</f>
        <v>1.0046741131488846</v>
      </c>
      <c r="H26">
        <f>G26^2</f>
        <v>1.0093700736314977</v>
      </c>
      <c r="I26">
        <f>G26</f>
        <v>1.0046741131488846</v>
      </c>
      <c r="J26">
        <f t="shared" si="5"/>
        <v>3.11</v>
      </c>
      <c r="M26">
        <f t="shared" si="2"/>
        <v>2002</v>
      </c>
      <c r="N26">
        <f t="shared" si="0"/>
        <v>1.1777482269503547</v>
      </c>
      <c r="O26">
        <f>E26</f>
        <v>3.11</v>
      </c>
      <c r="P26" s="2">
        <f t="shared" si="3"/>
        <v>3.11</v>
      </c>
    </row>
    <row r="27" spans="3:16" x14ac:dyDescent="0.2">
      <c r="C27">
        <f t="shared" si="4"/>
        <v>2003</v>
      </c>
      <c r="D27">
        <f>'Coal-311'!D27</f>
        <v>1.1895861148197597</v>
      </c>
      <c r="F27">
        <f t="shared" si="1"/>
        <v>2.1264871259061153</v>
      </c>
      <c r="I27">
        <f>0.75*G26+0.25*G30</f>
        <v>0.95659096283921274</v>
      </c>
      <c r="J27">
        <f t="shared" si="5"/>
        <v>3.083078088745328</v>
      </c>
      <c r="M27">
        <f t="shared" si="2"/>
        <v>2003</v>
      </c>
      <c r="N27">
        <f t="shared" si="0"/>
        <v>1.1895861148197597</v>
      </c>
      <c r="P27" s="2">
        <f t="shared" si="3"/>
        <v>3.083078088745328</v>
      </c>
    </row>
    <row r="28" spans="3:16" x14ac:dyDescent="0.2">
      <c r="C28">
        <f t="shared" si="4"/>
        <v>2004</v>
      </c>
      <c r="D28">
        <f>'Coal-311'!D28</f>
        <v>1.3600356030262573</v>
      </c>
      <c r="F28">
        <f t="shared" si="1"/>
        <v>2.4311801933292512</v>
      </c>
      <c r="I28">
        <f>0.5*G26+0.5*G30</f>
        <v>0.90850781252954094</v>
      </c>
      <c r="J28">
        <f t="shared" si="5"/>
        <v>3.3396880058587923</v>
      </c>
      <c r="M28">
        <f t="shared" si="2"/>
        <v>2004</v>
      </c>
      <c r="N28">
        <f t="shared" si="0"/>
        <v>1.3600356030262573</v>
      </c>
      <c r="P28" s="2">
        <f t="shared" si="3"/>
        <v>3.3396880058587923</v>
      </c>
    </row>
    <row r="29" spans="3:16" x14ac:dyDescent="0.2">
      <c r="C29">
        <f t="shared" si="4"/>
        <v>2005</v>
      </c>
      <c r="D29">
        <f>'Coal-311'!D29</f>
        <v>1.6591523895401261</v>
      </c>
      <c r="F29">
        <f t="shared" si="1"/>
        <v>2.9658770830626389</v>
      </c>
      <c r="I29">
        <f>0.25*G26+0.75*G30</f>
        <v>0.86042466221986913</v>
      </c>
      <c r="J29">
        <f t="shared" si="5"/>
        <v>3.8263017452825081</v>
      </c>
      <c r="M29">
        <f t="shared" si="2"/>
        <v>2005</v>
      </c>
      <c r="N29">
        <f t="shared" si="0"/>
        <v>1.6591523895401261</v>
      </c>
      <c r="P29" s="2">
        <f t="shared" si="3"/>
        <v>3.8263017452825081</v>
      </c>
    </row>
    <row r="30" spans="3:16" x14ac:dyDescent="0.2">
      <c r="C30">
        <f t="shared" si="4"/>
        <v>2006</v>
      </c>
      <c r="D30">
        <f>'Coal-311'!D30</f>
        <v>1.7832199546485261</v>
      </c>
      <c r="E30" s="3">
        <f>'Coal (MECS) Prices'!AQ43</f>
        <v>4</v>
      </c>
      <c r="F30">
        <f t="shared" si="1"/>
        <v>3.1876584880898027</v>
      </c>
      <c r="G30">
        <f>E30-F30</f>
        <v>0.81234151191019732</v>
      </c>
      <c r="H30">
        <f>G30^2</f>
        <v>0.65989873197254523</v>
      </c>
      <c r="I30">
        <f>G30</f>
        <v>0.81234151191019732</v>
      </c>
      <c r="J30">
        <f t="shared" si="5"/>
        <v>4</v>
      </c>
      <c r="M30">
        <f t="shared" si="2"/>
        <v>2006</v>
      </c>
      <c r="N30">
        <f t="shared" si="0"/>
        <v>1.7832199546485261</v>
      </c>
      <c r="O30">
        <f>E30</f>
        <v>4</v>
      </c>
      <c r="P30" s="2">
        <f t="shared" si="3"/>
        <v>4</v>
      </c>
    </row>
    <row r="31" spans="3:16" x14ac:dyDescent="0.2">
      <c r="C31">
        <f t="shared" si="4"/>
        <v>2007</v>
      </c>
      <c r="D31">
        <f>'Coal-311'!D31</f>
        <v>1.8238712561466248</v>
      </c>
      <c r="F31">
        <f t="shared" si="1"/>
        <v>3.2603261732704865</v>
      </c>
      <c r="I31" s="15">
        <f>G30</f>
        <v>0.81234151191019732</v>
      </c>
      <c r="J31">
        <f t="shared" si="5"/>
        <v>4.0726676851806838</v>
      </c>
      <c r="M31">
        <f t="shared" si="2"/>
        <v>2007</v>
      </c>
      <c r="N31">
        <f t="shared" si="0"/>
        <v>1.8238712561466248</v>
      </c>
      <c r="P31" s="2">
        <f t="shared" si="3"/>
        <v>4.0726676851806838</v>
      </c>
    </row>
    <row r="32" spans="3:16" x14ac:dyDescent="0.2">
      <c r="C32">
        <f t="shared" si="4"/>
        <v>2008</v>
      </c>
      <c r="D32">
        <f>'Coal-311'!D32</f>
        <v>2.3044843049327355</v>
      </c>
      <c r="F32">
        <f t="shared" si="1"/>
        <v>4.1194631857607531</v>
      </c>
      <c r="I32" s="15">
        <f>G30</f>
        <v>0.81234151191019732</v>
      </c>
      <c r="J32">
        <f t="shared" si="5"/>
        <v>4.93180469767095</v>
      </c>
      <c r="M32">
        <f t="shared" si="2"/>
        <v>2008</v>
      </c>
      <c r="N32">
        <f t="shared" si="0"/>
        <v>2.3044843049327355</v>
      </c>
      <c r="P32" s="2">
        <f t="shared" si="3"/>
        <v>4.93180469767095</v>
      </c>
    </row>
    <row r="33" spans="3:16" x14ac:dyDescent="0.2">
      <c r="C33">
        <f t="shared" si="4"/>
        <v>2009</v>
      </c>
      <c r="D33">
        <f>'Coal-311'!D33</f>
        <v>2.5407882676443627</v>
      </c>
      <c r="F33">
        <f t="shared" si="1"/>
        <v>4.5418767699870708</v>
      </c>
      <c r="I33" s="15">
        <f>0.5*G30+0.5*G34</f>
        <v>0.41582253351590714</v>
      </c>
      <c r="J33">
        <f t="shared" si="5"/>
        <v>4.9576993035029782</v>
      </c>
      <c r="M33">
        <f t="shared" si="2"/>
        <v>2009</v>
      </c>
      <c r="N33">
        <f t="shared" si="0"/>
        <v>2.5407882676443627</v>
      </c>
      <c r="P33" s="2">
        <f t="shared" si="3"/>
        <v>4.9576993035029782</v>
      </c>
    </row>
    <row r="34" spans="3:16" x14ac:dyDescent="0.2">
      <c r="C34">
        <f t="shared" si="4"/>
        <v>2010</v>
      </c>
      <c r="D34" s="3">
        <f>[4]Prices!H30</f>
        <v>2.7862700228832953</v>
      </c>
      <c r="E34" s="3">
        <f>'Coal (MECS) Prices'!AQ47</f>
        <v>5</v>
      </c>
      <c r="F34">
        <f>$H$3*D34+$I$3*D33</f>
        <v>4.980696444878383</v>
      </c>
      <c r="G34">
        <f>E34-F34</f>
        <v>1.9303555121616967E-2</v>
      </c>
      <c r="H34">
        <f>G34^2</f>
        <v>3.7262724033330463E-4</v>
      </c>
      <c r="I34">
        <f>G34</f>
        <v>1.9303555121616967E-2</v>
      </c>
      <c r="J34">
        <f>F34+I34</f>
        <v>5</v>
      </c>
      <c r="M34">
        <f>C34</f>
        <v>2010</v>
      </c>
      <c r="N34">
        <f t="shared" si="0"/>
        <v>2.7862700228832953</v>
      </c>
      <c r="O34">
        <f>E34</f>
        <v>5</v>
      </c>
      <c r="P34" s="2">
        <f>J34</f>
        <v>5</v>
      </c>
    </row>
    <row r="35" spans="3:16" x14ac:dyDescent="0.2">
      <c r="C35">
        <f t="shared" si="4"/>
        <v>2011</v>
      </c>
      <c r="D35" s="3">
        <f>[4]Prices!H31</f>
        <v>3.175707000463607</v>
      </c>
      <c r="F35">
        <f t="shared" ref="F35:F42" si="6">$H$3*D35+$I$3*D34</f>
        <v>5.6768484164418673</v>
      </c>
      <c r="I35">
        <f>0.75*G34+0.25*G38</f>
        <v>0.10202791889340812</v>
      </c>
      <c r="J35">
        <f t="shared" ref="J35:J42" si="7">F35+I35</f>
        <v>5.7788763353352754</v>
      </c>
      <c r="M35">
        <f t="shared" ref="M35:M42" si="8">C35</f>
        <v>2011</v>
      </c>
      <c r="N35">
        <f t="shared" si="0"/>
        <v>3.175707000463607</v>
      </c>
      <c r="P35" s="2">
        <f t="shared" ref="P35:P42" si="9">J35</f>
        <v>5.7788763353352754</v>
      </c>
    </row>
    <row r="36" spans="3:16" x14ac:dyDescent="0.2">
      <c r="C36">
        <f t="shared" si="4"/>
        <v>2012</v>
      </c>
      <c r="D36" s="3">
        <f>[4]Prices!H32</f>
        <v>3.0787878787878791</v>
      </c>
      <c r="F36">
        <f t="shared" si="6"/>
        <v>5.5035971806296615</v>
      </c>
      <c r="I36">
        <f>0.5*G34+0.5*G38</f>
        <v>0.18475228266519927</v>
      </c>
      <c r="J36">
        <f t="shared" si="7"/>
        <v>5.6883494632948608</v>
      </c>
      <c r="M36">
        <f t="shared" si="8"/>
        <v>2012</v>
      </c>
      <c r="N36">
        <f t="shared" si="0"/>
        <v>3.0787878787878791</v>
      </c>
      <c r="P36" s="2">
        <f t="shared" si="9"/>
        <v>5.6883494632948608</v>
      </c>
    </row>
    <row r="37" spans="3:16" x14ac:dyDescent="0.2">
      <c r="C37">
        <f t="shared" si="4"/>
        <v>2013</v>
      </c>
      <c r="D37" s="3">
        <f>[4]Prices!H33</f>
        <v>2.8060185185185182</v>
      </c>
      <c r="F37">
        <f t="shared" si="6"/>
        <v>5.0159985732414709</v>
      </c>
      <c r="I37">
        <f>0.25*G34+0.75*G38</f>
        <v>0.26747664643699043</v>
      </c>
      <c r="J37">
        <f t="shared" si="7"/>
        <v>5.2834752196784613</v>
      </c>
      <c r="M37">
        <f t="shared" si="8"/>
        <v>2013</v>
      </c>
      <c r="N37">
        <f t="shared" si="0"/>
        <v>2.8060185185185182</v>
      </c>
      <c r="P37" s="2">
        <f t="shared" si="9"/>
        <v>5.2834752196784613</v>
      </c>
    </row>
    <row r="38" spans="3:16" x14ac:dyDescent="0.2">
      <c r="C38">
        <f t="shared" si="4"/>
        <v>2014</v>
      </c>
      <c r="D38" s="3">
        <f>[4]Prices!H34</f>
        <v>2.6011614401858307</v>
      </c>
      <c r="E38" s="3">
        <f>'Coal (MECS) Prices'!AQ51</f>
        <v>5</v>
      </c>
      <c r="F38">
        <f t="shared" si="6"/>
        <v>4.6497989897912184</v>
      </c>
      <c r="G38">
        <f>E38-F38</f>
        <v>0.35020101020878158</v>
      </c>
      <c r="H38">
        <f>G38^2</f>
        <v>0.12264074755125114</v>
      </c>
      <c r="I38">
        <f>G38</f>
        <v>0.35020101020878158</v>
      </c>
      <c r="J38">
        <f t="shared" si="7"/>
        <v>5</v>
      </c>
      <c r="M38">
        <f t="shared" si="8"/>
        <v>2014</v>
      </c>
      <c r="N38">
        <f t="shared" si="0"/>
        <v>2.6011614401858307</v>
      </c>
      <c r="O38">
        <f>E38</f>
        <v>5</v>
      </c>
      <c r="P38" s="2">
        <f t="shared" si="9"/>
        <v>5</v>
      </c>
    </row>
    <row r="39" spans="3:16" x14ac:dyDescent="0.2">
      <c r="C39">
        <f t="shared" si="4"/>
        <v>2015</v>
      </c>
      <c r="D39" s="3">
        <f>[4]Prices!H35</f>
        <v>2.4259102455546149</v>
      </c>
      <c r="F39">
        <f t="shared" si="6"/>
        <v>4.3365224606351829</v>
      </c>
      <c r="I39" s="21">
        <f>I38</f>
        <v>0.35020101020878158</v>
      </c>
      <c r="J39">
        <f t="shared" si="7"/>
        <v>4.6867234708439645</v>
      </c>
      <c r="M39">
        <f t="shared" si="8"/>
        <v>2015</v>
      </c>
      <c r="N39">
        <f t="shared" si="0"/>
        <v>2.4259102455546149</v>
      </c>
      <c r="P39" s="2">
        <f t="shared" si="9"/>
        <v>4.6867234708439645</v>
      </c>
    </row>
    <row r="40" spans="3:16" x14ac:dyDescent="0.2">
      <c r="C40">
        <f t="shared" si="4"/>
        <v>2016</v>
      </c>
      <c r="D40" s="3">
        <f>[4]Prices!H36</f>
        <v>2.2987413915934458</v>
      </c>
      <c r="F40">
        <f t="shared" si="6"/>
        <v>4.1091972360081002</v>
      </c>
      <c r="I40" s="21">
        <f t="shared" ref="I40:I42" si="10">I39</f>
        <v>0.35020101020878158</v>
      </c>
      <c r="J40">
        <f t="shared" si="7"/>
        <v>4.4593982462168817</v>
      </c>
      <c r="M40">
        <f t="shared" si="8"/>
        <v>2016</v>
      </c>
      <c r="N40">
        <f t="shared" si="0"/>
        <v>2.2987413915934458</v>
      </c>
      <c r="P40" s="2">
        <f t="shared" si="9"/>
        <v>4.4593982462168817</v>
      </c>
    </row>
    <row r="41" spans="3:16" x14ac:dyDescent="0.2">
      <c r="C41">
        <f t="shared" si="4"/>
        <v>2017</v>
      </c>
      <c r="D41" s="3">
        <f>[4]Prices!H37</f>
        <v>2.6728199211614267</v>
      </c>
      <c r="F41">
        <f t="shared" si="6"/>
        <v>4.7778946655546175</v>
      </c>
      <c r="I41" s="21">
        <f t="shared" si="10"/>
        <v>0.35020101020878158</v>
      </c>
      <c r="J41">
        <f t="shared" si="7"/>
        <v>5.1280956757633991</v>
      </c>
      <c r="M41">
        <f t="shared" si="8"/>
        <v>2017</v>
      </c>
      <c r="N41">
        <f t="shared" si="0"/>
        <v>2.6728199211614267</v>
      </c>
      <c r="P41" s="2">
        <f t="shared" si="9"/>
        <v>5.1280956757633991</v>
      </c>
    </row>
    <row r="42" spans="3:16" x14ac:dyDescent="0.2">
      <c r="C42">
        <f t="shared" si="4"/>
        <v>2018</v>
      </c>
      <c r="D42" s="3">
        <f>[4]Prices!H38</f>
        <v>2.8656155070157672</v>
      </c>
      <c r="F42">
        <f t="shared" si="6"/>
        <v>5.1225332975488209</v>
      </c>
      <c r="I42" s="21">
        <f t="shared" si="10"/>
        <v>0.35020101020878158</v>
      </c>
      <c r="J42">
        <f t="shared" si="7"/>
        <v>5.4727343077576025</v>
      </c>
      <c r="M42">
        <f t="shared" si="8"/>
        <v>2018</v>
      </c>
      <c r="N42">
        <f t="shared" si="0"/>
        <v>2.8656155070157672</v>
      </c>
      <c r="P42" s="2">
        <f t="shared" si="9"/>
        <v>5.4727343077576025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2:P42"/>
  <sheetViews>
    <sheetView topLeftCell="A6" workbookViewId="0">
      <selection activeCell="C34" sqref="C34:P42"/>
    </sheetView>
  </sheetViews>
  <sheetFormatPr defaultRowHeight="12.75" x14ac:dyDescent="0.2"/>
  <cols>
    <col min="9" max="9" width="11.140625" customWidth="1"/>
    <col min="10" max="10" width="10.140625" customWidth="1"/>
  </cols>
  <sheetData>
    <row r="2" spans="3:16" x14ac:dyDescent="0.2">
      <c r="K2" s="8" t="s">
        <v>35</v>
      </c>
    </row>
    <row r="3" spans="3:16" x14ac:dyDescent="0.2">
      <c r="H3" s="4">
        <v>1.6006531813564049</v>
      </c>
      <c r="I3" s="4">
        <v>0.21338493194823108</v>
      </c>
      <c r="K3">
        <v>0</v>
      </c>
    </row>
    <row r="4" spans="3:16" x14ac:dyDescent="0.2">
      <c r="H4">
        <f>SUM(H9:H38)</f>
        <v>0.8845643779624689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'Coal-311'!D7</f>
        <v>1.3710885852798589</v>
      </c>
      <c r="I7">
        <f>G9</f>
        <v>-0.47739780565141388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'Coal-311'!D8</f>
        <v>1.3589174800354924</v>
      </c>
      <c r="F8">
        <f t="shared" ref="F8:F33" si="1">$H$3*D8+$I$3*D7</f>
        <v>2.4677252320845788</v>
      </c>
      <c r="I8">
        <f>G9</f>
        <v>-0.47739780565141388</v>
      </c>
      <c r="J8">
        <f>F8+I8</f>
        <v>1.990327426433165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1.990327426433165</v>
      </c>
    </row>
    <row r="9" spans="3:16" x14ac:dyDescent="0.2">
      <c r="C9">
        <f t="shared" ref="C9:C42" si="4">C8+1</f>
        <v>1985</v>
      </c>
      <c r="D9">
        <f>'Coal-311'!D9</f>
        <v>1.3978201634877385</v>
      </c>
      <c r="E9">
        <f>'Coal (MECS) Prices'!AR22</f>
        <v>2.0499999999999998</v>
      </c>
      <c r="F9">
        <f t="shared" si="1"/>
        <v>2.5273978056514137</v>
      </c>
      <c r="G9">
        <f>E9-F9</f>
        <v>-0.47739780565141388</v>
      </c>
      <c r="H9">
        <f>G9^2</f>
        <v>0.22790866484078515</v>
      </c>
      <c r="I9">
        <f>G9</f>
        <v>-0.47739780565141388</v>
      </c>
      <c r="J9">
        <f t="shared" ref="J9:J33" si="5">F9+I9</f>
        <v>2.0499999999999998</v>
      </c>
      <c r="M9">
        <f t="shared" si="2"/>
        <v>1985</v>
      </c>
      <c r="N9" s="2">
        <f t="shared" si="0"/>
        <v>1.3978201634877385</v>
      </c>
      <c r="O9">
        <f>E9</f>
        <v>2.0499999999999998</v>
      </c>
      <c r="P9" s="2">
        <f t="shared" si="3"/>
        <v>2.0499999999999998</v>
      </c>
    </row>
    <row r="10" spans="3:16" x14ac:dyDescent="0.2">
      <c r="C10">
        <f t="shared" si="4"/>
        <v>1986</v>
      </c>
      <c r="D10">
        <f>'Coal-311'!D10</f>
        <v>1.2990990990990992</v>
      </c>
      <c r="F10">
        <f t="shared" si="1"/>
        <v>2.3776808663319087</v>
      </c>
      <c r="I10">
        <f>(0.67*G9+0.33*G12)</f>
        <v>-0.50757299489811114</v>
      </c>
      <c r="J10">
        <f t="shared" si="5"/>
        <v>1.8701078714337975</v>
      </c>
      <c r="M10">
        <f t="shared" si="2"/>
        <v>1986</v>
      </c>
      <c r="N10" s="2">
        <f t="shared" si="0"/>
        <v>1.2990990990990992</v>
      </c>
      <c r="P10" s="2">
        <f t="shared" si="3"/>
        <v>1.8701078714337975</v>
      </c>
    </row>
    <row r="11" spans="3:16" x14ac:dyDescent="0.2">
      <c r="C11">
        <f t="shared" si="4"/>
        <v>1987</v>
      </c>
      <c r="D11">
        <f>'Coal-311'!D11</f>
        <v>1.2596067917783738</v>
      </c>
      <c r="F11">
        <f t="shared" si="1"/>
        <v>2.2934017913734581</v>
      </c>
      <c r="I11">
        <f>(0.33*G9+0.67*G12)</f>
        <v>-0.53866258381895071</v>
      </c>
      <c r="J11">
        <f t="shared" si="5"/>
        <v>1.7547392075545074</v>
      </c>
      <c r="M11">
        <f t="shared" si="2"/>
        <v>1987</v>
      </c>
      <c r="N11" s="2">
        <f t="shared" si="0"/>
        <v>1.2596067917783738</v>
      </c>
      <c r="P11" s="2">
        <f t="shared" si="3"/>
        <v>1.7547392075545074</v>
      </c>
    </row>
    <row r="12" spans="3:16" x14ac:dyDescent="0.2">
      <c r="C12">
        <f t="shared" si="4"/>
        <v>1988</v>
      </c>
      <c r="D12">
        <f>'Coal-311'!D12</f>
        <v>1.237030411449016</v>
      </c>
      <c r="E12">
        <f>'Coal (MECS) Prices'!AR25</f>
        <v>1.68</v>
      </c>
      <c r="F12">
        <f t="shared" si="1"/>
        <v>2.2488377730656479</v>
      </c>
      <c r="G12">
        <f>E12-F12</f>
        <v>-0.56883777306564798</v>
      </c>
      <c r="H12">
        <f>G12^2</f>
        <v>0.32357641206628562</v>
      </c>
      <c r="I12">
        <f>G12</f>
        <v>-0.56883777306564798</v>
      </c>
      <c r="J12">
        <f t="shared" si="5"/>
        <v>1.68</v>
      </c>
      <c r="M12">
        <f t="shared" si="2"/>
        <v>1988</v>
      </c>
      <c r="N12" s="2">
        <f t="shared" si="0"/>
        <v>1.237030411449016</v>
      </c>
      <c r="O12">
        <f>E12</f>
        <v>1.68</v>
      </c>
      <c r="P12" s="2">
        <f t="shared" si="3"/>
        <v>1.68</v>
      </c>
    </row>
    <row r="13" spans="3:16" x14ac:dyDescent="0.2">
      <c r="C13">
        <f t="shared" si="4"/>
        <v>1989</v>
      </c>
      <c r="D13">
        <f>'Coal-311'!D13</f>
        <v>1.2259507829977627</v>
      </c>
      <c r="F13">
        <f t="shared" si="1"/>
        <v>2.2262856711566852</v>
      </c>
      <c r="I13">
        <f>(0.67*G12+0.33*G15)</f>
        <v>-0.45363175010950912</v>
      </c>
      <c r="J13">
        <f t="shared" si="5"/>
        <v>1.7726539210471761</v>
      </c>
      <c r="M13">
        <f t="shared" si="2"/>
        <v>1989</v>
      </c>
      <c r="N13" s="2">
        <f t="shared" si="0"/>
        <v>1.2259507829977627</v>
      </c>
      <c r="P13" s="2">
        <f t="shared" si="3"/>
        <v>1.7726539210471761</v>
      </c>
    </row>
    <row r="14" spans="3:16" x14ac:dyDescent="0.2">
      <c r="C14">
        <f t="shared" si="4"/>
        <v>1990</v>
      </c>
      <c r="D14">
        <f>'Coal-311'!D14</f>
        <v>1.2212822796081924</v>
      </c>
      <c r="F14">
        <f t="shared" si="1"/>
        <v>2.2164487905909138</v>
      </c>
      <c r="I14">
        <f>(0.33*G12+0.67*G15)</f>
        <v>-0.33493463554863867</v>
      </c>
      <c r="J14">
        <f t="shared" si="5"/>
        <v>1.8815141550422751</v>
      </c>
      <c r="M14">
        <f t="shared" si="2"/>
        <v>1990</v>
      </c>
      <c r="N14" s="2">
        <f t="shared" si="0"/>
        <v>1.2212822796081924</v>
      </c>
      <c r="P14" s="2">
        <f t="shared" si="3"/>
        <v>1.8815141550422751</v>
      </c>
    </row>
    <row r="15" spans="3:16" x14ac:dyDescent="0.2">
      <c r="C15">
        <f t="shared" si="4"/>
        <v>1991</v>
      </c>
      <c r="D15">
        <f>'Coal-311'!D15</f>
        <v>1.223953695458593</v>
      </c>
      <c r="E15" s="3">
        <f>'Coal (MECS) Prices'!AR28</f>
        <v>2</v>
      </c>
      <c r="F15">
        <f t="shared" si="1"/>
        <v>2.2197286125924998</v>
      </c>
      <c r="G15">
        <f>E15-F15</f>
        <v>-0.21972861259249976</v>
      </c>
      <c r="H15">
        <f>G15^2</f>
        <v>4.8280663191824842E-2</v>
      </c>
      <c r="I15">
        <f>G15</f>
        <v>-0.21972861259249976</v>
      </c>
      <c r="J15">
        <f t="shared" si="5"/>
        <v>2</v>
      </c>
      <c r="M15">
        <f t="shared" si="2"/>
        <v>1991</v>
      </c>
      <c r="N15" s="2">
        <f t="shared" si="0"/>
        <v>1.223953695458593</v>
      </c>
      <c r="O15">
        <f>E15</f>
        <v>2</v>
      </c>
      <c r="P15" s="2">
        <f t="shared" si="3"/>
        <v>2</v>
      </c>
    </row>
    <row r="16" spans="3:16" x14ac:dyDescent="0.2">
      <c r="C16">
        <f t="shared" si="4"/>
        <v>1992</v>
      </c>
      <c r="D16">
        <f>'Coal-311'!D16</f>
        <v>1.2035955056179777</v>
      </c>
      <c r="F16">
        <f t="shared" si="1"/>
        <v>2.1877122511469045</v>
      </c>
      <c r="I16">
        <f>(0.67*G15+0.33*G18)</f>
        <v>-0.14218034904399457</v>
      </c>
      <c r="J16">
        <f t="shared" si="5"/>
        <v>2.0455319021029101</v>
      </c>
      <c r="M16">
        <f t="shared" si="2"/>
        <v>1992</v>
      </c>
      <c r="N16" s="2">
        <f t="shared" si="0"/>
        <v>1.2035955056179777</v>
      </c>
      <c r="P16" s="2">
        <f t="shared" si="3"/>
        <v>2.0455319021029101</v>
      </c>
    </row>
    <row r="17" spans="3:16" x14ac:dyDescent="0.2">
      <c r="C17">
        <f t="shared" si="4"/>
        <v>1993</v>
      </c>
      <c r="D17">
        <f>'Coal-311'!D17</f>
        <v>1.1821880650994574</v>
      </c>
      <c r="F17">
        <f t="shared" si="1"/>
        <v>2.149102232422508</v>
      </c>
      <c r="I17">
        <f>(0.33*G15+0.67*G18)</f>
        <v>-6.2282138115231644E-2</v>
      </c>
      <c r="J17">
        <f t="shared" si="5"/>
        <v>2.0868200943072761</v>
      </c>
      <c r="M17">
        <f t="shared" si="2"/>
        <v>1993</v>
      </c>
      <c r="N17" s="2">
        <f t="shared" si="0"/>
        <v>1.1821880650994574</v>
      </c>
      <c r="P17" s="2">
        <f t="shared" si="3"/>
        <v>2.0868200943072761</v>
      </c>
    </row>
    <row r="18" spans="3:16" x14ac:dyDescent="0.2">
      <c r="C18">
        <f t="shared" si="4"/>
        <v>1994</v>
      </c>
      <c r="D18">
        <f>'Coal-311'!D18</f>
        <v>1.1635704576347983</v>
      </c>
      <c r="E18" s="3">
        <f>'Coal (MECS) Prices'!AR31</f>
        <v>2.13</v>
      </c>
      <c r="F18">
        <f t="shared" si="1"/>
        <v>2.1147338745667263</v>
      </c>
      <c r="G18">
        <f>E18-F18</f>
        <v>1.5266125433273547E-2</v>
      </c>
      <c r="H18">
        <f>G18^2</f>
        <v>2.3305458574444146E-4</v>
      </c>
      <c r="I18">
        <f>G18</f>
        <v>1.5266125433273547E-2</v>
      </c>
      <c r="J18">
        <f t="shared" si="5"/>
        <v>2.13</v>
      </c>
      <c r="M18">
        <f t="shared" si="2"/>
        <v>1994</v>
      </c>
      <c r="N18" s="2">
        <f t="shared" si="0"/>
        <v>1.1635704576347983</v>
      </c>
      <c r="O18">
        <f>E18</f>
        <v>2.13</v>
      </c>
      <c r="P18" s="2">
        <f t="shared" si="3"/>
        <v>2.13</v>
      </c>
    </row>
    <row r="19" spans="3:16" x14ac:dyDescent="0.2">
      <c r="C19">
        <f t="shared" si="4"/>
        <v>1995</v>
      </c>
      <c r="D19">
        <f>'Coal-311'!D19</f>
        <v>1.1644646924829156</v>
      </c>
      <c r="F19">
        <f t="shared" si="1"/>
        <v>2.1121925175193601</v>
      </c>
      <c r="I19">
        <f>0.75*G18+0.25*G22</f>
        <v>2.2450929423736721E-2</v>
      </c>
      <c r="J19">
        <f t="shared" si="5"/>
        <v>2.1346434469430968</v>
      </c>
      <c r="M19">
        <f t="shared" si="2"/>
        <v>1995</v>
      </c>
      <c r="N19" s="2">
        <f t="shared" si="0"/>
        <v>1.1644646924829156</v>
      </c>
      <c r="P19" s="2">
        <f t="shared" si="3"/>
        <v>2.1346434469430968</v>
      </c>
    </row>
    <row r="20" spans="3:16" x14ac:dyDescent="0.2">
      <c r="C20">
        <f t="shared" si="4"/>
        <v>1996</v>
      </c>
      <c r="D20">
        <f>'Coal-311'!D20</f>
        <v>1.1383989145183175</v>
      </c>
      <c r="F20">
        <f t="shared" si="1"/>
        <v>2.070661063338008</v>
      </c>
      <c r="I20">
        <f>0.5*G18+0.5*G22</f>
        <v>2.9635733414199894E-2</v>
      </c>
      <c r="J20">
        <f t="shared" si="5"/>
        <v>2.1002967967522079</v>
      </c>
      <c r="M20">
        <f t="shared" si="2"/>
        <v>1996</v>
      </c>
      <c r="N20" s="2">
        <f t="shared" si="0"/>
        <v>1.1383989145183175</v>
      </c>
      <c r="P20" s="2">
        <f t="shared" si="3"/>
        <v>2.1002967967522079</v>
      </c>
    </row>
    <row r="21" spans="3:16" x14ac:dyDescent="0.2">
      <c r="C21">
        <f t="shared" si="4"/>
        <v>1997</v>
      </c>
      <c r="D21">
        <f>'Coal-311'!D21</f>
        <v>1.1114118177717636</v>
      </c>
      <c r="F21">
        <f t="shared" si="1"/>
        <v>2.0219020368179095</v>
      </c>
      <c r="I21">
        <f>0.25*G18+0.75*G22</f>
        <v>3.6820537404663067E-2</v>
      </c>
      <c r="J21">
        <f t="shared" si="5"/>
        <v>2.0587225742225725</v>
      </c>
      <c r="M21">
        <f t="shared" si="2"/>
        <v>1997</v>
      </c>
      <c r="N21" s="2">
        <f t="shared" si="0"/>
        <v>1.1114118177717636</v>
      </c>
      <c r="P21" s="2">
        <f t="shared" si="3"/>
        <v>2.0587225742225725</v>
      </c>
    </row>
    <row r="22" spans="3:16" x14ac:dyDescent="0.2">
      <c r="C22">
        <f t="shared" si="4"/>
        <v>1998</v>
      </c>
      <c r="D22">
        <f>'Coal-311'!D22</f>
        <v>1.0738341968911918</v>
      </c>
      <c r="E22" s="3">
        <f>'Coal (MECS) Prices'!AR35</f>
        <v>2</v>
      </c>
      <c r="F22">
        <f t="shared" si="1"/>
        <v>1.9559946586048738</v>
      </c>
      <c r="G22">
        <f>E22-F22</f>
        <v>4.4005341395126241E-2</v>
      </c>
      <c r="H22">
        <f>G22^2</f>
        <v>1.9364700713016111E-3</v>
      </c>
      <c r="I22">
        <f>G22</f>
        <v>4.4005341395126241E-2</v>
      </c>
      <c r="J22">
        <f t="shared" si="5"/>
        <v>2</v>
      </c>
      <c r="M22">
        <f t="shared" si="2"/>
        <v>1998</v>
      </c>
      <c r="N22" s="2">
        <f t="shared" si="0"/>
        <v>1.0738341968911918</v>
      </c>
      <c r="O22">
        <f>E22</f>
        <v>2</v>
      </c>
      <c r="P22" s="2">
        <f t="shared" si="3"/>
        <v>2</v>
      </c>
    </row>
    <row r="23" spans="3:16" x14ac:dyDescent="0.2">
      <c r="C23">
        <f t="shared" si="4"/>
        <v>1999</v>
      </c>
      <c r="D23">
        <f>'Coal-311'!D23</f>
        <v>1.0635838150289019</v>
      </c>
      <c r="F23">
        <f t="shared" si="1"/>
        <v>1.931568854192504</v>
      </c>
      <c r="I23">
        <f>0.75*G22+0.25*G26</f>
        <v>0.12690423936171691</v>
      </c>
      <c r="J23">
        <f t="shared" si="5"/>
        <v>2.058473093554221</v>
      </c>
      <c r="M23">
        <f t="shared" si="2"/>
        <v>1999</v>
      </c>
      <c r="N23" s="2">
        <f t="shared" si="0"/>
        <v>1.0635838150289019</v>
      </c>
      <c r="P23" s="2">
        <f t="shared" si="3"/>
        <v>2.058473093554221</v>
      </c>
    </row>
    <row r="24" spans="3:16" x14ac:dyDescent="0.2">
      <c r="C24">
        <f t="shared" si="4"/>
        <v>2000</v>
      </c>
      <c r="D24">
        <f>'Coal-311'!D24</f>
        <v>1.0766830138207757</v>
      </c>
      <c r="F24">
        <f t="shared" si="1"/>
        <v>1.9503488513758089</v>
      </c>
      <c r="I24">
        <f>0.5*G22+0.5*G26</f>
        <v>0.20980313732830758</v>
      </c>
      <c r="J24">
        <f t="shared" si="5"/>
        <v>2.1601519887041167</v>
      </c>
      <c r="M24">
        <f t="shared" si="2"/>
        <v>2000</v>
      </c>
      <c r="N24" s="2">
        <f t="shared" si="0"/>
        <v>1.0766830138207757</v>
      </c>
      <c r="P24" s="2">
        <f t="shared" si="3"/>
        <v>2.1601519887041167</v>
      </c>
    </row>
    <row r="25" spans="3:16" x14ac:dyDescent="0.2">
      <c r="C25">
        <f t="shared" si="4"/>
        <v>2001</v>
      </c>
      <c r="D25">
        <f>'Coal-311'!D25</f>
        <v>1.1211317418213969</v>
      </c>
      <c r="F25">
        <f t="shared" si="1"/>
        <v>2.0242910209000291</v>
      </c>
      <c r="I25">
        <f>0.25*G22+0.75*G26</f>
        <v>0.29270203529489824</v>
      </c>
      <c r="J25">
        <f t="shared" si="5"/>
        <v>2.3169930561949275</v>
      </c>
      <c r="M25">
        <f t="shared" si="2"/>
        <v>2001</v>
      </c>
      <c r="N25" s="2">
        <f t="shared" si="0"/>
        <v>1.1211317418213969</v>
      </c>
      <c r="P25" s="2">
        <f t="shared" si="3"/>
        <v>2.3169930561949275</v>
      </c>
    </row>
    <row r="26" spans="3:16" x14ac:dyDescent="0.2">
      <c r="C26">
        <f t="shared" si="4"/>
        <v>2002</v>
      </c>
      <c r="D26">
        <f>'Coal-311'!D26</f>
        <v>1.1777482269503547</v>
      </c>
      <c r="E26" s="3">
        <f>'Coal (MECS) Prices'!AR39</f>
        <v>2.5</v>
      </c>
      <c r="F26">
        <f t="shared" si="1"/>
        <v>2.1243990667385111</v>
      </c>
      <c r="G26">
        <f>E26-F26</f>
        <v>0.37560093326148891</v>
      </c>
      <c r="H26">
        <f>G26^2</f>
        <v>0.14107606106690146</v>
      </c>
      <c r="I26">
        <f>G26</f>
        <v>0.37560093326148891</v>
      </c>
      <c r="J26">
        <f t="shared" si="5"/>
        <v>2.5</v>
      </c>
      <c r="M26">
        <f t="shared" si="2"/>
        <v>2002</v>
      </c>
      <c r="N26" s="2">
        <f t="shared" si="0"/>
        <v>1.1777482269503547</v>
      </c>
      <c r="O26">
        <f>E26</f>
        <v>2.5</v>
      </c>
      <c r="P26" s="2">
        <f t="shared" si="3"/>
        <v>2.5</v>
      </c>
    </row>
    <row r="27" spans="3:16" x14ac:dyDescent="0.2">
      <c r="C27">
        <f t="shared" si="4"/>
        <v>2003</v>
      </c>
      <c r="D27">
        <f>'Coal-311'!D27</f>
        <v>1.1895861148197597</v>
      </c>
      <c r="F27">
        <f t="shared" si="1"/>
        <v>2.1554285244436051</v>
      </c>
      <c r="I27">
        <f>0.75*G26+0.25*G30</f>
        <v>0.35461199664607868</v>
      </c>
      <c r="J27">
        <f t="shared" si="5"/>
        <v>2.5100405210896839</v>
      </c>
      <c r="M27">
        <f t="shared" si="2"/>
        <v>2003</v>
      </c>
      <c r="N27" s="2">
        <f t="shared" si="0"/>
        <v>1.1895861148197597</v>
      </c>
      <c r="P27" s="2">
        <f t="shared" si="3"/>
        <v>2.5100405210896839</v>
      </c>
    </row>
    <row r="28" spans="3:16" x14ac:dyDescent="0.2">
      <c r="C28">
        <f t="shared" si="4"/>
        <v>2004</v>
      </c>
      <c r="D28">
        <f>'Coal-311'!D28</f>
        <v>1.3600356030262573</v>
      </c>
      <c r="F28">
        <f t="shared" si="1"/>
        <v>2.4307850668993303</v>
      </c>
      <c r="I28">
        <f>0.5*G26+0.5*G30</f>
        <v>0.33362306003066844</v>
      </c>
      <c r="J28">
        <f t="shared" si="5"/>
        <v>2.7644081269299985</v>
      </c>
      <c r="M28">
        <f t="shared" si="2"/>
        <v>2004</v>
      </c>
      <c r="N28" s="2">
        <f t="shared" si="0"/>
        <v>1.3600356030262573</v>
      </c>
      <c r="P28" s="2">
        <f t="shared" si="3"/>
        <v>2.7644081269299985</v>
      </c>
    </row>
    <row r="29" spans="3:16" x14ac:dyDescent="0.2">
      <c r="C29">
        <f t="shared" si="4"/>
        <v>2005</v>
      </c>
      <c r="D29">
        <f>'Coal-311'!D29</f>
        <v>1.6591523895401261</v>
      </c>
      <c r="F29">
        <f t="shared" si="1"/>
        <v>2.9459386552714135</v>
      </c>
      <c r="I29">
        <f>0.25*G26+0.75*G30</f>
        <v>0.3126341234152582</v>
      </c>
      <c r="J29">
        <f t="shared" si="5"/>
        <v>3.2585727786866716</v>
      </c>
      <c r="M29">
        <f t="shared" si="2"/>
        <v>2005</v>
      </c>
      <c r="N29" s="2">
        <f t="shared" si="0"/>
        <v>1.6591523895401261</v>
      </c>
      <c r="P29" s="2">
        <f t="shared" si="3"/>
        <v>3.2585727786866716</v>
      </c>
    </row>
    <row r="30" spans="3:16" x14ac:dyDescent="0.2">
      <c r="C30">
        <f t="shared" si="4"/>
        <v>2006</v>
      </c>
      <c r="D30">
        <f>'Coal-311'!D30</f>
        <v>1.7832199546485261</v>
      </c>
      <c r="E30" s="3">
        <f>'Coal (MECS) Prices'!AR43</f>
        <v>3.5</v>
      </c>
      <c r="F30">
        <f t="shared" si="1"/>
        <v>3.208354813200152</v>
      </c>
      <c r="G30">
        <f>E30-F30</f>
        <v>0.29164518679984797</v>
      </c>
      <c r="H30">
        <f>G30^2</f>
        <v>8.5056914983518209E-2</v>
      </c>
      <c r="I30">
        <f>G30</f>
        <v>0.29164518679984797</v>
      </c>
      <c r="J30">
        <f t="shared" si="5"/>
        <v>3.5</v>
      </c>
      <c r="M30">
        <f t="shared" si="2"/>
        <v>2006</v>
      </c>
      <c r="N30" s="2">
        <f t="shared" si="0"/>
        <v>1.7832199546485261</v>
      </c>
      <c r="O30">
        <f>E30</f>
        <v>3.5</v>
      </c>
      <c r="P30" s="2">
        <f t="shared" si="3"/>
        <v>3.5</v>
      </c>
    </row>
    <row r="31" spans="3:16" x14ac:dyDescent="0.2">
      <c r="C31">
        <f t="shared" si="4"/>
        <v>2007</v>
      </c>
      <c r="D31">
        <f>'Coal-311'!D31</f>
        <v>1.8238712561466248</v>
      </c>
      <c r="F31">
        <f t="shared" si="1"/>
        <v>3.2998975972070008</v>
      </c>
      <c r="I31" s="15">
        <f>G30</f>
        <v>0.29164518679984797</v>
      </c>
      <c r="J31">
        <f t="shared" si="5"/>
        <v>3.5915427840068488</v>
      </c>
      <c r="M31">
        <f t="shared" si="2"/>
        <v>2007</v>
      </c>
      <c r="N31" s="2">
        <f t="shared" si="0"/>
        <v>1.8238712561466248</v>
      </c>
      <c r="P31" s="2">
        <f t="shared" si="3"/>
        <v>3.5915427840068488</v>
      </c>
    </row>
    <row r="32" spans="3:16" x14ac:dyDescent="0.2">
      <c r="C32">
        <f t="shared" si="4"/>
        <v>2008</v>
      </c>
      <c r="D32">
        <f>'Coal-311'!D32</f>
        <v>2.3044843049327355</v>
      </c>
      <c r="F32">
        <f t="shared" si="1"/>
        <v>4.0778667779516686</v>
      </c>
      <c r="I32" s="15">
        <f>G30</f>
        <v>0.29164518679984797</v>
      </c>
      <c r="J32">
        <f t="shared" si="5"/>
        <v>4.369511964751517</v>
      </c>
      <c r="M32">
        <f t="shared" si="2"/>
        <v>2008</v>
      </c>
      <c r="N32" s="2">
        <f t="shared" si="0"/>
        <v>2.3044843049327355</v>
      </c>
      <c r="P32" s="2">
        <f t="shared" si="3"/>
        <v>4.369511964751517</v>
      </c>
    </row>
    <row r="33" spans="3:16" x14ac:dyDescent="0.2">
      <c r="C33">
        <f t="shared" si="4"/>
        <v>2009</v>
      </c>
      <c r="D33">
        <f>'Coal-311'!D33</f>
        <v>2.5407882676443627</v>
      </c>
      <c r="F33">
        <f t="shared" si="1"/>
        <v>4.5586630503418162</v>
      </c>
      <c r="I33" s="15">
        <f>0.5*G30+0.5*G34</f>
        <v>0.1448136394837809</v>
      </c>
      <c r="J33">
        <f t="shared" si="5"/>
        <v>4.7034766898255969</v>
      </c>
      <c r="M33">
        <f t="shared" si="2"/>
        <v>2009</v>
      </c>
      <c r="N33" s="2">
        <f t="shared" si="0"/>
        <v>2.5407882676443627</v>
      </c>
      <c r="P33" s="2">
        <f t="shared" si="3"/>
        <v>4.7034766898255969</v>
      </c>
    </row>
    <row r="34" spans="3:16" x14ac:dyDescent="0.2">
      <c r="C34">
        <f t="shared" si="4"/>
        <v>2010</v>
      </c>
      <c r="D34" s="3">
        <f>[4]Prices!H30</f>
        <v>2.7862700228832953</v>
      </c>
      <c r="E34" s="3">
        <f>'Coal (MECS) Prices'!AR47</f>
        <v>5</v>
      </c>
      <c r="F34">
        <f>$H$3*D34+$I$3*D33</f>
        <v>5.0020179078322862</v>
      </c>
      <c r="G34">
        <f>E34-F34</f>
        <v>-2.0179078322861699E-3</v>
      </c>
      <c r="H34">
        <f>G34^2</f>
        <v>4.0719520196018693E-6</v>
      </c>
      <c r="I34">
        <f>G34</f>
        <v>-2.0179078322861699E-3</v>
      </c>
      <c r="J34">
        <f>F34+I34</f>
        <v>5</v>
      </c>
      <c r="M34">
        <f>C34</f>
        <v>2010</v>
      </c>
      <c r="N34">
        <f t="shared" si="0"/>
        <v>2.7862700228832953</v>
      </c>
      <c r="O34">
        <f>E34</f>
        <v>5</v>
      </c>
      <c r="P34" s="2">
        <f>J34</f>
        <v>5</v>
      </c>
    </row>
    <row r="35" spans="3:16" x14ac:dyDescent="0.2">
      <c r="C35">
        <f t="shared" si="4"/>
        <v>2011</v>
      </c>
      <c r="D35" s="3">
        <f>[4]Prices!H31</f>
        <v>3.175707000463607</v>
      </c>
      <c r="F35">
        <f t="shared" ref="F35:F42" si="6">$H$3*D35+$I$3*D34</f>
        <v>5.677753552570227</v>
      </c>
      <c r="I35">
        <f>0.75*G34+0.25*G38</f>
        <v>5.7906717857133305E-2</v>
      </c>
      <c r="J35">
        <f t="shared" ref="J35:J42" si="7">F35+I35</f>
        <v>5.7356602704273598</v>
      </c>
      <c r="M35">
        <f t="shared" ref="M35:M42" si="8">C35</f>
        <v>2011</v>
      </c>
      <c r="N35">
        <f t="shared" si="0"/>
        <v>3.175707000463607</v>
      </c>
      <c r="P35" s="2">
        <f t="shared" ref="P35:P42" si="9">J35</f>
        <v>5.7356602704273598</v>
      </c>
    </row>
    <row r="36" spans="3:16" x14ac:dyDescent="0.2">
      <c r="C36">
        <f t="shared" si="4"/>
        <v>2012</v>
      </c>
      <c r="D36" s="3">
        <f>[4]Prices!H32</f>
        <v>3.0787878787878791</v>
      </c>
      <c r="F36">
        <f t="shared" si="6"/>
        <v>5.6057196350848031</v>
      </c>
      <c r="I36">
        <f>0.5*G34+0.5*G38</f>
        <v>0.11783134354655278</v>
      </c>
      <c r="J36">
        <f t="shared" si="7"/>
        <v>5.7235509786313559</v>
      </c>
      <c r="M36">
        <f t="shared" si="8"/>
        <v>2012</v>
      </c>
      <c r="N36">
        <f t="shared" si="0"/>
        <v>3.0787878787878791</v>
      </c>
      <c r="P36" s="2">
        <f t="shared" si="9"/>
        <v>5.7235509786313559</v>
      </c>
    </row>
    <row r="37" spans="3:16" x14ac:dyDescent="0.2">
      <c r="C37">
        <f t="shared" si="4"/>
        <v>2013</v>
      </c>
      <c r="D37" s="3">
        <f>[4]Prices!H33</f>
        <v>2.8060185185185182</v>
      </c>
      <c r="F37">
        <f t="shared" si="6"/>
        <v>5.1484294106098423</v>
      </c>
      <c r="I37">
        <f>0.25*G34+0.75*G38</f>
        <v>0.17775596923597226</v>
      </c>
      <c r="J37">
        <f t="shared" si="7"/>
        <v>5.3261853798458141</v>
      </c>
      <c r="M37">
        <f t="shared" si="8"/>
        <v>2013</v>
      </c>
      <c r="N37">
        <f t="shared" si="0"/>
        <v>2.8060185185185182</v>
      </c>
      <c r="P37" s="2">
        <f t="shared" si="9"/>
        <v>5.3261853798458141</v>
      </c>
    </row>
    <row r="38" spans="3:16" x14ac:dyDescent="0.2">
      <c r="C38">
        <f t="shared" si="4"/>
        <v>2014</v>
      </c>
      <c r="D38" s="3">
        <f>[4]Prices!H34</f>
        <v>2.6011614401858307</v>
      </c>
      <c r="E38" s="3">
        <f>'Coal (MECS) Prices'!AR51</f>
        <v>5</v>
      </c>
      <c r="F38">
        <f t="shared" si="6"/>
        <v>4.7623194050746083</v>
      </c>
      <c r="G38">
        <f>E38-F38</f>
        <v>0.23768059492539173</v>
      </c>
      <c r="H38">
        <f>G38^2</f>
        <v>5.649206520408815E-2</v>
      </c>
      <c r="I38">
        <f>G38</f>
        <v>0.23768059492539173</v>
      </c>
      <c r="J38">
        <f t="shared" si="7"/>
        <v>5</v>
      </c>
      <c r="M38">
        <f t="shared" si="8"/>
        <v>2014</v>
      </c>
      <c r="N38">
        <f t="shared" si="0"/>
        <v>2.6011614401858307</v>
      </c>
      <c r="O38">
        <f>E38</f>
        <v>5</v>
      </c>
      <c r="P38" s="2">
        <f t="shared" si="9"/>
        <v>5</v>
      </c>
    </row>
    <row r="39" spans="3:16" x14ac:dyDescent="0.2">
      <c r="C39">
        <f t="shared" si="4"/>
        <v>2015</v>
      </c>
      <c r="D39" s="3">
        <f>[4]Prices!H35</f>
        <v>2.4259102455546149</v>
      </c>
      <c r="F39">
        <f t="shared" si="6"/>
        <v>4.4380896091325077</v>
      </c>
      <c r="I39" s="21">
        <f>I38</f>
        <v>0.23768059492539173</v>
      </c>
      <c r="J39">
        <f t="shared" si="7"/>
        <v>4.6757702040578994</v>
      </c>
      <c r="M39">
        <f t="shared" si="8"/>
        <v>2015</v>
      </c>
      <c r="N39">
        <f t="shared" si="0"/>
        <v>2.4259102455546149</v>
      </c>
      <c r="P39" s="2">
        <f t="shared" si="9"/>
        <v>4.6757702040578994</v>
      </c>
    </row>
    <row r="40" spans="3:16" x14ac:dyDescent="0.2">
      <c r="C40">
        <f t="shared" si="4"/>
        <v>2016</v>
      </c>
      <c r="D40" s="3">
        <f>[4]Prices!H36</f>
        <v>2.2987413915934458</v>
      </c>
      <c r="F40">
        <f t="shared" si="6"/>
        <v>4.197140414229886</v>
      </c>
      <c r="I40" s="21">
        <f t="shared" ref="I40:I42" si="10">I39</f>
        <v>0.23768059492539173</v>
      </c>
      <c r="J40">
        <f t="shared" si="7"/>
        <v>4.4348210091552778</v>
      </c>
      <c r="M40">
        <f t="shared" si="8"/>
        <v>2016</v>
      </c>
      <c r="N40">
        <f t="shared" si="0"/>
        <v>2.2987413915934458</v>
      </c>
      <c r="P40" s="2">
        <f t="shared" si="9"/>
        <v>4.4348210091552778</v>
      </c>
    </row>
    <row r="41" spans="3:16" x14ac:dyDescent="0.2">
      <c r="C41">
        <f t="shared" si="4"/>
        <v>2017</v>
      </c>
      <c r="D41" s="3">
        <f>[4]Prices!H37</f>
        <v>2.6728199211614267</v>
      </c>
      <c r="F41">
        <f t="shared" si="6"/>
        <v>4.7687744854115621</v>
      </c>
      <c r="I41" s="21">
        <f t="shared" si="10"/>
        <v>0.23768059492539173</v>
      </c>
      <c r="J41">
        <f t="shared" si="7"/>
        <v>5.0064550803369539</v>
      </c>
      <c r="M41">
        <f t="shared" si="8"/>
        <v>2017</v>
      </c>
      <c r="N41">
        <f t="shared" si="0"/>
        <v>2.6728199211614267</v>
      </c>
      <c r="P41" s="2">
        <f t="shared" si="9"/>
        <v>5.0064550803369539</v>
      </c>
    </row>
    <row r="42" spans="3:16" x14ac:dyDescent="0.2">
      <c r="C42">
        <f t="shared" si="4"/>
        <v>2018</v>
      </c>
      <c r="D42" s="3">
        <f>[4]Prices!H38</f>
        <v>2.8656155070157672</v>
      </c>
      <c r="F42">
        <f t="shared" si="6"/>
        <v>5.1571960748359427</v>
      </c>
      <c r="I42" s="21">
        <f t="shared" si="10"/>
        <v>0.23768059492539173</v>
      </c>
      <c r="J42">
        <f t="shared" si="7"/>
        <v>5.3948766697613344</v>
      </c>
      <c r="M42">
        <f t="shared" si="8"/>
        <v>2018</v>
      </c>
      <c r="N42">
        <f t="shared" si="0"/>
        <v>2.8656155070157672</v>
      </c>
      <c r="P42" s="2">
        <f t="shared" si="9"/>
        <v>5.3948766697613344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2:P46"/>
  <sheetViews>
    <sheetView topLeftCell="A9" workbookViewId="0">
      <selection activeCell="C34" sqref="C34:P42"/>
    </sheetView>
  </sheetViews>
  <sheetFormatPr defaultRowHeight="12.75" x14ac:dyDescent="0.2"/>
  <cols>
    <col min="9" max="9" width="11.140625" customWidth="1"/>
    <col min="10" max="10" width="9.85546875" customWidth="1"/>
  </cols>
  <sheetData>
    <row r="2" spans="3:16" x14ac:dyDescent="0.2">
      <c r="K2" s="8" t="s">
        <v>35</v>
      </c>
    </row>
    <row r="3" spans="3:16" x14ac:dyDescent="0.2">
      <c r="H3" s="4">
        <v>1.0094936743877976</v>
      </c>
      <c r="I3" s="4">
        <v>0.8412449329155437</v>
      </c>
      <c r="K3">
        <v>0</v>
      </c>
    </row>
    <row r="4" spans="3:16" x14ac:dyDescent="0.2">
      <c r="H4">
        <f>SUM(H9:H38)</f>
        <v>0.54558575912495244</v>
      </c>
      <c r="K4">
        <v>0</v>
      </c>
    </row>
    <row r="5" spans="3:16" x14ac:dyDescent="0.2">
      <c r="J5">
        <f>H3/I3</f>
        <v>1.1999997086331873</v>
      </c>
      <c r="K5">
        <v>1.2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'Coal-311'!D7</f>
        <v>1.3710885852798589</v>
      </c>
      <c r="I7">
        <f>G9</f>
        <v>-0.22427305730280622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'Coal-311'!D8</f>
        <v>1.3589174800354924</v>
      </c>
      <c r="F8">
        <f t="shared" ref="F8:F33" si="1">$H$3*D8+$I$3*D7</f>
        <v>2.5252399250558586</v>
      </c>
      <c r="I8">
        <f>G9</f>
        <v>-0.22427305730280622</v>
      </c>
      <c r="J8">
        <f>F8+I8</f>
        <v>2.3009668677530524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2.3009668677530524</v>
      </c>
    </row>
    <row r="9" spans="3:16" x14ac:dyDescent="0.2">
      <c r="C9">
        <f t="shared" ref="C9:C42" si="4">C8+1</f>
        <v>1985</v>
      </c>
      <c r="D9">
        <f>'Coal-311'!D9</f>
        <v>1.3978201634877385</v>
      </c>
      <c r="E9">
        <f>'Coal (MECS) Prices'!AS22</f>
        <v>2.33</v>
      </c>
      <c r="F9">
        <f t="shared" si="1"/>
        <v>2.5542730573028063</v>
      </c>
      <c r="G9">
        <f>E9-F9</f>
        <v>-0.22427305730280622</v>
      </c>
      <c r="H9">
        <f>G9^2</f>
        <v>5.0298404231947806E-2</v>
      </c>
      <c r="I9">
        <f>G9</f>
        <v>-0.22427305730280622</v>
      </c>
      <c r="J9">
        <f t="shared" ref="J9:J33" si="5">F9+I9</f>
        <v>2.33</v>
      </c>
      <c r="M9">
        <f t="shared" si="2"/>
        <v>1985</v>
      </c>
      <c r="N9" s="2">
        <f t="shared" si="0"/>
        <v>1.3978201634877385</v>
      </c>
      <c r="O9">
        <f>E9</f>
        <v>2.33</v>
      </c>
      <c r="P9" s="2">
        <f t="shared" si="3"/>
        <v>2.33</v>
      </c>
    </row>
    <row r="10" spans="3:16" x14ac:dyDescent="0.2">
      <c r="C10">
        <f t="shared" si="4"/>
        <v>1986</v>
      </c>
      <c r="D10">
        <f>'Coal-311'!D10</f>
        <v>1.2990990990990992</v>
      </c>
      <c r="F10">
        <f t="shared" si="1"/>
        <v>2.4873414526046642</v>
      </c>
      <c r="I10">
        <f>(0.67*G9+0.33*G12)</f>
        <v>-0.23553897651566391</v>
      </c>
      <c r="J10">
        <f t="shared" si="5"/>
        <v>2.2518024760890003</v>
      </c>
      <c r="M10">
        <f t="shared" si="2"/>
        <v>1986</v>
      </c>
      <c r="N10" s="2">
        <f t="shared" si="0"/>
        <v>1.2990990990990992</v>
      </c>
      <c r="P10" s="2">
        <f t="shared" si="3"/>
        <v>2.2518024760890003</v>
      </c>
    </row>
    <row r="11" spans="3:16" x14ac:dyDescent="0.2">
      <c r="C11">
        <f t="shared" si="4"/>
        <v>1987</v>
      </c>
      <c r="D11">
        <f>'Coal-311'!D11</f>
        <v>1.2596067917783738</v>
      </c>
      <c r="F11">
        <f t="shared" si="1"/>
        <v>2.3644256229884411</v>
      </c>
      <c r="I11">
        <f>(0.33*G9+0.67*G12)</f>
        <v>-0.24714628721982029</v>
      </c>
      <c r="J11">
        <f t="shared" si="5"/>
        <v>2.1172793357686208</v>
      </c>
      <c r="M11">
        <f t="shared" si="2"/>
        <v>1987</v>
      </c>
      <c r="N11" s="2">
        <f t="shared" si="0"/>
        <v>1.2596067917783738</v>
      </c>
      <c r="P11" s="2">
        <f t="shared" si="3"/>
        <v>2.1172793357686208</v>
      </c>
    </row>
    <row r="12" spans="3:16" x14ac:dyDescent="0.2">
      <c r="C12">
        <f t="shared" si="4"/>
        <v>1988</v>
      </c>
      <c r="D12">
        <f>'Coal-311'!D12</f>
        <v>1.237030411449016</v>
      </c>
      <c r="E12">
        <f>'Coal (MECS) Prices'!AS25</f>
        <v>2.0499999999999998</v>
      </c>
      <c r="F12">
        <f t="shared" si="1"/>
        <v>2.3084122064326777</v>
      </c>
      <c r="G12">
        <f>E12-F12</f>
        <v>-0.25841220643267793</v>
      </c>
      <c r="H12">
        <f>G12^2</f>
        <v>6.6776868433404954E-2</v>
      </c>
      <c r="I12">
        <f>G12</f>
        <v>-0.25841220643267793</v>
      </c>
      <c r="J12">
        <f t="shared" si="5"/>
        <v>2.0499999999999998</v>
      </c>
      <c r="M12">
        <f t="shared" si="2"/>
        <v>1988</v>
      </c>
      <c r="N12" s="2">
        <f t="shared" si="0"/>
        <v>1.237030411449016</v>
      </c>
      <c r="O12">
        <f>E12</f>
        <v>2.0499999999999998</v>
      </c>
      <c r="P12" s="2">
        <f t="shared" si="3"/>
        <v>2.0499999999999998</v>
      </c>
    </row>
    <row r="13" spans="3:16" x14ac:dyDescent="0.2">
      <c r="C13">
        <f t="shared" si="4"/>
        <v>1989</v>
      </c>
      <c r="D13">
        <f>'Coal-311'!D13</f>
        <v>1.2259507829977627</v>
      </c>
      <c r="F13">
        <f t="shared" si="1"/>
        <v>2.2782351260409239</v>
      </c>
      <c r="I13">
        <f>(0.67*G12+0.33*G15)</f>
        <v>-0.24011662239724918</v>
      </c>
      <c r="J13">
        <f t="shared" si="5"/>
        <v>2.0381185036436746</v>
      </c>
      <c r="M13">
        <f t="shared" si="2"/>
        <v>1989</v>
      </c>
      <c r="N13" s="2">
        <f t="shared" si="0"/>
        <v>1.2259507829977627</v>
      </c>
      <c r="P13" s="2">
        <f t="shared" si="3"/>
        <v>2.0381185036436746</v>
      </c>
    </row>
    <row r="14" spans="3:16" x14ac:dyDescent="0.2">
      <c r="C14">
        <f t="shared" si="4"/>
        <v>1990</v>
      </c>
      <c r="D14">
        <f>'Coal-311'!D14</f>
        <v>1.2212822796081924</v>
      </c>
      <c r="F14">
        <f t="shared" si="1"/>
        <v>2.2642016201070909</v>
      </c>
      <c r="I14">
        <f>(0.33*G12+0.67*G15)</f>
        <v>-0.22126662672438319</v>
      </c>
      <c r="J14">
        <f t="shared" si="5"/>
        <v>2.0429349933827079</v>
      </c>
      <c r="M14">
        <f t="shared" si="2"/>
        <v>1990</v>
      </c>
      <c r="N14" s="2">
        <f t="shared" si="0"/>
        <v>1.2212822796081924</v>
      </c>
      <c r="P14" s="2">
        <f t="shared" si="3"/>
        <v>2.0429349933827079</v>
      </c>
    </row>
    <row r="15" spans="3:16" x14ac:dyDescent="0.2">
      <c r="C15">
        <f t="shared" si="4"/>
        <v>1991</v>
      </c>
      <c r="D15">
        <f>'Coal-311'!D15</f>
        <v>1.223953695458593</v>
      </c>
      <c r="E15" s="3">
        <f>'Coal (MECS) Prices'!AS28</f>
        <v>2.06</v>
      </c>
      <c r="F15">
        <f t="shared" si="1"/>
        <v>2.2629710426889544</v>
      </c>
      <c r="G15">
        <f>E15-F15</f>
        <v>-0.20297104268895438</v>
      </c>
      <c r="H15">
        <f>G15^2</f>
        <v>4.1197244170241343E-2</v>
      </c>
      <c r="I15">
        <f>G15</f>
        <v>-0.20297104268895438</v>
      </c>
      <c r="J15">
        <f t="shared" si="5"/>
        <v>2.06</v>
      </c>
      <c r="M15">
        <f t="shared" si="2"/>
        <v>1991</v>
      </c>
      <c r="N15" s="2">
        <f t="shared" si="0"/>
        <v>1.223953695458593</v>
      </c>
      <c r="O15">
        <f>E15</f>
        <v>2.06</v>
      </c>
      <c r="P15" s="2">
        <f t="shared" si="3"/>
        <v>2.06</v>
      </c>
    </row>
    <row r="16" spans="3:16" x14ac:dyDescent="0.2">
      <c r="C16">
        <f t="shared" si="4"/>
        <v>1992</v>
      </c>
      <c r="D16">
        <f>'Coal-311'!D16</f>
        <v>1.2035955056179777</v>
      </c>
      <c r="F16">
        <f t="shared" si="1"/>
        <v>2.2446668938707273</v>
      </c>
      <c r="I16">
        <f>(0.67*G15+0.33*G18)</f>
        <v>-0.2347024215492472</v>
      </c>
      <c r="J16">
        <f t="shared" si="5"/>
        <v>2.0099644723214802</v>
      </c>
      <c r="M16">
        <f t="shared" si="2"/>
        <v>1992</v>
      </c>
      <c r="N16" s="2">
        <f t="shared" si="0"/>
        <v>1.2035955056179777</v>
      </c>
      <c r="P16" s="2">
        <f t="shared" si="3"/>
        <v>2.0099644723214802</v>
      </c>
    </row>
    <row r="17" spans="3:16" x14ac:dyDescent="0.2">
      <c r="C17">
        <f t="shared" si="4"/>
        <v>1993</v>
      </c>
      <c r="D17">
        <f>'Coal-311'!D17</f>
        <v>1.1821880650994574</v>
      </c>
      <c r="F17">
        <f t="shared" si="1"/>
        <v>2.2059299940356976</v>
      </c>
      <c r="I17">
        <f>(0.33*G15+0.67*G18)</f>
        <v>-0.26739535734470044</v>
      </c>
      <c r="J17">
        <f t="shared" si="5"/>
        <v>1.938534636690997</v>
      </c>
      <c r="M17">
        <f t="shared" si="2"/>
        <v>1993</v>
      </c>
      <c r="N17" s="2">
        <f t="shared" si="0"/>
        <v>1.1821880650994574</v>
      </c>
      <c r="P17" s="2">
        <f t="shared" si="3"/>
        <v>1.938534636690997</v>
      </c>
    </row>
    <row r="18" spans="3:16" x14ac:dyDescent="0.2">
      <c r="C18">
        <f t="shared" si="4"/>
        <v>1994</v>
      </c>
      <c r="D18">
        <f>'Coal-311'!D18</f>
        <v>1.1635704576347983</v>
      </c>
      <c r="E18" s="3">
        <f>'Coal (MECS) Prices'!AS31</f>
        <v>1.87</v>
      </c>
      <c r="F18">
        <f t="shared" si="1"/>
        <v>2.1691267362049933</v>
      </c>
      <c r="G18">
        <f>E18-F18</f>
        <v>-0.29912673620499319</v>
      </c>
      <c r="H18">
        <f>G18^2</f>
        <v>8.9476804312651592E-2</v>
      </c>
      <c r="I18">
        <f>G18</f>
        <v>-0.29912673620499319</v>
      </c>
      <c r="J18">
        <f t="shared" si="5"/>
        <v>1.87</v>
      </c>
      <c r="M18">
        <f t="shared" si="2"/>
        <v>1994</v>
      </c>
      <c r="N18" s="2">
        <f t="shared" si="0"/>
        <v>1.1635704576347983</v>
      </c>
      <c r="O18">
        <f>E18</f>
        <v>1.87</v>
      </c>
      <c r="P18" s="2">
        <f t="shared" si="3"/>
        <v>1.87</v>
      </c>
    </row>
    <row r="19" spans="3:16" x14ac:dyDescent="0.2">
      <c r="C19">
        <f t="shared" si="4"/>
        <v>1995</v>
      </c>
      <c r="D19">
        <f>'Coal-311'!D19</f>
        <v>1.1644646924829156</v>
      </c>
      <c r="F19">
        <f t="shared" si="1"/>
        <v>2.1543674926849299</v>
      </c>
      <c r="I19">
        <f>0.75*G18+0.25*G22</f>
        <v>-0.28159464945022206</v>
      </c>
      <c r="J19">
        <f t="shared" si="5"/>
        <v>1.8727728432347077</v>
      </c>
      <c r="M19">
        <f t="shared" si="2"/>
        <v>1995</v>
      </c>
      <c r="N19" s="2">
        <f t="shared" si="0"/>
        <v>1.1644646924829156</v>
      </c>
      <c r="P19" s="2">
        <f t="shared" si="3"/>
        <v>1.8727728432347077</v>
      </c>
    </row>
    <row r="20" spans="3:16" x14ac:dyDescent="0.2">
      <c r="C20">
        <f t="shared" si="4"/>
        <v>1996</v>
      </c>
      <c r="D20">
        <f>'Coal-311'!D20</f>
        <v>1.1383989145183175</v>
      </c>
      <c r="F20">
        <f t="shared" si="1"/>
        <v>2.1288065252464863</v>
      </c>
      <c r="I20">
        <f>0.5*G18+0.5*G22</f>
        <v>-0.26406256269545092</v>
      </c>
      <c r="J20">
        <f t="shared" si="5"/>
        <v>1.8647439625510354</v>
      </c>
      <c r="M20">
        <f t="shared" si="2"/>
        <v>1996</v>
      </c>
      <c r="N20" s="2">
        <f t="shared" si="0"/>
        <v>1.1383989145183175</v>
      </c>
      <c r="P20" s="2">
        <f t="shared" si="3"/>
        <v>1.8647439625510354</v>
      </c>
    </row>
    <row r="21" spans="3:16" x14ac:dyDescent="0.2">
      <c r="C21">
        <f t="shared" si="4"/>
        <v>1997</v>
      </c>
      <c r="D21">
        <f>'Coal-311'!D21</f>
        <v>1.1114118177717636</v>
      </c>
      <c r="F21">
        <f t="shared" si="1"/>
        <v>2.0796355181555288</v>
      </c>
      <c r="I21">
        <f>0.25*G18+0.75*G22</f>
        <v>-0.24653047594067978</v>
      </c>
      <c r="J21">
        <f t="shared" si="5"/>
        <v>1.8331050422148492</v>
      </c>
      <c r="M21">
        <f t="shared" si="2"/>
        <v>1997</v>
      </c>
      <c r="N21" s="2">
        <f t="shared" si="0"/>
        <v>1.1114118177717636</v>
      </c>
      <c r="P21" s="2">
        <f t="shared" si="3"/>
        <v>1.8331050422148492</v>
      </c>
    </row>
    <row r="22" spans="3:16" x14ac:dyDescent="0.2">
      <c r="C22">
        <f t="shared" si="4"/>
        <v>1998</v>
      </c>
      <c r="D22">
        <f>'Coal-311'!D22</f>
        <v>1.0738341968911918</v>
      </c>
      <c r="E22" s="3">
        <f>'Coal (MECS) Prices'!AS35</f>
        <v>1.79</v>
      </c>
      <c r="F22">
        <f t="shared" si="1"/>
        <v>2.0189983891859087</v>
      </c>
      <c r="G22">
        <f>E22-F22</f>
        <v>-0.22899838918590865</v>
      </c>
      <c r="H22">
        <f>G22^2</f>
        <v>5.2440262249740882E-2</v>
      </c>
      <c r="I22">
        <f>G22</f>
        <v>-0.22899838918590865</v>
      </c>
      <c r="J22">
        <f t="shared" si="5"/>
        <v>1.79</v>
      </c>
      <c r="M22">
        <f t="shared" si="2"/>
        <v>1998</v>
      </c>
      <c r="N22" s="2">
        <f t="shared" si="0"/>
        <v>1.0738341968911918</v>
      </c>
      <c r="O22">
        <f>E22</f>
        <v>1.79</v>
      </c>
      <c r="P22" s="2">
        <f t="shared" si="3"/>
        <v>1.79</v>
      </c>
    </row>
    <row r="23" spans="3:16" x14ac:dyDescent="0.2">
      <c r="C23">
        <f t="shared" si="4"/>
        <v>1999</v>
      </c>
      <c r="D23">
        <f>'Coal-311'!D23</f>
        <v>1.0635838150289019</v>
      </c>
      <c r="F23">
        <f t="shared" si="1"/>
        <v>1.9770387103790652</v>
      </c>
      <c r="I23">
        <f>0.75*G22+0.25*G26</f>
        <v>-0.13976773740589532</v>
      </c>
      <c r="J23">
        <f t="shared" si="5"/>
        <v>1.8372709729731698</v>
      </c>
      <c r="M23">
        <f t="shared" si="2"/>
        <v>1999</v>
      </c>
      <c r="N23" s="2">
        <f t="shared" si="0"/>
        <v>1.0635838150289019</v>
      </c>
      <c r="P23" s="2">
        <f t="shared" si="3"/>
        <v>1.8372709729731698</v>
      </c>
    </row>
    <row r="24" spans="3:16" x14ac:dyDescent="0.2">
      <c r="C24">
        <f t="shared" si="4"/>
        <v>2000</v>
      </c>
      <c r="D24">
        <f>'Coal-311'!D24</f>
        <v>1.0766830138207757</v>
      </c>
      <c r="F24">
        <f t="shared" si="1"/>
        <v>1.9816391868969092</v>
      </c>
      <c r="I24">
        <f>0.5*G22+0.5*G26</f>
        <v>-5.0537085625881994E-2</v>
      </c>
      <c r="J24">
        <f t="shared" si="5"/>
        <v>1.9311021012710272</v>
      </c>
      <c r="M24">
        <f t="shared" si="2"/>
        <v>2000</v>
      </c>
      <c r="N24" s="2">
        <f t="shared" si="0"/>
        <v>1.0766830138207757</v>
      </c>
      <c r="P24" s="2">
        <f t="shared" si="3"/>
        <v>1.9311021012710272</v>
      </c>
    </row>
    <row r="25" spans="3:16" x14ac:dyDescent="0.2">
      <c r="C25">
        <f t="shared" si="4"/>
        <v>2001</v>
      </c>
      <c r="D25">
        <f>'Coal-311'!D25</f>
        <v>1.1211317418213969</v>
      </c>
      <c r="F25">
        <f t="shared" si="1"/>
        <v>2.0375295312570376</v>
      </c>
      <c r="I25">
        <f>0.25*G22+0.75*G26</f>
        <v>3.8693566154131331E-2</v>
      </c>
      <c r="J25">
        <f t="shared" si="5"/>
        <v>2.0762230974111691</v>
      </c>
      <c r="M25">
        <f t="shared" si="2"/>
        <v>2001</v>
      </c>
      <c r="N25" s="2">
        <f t="shared" si="0"/>
        <v>1.1211317418213969</v>
      </c>
      <c r="P25" s="2">
        <f t="shared" si="3"/>
        <v>2.0762230974111691</v>
      </c>
    </row>
    <row r="26" spans="3:16" x14ac:dyDescent="0.2">
      <c r="C26">
        <f t="shared" si="4"/>
        <v>2002</v>
      </c>
      <c r="D26">
        <f>'Coal-311'!D26</f>
        <v>1.1777482269503547</v>
      </c>
      <c r="E26" s="3">
        <f>'Coal (MECS) Prices'!AS39</f>
        <v>2.2599999999999998</v>
      </c>
      <c r="F26">
        <f t="shared" si="1"/>
        <v>2.1320757820658551</v>
      </c>
      <c r="G26">
        <f>E26-F26</f>
        <v>0.12792421793414466</v>
      </c>
      <c r="H26">
        <f>G26^2</f>
        <v>1.6364605534062538E-2</v>
      </c>
      <c r="I26">
        <f>G26</f>
        <v>0.12792421793414466</v>
      </c>
      <c r="J26">
        <f t="shared" si="5"/>
        <v>2.2599999999999998</v>
      </c>
      <c r="M26">
        <f t="shared" si="2"/>
        <v>2002</v>
      </c>
      <c r="N26" s="2">
        <f t="shared" si="0"/>
        <v>1.1777482269503547</v>
      </c>
      <c r="O26">
        <f>E26</f>
        <v>2.2599999999999998</v>
      </c>
      <c r="P26" s="2">
        <f t="shared" si="3"/>
        <v>2.2599999999999998</v>
      </c>
    </row>
    <row r="27" spans="3:16" x14ac:dyDescent="0.2">
      <c r="C27">
        <f t="shared" si="4"/>
        <v>2003</v>
      </c>
      <c r="D27">
        <f>'Coal-311'!D27</f>
        <v>1.1895861148197597</v>
      </c>
      <c r="F27">
        <f t="shared" si="1"/>
        <v>2.1916543862223556</v>
      </c>
      <c r="I27">
        <f>0.75*G26+0.25*G30</f>
        <v>6.9467462226825982E-2</v>
      </c>
      <c r="J27">
        <f t="shared" si="5"/>
        <v>2.2611218484491817</v>
      </c>
      <c r="M27">
        <f t="shared" si="2"/>
        <v>2003</v>
      </c>
      <c r="N27" s="2">
        <f t="shared" si="0"/>
        <v>1.1895861148197597</v>
      </c>
      <c r="P27" s="2">
        <f t="shared" si="3"/>
        <v>2.2611218484491817</v>
      </c>
    </row>
    <row r="28" spans="3:16" x14ac:dyDescent="0.2">
      <c r="C28">
        <f t="shared" si="4"/>
        <v>2004</v>
      </c>
      <c r="D28">
        <f>'Coal-311'!D28</f>
        <v>1.3600356030262573</v>
      </c>
      <c r="F28">
        <f t="shared" si="1"/>
        <v>2.3736806295560111</v>
      </c>
      <c r="I28">
        <f>0.5*G26+0.5*G30</f>
        <v>1.1010706519507307E-2</v>
      </c>
      <c r="J28">
        <f t="shared" si="5"/>
        <v>2.3846913360755186</v>
      </c>
      <c r="M28">
        <f t="shared" si="2"/>
        <v>2004</v>
      </c>
      <c r="N28" s="2">
        <f t="shared" si="0"/>
        <v>1.3600356030262573</v>
      </c>
      <c r="P28" s="2">
        <f t="shared" si="3"/>
        <v>2.3846913360755186</v>
      </c>
    </row>
    <row r="29" spans="3:16" x14ac:dyDescent="0.2">
      <c r="C29">
        <f t="shared" si="4"/>
        <v>2005</v>
      </c>
      <c r="D29">
        <f>'Coal-311'!D29</f>
        <v>1.6591523895401261</v>
      </c>
      <c r="F29">
        <f t="shared" si="1"/>
        <v>2.8190269017167311</v>
      </c>
      <c r="I29">
        <f>0.25*G26+0.75*G30</f>
        <v>-4.7446049187811368E-2</v>
      </c>
      <c r="J29">
        <f t="shared" si="5"/>
        <v>2.7715808525289196</v>
      </c>
      <c r="M29">
        <f t="shared" si="2"/>
        <v>2005</v>
      </c>
      <c r="N29" s="2">
        <f t="shared" si="0"/>
        <v>1.6591523895401261</v>
      </c>
      <c r="P29" s="2">
        <f t="shared" si="3"/>
        <v>2.7715808525289196</v>
      </c>
    </row>
    <row r="30" spans="3:16" x14ac:dyDescent="0.2">
      <c r="C30">
        <f t="shared" si="4"/>
        <v>2006</v>
      </c>
      <c r="D30">
        <f>'Coal-311'!D30</f>
        <v>1.7832199546485261</v>
      </c>
      <c r="E30" s="3">
        <f>'Coal (MECS) Prices'!AS43</f>
        <v>3.09</v>
      </c>
      <c r="F30">
        <f t="shared" si="1"/>
        <v>3.1959028048951299</v>
      </c>
      <c r="G30">
        <f>E30-F30</f>
        <v>-0.10590280489513004</v>
      </c>
      <c r="H30">
        <f>G30^2</f>
        <v>1.121540408465598E-2</v>
      </c>
      <c r="I30">
        <f>G30</f>
        <v>-0.10590280489513004</v>
      </c>
      <c r="J30">
        <f t="shared" si="5"/>
        <v>3.09</v>
      </c>
      <c r="M30">
        <f t="shared" si="2"/>
        <v>2006</v>
      </c>
      <c r="N30" s="2">
        <f t="shared" si="0"/>
        <v>1.7832199546485261</v>
      </c>
      <c r="O30">
        <f>E30</f>
        <v>3.09</v>
      </c>
      <c r="P30" s="2">
        <f t="shared" si="3"/>
        <v>3.09</v>
      </c>
    </row>
    <row r="31" spans="3:16" x14ac:dyDescent="0.2">
      <c r="C31">
        <f t="shared" si="4"/>
        <v>2007</v>
      </c>
      <c r="D31">
        <f>'Coal-311'!D31</f>
        <v>1.8238712561466248</v>
      </c>
      <c r="F31">
        <f t="shared" si="1"/>
        <v>3.3413112470997026</v>
      </c>
      <c r="I31" s="15">
        <f>G30</f>
        <v>-0.10590280489513004</v>
      </c>
      <c r="J31">
        <f t="shared" si="5"/>
        <v>3.2354084422045726</v>
      </c>
      <c r="M31">
        <f t="shared" si="2"/>
        <v>2007</v>
      </c>
      <c r="N31" s="2">
        <f t="shared" si="0"/>
        <v>1.8238712561466248</v>
      </c>
      <c r="P31" s="2">
        <f t="shared" si="3"/>
        <v>3.2354084422045726</v>
      </c>
    </row>
    <row r="32" spans="3:16" x14ac:dyDescent="0.2">
      <c r="C32">
        <f t="shared" si="4"/>
        <v>2008</v>
      </c>
      <c r="D32">
        <f>'Coal-311'!D32</f>
        <v>2.3044843049327355</v>
      </c>
      <c r="F32">
        <f t="shared" si="1"/>
        <v>3.8606847810792129</v>
      </c>
      <c r="I32" s="15">
        <f>G30</f>
        <v>-0.10590280489513004</v>
      </c>
      <c r="J32">
        <f t="shared" si="5"/>
        <v>3.7547819761840828</v>
      </c>
      <c r="M32">
        <f t="shared" si="2"/>
        <v>2008</v>
      </c>
      <c r="N32" s="2">
        <f t="shared" si="0"/>
        <v>2.3044843049327355</v>
      </c>
      <c r="P32" s="2">
        <f t="shared" si="3"/>
        <v>3.7547819761840828</v>
      </c>
    </row>
    <row r="33" spans="3:16" x14ac:dyDescent="0.2">
      <c r="C33">
        <f t="shared" si="4"/>
        <v>2009</v>
      </c>
      <c r="D33">
        <f>'Coal-311'!D33</f>
        <v>2.5407882676443627</v>
      </c>
      <c r="F33">
        <f t="shared" si="1"/>
        <v>4.5035454286537764</v>
      </c>
      <c r="I33" s="15">
        <f>0.5*G30+0.5*G34</f>
        <v>1.9749880503783235E-3</v>
      </c>
      <c r="J33">
        <f t="shared" si="5"/>
        <v>4.5055204167041545</v>
      </c>
      <c r="M33">
        <f t="shared" si="2"/>
        <v>2009</v>
      </c>
      <c r="N33" s="2">
        <f t="shared" si="0"/>
        <v>2.5407882676443627</v>
      </c>
      <c r="P33" s="2">
        <f t="shared" si="3"/>
        <v>4.5055204167041545</v>
      </c>
    </row>
    <row r="34" spans="3:16" x14ac:dyDescent="0.2">
      <c r="C34">
        <f t="shared" si="4"/>
        <v>2010</v>
      </c>
      <c r="D34" s="3">
        <f>[4]Prices!H30</f>
        <v>2.7862700228832953</v>
      </c>
      <c r="E34" s="3">
        <f>'Coal (MECS) Prices'!AS47</f>
        <v>5.0599999999999996</v>
      </c>
      <c r="F34">
        <f>$H$3*D34+$I$3*D33</f>
        <v>4.9501472190041129</v>
      </c>
      <c r="G34">
        <f>E34-F34</f>
        <v>0.10985278099588669</v>
      </c>
      <c r="H34">
        <f>G34^2</f>
        <v>1.2067633492530244E-2</v>
      </c>
      <c r="I34">
        <f>G34</f>
        <v>0.10985278099588669</v>
      </c>
      <c r="J34">
        <f>F34+I34</f>
        <v>5.0599999999999996</v>
      </c>
      <c r="M34">
        <f>C34</f>
        <v>2010</v>
      </c>
      <c r="N34">
        <f t="shared" si="0"/>
        <v>2.7862700228832953</v>
      </c>
      <c r="O34">
        <f>E34</f>
        <v>5.0599999999999996</v>
      </c>
      <c r="P34" s="2">
        <f>J34</f>
        <v>5.0599999999999996</v>
      </c>
    </row>
    <row r="35" spans="3:16" x14ac:dyDescent="0.2">
      <c r="C35">
        <f t="shared" si="4"/>
        <v>2011</v>
      </c>
      <c r="D35" s="3">
        <f>[4]Prices!H31</f>
        <v>3.175707000463607</v>
      </c>
      <c r="F35">
        <f t="shared" ref="F35:F42" si="6">$H$3*D35+$I$3*D34</f>
        <v>5.5497916671621059</v>
      </c>
      <c r="I35">
        <f>0.75*G34+0.25*G38</f>
        <v>0.19578836567193147</v>
      </c>
      <c r="J35">
        <f t="shared" ref="J35:J42" si="7">F35+I35</f>
        <v>5.7455800328340372</v>
      </c>
      <c r="M35">
        <f t="shared" ref="M35:M42" si="8">C35</f>
        <v>2011</v>
      </c>
      <c r="N35">
        <f t="shared" si="0"/>
        <v>3.175707000463607</v>
      </c>
      <c r="P35" s="2">
        <f t="shared" ref="P35:P42" si="9">J35</f>
        <v>5.7455800328340372</v>
      </c>
    </row>
    <row r="36" spans="3:16" x14ac:dyDescent="0.2">
      <c r="C36">
        <f t="shared" si="4"/>
        <v>2012</v>
      </c>
      <c r="D36" s="3">
        <f>[4]Prices!H32</f>
        <v>3.0787878787878791</v>
      </c>
      <c r="F36">
        <f t="shared" si="6"/>
        <v>5.7795643109826189</v>
      </c>
      <c r="I36">
        <f>0.5*G34+0.5*G38</f>
        <v>0.28172395034797626</v>
      </c>
      <c r="J36">
        <f t="shared" si="7"/>
        <v>6.0612882613305956</v>
      </c>
      <c r="M36">
        <f t="shared" si="8"/>
        <v>2012</v>
      </c>
      <c r="N36">
        <f t="shared" si="0"/>
        <v>3.0787878787878791</v>
      </c>
      <c r="P36" s="2">
        <f t="shared" si="9"/>
        <v>6.0612882613305956</v>
      </c>
    </row>
    <row r="37" spans="3:16" x14ac:dyDescent="0.2">
      <c r="C37">
        <f t="shared" si="4"/>
        <v>2013</v>
      </c>
      <c r="D37" s="3">
        <f>[4]Prices!H33</f>
        <v>2.8060185185185182</v>
      </c>
      <c r="F37">
        <f t="shared" si="6"/>
        <v>5.4226726472115612</v>
      </c>
      <c r="I37">
        <f>0.25*G34+0.75*G38</f>
        <v>0.36765953502402104</v>
      </c>
      <c r="J37">
        <f t="shared" si="7"/>
        <v>5.7903321822355824</v>
      </c>
      <c r="M37">
        <f t="shared" si="8"/>
        <v>2013</v>
      </c>
      <c r="N37">
        <f t="shared" si="0"/>
        <v>2.8060185185185182</v>
      </c>
      <c r="P37" s="2">
        <f t="shared" si="9"/>
        <v>5.7903321822355824</v>
      </c>
    </row>
    <row r="38" spans="3:16" x14ac:dyDescent="0.2">
      <c r="C38">
        <f t="shared" si="4"/>
        <v>2014</v>
      </c>
      <c r="D38" s="3">
        <f>[4]Prices!H34</f>
        <v>2.6011614401858307</v>
      </c>
      <c r="E38" s="3">
        <f>'Coal (MECS) Prices'!AS51</f>
        <v>5.44</v>
      </c>
      <c r="F38">
        <f t="shared" si="6"/>
        <v>4.9864048802999346</v>
      </c>
      <c r="G38">
        <f>E38-F38</f>
        <v>0.45359511970006583</v>
      </c>
      <c r="H38">
        <f>G38^2</f>
        <v>0.20574853261571704</v>
      </c>
      <c r="I38">
        <f>G38</f>
        <v>0.45359511970006583</v>
      </c>
      <c r="J38">
        <f t="shared" si="7"/>
        <v>5.44</v>
      </c>
      <c r="M38">
        <f t="shared" si="8"/>
        <v>2014</v>
      </c>
      <c r="N38">
        <f t="shared" si="0"/>
        <v>2.6011614401858307</v>
      </c>
      <c r="O38">
        <f>E38</f>
        <v>5.44</v>
      </c>
      <c r="P38" s="2">
        <f t="shared" si="9"/>
        <v>5.44</v>
      </c>
    </row>
    <row r="39" spans="3:16" x14ac:dyDescent="0.2">
      <c r="C39">
        <f t="shared" si="4"/>
        <v>2015</v>
      </c>
      <c r="D39" s="3">
        <f>[4]Prices!H35</f>
        <v>2.4259102455546149</v>
      </c>
      <c r="F39">
        <f t="shared" si="6"/>
        <v>4.6371549287715608</v>
      </c>
      <c r="I39" s="21">
        <f>I38</f>
        <v>0.45359511970006583</v>
      </c>
      <c r="J39">
        <f t="shared" si="7"/>
        <v>5.0907500484716266</v>
      </c>
      <c r="M39">
        <f t="shared" si="8"/>
        <v>2015</v>
      </c>
      <c r="N39">
        <f t="shared" si="0"/>
        <v>2.4259102455546149</v>
      </c>
      <c r="P39" s="2">
        <f t="shared" si="9"/>
        <v>5.0907500484716266</v>
      </c>
    </row>
    <row r="40" spans="3:16" x14ac:dyDescent="0.2">
      <c r="C40">
        <f t="shared" si="4"/>
        <v>2016</v>
      </c>
      <c r="D40" s="3">
        <f>[4]Prices!H36</f>
        <v>2.2987413915934458</v>
      </c>
      <c r="F40">
        <f t="shared" si="6"/>
        <v>4.3613495956477086</v>
      </c>
      <c r="I40" s="21">
        <f t="shared" ref="I40:I42" si="10">I39</f>
        <v>0.45359511970006583</v>
      </c>
      <c r="J40">
        <f t="shared" si="7"/>
        <v>4.8149447153477745</v>
      </c>
      <c r="M40">
        <f t="shared" si="8"/>
        <v>2016</v>
      </c>
      <c r="N40">
        <f t="shared" si="0"/>
        <v>2.2987413915934458</v>
      </c>
      <c r="P40" s="2">
        <f t="shared" si="9"/>
        <v>4.8149447153477745</v>
      </c>
    </row>
    <row r="41" spans="3:16" x14ac:dyDescent="0.2">
      <c r="C41">
        <f t="shared" si="4"/>
        <v>2017</v>
      </c>
      <c r="D41" s="3">
        <f>[4]Prices!H37</f>
        <v>2.6728199211614267</v>
      </c>
      <c r="F41">
        <f t="shared" si="6"/>
        <v>4.6319993509513644</v>
      </c>
      <c r="I41" s="21">
        <f t="shared" si="10"/>
        <v>0.45359511970006583</v>
      </c>
      <c r="J41">
        <f t="shared" si="7"/>
        <v>5.0855944706514302</v>
      </c>
      <c r="M41">
        <f t="shared" si="8"/>
        <v>2017</v>
      </c>
      <c r="N41">
        <f t="shared" si="0"/>
        <v>2.6728199211614267</v>
      </c>
      <c r="P41" s="2">
        <f t="shared" si="9"/>
        <v>5.0855944706514302</v>
      </c>
    </row>
    <row r="42" spans="3:16" x14ac:dyDescent="0.2">
      <c r="C42">
        <f t="shared" si="4"/>
        <v>2018</v>
      </c>
      <c r="D42" s="3">
        <f>[4]Prices!H38</f>
        <v>2.8656155070157672</v>
      </c>
      <c r="F42">
        <f t="shared" si="6"/>
        <v>5.1413169428327716</v>
      </c>
      <c r="I42" s="21">
        <f t="shared" si="10"/>
        <v>0.45359511970006583</v>
      </c>
      <c r="J42">
        <f t="shared" si="7"/>
        <v>5.5949120625328375</v>
      </c>
      <c r="M42">
        <f t="shared" si="8"/>
        <v>2018</v>
      </c>
      <c r="N42">
        <f t="shared" si="0"/>
        <v>2.8656155070157672</v>
      </c>
      <c r="P42" s="2">
        <f t="shared" si="9"/>
        <v>5.5949120625328375</v>
      </c>
    </row>
    <row r="43" spans="3:16" x14ac:dyDescent="0.2">
      <c r="N43" s="2"/>
    </row>
    <row r="44" spans="3:16" x14ac:dyDescent="0.2">
      <c r="N44" s="2"/>
    </row>
    <row r="45" spans="3:16" x14ac:dyDescent="0.2">
      <c r="N45" s="2"/>
    </row>
    <row r="46" spans="3:16" x14ac:dyDescent="0.2">
      <c r="N46" s="2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2:P42"/>
  <sheetViews>
    <sheetView topLeftCell="A26" workbookViewId="0">
      <selection activeCell="C34" sqref="C34:Q42"/>
    </sheetView>
  </sheetViews>
  <sheetFormatPr defaultRowHeight="12.75" x14ac:dyDescent="0.2"/>
  <cols>
    <col min="9" max="9" width="11.140625" customWidth="1"/>
    <col min="10" max="10" width="11" customWidth="1"/>
  </cols>
  <sheetData>
    <row r="2" spans="3:16" x14ac:dyDescent="0.2">
      <c r="K2" s="8" t="s">
        <v>35</v>
      </c>
    </row>
    <row r="3" spans="3:16" x14ac:dyDescent="0.2">
      <c r="H3" s="4">
        <v>0.7</v>
      </c>
      <c r="I3" s="14">
        <v>0.3</v>
      </c>
      <c r="K3">
        <v>0</v>
      </c>
    </row>
    <row r="4" spans="3:16" x14ac:dyDescent="0.2">
      <c r="H4">
        <f>SUM(H9:H38)</f>
        <v>8.0415637923668317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'Coal-311'!D7</f>
        <v>1.3710885852798589</v>
      </c>
      <c r="I7">
        <f>G9</f>
        <v>1.0738506415479354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'Coal-311'!D8</f>
        <v>1.3589174800354924</v>
      </c>
      <c r="F8">
        <f t="shared" ref="F8:F33" si="1">$H$3*D8+$I$3*D7</f>
        <v>1.3625688116088022</v>
      </c>
      <c r="I8">
        <f>G9</f>
        <v>1.0738506415479354</v>
      </c>
      <c r="J8">
        <f>F8+I8</f>
        <v>2.4364194531567378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2.4364194531567378</v>
      </c>
    </row>
    <row r="9" spans="3:16" x14ac:dyDescent="0.2">
      <c r="C9">
        <f t="shared" ref="C9:C42" si="4">C8+1</f>
        <v>1985</v>
      </c>
      <c r="D9">
        <f>'Coal-311'!D9</f>
        <v>1.3978201634877385</v>
      </c>
      <c r="E9">
        <f>'Coal (MECS) Prices'!AT22</f>
        <v>2.46</v>
      </c>
      <c r="F9">
        <f t="shared" si="1"/>
        <v>1.3861493584520646</v>
      </c>
      <c r="G9">
        <f>E9-F9</f>
        <v>1.0738506415479354</v>
      </c>
      <c r="H9">
        <f>G9^2</f>
        <v>1.1531552003529124</v>
      </c>
      <c r="I9">
        <f>G9</f>
        <v>1.0738506415479354</v>
      </c>
      <c r="J9">
        <f t="shared" ref="J9:J33" si="5">F9+I9</f>
        <v>2.46</v>
      </c>
      <c r="M9">
        <f t="shared" si="2"/>
        <v>1985</v>
      </c>
      <c r="N9" s="2">
        <f t="shared" si="0"/>
        <v>1.3978201634877385</v>
      </c>
      <c r="O9">
        <f>E9</f>
        <v>2.46</v>
      </c>
      <c r="P9" s="2">
        <f t="shared" si="3"/>
        <v>2.46</v>
      </c>
    </row>
    <row r="10" spans="3:16" x14ac:dyDescent="0.2">
      <c r="C10">
        <f t="shared" si="4"/>
        <v>1986</v>
      </c>
      <c r="D10">
        <f>'Coal-311'!D10</f>
        <v>1.2990990990990992</v>
      </c>
      <c r="F10">
        <f t="shared" si="1"/>
        <v>1.3287154184156909</v>
      </c>
      <c r="I10">
        <f>(0.67*G9+0.33*G12)</f>
        <v>1.0284248324063352</v>
      </c>
      <c r="J10">
        <f t="shared" si="5"/>
        <v>2.3571402508220261</v>
      </c>
      <c r="M10">
        <f t="shared" si="2"/>
        <v>1986</v>
      </c>
      <c r="N10" s="2">
        <f t="shared" si="0"/>
        <v>1.2990990990990992</v>
      </c>
      <c r="P10" s="2">
        <f t="shared" si="3"/>
        <v>2.3571402508220261</v>
      </c>
    </row>
    <row r="11" spans="3:16" x14ac:dyDescent="0.2">
      <c r="C11">
        <f t="shared" si="4"/>
        <v>1987</v>
      </c>
      <c r="D11">
        <f>'Coal-311'!D11</f>
        <v>1.2596067917783738</v>
      </c>
      <c r="F11">
        <f t="shared" si="1"/>
        <v>1.2714544839745914</v>
      </c>
      <c r="I11">
        <f>(0.33*G9+0.67*G12)</f>
        <v>0.98162248359377713</v>
      </c>
      <c r="J11">
        <f t="shared" si="5"/>
        <v>2.2530769675683686</v>
      </c>
      <c r="M11">
        <f t="shared" si="2"/>
        <v>1987</v>
      </c>
      <c r="N11" s="2">
        <f t="shared" si="0"/>
        <v>1.2596067917783738</v>
      </c>
      <c r="P11" s="2">
        <f t="shared" si="3"/>
        <v>2.2530769675683686</v>
      </c>
    </row>
    <row r="12" spans="3:16" x14ac:dyDescent="0.2">
      <c r="C12">
        <f t="shared" si="4"/>
        <v>1988</v>
      </c>
      <c r="D12">
        <f>'Coal-311'!D12</f>
        <v>1.237030411449016</v>
      </c>
      <c r="E12">
        <f>'Coal (MECS) Prices'!AT25</f>
        <v>2.1800000000000002</v>
      </c>
      <c r="F12">
        <f t="shared" si="1"/>
        <v>1.2438033255478234</v>
      </c>
      <c r="G12">
        <f>E12-F12</f>
        <v>0.9361966744521768</v>
      </c>
      <c r="H12">
        <f>G12^2</f>
        <v>0.87646421325531509</v>
      </c>
      <c r="I12">
        <f>G12</f>
        <v>0.9361966744521768</v>
      </c>
      <c r="J12">
        <f t="shared" si="5"/>
        <v>2.1800000000000002</v>
      </c>
      <c r="M12">
        <f t="shared" si="2"/>
        <v>1988</v>
      </c>
      <c r="N12" s="2">
        <f t="shared" si="0"/>
        <v>1.237030411449016</v>
      </c>
      <c r="O12">
        <f>E12</f>
        <v>2.1800000000000002</v>
      </c>
      <c r="P12" s="2">
        <f t="shared" si="3"/>
        <v>2.1800000000000002</v>
      </c>
    </row>
    <row r="13" spans="3:16" x14ac:dyDescent="0.2">
      <c r="C13">
        <f t="shared" si="4"/>
        <v>1989</v>
      </c>
      <c r="D13">
        <f>'Coal-311'!D13</f>
        <v>1.2259507829977627</v>
      </c>
      <c r="F13">
        <f t="shared" si="1"/>
        <v>1.2292746715331386</v>
      </c>
      <c r="I13">
        <f>(0.67*G12+0.33*G15)</f>
        <v>0.87800152255081243</v>
      </c>
      <c r="J13">
        <f t="shared" si="5"/>
        <v>2.1072761940839513</v>
      </c>
      <c r="M13">
        <f t="shared" si="2"/>
        <v>1989</v>
      </c>
      <c r="N13" s="2">
        <f t="shared" si="0"/>
        <v>1.2259507829977627</v>
      </c>
      <c r="P13" s="2">
        <f t="shared" si="3"/>
        <v>2.1072761940839513</v>
      </c>
    </row>
    <row r="14" spans="3:16" x14ac:dyDescent="0.2">
      <c r="C14">
        <f t="shared" si="4"/>
        <v>1990</v>
      </c>
      <c r="D14">
        <f>'Coal-311'!D14</f>
        <v>1.2212822796081924</v>
      </c>
      <c r="F14">
        <f t="shared" si="1"/>
        <v>1.2226828306250634</v>
      </c>
      <c r="I14">
        <f>(0.33*G12+0.67*G15)</f>
        <v>0.8180428811978917</v>
      </c>
      <c r="J14">
        <f t="shared" si="5"/>
        <v>2.0407257118229554</v>
      </c>
      <c r="M14">
        <f t="shared" si="2"/>
        <v>1990</v>
      </c>
      <c r="N14" s="2">
        <f t="shared" si="0"/>
        <v>1.2212822796081924</v>
      </c>
      <c r="P14" s="2">
        <f t="shared" si="3"/>
        <v>2.0407257118229554</v>
      </c>
    </row>
    <row r="15" spans="3:16" x14ac:dyDescent="0.2">
      <c r="C15">
        <f t="shared" si="4"/>
        <v>1991</v>
      </c>
      <c r="D15">
        <f>'Coal-311'!D15</f>
        <v>1.223953695458593</v>
      </c>
      <c r="E15" s="3">
        <f>'Coal (MECS) Prices'!AT28</f>
        <v>1.9830000000000001</v>
      </c>
      <c r="F15">
        <f t="shared" si="1"/>
        <v>1.2231522707034728</v>
      </c>
      <c r="G15">
        <f>E15-F15</f>
        <v>0.75984772929652733</v>
      </c>
      <c r="H15">
        <f>G15^2</f>
        <v>0.57736857171708866</v>
      </c>
      <c r="I15">
        <f>G15</f>
        <v>0.75984772929652733</v>
      </c>
      <c r="J15">
        <f t="shared" si="5"/>
        <v>1.9830000000000001</v>
      </c>
      <c r="M15">
        <f t="shared" si="2"/>
        <v>1991</v>
      </c>
      <c r="N15" s="2">
        <f t="shared" si="0"/>
        <v>1.223953695458593</v>
      </c>
      <c r="O15">
        <f>E15</f>
        <v>1.9830000000000001</v>
      </c>
      <c r="P15" s="2">
        <f t="shared" si="3"/>
        <v>1.9830000000000001</v>
      </c>
    </row>
    <row r="16" spans="3:16" x14ac:dyDescent="0.2">
      <c r="C16">
        <f t="shared" si="4"/>
        <v>1992</v>
      </c>
      <c r="D16">
        <f>'Coal-311'!D16</f>
        <v>1.2035955056179777</v>
      </c>
      <c r="F16">
        <f t="shared" si="1"/>
        <v>1.2097029625701623</v>
      </c>
      <c r="I16">
        <f>(0.67*G15+0.33*G18)</f>
        <v>0.87237658447018873</v>
      </c>
      <c r="J16">
        <f t="shared" si="5"/>
        <v>2.082079547040351</v>
      </c>
      <c r="M16">
        <f t="shared" si="2"/>
        <v>1992</v>
      </c>
      <c r="N16" s="2">
        <f t="shared" si="0"/>
        <v>1.2035955056179777</v>
      </c>
      <c r="P16" s="2">
        <f t="shared" si="3"/>
        <v>2.082079547040351</v>
      </c>
    </row>
    <row r="17" spans="3:16" x14ac:dyDescent="0.2">
      <c r="C17">
        <f t="shared" si="4"/>
        <v>1993</v>
      </c>
      <c r="D17">
        <f>'Coal-311'!D17</f>
        <v>1.1821880650994574</v>
      </c>
      <c r="F17">
        <f t="shared" si="1"/>
        <v>1.1886102972550134</v>
      </c>
      <c r="I17">
        <f>(0.33*G15+0.67*G18)</f>
        <v>0.98831540495214276</v>
      </c>
      <c r="J17">
        <f t="shared" si="5"/>
        <v>2.1769257022071562</v>
      </c>
      <c r="M17">
        <f t="shared" si="2"/>
        <v>1993</v>
      </c>
      <c r="N17" s="2">
        <f t="shared" si="0"/>
        <v>1.1821880650994574</v>
      </c>
      <c r="P17" s="2">
        <f t="shared" si="3"/>
        <v>2.1769257022071562</v>
      </c>
    </row>
    <row r="18" spans="3:16" x14ac:dyDescent="0.2">
      <c r="C18">
        <f t="shared" si="4"/>
        <v>1994</v>
      </c>
      <c r="D18">
        <f>'Coal-311'!D18</f>
        <v>1.1635704576347983</v>
      </c>
      <c r="E18" s="3">
        <f>'Coal (MECS) Prices'!AT31</f>
        <v>2.27</v>
      </c>
      <c r="F18">
        <f t="shared" si="1"/>
        <v>1.1691557398741961</v>
      </c>
      <c r="G18">
        <f>E18-F18</f>
        <v>1.1008442601258039</v>
      </c>
      <c r="H18">
        <f>G18^2</f>
        <v>1.2118580850519287</v>
      </c>
      <c r="I18">
        <f>G18</f>
        <v>1.1008442601258039</v>
      </c>
      <c r="J18">
        <f t="shared" si="5"/>
        <v>2.27</v>
      </c>
      <c r="M18">
        <f t="shared" si="2"/>
        <v>1994</v>
      </c>
      <c r="N18" s="2">
        <f t="shared" si="0"/>
        <v>1.1635704576347983</v>
      </c>
      <c r="O18">
        <f>E18</f>
        <v>2.27</v>
      </c>
      <c r="P18" s="2">
        <f t="shared" si="3"/>
        <v>2.27</v>
      </c>
    </row>
    <row r="19" spans="3:16" x14ac:dyDescent="0.2">
      <c r="C19">
        <f t="shared" si="4"/>
        <v>1995</v>
      </c>
      <c r="D19">
        <f>'Coal-311'!D19</f>
        <v>1.1644646924829156</v>
      </c>
      <c r="F19">
        <f t="shared" si="1"/>
        <v>1.1641964220284804</v>
      </c>
      <c r="I19">
        <f>0.75*G18+0.25*G22</f>
        <v>1.0543563243055121</v>
      </c>
      <c r="J19">
        <f t="shared" si="5"/>
        <v>2.2185527463339927</v>
      </c>
      <c r="M19">
        <f t="shared" si="2"/>
        <v>1995</v>
      </c>
      <c r="N19" s="2">
        <f t="shared" si="0"/>
        <v>1.1644646924829156</v>
      </c>
      <c r="P19" s="2">
        <f t="shared" si="3"/>
        <v>2.2185527463339927</v>
      </c>
    </row>
    <row r="20" spans="3:16" x14ac:dyDescent="0.2">
      <c r="C20">
        <f t="shared" si="4"/>
        <v>1996</v>
      </c>
      <c r="D20">
        <f>'Coal-311'!D20</f>
        <v>1.1383989145183175</v>
      </c>
      <c r="F20">
        <f t="shared" si="1"/>
        <v>1.1462186479076968</v>
      </c>
      <c r="I20">
        <f>0.5*G18+0.5*G22</f>
        <v>1.0078683884852204</v>
      </c>
      <c r="J20">
        <f t="shared" si="5"/>
        <v>2.1540870363929172</v>
      </c>
      <c r="M20">
        <f t="shared" si="2"/>
        <v>1996</v>
      </c>
      <c r="N20" s="2">
        <f t="shared" si="0"/>
        <v>1.1383989145183175</v>
      </c>
      <c r="P20" s="2">
        <f t="shared" si="3"/>
        <v>2.1540870363929172</v>
      </c>
    </row>
    <row r="21" spans="3:16" x14ac:dyDescent="0.2">
      <c r="C21">
        <f t="shared" si="4"/>
        <v>1997</v>
      </c>
      <c r="D21">
        <f>'Coal-311'!D21</f>
        <v>1.1114118177717636</v>
      </c>
      <c r="F21">
        <f t="shared" si="1"/>
        <v>1.1195079467957298</v>
      </c>
      <c r="I21">
        <f>0.25*G18+0.75*G22</f>
        <v>0.96138045266492866</v>
      </c>
      <c r="J21">
        <f t="shared" si="5"/>
        <v>2.0808883994606586</v>
      </c>
      <c r="M21">
        <f t="shared" si="2"/>
        <v>1997</v>
      </c>
      <c r="N21" s="2">
        <f t="shared" si="0"/>
        <v>1.1114118177717636</v>
      </c>
      <c r="P21" s="2">
        <f t="shared" si="3"/>
        <v>2.0808883994606586</v>
      </c>
    </row>
    <row r="22" spans="3:16" x14ac:dyDescent="0.2">
      <c r="C22">
        <f t="shared" si="4"/>
        <v>1998</v>
      </c>
      <c r="D22">
        <f>'Coal-311'!D22</f>
        <v>1.0738341968911918</v>
      </c>
      <c r="E22" s="3">
        <f>'Coal (MECS) Prices'!AT35</f>
        <v>2</v>
      </c>
      <c r="F22">
        <f t="shared" si="1"/>
        <v>1.0851074831553631</v>
      </c>
      <c r="G22">
        <f>E22-F22</f>
        <v>0.9148925168446369</v>
      </c>
      <c r="H22">
        <f>G22^2</f>
        <v>0.83702831737831418</v>
      </c>
      <c r="I22">
        <f>G22</f>
        <v>0.9148925168446369</v>
      </c>
      <c r="J22">
        <f t="shared" si="5"/>
        <v>2</v>
      </c>
      <c r="M22">
        <f t="shared" si="2"/>
        <v>1998</v>
      </c>
      <c r="N22" s="2">
        <f t="shared" si="0"/>
        <v>1.0738341968911918</v>
      </c>
      <c r="O22">
        <f>E22</f>
        <v>2</v>
      </c>
      <c r="P22" s="2">
        <f t="shared" si="3"/>
        <v>2</v>
      </c>
    </row>
    <row r="23" spans="3:16" x14ac:dyDescent="0.2">
      <c r="C23">
        <f t="shared" si="4"/>
        <v>1999</v>
      </c>
      <c r="D23">
        <f>'Coal-311'!D23</f>
        <v>1.0635838150289019</v>
      </c>
      <c r="F23">
        <f t="shared" si="1"/>
        <v>1.0666589295875888</v>
      </c>
      <c r="I23">
        <f>0.75*G22+0.25*G26</f>
        <v>1.0459785672805608</v>
      </c>
      <c r="J23">
        <f t="shared" si="5"/>
        <v>2.1126374968681496</v>
      </c>
      <c r="M23">
        <f t="shared" si="2"/>
        <v>1999</v>
      </c>
      <c r="N23" s="2">
        <f t="shared" si="0"/>
        <v>1.0635838150289019</v>
      </c>
      <c r="P23" s="2">
        <f t="shared" si="3"/>
        <v>2.1126374968681496</v>
      </c>
    </row>
    <row r="24" spans="3:16" x14ac:dyDescent="0.2">
      <c r="C24">
        <f t="shared" si="4"/>
        <v>2000</v>
      </c>
      <c r="D24">
        <f>'Coal-311'!D24</f>
        <v>1.0766830138207757</v>
      </c>
      <c r="F24">
        <f t="shared" si="1"/>
        <v>1.0727532541832134</v>
      </c>
      <c r="I24">
        <f>0.5*G22+0.5*G26</f>
        <v>1.1770646177164847</v>
      </c>
      <c r="J24">
        <f t="shared" si="5"/>
        <v>2.2498178718996984</v>
      </c>
      <c r="M24">
        <f t="shared" si="2"/>
        <v>2000</v>
      </c>
      <c r="N24" s="2">
        <f t="shared" si="0"/>
        <v>1.0766830138207757</v>
      </c>
      <c r="P24" s="2">
        <f t="shared" si="3"/>
        <v>2.2498178718996984</v>
      </c>
    </row>
    <row r="25" spans="3:16" x14ac:dyDescent="0.2">
      <c r="C25">
        <f t="shared" si="4"/>
        <v>2001</v>
      </c>
      <c r="D25">
        <f>'Coal-311'!D25</f>
        <v>1.1211317418213969</v>
      </c>
      <c r="F25">
        <f t="shared" si="1"/>
        <v>1.1077971234212105</v>
      </c>
      <c r="I25">
        <f>0.25*G22+0.75*G26</f>
        <v>1.3081506681524089</v>
      </c>
      <c r="J25">
        <f t="shared" si="5"/>
        <v>2.4159477915736192</v>
      </c>
      <c r="M25">
        <f t="shared" si="2"/>
        <v>2001</v>
      </c>
      <c r="N25" s="2">
        <f t="shared" si="0"/>
        <v>1.1211317418213969</v>
      </c>
      <c r="P25" s="2">
        <f t="shared" si="3"/>
        <v>2.4159477915736192</v>
      </c>
    </row>
    <row r="26" spans="3:16" x14ac:dyDescent="0.2">
      <c r="C26">
        <f t="shared" si="4"/>
        <v>2002</v>
      </c>
      <c r="D26">
        <f>'Coal-311'!D26</f>
        <v>1.1777482269503547</v>
      </c>
      <c r="E26" s="3">
        <f>'Coal (MECS) Prices'!AT39</f>
        <v>2.6</v>
      </c>
      <c r="F26">
        <f t="shared" si="1"/>
        <v>1.1607632814116673</v>
      </c>
      <c r="G26">
        <f>E26-F26</f>
        <v>1.4392367185883328</v>
      </c>
      <c r="H26">
        <f>G26^2</f>
        <v>2.0714023321329118</v>
      </c>
      <c r="I26">
        <f>G26</f>
        <v>1.4392367185883328</v>
      </c>
      <c r="J26">
        <f t="shared" si="5"/>
        <v>2.6</v>
      </c>
      <c r="M26">
        <f t="shared" si="2"/>
        <v>2002</v>
      </c>
      <c r="N26" s="2">
        <f t="shared" si="0"/>
        <v>1.1777482269503547</v>
      </c>
      <c r="O26">
        <f>E26</f>
        <v>2.6</v>
      </c>
      <c r="P26" s="2">
        <f t="shared" si="3"/>
        <v>2.6</v>
      </c>
    </row>
    <row r="27" spans="3:16" x14ac:dyDescent="0.2">
      <c r="C27">
        <f t="shared" si="4"/>
        <v>2003</v>
      </c>
      <c r="D27">
        <f>'Coal-311'!D27</f>
        <v>1.1895861148197597</v>
      </c>
      <c r="F27">
        <f t="shared" si="1"/>
        <v>1.1860347484589382</v>
      </c>
      <c r="I27">
        <f>0.75*G26+0.25*G30</f>
        <v>1.1104276176622481</v>
      </c>
      <c r="J27">
        <f t="shared" si="5"/>
        <v>2.2964623661211863</v>
      </c>
      <c r="M27">
        <f t="shared" si="2"/>
        <v>2003</v>
      </c>
      <c r="N27" s="2">
        <f t="shared" si="0"/>
        <v>1.1895861148197597</v>
      </c>
      <c r="P27" s="2">
        <f t="shared" si="3"/>
        <v>2.2964623661211863</v>
      </c>
    </row>
    <row r="28" spans="3:16" x14ac:dyDescent="0.2">
      <c r="C28">
        <f t="shared" si="4"/>
        <v>2004</v>
      </c>
      <c r="D28">
        <f>'Coal-311'!D28</f>
        <v>1.3600356030262573</v>
      </c>
      <c r="F28">
        <f t="shared" si="1"/>
        <v>1.3089007565643078</v>
      </c>
      <c r="I28">
        <f>0.5*G26+0.5*G30</f>
        <v>0.78161851673616345</v>
      </c>
      <c r="J28">
        <f t="shared" si="5"/>
        <v>2.0905192733004712</v>
      </c>
      <c r="M28">
        <f t="shared" si="2"/>
        <v>2004</v>
      </c>
      <c r="N28" s="2">
        <f t="shared" si="0"/>
        <v>1.3600356030262573</v>
      </c>
      <c r="P28" s="2">
        <f t="shared" si="3"/>
        <v>2.0905192733004712</v>
      </c>
    </row>
    <row r="29" spans="3:16" x14ac:dyDescent="0.2">
      <c r="C29">
        <f t="shared" si="4"/>
        <v>2005</v>
      </c>
      <c r="D29">
        <f>'Coal-311'!D29</f>
        <v>1.6591523895401261</v>
      </c>
      <c r="F29">
        <f t="shared" si="1"/>
        <v>1.5694173535859655</v>
      </c>
      <c r="I29">
        <f>0.25*G26+0.75*G30</f>
        <v>0.45280941581007877</v>
      </c>
      <c r="J29">
        <f t="shared" si="5"/>
        <v>2.0222267693960441</v>
      </c>
      <c r="M29">
        <f t="shared" si="2"/>
        <v>2005</v>
      </c>
      <c r="N29" s="2">
        <f t="shared" si="0"/>
        <v>1.6591523895401261</v>
      </c>
      <c r="P29" s="2">
        <f t="shared" si="3"/>
        <v>2.0222267693960441</v>
      </c>
    </row>
    <row r="30" spans="3:16" x14ac:dyDescent="0.2">
      <c r="C30">
        <f t="shared" si="4"/>
        <v>2006</v>
      </c>
      <c r="D30">
        <f>'Coal-311'!D30</f>
        <v>1.7832199546485261</v>
      </c>
      <c r="E30" s="3">
        <f>'Coal (MECS) Prices'!AT43</f>
        <v>1.87</v>
      </c>
      <c r="F30">
        <f t="shared" si="1"/>
        <v>1.745999685116006</v>
      </c>
      <c r="G30">
        <f>E30-F30</f>
        <v>0.1240003148839941</v>
      </c>
      <c r="H30">
        <f>G30^2</f>
        <v>1.5376078091329688E-2</v>
      </c>
      <c r="I30">
        <f>G30</f>
        <v>0.1240003148839941</v>
      </c>
      <c r="J30">
        <f t="shared" si="5"/>
        <v>1.87</v>
      </c>
      <c r="M30">
        <f t="shared" si="2"/>
        <v>2006</v>
      </c>
      <c r="N30" s="2">
        <f t="shared" si="0"/>
        <v>1.7832199546485261</v>
      </c>
      <c r="O30">
        <f>E30</f>
        <v>1.87</v>
      </c>
      <c r="P30" s="2">
        <f t="shared" si="3"/>
        <v>1.87</v>
      </c>
    </row>
    <row r="31" spans="3:16" x14ac:dyDescent="0.2">
      <c r="C31">
        <f t="shared" si="4"/>
        <v>2007</v>
      </c>
      <c r="D31">
        <f>'Coal-311'!D31</f>
        <v>1.8238712561466248</v>
      </c>
      <c r="F31">
        <f t="shared" si="1"/>
        <v>1.811675865697195</v>
      </c>
      <c r="I31" s="15">
        <f>G30</f>
        <v>0.1240003148839941</v>
      </c>
      <c r="J31">
        <f t="shared" si="5"/>
        <v>1.9356761805811891</v>
      </c>
      <c r="M31">
        <f t="shared" si="2"/>
        <v>2007</v>
      </c>
      <c r="N31" s="2">
        <f t="shared" si="0"/>
        <v>1.8238712561466248</v>
      </c>
      <c r="P31" s="2">
        <f t="shared" si="3"/>
        <v>1.9356761805811891</v>
      </c>
    </row>
    <row r="32" spans="3:16" x14ac:dyDescent="0.2">
      <c r="C32">
        <f t="shared" si="4"/>
        <v>2008</v>
      </c>
      <c r="D32">
        <f>'Coal-311'!D32</f>
        <v>2.3044843049327355</v>
      </c>
      <c r="F32">
        <f t="shared" si="1"/>
        <v>2.1603003902969022</v>
      </c>
      <c r="I32" s="15">
        <f>G30</f>
        <v>0.1240003148839941</v>
      </c>
      <c r="J32">
        <f t="shared" si="5"/>
        <v>2.2843007051808963</v>
      </c>
      <c r="M32">
        <f t="shared" si="2"/>
        <v>2008</v>
      </c>
      <c r="N32" s="2">
        <f t="shared" si="0"/>
        <v>2.3044843049327355</v>
      </c>
      <c r="P32" s="2">
        <f t="shared" si="3"/>
        <v>2.2843007051808963</v>
      </c>
    </row>
    <row r="33" spans="3:16" x14ac:dyDescent="0.2">
      <c r="C33">
        <f t="shared" si="4"/>
        <v>2009</v>
      </c>
      <c r="D33">
        <f>'Coal-311'!D33</f>
        <v>2.5407882676443627</v>
      </c>
      <c r="F33">
        <f t="shared" si="1"/>
        <v>2.4698970788308743</v>
      </c>
      <c r="I33" s="15">
        <f>0.5*G30+0.5*G34</f>
        <v>2.56874092861894E-2</v>
      </c>
      <c r="J33">
        <f t="shared" si="5"/>
        <v>2.4955844881170637</v>
      </c>
      <c r="M33">
        <f t="shared" si="2"/>
        <v>2009</v>
      </c>
      <c r="N33" s="2">
        <f t="shared" si="0"/>
        <v>2.5407882676443627</v>
      </c>
      <c r="P33" s="2">
        <f t="shared" si="3"/>
        <v>2.4955844881170637</v>
      </c>
    </row>
    <row r="34" spans="3:16" x14ac:dyDescent="0.2">
      <c r="C34">
        <f t="shared" si="4"/>
        <v>2010</v>
      </c>
      <c r="D34" s="3">
        <f>[4]Prices!H30</f>
        <v>2.7862700228832953</v>
      </c>
      <c r="E34" s="3">
        <f>'Coal (MECS) Prices'!AT47</f>
        <v>2.64</v>
      </c>
      <c r="F34">
        <f>$H$3*D34+$I$3*D33</f>
        <v>2.7126254963116154</v>
      </c>
      <c r="G34">
        <f>E34-F34</f>
        <v>-7.2625496311615301E-2</v>
      </c>
      <c r="H34">
        <f>G34^2</f>
        <v>5.2744627145084478E-3</v>
      </c>
      <c r="I34">
        <f>G34</f>
        <v>-7.2625496311615301E-2</v>
      </c>
      <c r="J34">
        <f>F34+I34</f>
        <v>2.64</v>
      </c>
      <c r="M34">
        <f>C34</f>
        <v>2010</v>
      </c>
      <c r="N34">
        <f t="shared" si="0"/>
        <v>2.7862700228832953</v>
      </c>
      <c r="O34">
        <f>E34</f>
        <v>2.64</v>
      </c>
      <c r="P34" s="2">
        <f>J34</f>
        <v>2.64</v>
      </c>
    </row>
    <row r="35" spans="3:16" x14ac:dyDescent="0.2">
      <c r="C35">
        <f t="shared" si="4"/>
        <v>2011</v>
      </c>
      <c r="D35" s="3">
        <f>[4]Prices!H31</f>
        <v>3.175707000463607</v>
      </c>
      <c r="F35">
        <f t="shared" ref="F35:F42" si="6">$H$3*D35+$I$3*D34</f>
        <v>3.0588759071895133</v>
      </c>
      <c r="I35">
        <f>0.75*G34+0.25*G38</f>
        <v>0.22987623684487923</v>
      </c>
      <c r="J35">
        <f t="shared" ref="J35:J42" si="7">F35+I35</f>
        <v>3.2887521440343925</v>
      </c>
      <c r="M35">
        <f t="shared" ref="M35:M42" si="8">C35</f>
        <v>2011</v>
      </c>
      <c r="N35">
        <f t="shared" si="0"/>
        <v>3.175707000463607</v>
      </c>
      <c r="P35" s="2">
        <f t="shared" ref="P35:P42" si="9">J35</f>
        <v>3.2887521440343925</v>
      </c>
    </row>
    <row r="36" spans="3:16" x14ac:dyDescent="0.2">
      <c r="C36">
        <f t="shared" si="4"/>
        <v>2012</v>
      </c>
      <c r="D36" s="3">
        <f>[4]Prices!H32</f>
        <v>3.0787878787878791</v>
      </c>
      <c r="F36">
        <f t="shared" si="6"/>
        <v>3.1078636152905972</v>
      </c>
      <c r="I36">
        <f>0.5*G34+0.5*G38</f>
        <v>0.53237797000137377</v>
      </c>
      <c r="J36">
        <f t="shared" si="7"/>
        <v>3.6402415852919709</v>
      </c>
      <c r="M36">
        <f t="shared" si="8"/>
        <v>2012</v>
      </c>
      <c r="N36">
        <f t="shared" si="0"/>
        <v>3.0787878787878791</v>
      </c>
      <c r="P36" s="2">
        <f t="shared" si="9"/>
        <v>3.6402415852919709</v>
      </c>
    </row>
    <row r="37" spans="3:16" x14ac:dyDescent="0.2">
      <c r="C37">
        <f t="shared" si="4"/>
        <v>2013</v>
      </c>
      <c r="D37" s="3">
        <f>[4]Prices!H33</f>
        <v>2.8060185185185182</v>
      </c>
      <c r="F37">
        <f t="shared" si="6"/>
        <v>2.8878493265993264</v>
      </c>
      <c r="I37">
        <f>0.25*G34+0.75*G38</f>
        <v>0.8348797031578683</v>
      </c>
      <c r="J37">
        <f t="shared" si="7"/>
        <v>3.7227290297571947</v>
      </c>
      <c r="M37">
        <f t="shared" si="8"/>
        <v>2013</v>
      </c>
      <c r="N37">
        <f t="shared" si="0"/>
        <v>2.8060185185185182</v>
      </c>
      <c r="P37" s="2">
        <f t="shared" si="9"/>
        <v>3.7227290297571947</v>
      </c>
    </row>
    <row r="38" spans="3:16" x14ac:dyDescent="0.2">
      <c r="C38">
        <f t="shared" si="4"/>
        <v>2014</v>
      </c>
      <c r="D38" s="3">
        <f>[4]Prices!H34</f>
        <v>2.6011614401858307</v>
      </c>
      <c r="E38" s="3">
        <f>'Coal (MECS) Prices'!AT51</f>
        <v>3.8</v>
      </c>
      <c r="F38">
        <f t="shared" si="6"/>
        <v>2.662618563685637</v>
      </c>
      <c r="G38">
        <f>E38-F38</f>
        <v>1.1373814363143628</v>
      </c>
      <c r="H38">
        <f>G38^2</f>
        <v>1.2936365316725229</v>
      </c>
      <c r="I38">
        <f>G38</f>
        <v>1.1373814363143628</v>
      </c>
      <c r="J38">
        <f t="shared" si="7"/>
        <v>3.8</v>
      </c>
      <c r="M38">
        <f t="shared" si="8"/>
        <v>2014</v>
      </c>
      <c r="N38">
        <f t="shared" si="0"/>
        <v>2.6011614401858307</v>
      </c>
      <c r="O38">
        <f>E38</f>
        <v>3.8</v>
      </c>
      <c r="P38" s="2">
        <f t="shared" si="9"/>
        <v>3.8</v>
      </c>
    </row>
    <row r="39" spans="3:16" x14ac:dyDescent="0.2">
      <c r="C39">
        <f t="shared" si="4"/>
        <v>2015</v>
      </c>
      <c r="D39" s="3">
        <f>[4]Prices!H35</f>
        <v>2.4259102455546149</v>
      </c>
      <c r="F39">
        <f t="shared" si="6"/>
        <v>2.4784856039439793</v>
      </c>
      <c r="I39" s="21">
        <f>I38</f>
        <v>1.1373814363143628</v>
      </c>
      <c r="J39">
        <f t="shared" si="7"/>
        <v>3.6158670402583422</v>
      </c>
      <c r="M39">
        <f t="shared" si="8"/>
        <v>2015</v>
      </c>
      <c r="N39">
        <f t="shared" si="0"/>
        <v>2.4259102455546149</v>
      </c>
      <c r="P39" s="2">
        <f t="shared" si="9"/>
        <v>3.6158670402583422</v>
      </c>
    </row>
    <row r="40" spans="3:16" x14ac:dyDescent="0.2">
      <c r="C40">
        <f t="shared" si="4"/>
        <v>2016</v>
      </c>
      <c r="D40" s="3">
        <f>[4]Prices!H36</f>
        <v>2.2987413915934458</v>
      </c>
      <c r="F40">
        <f t="shared" si="6"/>
        <v>2.3368920477817965</v>
      </c>
      <c r="I40" s="21">
        <f t="shared" ref="I40:I42" si="10">I39</f>
        <v>1.1373814363143628</v>
      </c>
      <c r="J40">
        <f t="shared" si="7"/>
        <v>3.4742734840961593</v>
      </c>
      <c r="M40">
        <f t="shared" si="8"/>
        <v>2016</v>
      </c>
      <c r="N40">
        <f t="shared" si="0"/>
        <v>2.2987413915934458</v>
      </c>
      <c r="P40" s="2">
        <f t="shared" si="9"/>
        <v>3.4742734840961593</v>
      </c>
    </row>
    <row r="41" spans="3:16" x14ac:dyDescent="0.2">
      <c r="C41">
        <f t="shared" si="4"/>
        <v>2017</v>
      </c>
      <c r="D41" s="3">
        <f>[4]Prices!H37</f>
        <v>2.6728199211614267</v>
      </c>
      <c r="F41">
        <f t="shared" si="6"/>
        <v>2.5605963622910322</v>
      </c>
      <c r="I41" s="21">
        <f t="shared" si="10"/>
        <v>1.1373814363143628</v>
      </c>
      <c r="J41">
        <f t="shared" si="7"/>
        <v>3.697977798605395</v>
      </c>
      <c r="M41">
        <f t="shared" si="8"/>
        <v>2017</v>
      </c>
      <c r="N41">
        <f t="shared" si="0"/>
        <v>2.6728199211614267</v>
      </c>
      <c r="P41" s="2">
        <f t="shared" si="9"/>
        <v>3.697977798605395</v>
      </c>
    </row>
    <row r="42" spans="3:16" x14ac:dyDescent="0.2">
      <c r="C42">
        <f t="shared" si="4"/>
        <v>2018</v>
      </c>
      <c r="D42" s="3">
        <f>[4]Prices!H38</f>
        <v>2.8656155070157672</v>
      </c>
      <c r="F42">
        <f t="shared" si="6"/>
        <v>2.8077768312594649</v>
      </c>
      <c r="I42" s="21">
        <f t="shared" si="10"/>
        <v>1.1373814363143628</v>
      </c>
      <c r="J42">
        <f t="shared" si="7"/>
        <v>3.9451582675738277</v>
      </c>
      <c r="M42">
        <f t="shared" si="8"/>
        <v>2018</v>
      </c>
      <c r="N42">
        <f t="shared" si="0"/>
        <v>2.8656155070157672</v>
      </c>
      <c r="P42" s="2">
        <f t="shared" si="9"/>
        <v>3.9451582675738277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2:P42"/>
  <sheetViews>
    <sheetView workbookViewId="0">
      <selection activeCell="E4" sqref="E4"/>
    </sheetView>
  </sheetViews>
  <sheetFormatPr defaultRowHeight="12.75" x14ac:dyDescent="0.2"/>
  <cols>
    <col min="9" max="9" width="11.140625" customWidth="1"/>
    <col min="10" max="10" width="10.7109375" customWidth="1"/>
  </cols>
  <sheetData>
    <row r="2" spans="3:16" x14ac:dyDescent="0.2">
      <c r="K2" s="8" t="s">
        <v>35</v>
      </c>
    </row>
    <row r="3" spans="3:16" x14ac:dyDescent="0.2">
      <c r="H3" s="4">
        <v>0.89432662652765105</v>
      </c>
      <c r="I3" s="4">
        <v>0.74527221039451996</v>
      </c>
      <c r="K3">
        <v>0</v>
      </c>
    </row>
    <row r="4" spans="3:16" x14ac:dyDescent="0.2">
      <c r="H4">
        <f>SUM(H9:H38)</f>
        <v>1.0522143647746423</v>
      </c>
      <c r="K4">
        <v>0</v>
      </c>
    </row>
    <row r="5" spans="3:16" x14ac:dyDescent="0.2">
      <c r="J5">
        <f>H3/I3</f>
        <v>1.1999999651861795</v>
      </c>
      <c r="K5">
        <v>1.2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'Coal-311'!D7</f>
        <v>1.3710885852798589</v>
      </c>
      <c r="I7">
        <f>G9</f>
        <v>-2.871225394121435E-3</v>
      </c>
      <c r="M7">
        <f>C7</f>
        <v>1983</v>
      </c>
      <c r="N7" s="2">
        <f t="shared" ref="N7:N42" si="0">D7</f>
        <v>1.3710885852798589</v>
      </c>
      <c r="P7" s="2"/>
    </row>
    <row r="8" spans="3:16" x14ac:dyDescent="0.2">
      <c r="C8">
        <f>C7+1</f>
        <v>1984</v>
      </c>
      <c r="D8">
        <f>'Coal-311'!D8</f>
        <v>1.3589174800354924</v>
      </c>
      <c r="F8">
        <f t="shared" ref="F8:F33" si="1">$H$3*D8+$I$3*D7</f>
        <v>2.2371503062478144</v>
      </c>
      <c r="I8">
        <f>G9</f>
        <v>-2.871225394121435E-3</v>
      </c>
      <c r="J8">
        <f>F8+I8</f>
        <v>2.234279080853693</v>
      </c>
      <c r="M8">
        <f t="shared" ref="M8:M33" si="2">C8</f>
        <v>1984</v>
      </c>
      <c r="N8" s="2">
        <f t="shared" si="0"/>
        <v>1.3589174800354924</v>
      </c>
      <c r="P8" s="2">
        <f t="shared" ref="P8:P33" si="3">J8</f>
        <v>2.234279080853693</v>
      </c>
    </row>
    <row r="9" spans="3:16" x14ac:dyDescent="0.2">
      <c r="C9">
        <f t="shared" ref="C9:C42" si="4">C8+1</f>
        <v>1985</v>
      </c>
      <c r="D9">
        <f>'Coal-311'!D9</f>
        <v>1.3978201634877385</v>
      </c>
      <c r="E9">
        <f>'Coal (MECS) Prices'!AU22</f>
        <v>2.2599999999999998</v>
      </c>
      <c r="F9">
        <f t="shared" si="1"/>
        <v>2.2628712253941212</v>
      </c>
      <c r="G9">
        <f>E9-F9</f>
        <v>-2.871225394121435E-3</v>
      </c>
      <c r="H9">
        <f>G9^2</f>
        <v>8.2439352638477899E-6</v>
      </c>
      <c r="I9">
        <f>G9</f>
        <v>-2.871225394121435E-3</v>
      </c>
      <c r="J9">
        <f t="shared" ref="J9:J33" si="5">F9+I9</f>
        <v>2.2599999999999998</v>
      </c>
      <c r="M9">
        <f t="shared" si="2"/>
        <v>1985</v>
      </c>
      <c r="N9" s="2">
        <f t="shared" si="0"/>
        <v>1.3978201634877385</v>
      </c>
      <c r="O9">
        <f>E9</f>
        <v>2.2599999999999998</v>
      </c>
      <c r="P9" s="2">
        <f t="shared" si="3"/>
        <v>2.2599999999999998</v>
      </c>
    </row>
    <row r="10" spans="3:16" x14ac:dyDescent="0.2">
      <c r="C10">
        <f t="shared" si="4"/>
        <v>1986</v>
      </c>
      <c r="D10">
        <f>'Coal-311'!D10</f>
        <v>1.2990990990990992</v>
      </c>
      <c r="F10">
        <f t="shared" si="1"/>
        <v>2.2035754377989445</v>
      </c>
      <c r="I10">
        <f>(0.67*G9+0.33*G12)</f>
        <v>-7.6193248011637987E-2</v>
      </c>
      <c r="J10">
        <f t="shared" si="5"/>
        <v>2.1273821897873066</v>
      </c>
      <c r="M10">
        <f t="shared" si="2"/>
        <v>1986</v>
      </c>
      <c r="N10" s="2">
        <f t="shared" si="0"/>
        <v>1.2990990990990992</v>
      </c>
      <c r="P10" s="2">
        <f t="shared" si="3"/>
        <v>2.1273821897873066</v>
      </c>
    </row>
    <row r="11" spans="3:16" x14ac:dyDescent="0.2">
      <c r="C11">
        <f t="shared" si="4"/>
        <v>1987</v>
      </c>
      <c r="D11">
        <f>'Coal-311'!D11</f>
        <v>1.2596067917783738</v>
      </c>
      <c r="F11">
        <f t="shared" si="1"/>
        <v>2.0946823499495855</v>
      </c>
      <c r="I11">
        <f>(0.33*G9+0.67*G12)</f>
        <v>-0.15173715010241262</v>
      </c>
      <c r="J11">
        <f t="shared" si="5"/>
        <v>1.942945199847173</v>
      </c>
      <c r="M11">
        <f t="shared" si="2"/>
        <v>1987</v>
      </c>
      <c r="N11" s="2">
        <f t="shared" si="0"/>
        <v>1.2596067917783738</v>
      </c>
      <c r="P11" s="2">
        <f t="shared" si="3"/>
        <v>1.942945199847173</v>
      </c>
    </row>
    <row r="12" spans="3:16" x14ac:dyDescent="0.2">
      <c r="C12">
        <f t="shared" si="4"/>
        <v>1988</v>
      </c>
      <c r="D12">
        <f>'Coal-311'!D12</f>
        <v>1.237030411449016</v>
      </c>
      <c r="E12">
        <f>'Coal (MECS) Prices'!AU25</f>
        <v>1.82</v>
      </c>
      <c r="F12">
        <f t="shared" si="1"/>
        <v>2.0450591727199292</v>
      </c>
      <c r="G12">
        <f>E12-F12</f>
        <v>-0.22505917271992915</v>
      </c>
      <c r="H12">
        <f>G12^2</f>
        <v>5.0651631225378899E-2</v>
      </c>
      <c r="I12">
        <f>G12</f>
        <v>-0.22505917271992915</v>
      </c>
      <c r="J12">
        <f t="shared" si="5"/>
        <v>1.82</v>
      </c>
      <c r="M12">
        <f t="shared" si="2"/>
        <v>1988</v>
      </c>
      <c r="N12" s="2">
        <f t="shared" si="0"/>
        <v>1.237030411449016</v>
      </c>
      <c r="O12">
        <f>E12</f>
        <v>1.82</v>
      </c>
      <c r="P12" s="2">
        <f t="shared" si="3"/>
        <v>1.82</v>
      </c>
    </row>
    <row r="13" spans="3:16" x14ac:dyDescent="0.2">
      <c r="C13">
        <f t="shared" si="4"/>
        <v>1989</v>
      </c>
      <c r="D13">
        <f>'Coal-311'!D13</f>
        <v>1.2259507829977627</v>
      </c>
      <c r="F13">
        <f t="shared" si="1"/>
        <v>2.018324817113172</v>
      </c>
      <c r="I13">
        <f>(0.67*G12+0.33*G15)</f>
        <v>-0.15237434648553358</v>
      </c>
      <c r="J13">
        <f t="shared" si="5"/>
        <v>1.8659504706276384</v>
      </c>
      <c r="M13">
        <f t="shared" si="2"/>
        <v>1989</v>
      </c>
      <c r="N13" s="2">
        <f t="shared" si="0"/>
        <v>1.2259507829977627</v>
      </c>
      <c r="P13" s="2">
        <f t="shared" si="3"/>
        <v>1.8659504706276384</v>
      </c>
    </row>
    <row r="14" spans="3:16" x14ac:dyDescent="0.2">
      <c r="C14">
        <f t="shared" si="4"/>
        <v>1990</v>
      </c>
      <c r="D14">
        <f>'Coal-311'!D14</f>
        <v>1.2212822796081924</v>
      </c>
      <c r="F14">
        <f t="shared" si="1"/>
        <v>2.005892311039629</v>
      </c>
      <c r="I14">
        <f>(0.33*G12+0.67*G15)</f>
        <v>-7.7486949759186616E-2</v>
      </c>
      <c r="J14">
        <f t="shared" si="5"/>
        <v>1.9284053612804424</v>
      </c>
      <c r="M14">
        <f t="shared" si="2"/>
        <v>1990</v>
      </c>
      <c r="N14" s="2">
        <f t="shared" si="0"/>
        <v>1.2212822796081924</v>
      </c>
      <c r="P14" s="2">
        <f t="shared" si="3"/>
        <v>1.9284053612804424</v>
      </c>
    </row>
    <row r="15" spans="3:16" x14ac:dyDescent="0.2">
      <c r="C15">
        <f t="shared" si="4"/>
        <v>1991</v>
      </c>
      <c r="D15">
        <f>'Coal-311'!D15</f>
        <v>1.223953695458593</v>
      </c>
      <c r="E15" s="3">
        <f>'Coal (MECS) Prices'!AU28</f>
        <v>2</v>
      </c>
      <c r="F15">
        <f t="shared" si="1"/>
        <v>2.004802123524791</v>
      </c>
      <c r="G15">
        <f>E15-F15</f>
        <v>-4.8021235247910354E-3</v>
      </c>
      <c r="H15">
        <f>G15^2</f>
        <v>2.3060390347351477E-5</v>
      </c>
      <c r="I15">
        <f>G15</f>
        <v>-4.8021235247910354E-3</v>
      </c>
      <c r="J15">
        <f t="shared" si="5"/>
        <v>2</v>
      </c>
      <c r="M15">
        <f t="shared" si="2"/>
        <v>1991</v>
      </c>
      <c r="N15" s="2">
        <f t="shared" si="0"/>
        <v>1.223953695458593</v>
      </c>
      <c r="O15">
        <f>E15</f>
        <v>2</v>
      </c>
      <c r="P15" s="2">
        <f t="shared" si="3"/>
        <v>2</v>
      </c>
    </row>
    <row r="16" spans="3:16" x14ac:dyDescent="0.2">
      <c r="C16">
        <f t="shared" si="4"/>
        <v>1992</v>
      </c>
      <c r="D16">
        <f>'Coal-311'!D16</f>
        <v>1.2035955056179777</v>
      </c>
      <c r="F16">
        <f t="shared" si="1"/>
        <v>1.9885861842781352</v>
      </c>
      <c r="I16">
        <f>(0.67*G15+0.33*G18)</f>
        <v>2.2633472259178986E-2</v>
      </c>
      <c r="J16">
        <f t="shared" si="5"/>
        <v>2.0112196565373139</v>
      </c>
      <c r="M16">
        <f t="shared" si="2"/>
        <v>1992</v>
      </c>
      <c r="N16" s="2">
        <f t="shared" si="0"/>
        <v>1.2035955056179777</v>
      </c>
      <c r="P16" s="2">
        <f t="shared" si="3"/>
        <v>2.0112196565373139</v>
      </c>
    </row>
    <row r="17" spans="3:16" x14ac:dyDescent="0.2">
      <c r="C17">
        <f t="shared" si="4"/>
        <v>1993</v>
      </c>
      <c r="D17">
        <f>'Coal-311'!D17</f>
        <v>1.1821880650994574</v>
      </c>
      <c r="F17">
        <f t="shared" si="1"/>
        <v>1.9542685470744692</v>
      </c>
      <c r="I17">
        <f>(0.33*G15+0.67*G18)</f>
        <v>5.0900449733572349E-2</v>
      </c>
      <c r="J17">
        <f t="shared" si="5"/>
        <v>2.0051689968080417</v>
      </c>
      <c r="M17">
        <f t="shared" si="2"/>
        <v>1993</v>
      </c>
      <c r="N17" s="2">
        <f t="shared" si="0"/>
        <v>1.1821880650994574</v>
      </c>
      <c r="P17" s="2">
        <f t="shared" si="3"/>
        <v>2.0051689968080417</v>
      </c>
    </row>
    <row r="18" spans="3:16" x14ac:dyDescent="0.2">
      <c r="C18">
        <f t="shared" si="4"/>
        <v>1994</v>
      </c>
      <c r="D18">
        <f>'Coal-311'!D18</f>
        <v>1.1635704576347983</v>
      </c>
      <c r="E18" s="3">
        <f>'Coal (MECS) Prices'!AU31</f>
        <v>2</v>
      </c>
      <c r="F18">
        <f t="shared" si="1"/>
        <v>1.9216639544824576</v>
      </c>
      <c r="G18">
        <f>E18-F18</f>
        <v>7.8336045517542363E-2</v>
      </c>
      <c r="H18">
        <f>G18^2</f>
        <v>6.1365360273264689E-3</v>
      </c>
      <c r="I18">
        <f>G18</f>
        <v>7.8336045517542363E-2</v>
      </c>
      <c r="J18">
        <f t="shared" si="5"/>
        <v>2</v>
      </c>
      <c r="M18">
        <f t="shared" si="2"/>
        <v>1994</v>
      </c>
      <c r="N18" s="2">
        <f t="shared" si="0"/>
        <v>1.1635704576347983</v>
      </c>
      <c r="O18">
        <f>E18</f>
        <v>2</v>
      </c>
      <c r="P18" s="2">
        <f t="shared" si="3"/>
        <v>2</v>
      </c>
    </row>
    <row r="19" spans="3:16" x14ac:dyDescent="0.2">
      <c r="C19">
        <f t="shared" si="4"/>
        <v>1995</v>
      </c>
      <c r="D19">
        <f>'Coal-311'!D19</f>
        <v>1.1644646924829156</v>
      </c>
      <c r="F19">
        <f t="shared" si="1"/>
        <v>1.9085885070500539</v>
      </c>
      <c r="I19">
        <f>0.75*G18+0.25*G22</f>
        <v>0.11158631992688611</v>
      </c>
      <c r="J19">
        <f t="shared" si="5"/>
        <v>2.0201748269769402</v>
      </c>
      <c r="M19">
        <f t="shared" si="2"/>
        <v>1995</v>
      </c>
      <c r="N19" s="2">
        <f t="shared" si="0"/>
        <v>1.1644646924829156</v>
      </c>
      <c r="P19" s="2">
        <f t="shared" si="3"/>
        <v>2.0201748269769402</v>
      </c>
    </row>
    <row r="20" spans="3:16" x14ac:dyDescent="0.2">
      <c r="C20">
        <f t="shared" si="4"/>
        <v>1996</v>
      </c>
      <c r="D20">
        <f>'Coal-311'!D20</f>
        <v>1.1383989145183175</v>
      </c>
      <c r="F20">
        <f t="shared" si="1"/>
        <v>1.8859436361570243</v>
      </c>
      <c r="I20">
        <f>0.5*G18+0.5*G22</f>
        <v>0.14483659433622986</v>
      </c>
      <c r="J20">
        <f t="shared" si="5"/>
        <v>2.0307802304932543</v>
      </c>
      <c r="M20">
        <f t="shared" si="2"/>
        <v>1996</v>
      </c>
      <c r="N20" s="2">
        <f t="shared" si="0"/>
        <v>1.1383989145183175</v>
      </c>
      <c r="P20" s="2">
        <f t="shared" si="3"/>
        <v>2.0307802304932543</v>
      </c>
    </row>
    <row r="21" spans="3:16" x14ac:dyDescent="0.2">
      <c r="C21">
        <f t="shared" si="4"/>
        <v>1997</v>
      </c>
      <c r="D21">
        <f>'Coal-311'!D21</f>
        <v>1.1114118177717636</v>
      </c>
      <c r="F21">
        <f t="shared" si="1"/>
        <v>1.8423822570045745</v>
      </c>
      <c r="I21">
        <f>0.25*G18+0.75*G22</f>
        <v>0.17808686874557361</v>
      </c>
      <c r="J21">
        <f t="shared" si="5"/>
        <v>2.0204691257501479</v>
      </c>
      <c r="M21">
        <f t="shared" si="2"/>
        <v>1997</v>
      </c>
      <c r="N21" s="2">
        <f t="shared" si="0"/>
        <v>1.1114118177717636</v>
      </c>
      <c r="P21" s="2">
        <f t="shared" si="3"/>
        <v>2.0204691257501479</v>
      </c>
    </row>
    <row r="22" spans="3:16" x14ac:dyDescent="0.2">
      <c r="C22">
        <f t="shared" si="4"/>
        <v>1998</v>
      </c>
      <c r="D22">
        <f>'Coal-311'!D22</f>
        <v>1.0738341968911918</v>
      </c>
      <c r="E22" s="3">
        <f>'Coal (MECS) Prices'!AU35</f>
        <v>2</v>
      </c>
      <c r="F22">
        <f t="shared" si="1"/>
        <v>1.7886628568450826</v>
      </c>
      <c r="G22">
        <f>E22-F22</f>
        <v>0.21133714315491736</v>
      </c>
      <c r="H22">
        <f>G22^2</f>
        <v>4.4663388076882034E-2</v>
      </c>
      <c r="I22">
        <f>G22</f>
        <v>0.21133714315491736</v>
      </c>
      <c r="J22">
        <f t="shared" si="5"/>
        <v>2</v>
      </c>
      <c r="M22">
        <f t="shared" si="2"/>
        <v>1998</v>
      </c>
      <c r="N22" s="2">
        <f t="shared" si="0"/>
        <v>1.0738341968911918</v>
      </c>
      <c r="O22">
        <f>E22</f>
        <v>2</v>
      </c>
      <c r="P22" s="2">
        <f t="shared" si="3"/>
        <v>2</v>
      </c>
    </row>
    <row r="23" spans="3:16" x14ac:dyDescent="0.2">
      <c r="C23">
        <f t="shared" si="4"/>
        <v>1999</v>
      </c>
      <c r="D23">
        <f>'Coal-311'!D23</f>
        <v>1.0635838150289019</v>
      </c>
      <c r="F23">
        <f t="shared" si="1"/>
        <v>1.7514901108385297</v>
      </c>
      <c r="I23">
        <f>0.75*G22+0.25*G26</f>
        <v>0.18629287484665707</v>
      </c>
      <c r="J23">
        <f t="shared" si="5"/>
        <v>1.9377829856851867</v>
      </c>
      <c r="M23">
        <f t="shared" si="2"/>
        <v>1999</v>
      </c>
      <c r="N23" s="2">
        <f t="shared" si="0"/>
        <v>1.0635838150289019</v>
      </c>
      <c r="P23" s="2">
        <f t="shared" si="3"/>
        <v>1.9377829856851867</v>
      </c>
    </row>
    <row r="24" spans="3:16" x14ac:dyDescent="0.2">
      <c r="C24">
        <f t="shared" si="4"/>
        <v>2000</v>
      </c>
      <c r="D24">
        <f>'Coal-311'!D24</f>
        <v>1.0766830138207757</v>
      </c>
      <c r="F24">
        <f t="shared" si="1"/>
        <v>1.7555657483563847</v>
      </c>
      <c r="I24">
        <f>0.5*G22+0.5*G26</f>
        <v>0.16124860653839679</v>
      </c>
      <c r="J24">
        <f t="shared" si="5"/>
        <v>1.9168143548947816</v>
      </c>
      <c r="M24">
        <f t="shared" si="2"/>
        <v>2000</v>
      </c>
      <c r="N24" s="2">
        <f t="shared" si="0"/>
        <v>1.0766830138207757</v>
      </c>
      <c r="P24" s="2">
        <f t="shared" si="3"/>
        <v>1.9168143548947816</v>
      </c>
    </row>
    <row r="25" spans="3:16" x14ac:dyDescent="0.2">
      <c r="C25">
        <f t="shared" si="4"/>
        <v>2001</v>
      </c>
      <c r="D25">
        <f>'Coal-311'!D25</f>
        <v>1.1211317418213969</v>
      </c>
      <c r="F25">
        <f t="shared" si="1"/>
        <v>1.8050798981606424</v>
      </c>
      <c r="I25">
        <f>0.25*G22+0.75*G26</f>
        <v>0.1362043382301365</v>
      </c>
      <c r="J25">
        <f t="shared" si="5"/>
        <v>1.941284236390779</v>
      </c>
      <c r="M25">
        <f t="shared" si="2"/>
        <v>2001</v>
      </c>
      <c r="N25" s="2">
        <f t="shared" si="0"/>
        <v>1.1211317418213969</v>
      </c>
      <c r="P25" s="2">
        <f t="shared" si="3"/>
        <v>1.941284236390779</v>
      </c>
    </row>
    <row r="26" spans="3:16" x14ac:dyDescent="0.2">
      <c r="C26">
        <f t="shared" si="4"/>
        <v>2002</v>
      </c>
      <c r="D26">
        <f>'Coal-311'!D26</f>
        <v>1.1777482269503547</v>
      </c>
      <c r="E26" s="3">
        <f>'Coal (MECS) Prices'!AU39</f>
        <v>2</v>
      </c>
      <c r="F26">
        <f t="shared" si="1"/>
        <v>1.8888399300781238</v>
      </c>
      <c r="G26">
        <f>E26-F26</f>
        <v>0.11116006992187621</v>
      </c>
      <c r="H26">
        <f>G26^2</f>
        <v>1.2356561145036409E-2</v>
      </c>
      <c r="I26">
        <f>G26</f>
        <v>0.11116006992187621</v>
      </c>
      <c r="J26">
        <f t="shared" si="5"/>
        <v>2</v>
      </c>
      <c r="M26">
        <f t="shared" si="2"/>
        <v>2002</v>
      </c>
      <c r="N26" s="2">
        <f t="shared" si="0"/>
        <v>1.1777482269503547</v>
      </c>
      <c r="O26">
        <f>E26</f>
        <v>2</v>
      </c>
      <c r="P26" s="2">
        <f t="shared" si="3"/>
        <v>2</v>
      </c>
    </row>
    <row r="27" spans="3:16" x14ac:dyDescent="0.2">
      <c r="C27">
        <f t="shared" si="4"/>
        <v>2003</v>
      </c>
      <c r="D27">
        <f>'Coal-311'!D27</f>
        <v>1.1895861148197597</v>
      </c>
      <c r="F27">
        <f t="shared" si="1"/>
        <v>1.9416215614184082</v>
      </c>
      <c r="I27">
        <f>0.75*G26+0.25*G30</f>
        <v>0.12554473865852556</v>
      </c>
      <c r="J27">
        <f t="shared" si="5"/>
        <v>2.0671663000769338</v>
      </c>
      <c r="M27">
        <f t="shared" si="2"/>
        <v>2003</v>
      </c>
      <c r="N27" s="2">
        <f t="shared" si="0"/>
        <v>1.1895861148197597</v>
      </c>
      <c r="P27" s="2">
        <f t="shared" si="3"/>
        <v>2.0671663000769338</v>
      </c>
    </row>
    <row r="28" spans="3:16" x14ac:dyDescent="0.2">
      <c r="C28">
        <f t="shared" si="4"/>
        <v>2004</v>
      </c>
      <c r="D28">
        <f>'Coal-311'!D28</f>
        <v>1.3600356030262573</v>
      </c>
      <c r="F28">
        <f t="shared" si="1"/>
        <v>2.102881526058324</v>
      </c>
      <c r="I28">
        <f>0.5*G26+0.5*G30</f>
        <v>0.1399294073951749</v>
      </c>
      <c r="J28">
        <f t="shared" si="5"/>
        <v>2.2428109334534989</v>
      </c>
      <c r="M28">
        <f t="shared" si="2"/>
        <v>2004</v>
      </c>
      <c r="N28" s="2">
        <f t="shared" si="0"/>
        <v>1.3600356030262573</v>
      </c>
      <c r="P28" s="2">
        <f t="shared" si="3"/>
        <v>2.2428109334534989</v>
      </c>
    </row>
    <row r="29" spans="3:16" x14ac:dyDescent="0.2">
      <c r="C29">
        <f t="shared" si="4"/>
        <v>2005</v>
      </c>
      <c r="D29">
        <f>'Coal-311'!D29</f>
        <v>1.6591523895401261</v>
      </c>
      <c r="F29">
        <f t="shared" si="1"/>
        <v>2.4974208995153351</v>
      </c>
      <c r="I29">
        <f>0.25*G26+0.75*G30</f>
        <v>0.15431407613182424</v>
      </c>
      <c r="J29">
        <f t="shared" si="5"/>
        <v>2.6517349756471593</v>
      </c>
      <c r="M29">
        <f t="shared" si="2"/>
        <v>2005</v>
      </c>
      <c r="N29" s="2">
        <f t="shared" si="0"/>
        <v>1.6591523895401261</v>
      </c>
      <c r="P29" s="2">
        <f t="shared" si="3"/>
        <v>2.6517349756471593</v>
      </c>
    </row>
    <row r="30" spans="3:16" x14ac:dyDescent="0.2">
      <c r="C30">
        <f t="shared" si="4"/>
        <v>2006</v>
      </c>
      <c r="D30">
        <f>'Coal-311'!D30</f>
        <v>1.7832199546485261</v>
      </c>
      <c r="E30" s="3">
        <f>'Coal (MECS) Prices'!AU43</f>
        <v>3</v>
      </c>
      <c r="F30">
        <f t="shared" si="1"/>
        <v>2.8313012551315264</v>
      </c>
      <c r="G30">
        <f>E30-F30</f>
        <v>0.16869874486847358</v>
      </c>
      <c r="H30">
        <f>G30^2</f>
        <v>2.8459266520198343E-2</v>
      </c>
      <c r="I30">
        <f>G30</f>
        <v>0.16869874486847358</v>
      </c>
      <c r="J30">
        <f t="shared" si="5"/>
        <v>3</v>
      </c>
      <c r="M30">
        <f t="shared" si="2"/>
        <v>2006</v>
      </c>
      <c r="N30" s="2">
        <f t="shared" si="0"/>
        <v>1.7832199546485261</v>
      </c>
      <c r="O30">
        <f>E30</f>
        <v>3</v>
      </c>
      <c r="P30" s="2">
        <f t="shared" si="3"/>
        <v>3</v>
      </c>
    </row>
    <row r="31" spans="3:16" x14ac:dyDescent="0.2">
      <c r="C31">
        <f t="shared" si="4"/>
        <v>2007</v>
      </c>
      <c r="D31">
        <f>'Coal-311'!D31</f>
        <v>1.8238712561466248</v>
      </c>
      <c r="F31">
        <f t="shared" si="1"/>
        <v>2.960120904950883</v>
      </c>
      <c r="I31" s="15">
        <f>G30</f>
        <v>0.16869874486847358</v>
      </c>
      <c r="J31">
        <f t="shared" si="5"/>
        <v>3.1288196498193566</v>
      </c>
      <c r="M31">
        <f t="shared" si="2"/>
        <v>2007</v>
      </c>
      <c r="N31" s="2">
        <f t="shared" si="0"/>
        <v>1.8238712561466248</v>
      </c>
      <c r="P31" s="2">
        <f t="shared" si="3"/>
        <v>3.1288196498193566</v>
      </c>
    </row>
    <row r="32" spans="3:16" x14ac:dyDescent="0.2">
      <c r="C32">
        <f t="shared" si="4"/>
        <v>2008</v>
      </c>
      <c r="D32">
        <f>'Coal-311'!D32</f>
        <v>2.3044843049327355</v>
      </c>
      <c r="F32">
        <f t="shared" si="1"/>
        <v>3.4202422368598366</v>
      </c>
      <c r="I32" s="15">
        <f>G30</f>
        <v>0.16869874486847358</v>
      </c>
      <c r="J32">
        <f t="shared" si="5"/>
        <v>3.5889409817283102</v>
      </c>
      <c r="M32">
        <f t="shared" si="2"/>
        <v>2008</v>
      </c>
      <c r="N32" s="2">
        <f t="shared" si="0"/>
        <v>2.3044843049327355</v>
      </c>
      <c r="P32" s="2">
        <f t="shared" si="3"/>
        <v>3.5889409817283102</v>
      </c>
    </row>
    <row r="33" spans="3:16" x14ac:dyDescent="0.2">
      <c r="C33">
        <f t="shared" si="4"/>
        <v>2009</v>
      </c>
      <c r="D33">
        <f>'Coal-311'!D33</f>
        <v>2.5407882676443627</v>
      </c>
      <c r="F33">
        <f t="shared" si="1"/>
        <v>3.9897627118801164</v>
      </c>
      <c r="I33" s="15">
        <f>0.5*G30+0.5*G34</f>
        <v>-0.29335780683182122</v>
      </c>
      <c r="J33">
        <f t="shared" si="5"/>
        <v>3.6964049050482952</v>
      </c>
      <c r="M33">
        <f t="shared" si="2"/>
        <v>2009</v>
      </c>
      <c r="N33" s="2">
        <f t="shared" si="0"/>
        <v>2.5407882676443627</v>
      </c>
      <c r="P33" s="2">
        <f t="shared" si="3"/>
        <v>3.6964049050482952</v>
      </c>
    </row>
    <row r="34" spans="3:16" x14ac:dyDescent="0.2">
      <c r="C34">
        <f t="shared" si="4"/>
        <v>2010</v>
      </c>
      <c r="D34" s="3">
        <f>[4]Prices!H30</f>
        <v>2.7862700228832953</v>
      </c>
      <c r="E34" s="3">
        <f>'Coal (MECS) Prices'!AU47</f>
        <v>3.63</v>
      </c>
      <c r="F34">
        <f>$H$3*D34+$I$3*D33</f>
        <v>4.3854143585321159</v>
      </c>
      <c r="G34">
        <f>E34-F34</f>
        <v>-0.75541435853211603</v>
      </c>
      <c r="H34">
        <f>G34^2</f>
        <v>0.57065085307648833</v>
      </c>
      <c r="I34">
        <f>G34</f>
        <v>-0.75541435853211603</v>
      </c>
      <c r="J34">
        <f>F34+I34</f>
        <v>3.63</v>
      </c>
      <c r="M34">
        <f>C34</f>
        <v>2010</v>
      </c>
      <c r="N34">
        <f t="shared" si="0"/>
        <v>2.7862700228832953</v>
      </c>
      <c r="O34">
        <f>E34</f>
        <v>3.63</v>
      </c>
      <c r="P34" s="2">
        <f>J34</f>
        <v>3.63</v>
      </c>
    </row>
    <row r="35" spans="3:16" x14ac:dyDescent="0.2">
      <c r="C35">
        <f t="shared" si="4"/>
        <v>2011</v>
      </c>
      <c r="D35" s="3">
        <f>[4]Prices!H31</f>
        <v>3.175707000463607</v>
      </c>
      <c r="F35">
        <f t="shared" ref="F35:F42" si="6">$H$3*D35+$I$3*D34</f>
        <v>4.9166489472750872</v>
      </c>
      <c r="I35">
        <f>0.75*G34+0.25*G38</f>
        <v>-0.42094465878895004</v>
      </c>
      <c r="J35">
        <f t="shared" ref="J35:J42" si="7">F35+I35</f>
        <v>4.4957042884861371</v>
      </c>
      <c r="M35">
        <f t="shared" ref="M35:M42" si="8">C35</f>
        <v>2011</v>
      </c>
      <c r="N35">
        <f t="shared" si="0"/>
        <v>3.175707000463607</v>
      </c>
      <c r="P35" s="2">
        <f t="shared" ref="P35:P42" si="9">J35</f>
        <v>4.4957042884861371</v>
      </c>
    </row>
    <row r="36" spans="3:16" x14ac:dyDescent="0.2">
      <c r="C36">
        <f t="shared" si="4"/>
        <v>2012</v>
      </c>
      <c r="D36" s="3">
        <f>[4]Prices!H32</f>
        <v>3.0787878787878791</v>
      </c>
      <c r="F36">
        <f t="shared" si="6"/>
        <v>5.1202081532314505</v>
      </c>
      <c r="I36">
        <f>0.5*G34+0.5*G38</f>
        <v>-8.6474959045784061E-2</v>
      </c>
      <c r="J36">
        <f t="shared" si="7"/>
        <v>5.0337331941856664</v>
      </c>
      <c r="M36">
        <f t="shared" si="8"/>
        <v>2012</v>
      </c>
      <c r="N36">
        <f t="shared" si="0"/>
        <v>3.0787878787878791</v>
      </c>
      <c r="P36" s="2">
        <f t="shared" si="9"/>
        <v>5.0337331941856664</v>
      </c>
    </row>
    <row r="37" spans="3:16" x14ac:dyDescent="0.2">
      <c r="C37">
        <f t="shared" si="4"/>
        <v>2013</v>
      </c>
      <c r="D37" s="3">
        <f>[4]Prices!H33</f>
        <v>2.8060185185185182</v>
      </c>
      <c r="F37">
        <f>$H$3*D37+$I$3*D36</f>
        <v>4.8040321234008818</v>
      </c>
      <c r="I37">
        <f>0.25*G34+0.75*G38</f>
        <v>0.24799474069738192</v>
      </c>
      <c r="J37">
        <f t="shared" si="7"/>
        <v>5.0520268640982637</v>
      </c>
      <c r="M37">
        <f t="shared" si="8"/>
        <v>2013</v>
      </c>
      <c r="N37">
        <f t="shared" si="0"/>
        <v>2.8060185185185182</v>
      </c>
      <c r="P37" s="2">
        <f t="shared" si="9"/>
        <v>5.0520268640982637</v>
      </c>
    </row>
    <row r="38" spans="3:16" x14ac:dyDescent="0.2">
      <c r="C38">
        <f t="shared" si="4"/>
        <v>2014</v>
      </c>
      <c r="D38" s="3">
        <f>[4]Prices!H34</f>
        <v>2.6011614401858307</v>
      </c>
      <c r="E38" s="3">
        <f>'Coal (MECS) Prices'!AU51</f>
        <v>5</v>
      </c>
      <c r="F38">
        <f t="shared" si="6"/>
        <v>4.4175355595594521</v>
      </c>
      <c r="G38">
        <f>E38-F38</f>
        <v>0.5824644404405479</v>
      </c>
      <c r="H38">
        <f>G38^2</f>
        <v>0.3392648243777206</v>
      </c>
      <c r="I38">
        <f>G38</f>
        <v>0.5824644404405479</v>
      </c>
      <c r="J38">
        <f t="shared" si="7"/>
        <v>5</v>
      </c>
      <c r="M38">
        <f t="shared" si="8"/>
        <v>2014</v>
      </c>
      <c r="N38">
        <f t="shared" si="0"/>
        <v>2.6011614401858307</v>
      </c>
      <c r="O38">
        <f>E38</f>
        <v>5</v>
      </c>
      <c r="P38" s="2">
        <f t="shared" si="9"/>
        <v>5</v>
      </c>
    </row>
    <row r="39" spans="3:16" x14ac:dyDescent="0.2">
      <c r="C39">
        <f t="shared" si="4"/>
        <v>2015</v>
      </c>
      <c r="D39" s="3">
        <f>[4]Prices!H35</f>
        <v>2.4259102455546149</v>
      </c>
      <c r="F39">
        <f t="shared" si="6"/>
        <v>4.1081294622860112</v>
      </c>
      <c r="I39" s="21">
        <f>I38</f>
        <v>0.5824644404405479</v>
      </c>
      <c r="J39">
        <f t="shared" si="7"/>
        <v>4.6905939027265591</v>
      </c>
      <c r="M39">
        <f t="shared" si="8"/>
        <v>2015</v>
      </c>
      <c r="N39">
        <f t="shared" si="0"/>
        <v>2.4259102455546149</v>
      </c>
      <c r="P39" s="2">
        <f t="shared" si="9"/>
        <v>4.6905939027265591</v>
      </c>
    </row>
    <row r="40" spans="3:16" x14ac:dyDescent="0.2">
      <c r="C40">
        <f t="shared" si="4"/>
        <v>2016</v>
      </c>
      <c r="D40" s="3">
        <f>[4]Prices!H36</f>
        <v>2.2987413915934458</v>
      </c>
      <c r="F40">
        <f t="shared" si="6"/>
        <v>3.8637891249264449</v>
      </c>
      <c r="I40" s="21">
        <f t="shared" ref="I40:I42" si="10">I39</f>
        <v>0.5824644404405479</v>
      </c>
      <c r="J40">
        <f t="shared" si="7"/>
        <v>4.4462535653669928</v>
      </c>
      <c r="M40">
        <f t="shared" si="8"/>
        <v>2016</v>
      </c>
      <c r="N40">
        <f t="shared" si="0"/>
        <v>2.2987413915934458</v>
      </c>
      <c r="P40" s="2">
        <f t="shared" si="9"/>
        <v>4.4462535653669928</v>
      </c>
    </row>
    <row r="41" spans="3:16" x14ac:dyDescent="0.2">
      <c r="C41">
        <f t="shared" si="4"/>
        <v>2017</v>
      </c>
      <c r="D41" s="3">
        <f>[4]Prices!H37</f>
        <v>2.6728199211614267</v>
      </c>
      <c r="F41">
        <f t="shared" si="6"/>
        <v>4.103562101446423</v>
      </c>
      <c r="I41" s="21">
        <f t="shared" si="10"/>
        <v>0.5824644404405479</v>
      </c>
      <c r="J41">
        <f t="shared" si="7"/>
        <v>4.6860265418869709</v>
      </c>
      <c r="M41">
        <f t="shared" si="8"/>
        <v>2017</v>
      </c>
      <c r="N41">
        <f t="shared" si="0"/>
        <v>2.6728199211614267</v>
      </c>
      <c r="P41" s="2">
        <f t="shared" si="9"/>
        <v>4.6860265418869709</v>
      </c>
    </row>
    <row r="42" spans="3:16" x14ac:dyDescent="0.2">
      <c r="C42">
        <f t="shared" si="4"/>
        <v>2018</v>
      </c>
      <c r="D42" s="3">
        <f>[4]Prices!H38</f>
        <v>2.8656155070157672</v>
      </c>
      <c r="F42">
        <f t="shared" si="6"/>
        <v>4.5547746599452186</v>
      </c>
      <c r="I42" s="21">
        <f t="shared" si="10"/>
        <v>0.5824644404405479</v>
      </c>
      <c r="J42">
        <f t="shared" si="7"/>
        <v>5.1372391003857665</v>
      </c>
      <c r="M42">
        <f t="shared" si="8"/>
        <v>2018</v>
      </c>
      <c r="N42">
        <f t="shared" si="0"/>
        <v>2.8656155070157672</v>
      </c>
      <c r="P42" s="2">
        <f t="shared" si="9"/>
        <v>5.1372391003857665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Coal (MECS) Prices</vt:lpstr>
      <vt:lpstr>Predicted Coal Prices</vt:lpstr>
      <vt:lpstr>Coal-311</vt:lpstr>
      <vt:lpstr>Coal-312</vt:lpstr>
      <vt:lpstr>Coal-313</vt:lpstr>
      <vt:lpstr>Coal-314</vt:lpstr>
      <vt:lpstr>Coal-315</vt:lpstr>
      <vt:lpstr>Coal-316</vt:lpstr>
      <vt:lpstr>Coal-321</vt:lpstr>
      <vt:lpstr>Coal-322</vt:lpstr>
      <vt:lpstr>Coal-323</vt:lpstr>
      <vt:lpstr>Coal-324</vt:lpstr>
      <vt:lpstr>Coal-325</vt:lpstr>
      <vt:lpstr>Coal-326</vt:lpstr>
      <vt:lpstr>Coal-327</vt:lpstr>
      <vt:lpstr>Coal-331</vt:lpstr>
      <vt:lpstr>Coal-332</vt:lpstr>
      <vt:lpstr>Coal-333</vt:lpstr>
      <vt:lpstr>Coal-334</vt:lpstr>
      <vt:lpstr>Coal-335</vt:lpstr>
      <vt:lpstr>Coal-336</vt:lpstr>
      <vt:lpstr>Coal-337</vt:lpstr>
      <vt:lpstr>Coal-339</vt:lpstr>
    </vt:vector>
  </TitlesOfParts>
  <Company>Pacific Northwest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David</cp:lastModifiedBy>
  <dcterms:created xsi:type="dcterms:W3CDTF">2010-10-31T16:10:11Z</dcterms:created>
  <dcterms:modified xsi:type="dcterms:W3CDTF">2020-01-03T03:54:18Z</dcterms:modified>
</cp:coreProperties>
</file>