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drawings/drawing18.xml" ContentType="application/vnd.openxmlformats-officedocument.drawing+xml"/>
  <Override PartName="/xl/charts/chart18.xml" ContentType="application/vnd.openxmlformats-officedocument.drawingml.chart+xml"/>
  <Override PartName="/xl/drawings/drawing19.xml" ContentType="application/vnd.openxmlformats-officedocument.drawing+xml"/>
  <Override PartName="/xl/charts/chart19.xml" ContentType="application/vnd.openxmlformats-officedocument.drawingml.chart+xml"/>
  <Override PartName="/xl/drawings/drawing20.xml" ContentType="application/vnd.openxmlformats-officedocument.drawing+xml"/>
  <Override PartName="/xl/charts/chart20.xml" ContentType="application/vnd.openxmlformats-officedocument.drawingml.chart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dicators - Industrial_2020\Fuel_Prices_by_Sector\"/>
    </mc:Choice>
  </mc:AlternateContent>
  <xr:revisionPtr revIDLastSave="0" documentId="13_ncr:1_{D9EC7828-AFED-4BF9-8FB9-F1FF9C4E6177}" xr6:coauthVersionLast="45" xr6:coauthVersionMax="45" xr10:uidLastSave="{00000000-0000-0000-0000-000000000000}"/>
  <bookViews>
    <workbookView xWindow="2760" yWindow="1575" windowWidth="25395" windowHeight="14040" xr2:uid="{00000000-000D-0000-FFFF-FFFF00000000}"/>
  </bookViews>
  <sheets>
    <sheet name="Distillate_Prices" sheetId="26" r:id="rId1"/>
    <sheet name="Predicted Distillate Prices" sheetId="25" r:id="rId2"/>
    <sheet name="Dist-311" sheetId="1" r:id="rId3"/>
    <sheet name="Dist-312" sheetId="27" r:id="rId4"/>
    <sheet name="Dist-313" sheetId="28" r:id="rId5"/>
    <sheet name="Dist-314" sheetId="29" r:id="rId6"/>
    <sheet name="Dist-315" sheetId="30" r:id="rId7"/>
    <sheet name="Dist-316" sheetId="31" r:id="rId8"/>
    <sheet name="Dist-321" sheetId="32" r:id="rId9"/>
    <sheet name="Dist-322" sheetId="33" r:id="rId10"/>
    <sheet name="Dist-323" sheetId="34" r:id="rId11"/>
    <sheet name="Dist-324" sheetId="35" r:id="rId12"/>
    <sheet name="Dist-325" sheetId="36" r:id="rId13"/>
    <sheet name="Dist-326" sheetId="37" r:id="rId14"/>
    <sheet name="Dist-327" sheetId="38" r:id="rId15"/>
    <sheet name="Dist-331" sheetId="39" r:id="rId16"/>
    <sheet name="Dist-332" sheetId="40" r:id="rId17"/>
    <sheet name="Dist-333" sheetId="41" r:id="rId18"/>
    <sheet name="Dist-334" sheetId="42" r:id="rId19"/>
    <sheet name="Dist-335" sheetId="43" r:id="rId20"/>
    <sheet name="Dist-336" sheetId="44" r:id="rId21"/>
    <sheet name="Dist-337" sheetId="45" r:id="rId22"/>
    <sheet name="Dist-339" sheetId="47" r:id="rId23"/>
  </sheets>
  <externalReferences>
    <externalReference r:id="rId24"/>
    <externalReference r:id="rId25"/>
    <externalReference r:id="rId26"/>
    <externalReference r:id="rId27"/>
  </externalReferences>
  <definedNames>
    <definedName name="solver_adj" localSheetId="2" hidden="1">'Dist-311'!$H$3:$I$3</definedName>
    <definedName name="solver_adj" localSheetId="3" hidden="1">'Dist-312'!$H$3:$I$3</definedName>
    <definedName name="solver_adj" localSheetId="4" hidden="1">'Dist-313'!$H$3:$I$3</definedName>
    <definedName name="solver_adj" localSheetId="5" hidden="1">'Dist-314'!$H$3:$I$3</definedName>
    <definedName name="solver_adj" localSheetId="6" hidden="1">'Dist-315'!$H$3:$I$3</definedName>
    <definedName name="solver_adj" localSheetId="7" hidden="1">'Dist-316'!$H$3:$I$3</definedName>
    <definedName name="solver_adj" localSheetId="8" hidden="1">'Dist-321'!$H$3:$I$3</definedName>
    <definedName name="solver_adj" localSheetId="9" hidden="1">'Dist-322'!$H$3:$I$3</definedName>
    <definedName name="solver_adj" localSheetId="10" hidden="1">'Dist-323'!$H$3:$I$3</definedName>
    <definedName name="solver_adj" localSheetId="11" hidden="1">'Dist-324'!$H$3:$I$3</definedName>
    <definedName name="solver_adj" localSheetId="12" hidden="1">'Dist-325'!$H$3:$I$3</definedName>
    <definedName name="solver_adj" localSheetId="13" hidden="1">'Dist-326'!$H$3:$I$3</definedName>
    <definedName name="solver_adj" localSheetId="14" hidden="1">'Dist-327'!$H$3:$I$3</definedName>
    <definedName name="solver_adj" localSheetId="15" hidden="1">'Dist-331'!$H$3:$I$3</definedName>
    <definedName name="solver_adj" localSheetId="16" hidden="1">'Dist-332'!$H$3:$I$3</definedName>
    <definedName name="solver_adj" localSheetId="17" hidden="1">'Dist-333'!$H$3:$I$3</definedName>
    <definedName name="solver_adj" localSheetId="18" hidden="1">'Dist-334'!$H$3:$I$3</definedName>
    <definedName name="solver_adj" localSheetId="19" hidden="1">'Dist-335'!$H$3:$I$3</definedName>
    <definedName name="solver_adj" localSheetId="20" hidden="1">'Dist-336'!$H$3:$I$3</definedName>
    <definedName name="solver_adj" localSheetId="21" hidden="1">'Dist-337'!$H$3:$I$3</definedName>
    <definedName name="solver_adj" localSheetId="22" hidden="1">'Dist-339'!$H$3:$I$3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cvg" localSheetId="12" hidden="1">0.0001</definedName>
    <definedName name="solver_cvg" localSheetId="13" hidden="1">0.0001</definedName>
    <definedName name="solver_cvg" localSheetId="14" hidden="1">0.0001</definedName>
    <definedName name="solver_cvg" localSheetId="15" hidden="1">0.0001</definedName>
    <definedName name="solver_cvg" localSheetId="16" hidden="1">0.0001</definedName>
    <definedName name="solver_cvg" localSheetId="17" hidden="1">0.0001</definedName>
    <definedName name="solver_cvg" localSheetId="18" hidden="1">0.0001</definedName>
    <definedName name="solver_cvg" localSheetId="19" hidden="1">0.0001</definedName>
    <definedName name="solver_cvg" localSheetId="20" hidden="1">0.0001</definedName>
    <definedName name="solver_cvg" localSheetId="21" hidden="1">0.0001</definedName>
    <definedName name="solver_cvg" localSheetId="22" hidden="1">0.0001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drv" localSheetId="12" hidden="1">1</definedName>
    <definedName name="solver_drv" localSheetId="13" hidden="1">1</definedName>
    <definedName name="solver_drv" localSheetId="14" hidden="1">1</definedName>
    <definedName name="solver_drv" localSheetId="15" hidden="1">1</definedName>
    <definedName name="solver_drv" localSheetId="16" hidden="1">1</definedName>
    <definedName name="solver_drv" localSheetId="17" hidden="1">1</definedName>
    <definedName name="solver_drv" localSheetId="18" hidden="1">1</definedName>
    <definedName name="solver_drv" localSheetId="19" hidden="1">1</definedName>
    <definedName name="solver_drv" localSheetId="20" hidden="1">1</definedName>
    <definedName name="solver_drv" localSheetId="21" hidden="1">1</definedName>
    <definedName name="solver_drv" localSheetId="22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eng" localSheetId="8" hidden="1">1</definedName>
    <definedName name="solver_eng" localSheetId="9" hidden="1">1</definedName>
    <definedName name="solver_eng" localSheetId="10" hidden="1">1</definedName>
    <definedName name="solver_eng" localSheetId="11" hidden="1">1</definedName>
    <definedName name="solver_eng" localSheetId="12" hidden="1">1</definedName>
    <definedName name="solver_eng" localSheetId="13" hidden="1">1</definedName>
    <definedName name="solver_eng" localSheetId="14" hidden="1">1</definedName>
    <definedName name="solver_eng" localSheetId="15" hidden="1">1</definedName>
    <definedName name="solver_eng" localSheetId="16" hidden="1">1</definedName>
    <definedName name="solver_eng" localSheetId="17" hidden="1">1</definedName>
    <definedName name="solver_eng" localSheetId="18" hidden="1">1</definedName>
    <definedName name="solver_eng" localSheetId="19" hidden="1">1</definedName>
    <definedName name="solver_eng" localSheetId="20" hidden="1">1</definedName>
    <definedName name="solver_eng" localSheetId="21" hidden="1">1</definedName>
    <definedName name="solver_eng" localSheetId="22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est" localSheetId="6" hidden="1">1</definedName>
    <definedName name="solver_est" localSheetId="7" hidden="1">1</definedName>
    <definedName name="solver_est" localSheetId="8" hidden="1">1</definedName>
    <definedName name="solver_est" localSheetId="9" hidden="1">1</definedName>
    <definedName name="solver_est" localSheetId="10" hidden="1">1</definedName>
    <definedName name="solver_est" localSheetId="11" hidden="1">1</definedName>
    <definedName name="solver_est" localSheetId="12" hidden="1">1</definedName>
    <definedName name="solver_est" localSheetId="13" hidden="1">1</definedName>
    <definedName name="solver_est" localSheetId="14" hidden="1">1</definedName>
    <definedName name="solver_est" localSheetId="15" hidden="1">1</definedName>
    <definedName name="solver_est" localSheetId="16" hidden="1">1</definedName>
    <definedName name="solver_est" localSheetId="17" hidden="1">1</definedName>
    <definedName name="solver_est" localSheetId="18" hidden="1">1</definedName>
    <definedName name="solver_est" localSheetId="19" hidden="1">1</definedName>
    <definedName name="solver_est" localSheetId="20" hidden="1">1</definedName>
    <definedName name="solver_est" localSheetId="21" hidden="1">1</definedName>
    <definedName name="solver_est" localSheetId="22" hidden="1">1</definedName>
    <definedName name="solver_itr" localSheetId="2" hidden="1">100</definedName>
    <definedName name="solver_itr" localSheetId="3" hidden="1">100</definedName>
    <definedName name="solver_itr" localSheetId="4" hidden="1">100</definedName>
    <definedName name="solver_itr" localSheetId="5" hidden="1">100</definedName>
    <definedName name="solver_itr" localSheetId="6" hidden="1">100</definedName>
    <definedName name="solver_itr" localSheetId="7" hidden="1">100</definedName>
    <definedName name="solver_itr" localSheetId="8" hidden="1">100</definedName>
    <definedName name="solver_itr" localSheetId="9" hidden="1">100</definedName>
    <definedName name="solver_itr" localSheetId="10" hidden="1">100</definedName>
    <definedName name="solver_itr" localSheetId="11" hidden="1">100</definedName>
    <definedName name="solver_itr" localSheetId="12" hidden="1">100</definedName>
    <definedName name="solver_itr" localSheetId="13" hidden="1">100</definedName>
    <definedName name="solver_itr" localSheetId="14" hidden="1">100</definedName>
    <definedName name="solver_itr" localSheetId="15" hidden="1">100</definedName>
    <definedName name="solver_itr" localSheetId="16" hidden="1">100</definedName>
    <definedName name="solver_itr" localSheetId="17" hidden="1">100</definedName>
    <definedName name="solver_itr" localSheetId="18" hidden="1">100</definedName>
    <definedName name="solver_itr" localSheetId="19" hidden="1">100</definedName>
    <definedName name="solver_itr" localSheetId="20" hidden="1">100</definedName>
    <definedName name="solver_itr" localSheetId="21" hidden="1">100</definedName>
    <definedName name="solver_itr" localSheetId="22" hidden="1">100</definedName>
    <definedName name="solver_lhs1" localSheetId="3" hidden="1">'Dist-312'!$H$3</definedName>
    <definedName name="solver_lhs1" localSheetId="4" hidden="1">'Dist-313'!$H$3</definedName>
    <definedName name="solver_lhs1" localSheetId="5" hidden="1">'Dist-314'!$H$3</definedName>
    <definedName name="solver_lhs1" localSheetId="6" hidden="1">'Dist-315'!$H$3</definedName>
    <definedName name="solver_lhs1" localSheetId="7" hidden="1">'Dist-316'!$H$3</definedName>
    <definedName name="solver_lhs1" localSheetId="8" hidden="1">'Dist-321'!$H$3</definedName>
    <definedName name="solver_lhs1" localSheetId="9" hidden="1">'Dist-322'!$H$3</definedName>
    <definedName name="solver_lhs1" localSheetId="10" hidden="1">'Dist-323'!$H$3</definedName>
    <definedName name="solver_lhs1" localSheetId="11" hidden="1">'Dist-324'!$H$3</definedName>
    <definedName name="solver_lhs1" localSheetId="12" hidden="1">'Dist-325'!$H$3</definedName>
    <definedName name="solver_lhs1" localSheetId="13" hidden="1">'Dist-326'!$H$3</definedName>
    <definedName name="solver_lhs1" localSheetId="14" hidden="1">'Dist-327'!$H$3</definedName>
    <definedName name="solver_lhs1" localSheetId="15" hidden="1">'Dist-331'!$H$3</definedName>
    <definedName name="solver_lhs1" localSheetId="16" hidden="1">'Dist-332'!$H$3</definedName>
    <definedName name="solver_lhs1" localSheetId="17" hidden="1">'Dist-333'!$H$3</definedName>
    <definedName name="solver_lhs1" localSheetId="18" hidden="1">'Dist-334'!$H$3</definedName>
    <definedName name="solver_lhs1" localSheetId="19" hidden="1">'Dist-335'!$H$3</definedName>
    <definedName name="solver_lhs1" localSheetId="20" hidden="1">'Dist-336'!$H$3</definedName>
    <definedName name="solver_lhs1" localSheetId="21" hidden="1">'Dist-337'!$H$3</definedName>
    <definedName name="solver_lhs1" localSheetId="22" hidden="1">'Dist-339'!$H$3</definedName>
    <definedName name="solver_lhs2" localSheetId="3" hidden="1">'Dist-312'!$I$3</definedName>
    <definedName name="solver_lhs2" localSheetId="4" hidden="1">'Dist-313'!$I$3</definedName>
    <definedName name="solver_lhs2" localSheetId="5" hidden="1">'Dist-314'!$I$3</definedName>
    <definedName name="solver_lhs2" localSheetId="6" hidden="1">'Dist-315'!$I$3</definedName>
    <definedName name="solver_lhs2" localSheetId="7" hidden="1">'Dist-316'!$I$3</definedName>
    <definedName name="solver_lhs2" localSheetId="8" hidden="1">'Dist-321'!$I$3</definedName>
    <definedName name="solver_lhs2" localSheetId="9" hidden="1">'Dist-322'!$I$3</definedName>
    <definedName name="solver_lhs2" localSheetId="10" hidden="1">'Dist-323'!$I$3</definedName>
    <definedName name="solver_lhs2" localSheetId="11" hidden="1">'Dist-324'!$I$3</definedName>
    <definedName name="solver_lhs2" localSheetId="12" hidden="1">'Dist-325'!$I$3</definedName>
    <definedName name="solver_lhs2" localSheetId="13" hidden="1">'Dist-326'!$I$3</definedName>
    <definedName name="solver_lhs2" localSheetId="14" hidden="1">'Dist-327'!$I$3</definedName>
    <definedName name="solver_lhs2" localSheetId="15" hidden="1">'Dist-331'!$I$3</definedName>
    <definedName name="solver_lhs2" localSheetId="16" hidden="1">'Dist-332'!$I$3</definedName>
    <definedName name="solver_lhs2" localSheetId="17" hidden="1">'Dist-333'!$I$3</definedName>
    <definedName name="solver_lhs2" localSheetId="18" hidden="1">'Dist-334'!$I$3</definedName>
    <definedName name="solver_lhs2" localSheetId="19" hidden="1">'Dist-335'!$I$3</definedName>
    <definedName name="solver_lhs2" localSheetId="20" hidden="1">'Dist-336'!$I$3</definedName>
    <definedName name="solver_lhs2" localSheetId="21" hidden="1">'Dist-337'!$I$3</definedName>
    <definedName name="solver_lhs2" localSheetId="22" hidden="1">'Dist-339'!$I$3</definedName>
    <definedName name="solver_lhs3" localSheetId="4" hidden="1">'Dist-313'!$Y$3</definedName>
    <definedName name="solver_lhs3" localSheetId="5" hidden="1">'Dist-314'!$Y$3</definedName>
    <definedName name="solver_lhs3" localSheetId="6" hidden="1">'Dist-315'!$Y$3</definedName>
    <definedName name="solver_lhs3" localSheetId="7" hidden="1">'Dist-316'!$Y$3</definedName>
    <definedName name="solver_lhs3" localSheetId="8" hidden="1">'Dist-321'!$Y$3</definedName>
    <definedName name="solver_lhs3" localSheetId="9" hidden="1">'Dist-322'!$Y$3</definedName>
    <definedName name="solver_lhs3" localSheetId="10" hidden="1">'Dist-323'!$Y$3</definedName>
    <definedName name="solver_lhs3" localSheetId="11" hidden="1">'Dist-324'!$Y$3</definedName>
    <definedName name="solver_lhs3" localSheetId="12" hidden="1">'Dist-325'!$Y$3</definedName>
    <definedName name="solver_lhs3" localSheetId="13" hidden="1">'Dist-326'!$Y$3</definedName>
    <definedName name="solver_lhs3" localSheetId="14" hidden="1">'Dist-327'!$Y$3</definedName>
    <definedName name="solver_lhs3" localSheetId="15" hidden="1">'Dist-331'!$Y$3</definedName>
    <definedName name="solver_lhs3" localSheetId="16" hidden="1">'Dist-332'!$Y$3</definedName>
    <definedName name="solver_lhs3" localSheetId="17" hidden="1">'Dist-333'!$Y$3</definedName>
    <definedName name="solver_lhs3" localSheetId="18" hidden="1">'Dist-334'!$Y$3</definedName>
    <definedName name="solver_lhs3" localSheetId="19" hidden="1">'Dist-335'!$Y$3</definedName>
    <definedName name="solver_lhs3" localSheetId="20" hidden="1">'Dist-336'!$Y$3</definedName>
    <definedName name="solver_lhs3" localSheetId="21" hidden="1">'Dist-337'!$Y$3</definedName>
    <definedName name="solver_lhs3" localSheetId="22" hidden="1">'Dist-339'!$Y$3</definedName>
    <definedName name="solver_lin" localSheetId="2" hidden="1">2</definedName>
    <definedName name="solver_lin" localSheetId="3" hidden="1">2</definedName>
    <definedName name="solver_lin" localSheetId="4" hidden="1">2</definedName>
    <definedName name="solver_lin" localSheetId="5" hidden="1">2</definedName>
    <definedName name="solver_lin" localSheetId="6" hidden="1">2</definedName>
    <definedName name="solver_lin" localSheetId="7" hidden="1">2</definedName>
    <definedName name="solver_lin" localSheetId="8" hidden="1">2</definedName>
    <definedName name="solver_lin" localSheetId="9" hidden="1">2</definedName>
    <definedName name="solver_lin" localSheetId="10" hidden="1">2</definedName>
    <definedName name="solver_lin" localSheetId="11" hidden="1">2</definedName>
    <definedName name="solver_lin" localSheetId="12" hidden="1">2</definedName>
    <definedName name="solver_lin" localSheetId="13" hidden="1">2</definedName>
    <definedName name="solver_lin" localSheetId="14" hidden="1">2</definedName>
    <definedName name="solver_lin" localSheetId="15" hidden="1">2</definedName>
    <definedName name="solver_lin" localSheetId="16" hidden="1">2</definedName>
    <definedName name="solver_lin" localSheetId="17" hidden="1">2</definedName>
    <definedName name="solver_lin" localSheetId="18" hidden="1">2</definedName>
    <definedName name="solver_lin" localSheetId="19" hidden="1">2</definedName>
    <definedName name="solver_lin" localSheetId="20" hidden="1">2</definedName>
    <definedName name="solver_lin" localSheetId="21" hidden="1">2</definedName>
    <definedName name="solver_lin" localSheetId="22" hidden="1">2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ip" localSheetId="12" hidden="1">2147483647</definedName>
    <definedName name="solver_mip" localSheetId="13" hidden="1">2147483647</definedName>
    <definedName name="solver_mip" localSheetId="14" hidden="1">2147483647</definedName>
    <definedName name="solver_mip" localSheetId="15" hidden="1">2147483647</definedName>
    <definedName name="solver_mip" localSheetId="16" hidden="1">2147483647</definedName>
    <definedName name="solver_mip" localSheetId="17" hidden="1">2147483647</definedName>
    <definedName name="solver_mip" localSheetId="18" hidden="1">2147483647</definedName>
    <definedName name="solver_mip" localSheetId="19" hidden="1">2147483647</definedName>
    <definedName name="solver_mip" localSheetId="20" hidden="1">2147483647</definedName>
    <definedName name="solver_mip" localSheetId="21" hidden="1">2147483647</definedName>
    <definedName name="solver_mip" localSheetId="22" hidden="1">2147483647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ni" localSheetId="12" hidden="1">30</definedName>
    <definedName name="solver_mni" localSheetId="13" hidden="1">30</definedName>
    <definedName name="solver_mni" localSheetId="14" hidden="1">30</definedName>
    <definedName name="solver_mni" localSheetId="15" hidden="1">30</definedName>
    <definedName name="solver_mni" localSheetId="16" hidden="1">30</definedName>
    <definedName name="solver_mni" localSheetId="17" hidden="1">30</definedName>
    <definedName name="solver_mni" localSheetId="18" hidden="1">30</definedName>
    <definedName name="solver_mni" localSheetId="19" hidden="1">30</definedName>
    <definedName name="solver_mni" localSheetId="20" hidden="1">30</definedName>
    <definedName name="solver_mni" localSheetId="21" hidden="1">30</definedName>
    <definedName name="solver_mni" localSheetId="22" hidden="1">30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rt" localSheetId="12" hidden="1">0.075</definedName>
    <definedName name="solver_mrt" localSheetId="13" hidden="1">0.075</definedName>
    <definedName name="solver_mrt" localSheetId="14" hidden="1">0.075</definedName>
    <definedName name="solver_mrt" localSheetId="15" hidden="1">0.075</definedName>
    <definedName name="solver_mrt" localSheetId="16" hidden="1">0.075</definedName>
    <definedName name="solver_mrt" localSheetId="17" hidden="1">0.075</definedName>
    <definedName name="solver_mrt" localSheetId="18" hidden="1">0.075</definedName>
    <definedName name="solver_mrt" localSheetId="19" hidden="1">0.075</definedName>
    <definedName name="solver_mrt" localSheetId="20" hidden="1">0.075</definedName>
    <definedName name="solver_mrt" localSheetId="21" hidden="1">0.075</definedName>
    <definedName name="solver_mrt" localSheetId="22" hidden="1">0.075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msl" localSheetId="12" hidden="1">2</definedName>
    <definedName name="solver_msl" localSheetId="13" hidden="1">2</definedName>
    <definedName name="solver_msl" localSheetId="14" hidden="1">2</definedName>
    <definedName name="solver_msl" localSheetId="15" hidden="1">2</definedName>
    <definedName name="solver_msl" localSheetId="16" hidden="1">2</definedName>
    <definedName name="solver_msl" localSheetId="17" hidden="1">2</definedName>
    <definedName name="solver_msl" localSheetId="18" hidden="1">2</definedName>
    <definedName name="solver_msl" localSheetId="19" hidden="1">2</definedName>
    <definedName name="solver_msl" localSheetId="20" hidden="1">2</definedName>
    <definedName name="solver_msl" localSheetId="21" hidden="1">2</definedName>
    <definedName name="solver_msl" localSheetId="22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eg" localSheetId="8" hidden="1">2</definedName>
    <definedName name="solver_neg" localSheetId="9" hidden="1">2</definedName>
    <definedName name="solver_neg" localSheetId="10" hidden="1">2</definedName>
    <definedName name="solver_neg" localSheetId="11" hidden="1">2</definedName>
    <definedName name="solver_neg" localSheetId="12" hidden="1">2</definedName>
    <definedName name="solver_neg" localSheetId="13" hidden="1">2</definedName>
    <definedName name="solver_neg" localSheetId="14" hidden="1">2</definedName>
    <definedName name="solver_neg" localSheetId="15" hidden="1">2</definedName>
    <definedName name="solver_neg" localSheetId="16" hidden="1">2</definedName>
    <definedName name="solver_neg" localSheetId="17" hidden="1">2</definedName>
    <definedName name="solver_neg" localSheetId="18" hidden="1">2</definedName>
    <definedName name="solver_neg" localSheetId="19" hidden="1">2</definedName>
    <definedName name="solver_neg" localSheetId="20" hidden="1">2</definedName>
    <definedName name="solver_neg" localSheetId="21" hidden="1">2</definedName>
    <definedName name="solver_neg" localSheetId="22" hidden="1">2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od" localSheetId="12" hidden="1">2147483647</definedName>
    <definedName name="solver_nod" localSheetId="13" hidden="1">2147483647</definedName>
    <definedName name="solver_nod" localSheetId="14" hidden="1">2147483647</definedName>
    <definedName name="solver_nod" localSheetId="15" hidden="1">2147483647</definedName>
    <definedName name="solver_nod" localSheetId="16" hidden="1">2147483647</definedName>
    <definedName name="solver_nod" localSheetId="17" hidden="1">2147483647</definedName>
    <definedName name="solver_nod" localSheetId="18" hidden="1">2147483647</definedName>
    <definedName name="solver_nod" localSheetId="19" hidden="1">2147483647</definedName>
    <definedName name="solver_nod" localSheetId="20" hidden="1">2147483647</definedName>
    <definedName name="solver_nod" localSheetId="21" hidden="1">2147483647</definedName>
    <definedName name="solver_nod" localSheetId="22" hidden="1">2147483647</definedName>
    <definedName name="solver_num" localSheetId="2" hidden="1">0</definedName>
    <definedName name="solver_num" localSheetId="3" hidden="1">2</definedName>
    <definedName name="solver_num" localSheetId="4" hidden="1">2</definedName>
    <definedName name="solver_num" localSheetId="5" hidden="1">2</definedName>
    <definedName name="solver_num" localSheetId="6" hidden="1">2</definedName>
    <definedName name="solver_num" localSheetId="7" hidden="1">2</definedName>
    <definedName name="solver_num" localSheetId="8" hidden="1">2</definedName>
    <definedName name="solver_num" localSheetId="9" hidden="1">2</definedName>
    <definedName name="solver_num" localSheetId="10" hidden="1">2</definedName>
    <definedName name="solver_num" localSheetId="11" hidden="1">2</definedName>
    <definedName name="solver_num" localSheetId="12" hidden="1">2</definedName>
    <definedName name="solver_num" localSheetId="13" hidden="1">2</definedName>
    <definedName name="solver_num" localSheetId="14" hidden="1">2</definedName>
    <definedName name="solver_num" localSheetId="15" hidden="1">2</definedName>
    <definedName name="solver_num" localSheetId="16" hidden="1">2</definedName>
    <definedName name="solver_num" localSheetId="17" hidden="1">2</definedName>
    <definedName name="solver_num" localSheetId="18" hidden="1">2</definedName>
    <definedName name="solver_num" localSheetId="19" hidden="1">2</definedName>
    <definedName name="solver_num" localSheetId="20" hidden="1">2</definedName>
    <definedName name="solver_num" localSheetId="21" hidden="1">2</definedName>
    <definedName name="solver_num" localSheetId="22" hidden="1">2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nwt" localSheetId="6" hidden="1">1</definedName>
    <definedName name="solver_nwt" localSheetId="7" hidden="1">1</definedName>
    <definedName name="solver_nwt" localSheetId="8" hidden="1">1</definedName>
    <definedName name="solver_nwt" localSheetId="9" hidden="1">1</definedName>
    <definedName name="solver_nwt" localSheetId="10" hidden="1">1</definedName>
    <definedName name="solver_nwt" localSheetId="11" hidden="1">1</definedName>
    <definedName name="solver_nwt" localSheetId="12" hidden="1">1</definedName>
    <definedName name="solver_nwt" localSheetId="13" hidden="1">1</definedName>
    <definedName name="solver_nwt" localSheetId="14" hidden="1">1</definedName>
    <definedName name="solver_nwt" localSheetId="15" hidden="1">1</definedName>
    <definedName name="solver_nwt" localSheetId="16" hidden="1">1</definedName>
    <definedName name="solver_nwt" localSheetId="17" hidden="1">1</definedName>
    <definedName name="solver_nwt" localSheetId="18" hidden="1">1</definedName>
    <definedName name="solver_nwt" localSheetId="19" hidden="1">1</definedName>
    <definedName name="solver_nwt" localSheetId="20" hidden="1">1</definedName>
    <definedName name="solver_nwt" localSheetId="21" hidden="1">1</definedName>
    <definedName name="solver_nwt" localSheetId="22" hidden="1">1</definedName>
    <definedName name="solver_opt" localSheetId="2" hidden="1">'Dist-311'!$H$4</definedName>
    <definedName name="solver_opt" localSheetId="3" hidden="1">'Dist-312'!$H$4</definedName>
    <definedName name="solver_opt" localSheetId="4" hidden="1">'Dist-313'!$H$4</definedName>
    <definedName name="solver_opt" localSheetId="5" hidden="1">'Dist-314'!$H$4</definedName>
    <definedName name="solver_opt" localSheetId="6" hidden="1">'Dist-315'!$H$4</definedName>
    <definedName name="solver_opt" localSheetId="7" hidden="1">'Dist-316'!$H$4</definedName>
    <definedName name="solver_opt" localSheetId="8" hidden="1">'Dist-321'!$H$4</definedName>
    <definedName name="solver_opt" localSheetId="9" hidden="1">'Dist-322'!$H$4</definedName>
    <definedName name="solver_opt" localSheetId="10" hidden="1">'Dist-323'!$H$4</definedName>
    <definedName name="solver_opt" localSheetId="11" hidden="1">'Dist-324'!$H$4</definedName>
    <definedName name="solver_opt" localSheetId="12" hidden="1">'Dist-325'!$H$4</definedName>
    <definedName name="solver_opt" localSheetId="13" hidden="1">'Dist-326'!$H$4</definedName>
    <definedName name="solver_opt" localSheetId="14" hidden="1">'Dist-327'!$H$4</definedName>
    <definedName name="solver_opt" localSheetId="15" hidden="1">'Dist-331'!$H$4</definedName>
    <definedName name="solver_opt" localSheetId="16" hidden="1">'Dist-332'!$H$4</definedName>
    <definedName name="solver_opt" localSheetId="17" hidden="1">'Dist-333'!$H$4</definedName>
    <definedName name="solver_opt" localSheetId="18" hidden="1">'Dist-334'!$H$4</definedName>
    <definedName name="solver_opt" localSheetId="19" hidden="1">'Dist-335'!$H$4</definedName>
    <definedName name="solver_opt" localSheetId="20" hidden="1">'Dist-336'!$H$4</definedName>
    <definedName name="solver_opt" localSheetId="21" hidden="1">'Dist-337'!$H$4</definedName>
    <definedName name="solver_opt" localSheetId="22" hidden="1">'Dist-339'!$H$4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0.000001</definedName>
    <definedName name="solver_pre" localSheetId="9" hidden="1">0.000001</definedName>
    <definedName name="solver_pre" localSheetId="10" hidden="1">0.000001</definedName>
    <definedName name="solver_pre" localSheetId="11" hidden="1">0.000001</definedName>
    <definedName name="solver_pre" localSheetId="12" hidden="1">0.000001</definedName>
    <definedName name="solver_pre" localSheetId="13" hidden="1">0.000001</definedName>
    <definedName name="solver_pre" localSheetId="14" hidden="1">0.000001</definedName>
    <definedName name="solver_pre" localSheetId="15" hidden="1">0.000001</definedName>
    <definedName name="solver_pre" localSheetId="16" hidden="1">0.000001</definedName>
    <definedName name="solver_pre" localSheetId="17" hidden="1">0.000001</definedName>
    <definedName name="solver_pre" localSheetId="18" hidden="1">0.000001</definedName>
    <definedName name="solver_pre" localSheetId="19" hidden="1">0.000001</definedName>
    <definedName name="solver_pre" localSheetId="20" hidden="1">0.000001</definedName>
    <definedName name="solver_pre" localSheetId="21" hidden="1">0.000001</definedName>
    <definedName name="solver_pre" localSheetId="22" hidden="1">0.000001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bv" localSheetId="12" hidden="1">1</definedName>
    <definedName name="solver_rbv" localSheetId="13" hidden="1">1</definedName>
    <definedName name="solver_rbv" localSheetId="14" hidden="1">1</definedName>
    <definedName name="solver_rbv" localSheetId="15" hidden="1">1</definedName>
    <definedName name="solver_rbv" localSheetId="16" hidden="1">1</definedName>
    <definedName name="solver_rbv" localSheetId="17" hidden="1">1</definedName>
    <definedName name="solver_rbv" localSheetId="18" hidden="1">1</definedName>
    <definedName name="solver_rbv" localSheetId="19" hidden="1">1</definedName>
    <definedName name="solver_rbv" localSheetId="20" hidden="1">1</definedName>
    <definedName name="solver_rbv" localSheetId="21" hidden="1">1</definedName>
    <definedName name="solver_rbv" localSheetId="22" hidden="1">1</definedName>
    <definedName name="solver_rel1" localSheetId="3" hidden="1">3</definedName>
    <definedName name="solver_rel1" localSheetId="4" hidden="1">3</definedName>
    <definedName name="solver_rel1" localSheetId="5" hidden="1">3</definedName>
    <definedName name="solver_rel1" localSheetId="6" hidden="1">3</definedName>
    <definedName name="solver_rel1" localSheetId="7" hidden="1">3</definedName>
    <definedName name="solver_rel1" localSheetId="8" hidden="1">3</definedName>
    <definedName name="solver_rel1" localSheetId="9" hidden="1">3</definedName>
    <definedName name="solver_rel1" localSheetId="10" hidden="1">3</definedName>
    <definedName name="solver_rel1" localSheetId="11" hidden="1">3</definedName>
    <definedName name="solver_rel1" localSheetId="12" hidden="1">3</definedName>
    <definedName name="solver_rel1" localSheetId="13" hidden="1">3</definedName>
    <definedName name="solver_rel1" localSheetId="14" hidden="1">3</definedName>
    <definedName name="solver_rel1" localSheetId="15" hidden="1">3</definedName>
    <definedName name="solver_rel1" localSheetId="16" hidden="1">3</definedName>
    <definedName name="solver_rel1" localSheetId="17" hidden="1">3</definedName>
    <definedName name="solver_rel1" localSheetId="18" hidden="1">3</definedName>
    <definedName name="solver_rel1" localSheetId="19" hidden="1">3</definedName>
    <definedName name="solver_rel1" localSheetId="20" hidden="1">3</definedName>
    <definedName name="solver_rel1" localSheetId="21" hidden="1">3</definedName>
    <definedName name="solver_rel1" localSheetId="22" hidden="1">3</definedName>
    <definedName name="solver_rel2" localSheetId="3" hidden="1">3</definedName>
    <definedName name="solver_rel2" localSheetId="4" hidden="1">3</definedName>
    <definedName name="solver_rel2" localSheetId="5" hidden="1">3</definedName>
    <definedName name="solver_rel2" localSheetId="6" hidden="1">3</definedName>
    <definedName name="solver_rel2" localSheetId="7" hidden="1">3</definedName>
    <definedName name="solver_rel2" localSheetId="8" hidden="1">3</definedName>
    <definedName name="solver_rel2" localSheetId="9" hidden="1">3</definedName>
    <definedName name="solver_rel2" localSheetId="10" hidden="1">3</definedName>
    <definedName name="solver_rel2" localSheetId="11" hidden="1">3</definedName>
    <definedName name="solver_rel2" localSheetId="12" hidden="1">3</definedName>
    <definedName name="solver_rel2" localSheetId="13" hidden="1">3</definedName>
    <definedName name="solver_rel2" localSheetId="14" hidden="1">3</definedName>
    <definedName name="solver_rel2" localSheetId="15" hidden="1">3</definedName>
    <definedName name="solver_rel2" localSheetId="16" hidden="1">3</definedName>
    <definedName name="solver_rel2" localSheetId="17" hidden="1">3</definedName>
    <definedName name="solver_rel2" localSheetId="18" hidden="1">3</definedName>
    <definedName name="solver_rel2" localSheetId="19" hidden="1">3</definedName>
    <definedName name="solver_rel2" localSheetId="20" hidden="1">3</definedName>
    <definedName name="solver_rel2" localSheetId="21" hidden="1">3</definedName>
    <definedName name="solver_rel2" localSheetId="22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3</definedName>
    <definedName name="solver_rel3" localSheetId="8" hidden="1">3</definedName>
    <definedName name="solver_rel3" localSheetId="9" hidden="1">3</definedName>
    <definedName name="solver_rel3" localSheetId="10" hidden="1">3</definedName>
    <definedName name="solver_rel3" localSheetId="11" hidden="1">3</definedName>
    <definedName name="solver_rel3" localSheetId="12" hidden="1">3</definedName>
    <definedName name="solver_rel3" localSheetId="13" hidden="1">3</definedName>
    <definedName name="solver_rel3" localSheetId="14" hidden="1">3</definedName>
    <definedName name="solver_rel3" localSheetId="15" hidden="1">3</definedName>
    <definedName name="solver_rel3" localSheetId="16" hidden="1">3</definedName>
    <definedName name="solver_rel3" localSheetId="17" hidden="1">3</definedName>
    <definedName name="solver_rel3" localSheetId="18" hidden="1">3</definedName>
    <definedName name="solver_rel3" localSheetId="19" hidden="1">3</definedName>
    <definedName name="solver_rel3" localSheetId="20" hidden="1">3</definedName>
    <definedName name="solver_rel3" localSheetId="21" hidden="1">3</definedName>
    <definedName name="solver_rel3" localSheetId="22" hidden="1">3</definedName>
    <definedName name="solver_rhs1" localSheetId="3" hidden="1">0</definedName>
    <definedName name="solver_rhs1" localSheetId="4" hidden="1">0</definedName>
    <definedName name="solver_rhs1" localSheetId="5" hidden="1">0</definedName>
    <definedName name="solver_rhs1" localSheetId="6" hidden="1">0</definedName>
    <definedName name="solver_rhs1" localSheetId="7" hidden="1">0</definedName>
    <definedName name="solver_rhs1" localSheetId="8" hidden="1">0</definedName>
    <definedName name="solver_rhs1" localSheetId="9" hidden="1">0</definedName>
    <definedName name="solver_rhs1" localSheetId="10" hidden="1">0</definedName>
    <definedName name="solver_rhs1" localSheetId="11" hidden="1">0</definedName>
    <definedName name="solver_rhs1" localSheetId="12" hidden="1">0</definedName>
    <definedName name="solver_rhs1" localSheetId="13" hidden="1">0</definedName>
    <definedName name="solver_rhs1" localSheetId="14" hidden="1">0</definedName>
    <definedName name="solver_rhs1" localSheetId="15" hidden="1">0</definedName>
    <definedName name="solver_rhs1" localSheetId="16" hidden="1">0</definedName>
    <definedName name="solver_rhs1" localSheetId="17" hidden="1">0</definedName>
    <definedName name="solver_rhs1" localSheetId="18" hidden="1">0</definedName>
    <definedName name="solver_rhs1" localSheetId="19" hidden="1">0</definedName>
    <definedName name="solver_rhs1" localSheetId="20" hidden="1">0</definedName>
    <definedName name="solver_rhs1" localSheetId="21" hidden="1">0</definedName>
    <definedName name="solver_rhs1" localSheetId="22" hidden="1">0</definedName>
    <definedName name="solver_rhs2" localSheetId="3" hidden="1">0</definedName>
    <definedName name="solver_rhs2" localSheetId="4" hidden="1">0</definedName>
    <definedName name="solver_rhs2" localSheetId="5" hidden="1">0</definedName>
    <definedName name="solver_rhs2" localSheetId="6" hidden="1">0</definedName>
    <definedName name="solver_rhs2" localSheetId="7" hidden="1">0</definedName>
    <definedName name="solver_rhs2" localSheetId="8" hidden="1">0</definedName>
    <definedName name="solver_rhs2" localSheetId="9" hidden="1">0</definedName>
    <definedName name="solver_rhs2" localSheetId="10" hidden="1">0</definedName>
    <definedName name="solver_rhs2" localSheetId="11" hidden="1">0</definedName>
    <definedName name="solver_rhs2" localSheetId="12" hidden="1">0</definedName>
    <definedName name="solver_rhs2" localSheetId="13" hidden="1">0</definedName>
    <definedName name="solver_rhs2" localSheetId="14" hidden="1">0</definedName>
    <definedName name="solver_rhs2" localSheetId="15" hidden="1">0</definedName>
    <definedName name="solver_rhs2" localSheetId="16" hidden="1">0</definedName>
    <definedName name="solver_rhs2" localSheetId="17" hidden="1">0</definedName>
    <definedName name="solver_rhs2" localSheetId="18" hidden="1">0</definedName>
    <definedName name="solver_rhs2" localSheetId="19" hidden="1">0</definedName>
    <definedName name="solver_rhs2" localSheetId="20" hidden="1">0</definedName>
    <definedName name="solver_rhs2" localSheetId="21" hidden="1">0</definedName>
    <definedName name="solver_rhs2" localSheetId="22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0</definedName>
    <definedName name="solver_rhs3" localSheetId="8" hidden="1">0</definedName>
    <definedName name="solver_rhs3" localSheetId="9" hidden="1">0</definedName>
    <definedName name="solver_rhs3" localSheetId="10" hidden="1">0</definedName>
    <definedName name="solver_rhs3" localSheetId="11" hidden="1">0</definedName>
    <definedName name="solver_rhs3" localSheetId="12" hidden="1">0</definedName>
    <definedName name="solver_rhs3" localSheetId="13" hidden="1">0</definedName>
    <definedName name="solver_rhs3" localSheetId="14" hidden="1">0</definedName>
    <definedName name="solver_rhs3" localSheetId="15" hidden="1">0</definedName>
    <definedName name="solver_rhs3" localSheetId="16" hidden="1">0</definedName>
    <definedName name="solver_rhs3" localSheetId="17" hidden="1">0</definedName>
    <definedName name="solver_rhs3" localSheetId="18" hidden="1">0</definedName>
    <definedName name="solver_rhs3" localSheetId="19" hidden="1">0</definedName>
    <definedName name="solver_rhs3" localSheetId="20" hidden="1">0</definedName>
    <definedName name="solver_rhs3" localSheetId="21" hidden="1">0</definedName>
    <definedName name="solver_rhs3" localSheetId="22" hidden="1">0</definedName>
    <definedName name="solver_rlx" localSheetId="2" hidden="1">1</definedName>
    <definedName name="solver_rlx" localSheetId="3" hidden="1">1</definedName>
    <definedName name="solver_rlx" localSheetId="4" hidden="1">1</definedName>
    <definedName name="solver_rlx" localSheetId="5" hidden="1">1</definedName>
    <definedName name="solver_rlx" localSheetId="6" hidden="1">1</definedName>
    <definedName name="solver_rlx" localSheetId="7" hidden="1">1</definedName>
    <definedName name="solver_rlx" localSheetId="8" hidden="1">1</definedName>
    <definedName name="solver_rlx" localSheetId="9" hidden="1">1</definedName>
    <definedName name="solver_rlx" localSheetId="10" hidden="1">1</definedName>
    <definedName name="solver_rlx" localSheetId="11" hidden="1">1</definedName>
    <definedName name="solver_rlx" localSheetId="12" hidden="1">1</definedName>
    <definedName name="solver_rlx" localSheetId="13" hidden="1">1</definedName>
    <definedName name="solver_rlx" localSheetId="14" hidden="1">1</definedName>
    <definedName name="solver_rlx" localSheetId="15" hidden="1">1</definedName>
    <definedName name="solver_rlx" localSheetId="16" hidden="1">1</definedName>
    <definedName name="solver_rlx" localSheetId="17" hidden="1">1</definedName>
    <definedName name="solver_rlx" localSheetId="18" hidden="1">1</definedName>
    <definedName name="solver_rlx" localSheetId="19" hidden="1">1</definedName>
    <definedName name="solver_rlx" localSheetId="20" hidden="1">1</definedName>
    <definedName name="solver_rlx" localSheetId="21" hidden="1">1</definedName>
    <definedName name="solver_rlx" localSheetId="22" hidden="1">1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rsd" localSheetId="12" hidden="1">0</definedName>
    <definedName name="solver_rsd" localSheetId="13" hidden="1">0</definedName>
    <definedName name="solver_rsd" localSheetId="14" hidden="1">0</definedName>
    <definedName name="solver_rsd" localSheetId="15" hidden="1">0</definedName>
    <definedName name="solver_rsd" localSheetId="16" hidden="1">0</definedName>
    <definedName name="solver_rsd" localSheetId="17" hidden="1">0</definedName>
    <definedName name="solver_rsd" localSheetId="18" hidden="1">0</definedName>
    <definedName name="solver_rsd" localSheetId="19" hidden="1">0</definedName>
    <definedName name="solver_rsd" localSheetId="20" hidden="1">0</definedName>
    <definedName name="solver_rsd" localSheetId="21" hidden="1">0</definedName>
    <definedName name="solver_rsd" localSheetId="22" hidden="1">0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11" hidden="1">2</definedName>
    <definedName name="solver_scl" localSheetId="12" hidden="1">2</definedName>
    <definedName name="solver_scl" localSheetId="13" hidden="1">2</definedName>
    <definedName name="solver_scl" localSheetId="14" hidden="1">2</definedName>
    <definedName name="solver_scl" localSheetId="15" hidden="1">2</definedName>
    <definedName name="solver_scl" localSheetId="16" hidden="1">2</definedName>
    <definedName name="solver_scl" localSheetId="17" hidden="1">2</definedName>
    <definedName name="solver_scl" localSheetId="18" hidden="1">2</definedName>
    <definedName name="solver_scl" localSheetId="19" hidden="1">2</definedName>
    <definedName name="solver_scl" localSheetId="20" hidden="1">2</definedName>
    <definedName name="solver_scl" localSheetId="21" hidden="1">2</definedName>
    <definedName name="solver_scl" localSheetId="22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ho" localSheetId="12" hidden="1">2</definedName>
    <definedName name="solver_sho" localSheetId="13" hidden="1">2</definedName>
    <definedName name="solver_sho" localSheetId="14" hidden="1">2</definedName>
    <definedName name="solver_sho" localSheetId="15" hidden="1">2</definedName>
    <definedName name="solver_sho" localSheetId="16" hidden="1">2</definedName>
    <definedName name="solver_sho" localSheetId="17" hidden="1">2</definedName>
    <definedName name="solver_sho" localSheetId="18" hidden="1">2</definedName>
    <definedName name="solver_sho" localSheetId="19" hidden="1">2</definedName>
    <definedName name="solver_sho" localSheetId="20" hidden="1">2</definedName>
    <definedName name="solver_sho" localSheetId="21" hidden="1">2</definedName>
    <definedName name="solver_sho" localSheetId="22" hidden="1">2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ssz" localSheetId="12" hidden="1">100</definedName>
    <definedName name="solver_ssz" localSheetId="13" hidden="1">100</definedName>
    <definedName name="solver_ssz" localSheetId="14" hidden="1">100</definedName>
    <definedName name="solver_ssz" localSheetId="15" hidden="1">100</definedName>
    <definedName name="solver_ssz" localSheetId="16" hidden="1">100</definedName>
    <definedName name="solver_ssz" localSheetId="17" hidden="1">100</definedName>
    <definedName name="solver_ssz" localSheetId="18" hidden="1">100</definedName>
    <definedName name="solver_ssz" localSheetId="19" hidden="1">100</definedName>
    <definedName name="solver_ssz" localSheetId="20" hidden="1">100</definedName>
    <definedName name="solver_ssz" localSheetId="21" hidden="1">100</definedName>
    <definedName name="solver_ssz" localSheetId="22" hidden="1">100</definedName>
    <definedName name="solver_tim" localSheetId="2" hidden="1">100</definedName>
    <definedName name="solver_tim" localSheetId="3" hidden="1">100</definedName>
    <definedName name="solver_tim" localSheetId="4" hidden="1">100</definedName>
    <definedName name="solver_tim" localSheetId="5" hidden="1">100</definedName>
    <definedName name="solver_tim" localSheetId="6" hidden="1">100</definedName>
    <definedName name="solver_tim" localSheetId="7" hidden="1">100</definedName>
    <definedName name="solver_tim" localSheetId="8" hidden="1">100</definedName>
    <definedName name="solver_tim" localSheetId="9" hidden="1">100</definedName>
    <definedName name="solver_tim" localSheetId="10" hidden="1">100</definedName>
    <definedName name="solver_tim" localSheetId="11" hidden="1">100</definedName>
    <definedName name="solver_tim" localSheetId="12" hidden="1">100</definedName>
    <definedName name="solver_tim" localSheetId="13" hidden="1">100</definedName>
    <definedName name="solver_tim" localSheetId="14" hidden="1">100</definedName>
    <definedName name="solver_tim" localSheetId="15" hidden="1">100</definedName>
    <definedName name="solver_tim" localSheetId="16" hidden="1">100</definedName>
    <definedName name="solver_tim" localSheetId="17" hidden="1">100</definedName>
    <definedName name="solver_tim" localSheetId="18" hidden="1">100</definedName>
    <definedName name="solver_tim" localSheetId="19" hidden="1">100</definedName>
    <definedName name="solver_tim" localSheetId="20" hidden="1">100</definedName>
    <definedName name="solver_tim" localSheetId="21" hidden="1">100</definedName>
    <definedName name="solver_tim" localSheetId="22" hidden="1">100</definedName>
    <definedName name="solver_tol" localSheetId="2" hidden="1">0.05</definedName>
    <definedName name="solver_tol" localSheetId="3" hidden="1">0.05</definedName>
    <definedName name="solver_tol" localSheetId="4" hidden="1">0.05</definedName>
    <definedName name="solver_tol" localSheetId="5" hidden="1">0.05</definedName>
    <definedName name="solver_tol" localSheetId="6" hidden="1">0.05</definedName>
    <definedName name="solver_tol" localSheetId="7" hidden="1">0.05</definedName>
    <definedName name="solver_tol" localSheetId="8" hidden="1">0.05</definedName>
    <definedName name="solver_tol" localSheetId="9" hidden="1">0.05</definedName>
    <definedName name="solver_tol" localSheetId="10" hidden="1">0.05</definedName>
    <definedName name="solver_tol" localSheetId="11" hidden="1">0.05</definedName>
    <definedName name="solver_tol" localSheetId="12" hidden="1">0.05</definedName>
    <definedName name="solver_tol" localSheetId="13" hidden="1">0.05</definedName>
    <definedName name="solver_tol" localSheetId="14" hidden="1">0.05</definedName>
    <definedName name="solver_tol" localSheetId="15" hidden="1">0.05</definedName>
    <definedName name="solver_tol" localSheetId="16" hidden="1">0.05</definedName>
    <definedName name="solver_tol" localSheetId="17" hidden="1">0.05</definedName>
    <definedName name="solver_tol" localSheetId="18" hidden="1">0.05</definedName>
    <definedName name="solver_tol" localSheetId="19" hidden="1">0.05</definedName>
    <definedName name="solver_tol" localSheetId="20" hidden="1">0.05</definedName>
    <definedName name="solver_tol" localSheetId="21" hidden="1">0.05</definedName>
    <definedName name="solver_tol" localSheetId="22" hidden="1">0.05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typ" localSheetId="12" hidden="1">2</definedName>
    <definedName name="solver_typ" localSheetId="13" hidden="1">2</definedName>
    <definedName name="solver_typ" localSheetId="14" hidden="1">2</definedName>
    <definedName name="solver_typ" localSheetId="15" hidden="1">2</definedName>
    <definedName name="solver_typ" localSheetId="16" hidden="1">2</definedName>
    <definedName name="solver_typ" localSheetId="17" hidden="1">2</definedName>
    <definedName name="solver_typ" localSheetId="18" hidden="1">2</definedName>
    <definedName name="solver_typ" localSheetId="19" hidden="1">2</definedName>
    <definedName name="solver_typ" localSheetId="20" hidden="1">2</definedName>
    <definedName name="solver_typ" localSheetId="21" hidden="1">2</definedName>
    <definedName name="solver_typ" localSheetId="22" hidden="1">2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al" localSheetId="12" hidden="1">0</definedName>
    <definedName name="solver_val" localSheetId="13" hidden="1">0</definedName>
    <definedName name="solver_val" localSheetId="14" hidden="1">0</definedName>
    <definedName name="solver_val" localSheetId="15" hidden="1">0</definedName>
    <definedName name="solver_val" localSheetId="16" hidden="1">0</definedName>
    <definedName name="solver_val" localSheetId="17" hidden="1">0</definedName>
    <definedName name="solver_val" localSheetId="18" hidden="1">0</definedName>
    <definedName name="solver_val" localSheetId="19" hidden="1">0</definedName>
    <definedName name="solver_val" localSheetId="20" hidden="1">0</definedName>
    <definedName name="solver_val" localSheetId="21" hidden="1">0</definedName>
    <definedName name="solver_val" localSheetId="22" hidden="1">0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solver_ver" localSheetId="8" hidden="1">3</definedName>
    <definedName name="solver_ver" localSheetId="9" hidden="1">3</definedName>
    <definedName name="solver_ver" localSheetId="10" hidden="1">3</definedName>
    <definedName name="solver_ver" localSheetId="11" hidden="1">3</definedName>
    <definedName name="solver_ver" localSheetId="12" hidden="1">3</definedName>
    <definedName name="solver_ver" localSheetId="13" hidden="1">3</definedName>
    <definedName name="solver_ver" localSheetId="14" hidden="1">3</definedName>
    <definedName name="solver_ver" localSheetId="15" hidden="1">3</definedName>
    <definedName name="solver_ver" localSheetId="16" hidden="1">3</definedName>
    <definedName name="solver_ver" localSheetId="17" hidden="1">3</definedName>
    <definedName name="solver_ver" localSheetId="18" hidden="1">3</definedName>
    <definedName name="solver_ver" localSheetId="19" hidden="1">3</definedName>
    <definedName name="solver_ver" localSheetId="20" hidden="1">3</definedName>
    <definedName name="solver_ver" localSheetId="21" hidden="1">3</definedName>
    <definedName name="solver_ver" localSheetId="22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91" i="25" l="1"/>
  <c r="AL91" i="25" s="1"/>
  <c r="AM91" i="25" s="1"/>
  <c r="D42" i="47"/>
  <c r="D41" i="47"/>
  <c r="D40" i="47"/>
  <c r="N40" i="47" s="1"/>
  <c r="D39" i="47"/>
  <c r="D38" i="47"/>
  <c r="D37" i="47"/>
  <c r="F37" i="47" s="1"/>
  <c r="D36" i="47"/>
  <c r="N36" i="47" s="1"/>
  <c r="D35" i="47"/>
  <c r="D34" i="47"/>
  <c r="C8" i="47"/>
  <c r="C9" i="47" s="1"/>
  <c r="M7" i="47"/>
  <c r="P6" i="47"/>
  <c r="O6" i="47"/>
  <c r="N6" i="47"/>
  <c r="D42" i="45"/>
  <c r="F42" i="45" s="1"/>
  <c r="D41" i="45"/>
  <c r="F41" i="45" s="1"/>
  <c r="D40" i="45"/>
  <c r="N40" i="45" s="1"/>
  <c r="D39" i="45"/>
  <c r="F39" i="45" s="1"/>
  <c r="D38" i="45"/>
  <c r="N38" i="45" s="1"/>
  <c r="D37" i="45"/>
  <c r="F37" i="45" s="1"/>
  <c r="D36" i="45"/>
  <c r="N36" i="45" s="1"/>
  <c r="N35" i="45"/>
  <c r="D35" i="45"/>
  <c r="M34" i="45"/>
  <c r="D34" i="45"/>
  <c r="N34" i="45" s="1"/>
  <c r="C34" i="45"/>
  <c r="C35" i="45" s="1"/>
  <c r="N42" i="44"/>
  <c r="D42" i="44"/>
  <c r="D41" i="44"/>
  <c r="N41" i="44" s="1"/>
  <c r="D40" i="44"/>
  <c r="N39" i="44"/>
  <c r="D39" i="44"/>
  <c r="D38" i="44"/>
  <c r="F38" i="44" s="1"/>
  <c r="N37" i="44"/>
  <c r="D37" i="44"/>
  <c r="D36" i="44"/>
  <c r="F37" i="44" s="1"/>
  <c r="N35" i="44"/>
  <c r="D35" i="44"/>
  <c r="F35" i="44" s="1"/>
  <c r="M34" i="44"/>
  <c r="D34" i="44"/>
  <c r="C34" i="44"/>
  <c r="C35" i="44" s="1"/>
  <c r="D42" i="43"/>
  <c r="N42" i="43" s="1"/>
  <c r="D41" i="43"/>
  <c r="D40" i="43"/>
  <c r="N40" i="43" s="1"/>
  <c r="D39" i="43"/>
  <c r="N39" i="43" s="1"/>
  <c r="D38" i="43"/>
  <c r="D37" i="43"/>
  <c r="D36" i="43"/>
  <c r="N36" i="43" s="1"/>
  <c r="D35" i="43"/>
  <c r="N35" i="43" s="1"/>
  <c r="M34" i="43"/>
  <c r="D34" i="43"/>
  <c r="C34" i="43"/>
  <c r="C35" i="43" s="1"/>
  <c r="D42" i="42"/>
  <c r="F41" i="42"/>
  <c r="D41" i="42"/>
  <c r="N41" i="42" s="1"/>
  <c r="D40" i="42"/>
  <c r="N40" i="42" s="1"/>
  <c r="D39" i="42"/>
  <c r="F39" i="42" s="1"/>
  <c r="D38" i="42"/>
  <c r="N38" i="42" s="1"/>
  <c r="D37" i="42"/>
  <c r="N37" i="42" s="1"/>
  <c r="D36" i="42"/>
  <c r="N36" i="42" s="1"/>
  <c r="N35" i="42"/>
  <c r="D35" i="42"/>
  <c r="D34" i="42"/>
  <c r="N34" i="42" s="1"/>
  <c r="C34" i="42"/>
  <c r="C35" i="42" s="1"/>
  <c r="D42" i="41"/>
  <c r="N42" i="41" s="1"/>
  <c r="D41" i="41"/>
  <c r="N41" i="41" s="1"/>
  <c r="N40" i="41"/>
  <c r="D40" i="41"/>
  <c r="F40" i="41" s="1"/>
  <c r="D39" i="41"/>
  <c r="N39" i="41" s="1"/>
  <c r="D38" i="41"/>
  <c r="D37" i="41"/>
  <c r="F37" i="41" s="1"/>
  <c r="N36" i="41"/>
  <c r="D36" i="41"/>
  <c r="D35" i="41"/>
  <c r="D34" i="41"/>
  <c r="C34" i="41"/>
  <c r="C35" i="41" s="1"/>
  <c r="D42" i="40"/>
  <c r="N42" i="40" s="1"/>
  <c r="D41" i="40"/>
  <c r="F41" i="40" s="1"/>
  <c r="D40" i="40"/>
  <c r="N40" i="40" s="1"/>
  <c r="D39" i="40"/>
  <c r="N39" i="40" s="1"/>
  <c r="D38" i="40"/>
  <c r="N38" i="40" s="1"/>
  <c r="D37" i="40"/>
  <c r="F37" i="40" s="1"/>
  <c r="D36" i="40"/>
  <c r="N36" i="40" s="1"/>
  <c r="D35" i="40"/>
  <c r="N35" i="40" s="1"/>
  <c r="D34" i="40"/>
  <c r="N34" i="40" s="1"/>
  <c r="C34" i="40"/>
  <c r="C35" i="40" s="1"/>
  <c r="N42" i="39"/>
  <c r="D42" i="39"/>
  <c r="F42" i="39" s="1"/>
  <c r="D41" i="39"/>
  <c r="N41" i="39" s="1"/>
  <c r="D40" i="39"/>
  <c r="N40" i="39" s="1"/>
  <c r="D39" i="39"/>
  <c r="F39" i="39" s="1"/>
  <c r="D38" i="39"/>
  <c r="F38" i="39" s="1"/>
  <c r="D37" i="39"/>
  <c r="N37" i="39" s="1"/>
  <c r="D36" i="39"/>
  <c r="N36" i="39" s="1"/>
  <c r="D35" i="39"/>
  <c r="F35" i="39" s="1"/>
  <c r="D34" i="39"/>
  <c r="C34" i="39"/>
  <c r="C35" i="39" s="1"/>
  <c r="D42" i="38"/>
  <c r="N42" i="38" s="1"/>
  <c r="F41" i="38"/>
  <c r="D41" i="38"/>
  <c r="N41" i="38" s="1"/>
  <c r="D40" i="38"/>
  <c r="N40" i="38" s="1"/>
  <c r="N39" i="38"/>
  <c r="D39" i="38"/>
  <c r="D38" i="38"/>
  <c r="F38" i="38" s="1"/>
  <c r="N37" i="38"/>
  <c r="D37" i="38"/>
  <c r="F37" i="38" s="1"/>
  <c r="D36" i="38"/>
  <c r="N36" i="38" s="1"/>
  <c r="N35" i="38"/>
  <c r="D35" i="38"/>
  <c r="M34" i="38"/>
  <c r="D34" i="38"/>
  <c r="C34" i="38"/>
  <c r="C35" i="38" s="1"/>
  <c r="D42" i="37"/>
  <c r="F42" i="37" s="1"/>
  <c r="D41" i="37"/>
  <c r="F41" i="37" s="1"/>
  <c r="D40" i="37"/>
  <c r="N40" i="37" s="1"/>
  <c r="N39" i="37"/>
  <c r="D39" i="37"/>
  <c r="F38" i="37"/>
  <c r="D38" i="37"/>
  <c r="N38" i="37" s="1"/>
  <c r="D37" i="37"/>
  <c r="D36" i="37"/>
  <c r="N36" i="37" s="1"/>
  <c r="N35" i="37"/>
  <c r="D35" i="37"/>
  <c r="F35" i="37" s="1"/>
  <c r="N34" i="37"/>
  <c r="M34" i="37"/>
  <c r="D34" i="37"/>
  <c r="C34" i="37"/>
  <c r="C35" i="37" s="1"/>
  <c r="N42" i="36"/>
  <c r="D42" i="36"/>
  <c r="F42" i="36" s="1"/>
  <c r="D41" i="36"/>
  <c r="N41" i="36" s="1"/>
  <c r="D40" i="36"/>
  <c r="N40" i="36" s="1"/>
  <c r="D39" i="36"/>
  <c r="F39" i="36" s="1"/>
  <c r="D38" i="36"/>
  <c r="F38" i="36" s="1"/>
  <c r="D37" i="36"/>
  <c r="N37" i="36" s="1"/>
  <c r="D36" i="36"/>
  <c r="N36" i="36" s="1"/>
  <c r="D35" i="36"/>
  <c r="F35" i="36" s="1"/>
  <c r="D34" i="36"/>
  <c r="C34" i="36"/>
  <c r="C35" i="36" s="1"/>
  <c r="D42" i="35"/>
  <c r="F42" i="35" s="1"/>
  <c r="D41" i="35"/>
  <c r="F41" i="35" s="1"/>
  <c r="F40" i="35"/>
  <c r="D40" i="35"/>
  <c r="N40" i="35" s="1"/>
  <c r="D39" i="35"/>
  <c r="D38" i="35"/>
  <c r="F38" i="35" s="1"/>
  <c r="N37" i="35"/>
  <c r="D37" i="35"/>
  <c r="D36" i="35"/>
  <c r="N36" i="35" s="1"/>
  <c r="D35" i="35"/>
  <c r="F35" i="35" s="1"/>
  <c r="N34" i="35"/>
  <c r="M34" i="35"/>
  <c r="D34" i="35"/>
  <c r="C34" i="35"/>
  <c r="C35" i="35" s="1"/>
  <c r="D42" i="34"/>
  <c r="N42" i="34" s="1"/>
  <c r="D41" i="34"/>
  <c r="N41" i="34" s="1"/>
  <c r="D40" i="34"/>
  <c r="F40" i="34" s="1"/>
  <c r="F39" i="34"/>
  <c r="D39" i="34"/>
  <c r="N39" i="34" s="1"/>
  <c r="N38" i="34"/>
  <c r="F38" i="34"/>
  <c r="D38" i="34"/>
  <c r="D37" i="34"/>
  <c r="N37" i="34" s="1"/>
  <c r="D36" i="34"/>
  <c r="F36" i="34" s="1"/>
  <c r="D35" i="34"/>
  <c r="N35" i="34" s="1"/>
  <c r="D34" i="34"/>
  <c r="F35" i="34" s="1"/>
  <c r="C34" i="34"/>
  <c r="C35" i="34" s="1"/>
  <c r="N42" i="33"/>
  <c r="D42" i="33"/>
  <c r="F42" i="33" s="1"/>
  <c r="D41" i="33"/>
  <c r="N41" i="33" s="1"/>
  <c r="D40" i="33"/>
  <c r="D39" i="33"/>
  <c r="F39" i="33" s="1"/>
  <c r="N38" i="33"/>
  <c r="D38" i="33"/>
  <c r="F38" i="33" s="1"/>
  <c r="D37" i="33"/>
  <c r="N37" i="33" s="1"/>
  <c r="D36" i="33"/>
  <c r="N36" i="33" s="1"/>
  <c r="N35" i="33"/>
  <c r="D35" i="33"/>
  <c r="D34" i="33"/>
  <c r="C34" i="33"/>
  <c r="C35" i="33" s="1"/>
  <c r="D42" i="32"/>
  <c r="N42" i="32" s="1"/>
  <c r="D41" i="32"/>
  <c r="D40" i="32"/>
  <c r="F40" i="32" s="1"/>
  <c r="D39" i="32"/>
  <c r="N39" i="32" s="1"/>
  <c r="N38" i="32"/>
  <c r="D38" i="32"/>
  <c r="F38" i="32" s="1"/>
  <c r="N37" i="32"/>
  <c r="D37" i="32"/>
  <c r="F37" i="32" s="1"/>
  <c r="D36" i="32"/>
  <c r="N36" i="32" s="1"/>
  <c r="D35" i="32"/>
  <c r="N35" i="32" s="1"/>
  <c r="M34" i="32"/>
  <c r="D34" i="32"/>
  <c r="C34" i="32"/>
  <c r="C35" i="32" s="1"/>
  <c r="N42" i="31"/>
  <c r="D42" i="31"/>
  <c r="F42" i="31" s="1"/>
  <c r="D41" i="31"/>
  <c r="N41" i="31" s="1"/>
  <c r="D40" i="31"/>
  <c r="N40" i="31" s="1"/>
  <c r="N39" i="31"/>
  <c r="D39" i="31"/>
  <c r="F39" i="31" s="1"/>
  <c r="D38" i="31"/>
  <c r="F38" i="31" s="1"/>
  <c r="D37" i="31"/>
  <c r="N37" i="31" s="1"/>
  <c r="D36" i="31"/>
  <c r="N36" i="31" s="1"/>
  <c r="D35" i="31"/>
  <c r="F35" i="31" s="1"/>
  <c r="N34" i="31"/>
  <c r="M34" i="31"/>
  <c r="D34" i="31"/>
  <c r="C34" i="31"/>
  <c r="C35" i="31" s="1"/>
  <c r="F40" i="31" l="1"/>
  <c r="F36" i="35"/>
  <c r="N42" i="35"/>
  <c r="F40" i="36"/>
  <c r="F36" i="39"/>
  <c r="F35" i="41"/>
  <c r="N39" i="42"/>
  <c r="F37" i="43"/>
  <c r="N39" i="45"/>
  <c r="N37" i="47"/>
  <c r="N34" i="34"/>
  <c r="N40" i="34"/>
  <c r="F37" i="35"/>
  <c r="F37" i="37"/>
  <c r="F40" i="38"/>
  <c r="F36" i="41"/>
  <c r="F38" i="43"/>
  <c r="F38" i="47"/>
  <c r="F35" i="38"/>
  <c r="F35" i="42"/>
  <c r="F39" i="47"/>
  <c r="N39" i="47"/>
  <c r="N35" i="31"/>
  <c r="F41" i="32"/>
  <c r="F42" i="34"/>
  <c r="N38" i="35"/>
  <c r="N35" i="36"/>
  <c r="N39" i="39"/>
  <c r="F38" i="41"/>
  <c r="F41" i="43"/>
  <c r="N38" i="44"/>
  <c r="N42" i="45"/>
  <c r="N41" i="32"/>
  <c r="N39" i="33"/>
  <c r="N36" i="34"/>
  <c r="F39" i="35"/>
  <c r="F39" i="37"/>
  <c r="F36" i="38"/>
  <c r="F38" i="40"/>
  <c r="F42" i="42"/>
  <c r="F39" i="44"/>
  <c r="F35" i="45"/>
  <c r="F40" i="47"/>
  <c r="F36" i="31"/>
  <c r="F40" i="33"/>
  <c r="N39" i="35"/>
  <c r="F36" i="36"/>
  <c r="F40" i="39"/>
  <c r="F37" i="42"/>
  <c r="N42" i="42"/>
  <c r="F41" i="47"/>
  <c r="N34" i="32"/>
  <c r="F41" i="44"/>
  <c r="F35" i="47"/>
  <c r="N41" i="47"/>
  <c r="N35" i="47"/>
  <c r="F42" i="47"/>
  <c r="N34" i="33"/>
  <c r="F38" i="42"/>
  <c r="N34" i="44"/>
  <c r="N42" i="47"/>
  <c r="F35" i="33"/>
  <c r="N35" i="35"/>
  <c r="N41" i="35"/>
  <c r="N39" i="36"/>
  <c r="N42" i="37"/>
  <c r="F39" i="38"/>
  <c r="N35" i="39"/>
  <c r="F42" i="44"/>
  <c r="F36" i="47"/>
  <c r="C10" i="47"/>
  <c r="M9" i="47"/>
  <c r="M8" i="47"/>
  <c r="N34" i="47"/>
  <c r="N38" i="47"/>
  <c r="M35" i="45"/>
  <c r="C36" i="45"/>
  <c r="F36" i="45"/>
  <c r="N37" i="45"/>
  <c r="F40" i="45"/>
  <c r="N41" i="45"/>
  <c r="F38" i="45"/>
  <c r="C36" i="44"/>
  <c r="M35" i="44"/>
  <c r="F40" i="44"/>
  <c r="F36" i="44"/>
  <c r="N36" i="44"/>
  <c r="N40" i="44"/>
  <c r="M35" i="43"/>
  <c r="C36" i="43"/>
  <c r="N34" i="43"/>
  <c r="N38" i="43"/>
  <c r="N41" i="43"/>
  <c r="F36" i="43"/>
  <c r="N37" i="43"/>
  <c r="F40" i="43"/>
  <c r="F35" i="43"/>
  <c r="F39" i="43"/>
  <c r="F42" i="43"/>
  <c r="M35" i="42"/>
  <c r="C36" i="42"/>
  <c r="M34" i="42"/>
  <c r="F36" i="42"/>
  <c r="F40" i="42"/>
  <c r="C36" i="41"/>
  <c r="M35" i="41"/>
  <c r="N35" i="41"/>
  <c r="F41" i="41"/>
  <c r="M34" i="41"/>
  <c r="F39" i="41"/>
  <c r="N34" i="41"/>
  <c r="N38" i="41"/>
  <c r="N37" i="41"/>
  <c r="F42" i="41"/>
  <c r="M35" i="40"/>
  <c r="C36" i="40"/>
  <c r="M34" i="40"/>
  <c r="F36" i="40"/>
  <c r="N37" i="40"/>
  <c r="F40" i="40"/>
  <c r="N41" i="40"/>
  <c r="F35" i="40"/>
  <c r="F39" i="40"/>
  <c r="F42" i="40"/>
  <c r="C36" i="39"/>
  <c r="M35" i="39"/>
  <c r="F37" i="39"/>
  <c r="F41" i="39"/>
  <c r="M34" i="39"/>
  <c r="N34" i="39"/>
  <c r="N38" i="39"/>
  <c r="M35" i="38"/>
  <c r="C36" i="38"/>
  <c r="N34" i="38"/>
  <c r="N38" i="38"/>
  <c r="N44" i="38" s="1"/>
  <c r="F42" i="38"/>
  <c r="M35" i="37"/>
  <c r="C36" i="37"/>
  <c r="N41" i="37"/>
  <c r="F36" i="37"/>
  <c r="F40" i="37"/>
  <c r="N37" i="37"/>
  <c r="M35" i="36"/>
  <c r="C36" i="36"/>
  <c r="F37" i="36"/>
  <c r="F41" i="36"/>
  <c r="M34" i="36"/>
  <c r="N34" i="36"/>
  <c r="N38" i="36"/>
  <c r="M35" i="35"/>
  <c r="C36" i="35"/>
  <c r="C36" i="34"/>
  <c r="M35" i="34"/>
  <c r="F37" i="34"/>
  <c r="F41" i="34"/>
  <c r="M34" i="34"/>
  <c r="C36" i="33"/>
  <c r="M35" i="33"/>
  <c r="F37" i="33"/>
  <c r="F41" i="33"/>
  <c r="M34" i="33"/>
  <c r="N40" i="33"/>
  <c r="F36" i="33"/>
  <c r="M35" i="32"/>
  <c r="C36" i="32"/>
  <c r="F36" i="32"/>
  <c r="F39" i="32"/>
  <c r="N40" i="32"/>
  <c r="F42" i="32"/>
  <c r="F35" i="32"/>
  <c r="C36" i="31"/>
  <c r="M35" i="31"/>
  <c r="N38" i="31"/>
  <c r="F37" i="31"/>
  <c r="F41" i="31"/>
  <c r="M10" i="47" l="1"/>
  <c r="C11" i="47"/>
  <c r="C37" i="45"/>
  <c r="M36" i="45"/>
  <c r="C37" i="44"/>
  <c r="M36" i="44"/>
  <c r="M36" i="43"/>
  <c r="C37" i="43"/>
  <c r="C37" i="42"/>
  <c r="M36" i="42"/>
  <c r="C37" i="41"/>
  <c r="M36" i="41"/>
  <c r="C37" i="40"/>
  <c r="M36" i="40"/>
  <c r="M36" i="39"/>
  <c r="C37" i="39"/>
  <c r="C37" i="38"/>
  <c r="M36" i="38"/>
  <c r="C37" i="37"/>
  <c r="M36" i="37"/>
  <c r="M36" i="36"/>
  <c r="C37" i="36"/>
  <c r="C37" i="35"/>
  <c r="M36" i="35"/>
  <c r="M36" i="34"/>
  <c r="C37" i="34"/>
  <c r="M36" i="33"/>
  <c r="C37" i="33"/>
  <c r="C37" i="32"/>
  <c r="M36" i="32"/>
  <c r="M36" i="31"/>
  <c r="C37" i="31"/>
  <c r="C12" i="47" l="1"/>
  <c r="M11" i="47"/>
  <c r="M37" i="45"/>
  <c r="C38" i="45"/>
  <c r="M37" i="44"/>
  <c r="C38" i="44"/>
  <c r="C38" i="43"/>
  <c r="M37" i="43"/>
  <c r="C38" i="42"/>
  <c r="M37" i="42"/>
  <c r="C38" i="41"/>
  <c r="M37" i="41"/>
  <c r="C38" i="40"/>
  <c r="M37" i="40"/>
  <c r="C38" i="39"/>
  <c r="M37" i="39"/>
  <c r="C38" i="38"/>
  <c r="M37" i="38"/>
  <c r="M37" i="37"/>
  <c r="C38" i="37"/>
  <c r="C38" i="36"/>
  <c r="M37" i="36"/>
  <c r="C38" i="35"/>
  <c r="M37" i="35"/>
  <c r="M37" i="34"/>
  <c r="C38" i="34"/>
  <c r="M37" i="33"/>
  <c r="C38" i="33"/>
  <c r="M37" i="32"/>
  <c r="C38" i="32"/>
  <c r="C38" i="31"/>
  <c r="M37" i="31"/>
  <c r="D42" i="30"/>
  <c r="N42" i="30" s="1"/>
  <c r="D41" i="30"/>
  <c r="D40" i="30"/>
  <c r="N40" i="30" s="1"/>
  <c r="D39" i="30"/>
  <c r="D38" i="30"/>
  <c r="D37" i="30"/>
  <c r="F37" i="30" s="1"/>
  <c r="D36" i="30"/>
  <c r="N36" i="30" s="1"/>
  <c r="D35" i="30"/>
  <c r="N35" i="30" s="1"/>
  <c r="D34" i="30"/>
  <c r="C34" i="30"/>
  <c r="C35" i="30" s="1"/>
  <c r="D42" i="29"/>
  <c r="F42" i="29" s="1"/>
  <c r="D41" i="29"/>
  <c r="F41" i="29" s="1"/>
  <c r="D40" i="29"/>
  <c r="N40" i="29" s="1"/>
  <c r="D39" i="29"/>
  <c r="D38" i="29"/>
  <c r="N38" i="29" s="1"/>
  <c r="D37" i="29"/>
  <c r="F37" i="29" s="1"/>
  <c r="D36" i="29"/>
  <c r="N36" i="29" s="1"/>
  <c r="D35" i="29"/>
  <c r="F35" i="29" s="1"/>
  <c r="N34" i="29"/>
  <c r="M34" i="29"/>
  <c r="D34" i="29"/>
  <c r="C34" i="29"/>
  <c r="C35" i="29" s="1"/>
  <c r="D42" i="28"/>
  <c r="N42" i="28" s="1"/>
  <c r="D41" i="28"/>
  <c r="D40" i="28"/>
  <c r="N40" i="28" s="1"/>
  <c r="D39" i="28"/>
  <c r="N39" i="28" s="1"/>
  <c r="D38" i="28"/>
  <c r="N38" i="28" s="1"/>
  <c r="N37" i="28"/>
  <c r="D37" i="28"/>
  <c r="D36" i="28"/>
  <c r="N36" i="28" s="1"/>
  <c r="D35" i="28"/>
  <c r="N35" i="28" s="1"/>
  <c r="M34" i="28"/>
  <c r="D34" i="28"/>
  <c r="N34" i="28" s="1"/>
  <c r="C34" i="28"/>
  <c r="C35" i="28" s="1"/>
  <c r="F38" i="28" l="1"/>
  <c r="N42" i="29"/>
  <c r="N35" i="29"/>
  <c r="F41" i="28"/>
  <c r="F38" i="29"/>
  <c r="F42" i="30"/>
  <c r="F39" i="29"/>
  <c r="F38" i="30"/>
  <c r="F35" i="30"/>
  <c r="N41" i="28"/>
  <c r="N39" i="29"/>
  <c r="N38" i="30"/>
  <c r="F37" i="28"/>
  <c r="F39" i="30"/>
  <c r="F41" i="30"/>
  <c r="N39" i="30"/>
  <c r="M12" i="47"/>
  <c r="C13" i="47"/>
  <c r="M38" i="45"/>
  <c r="C39" i="45"/>
  <c r="M38" i="44"/>
  <c r="C39" i="44"/>
  <c r="C39" i="43"/>
  <c r="M38" i="43"/>
  <c r="C39" i="42"/>
  <c r="M38" i="42"/>
  <c r="C39" i="41"/>
  <c r="M38" i="41"/>
  <c r="C39" i="40"/>
  <c r="M38" i="40"/>
  <c r="C39" i="39"/>
  <c r="M38" i="39"/>
  <c r="C39" i="38"/>
  <c r="M38" i="38"/>
  <c r="C39" i="37"/>
  <c r="M38" i="37"/>
  <c r="C39" i="36"/>
  <c r="M38" i="36"/>
  <c r="C39" i="35"/>
  <c r="M38" i="35"/>
  <c r="C39" i="34"/>
  <c r="M38" i="34"/>
  <c r="C39" i="33"/>
  <c r="M38" i="33"/>
  <c r="C39" i="32"/>
  <c r="M38" i="32"/>
  <c r="C39" i="31"/>
  <c r="M38" i="31"/>
  <c r="C36" i="30"/>
  <c r="M35" i="30"/>
  <c r="M34" i="30"/>
  <c r="N34" i="30"/>
  <c r="F36" i="30"/>
  <c r="N37" i="30"/>
  <c r="F40" i="30"/>
  <c r="N41" i="30"/>
  <c r="M35" i="29"/>
  <c r="C36" i="29"/>
  <c r="F36" i="29"/>
  <c r="N41" i="29"/>
  <c r="N37" i="29"/>
  <c r="F40" i="29"/>
  <c r="M35" i="28"/>
  <c r="C36" i="28"/>
  <c r="F40" i="28"/>
  <c r="F36" i="28"/>
  <c r="F35" i="28"/>
  <c r="F39" i="28"/>
  <c r="F42" i="28"/>
  <c r="C14" i="47" l="1"/>
  <c r="M13" i="47"/>
  <c r="M39" i="45"/>
  <c r="C40" i="45"/>
  <c r="J40" i="44"/>
  <c r="P40" i="44" s="1"/>
  <c r="W84" i="25" s="1"/>
  <c r="C40" i="44"/>
  <c r="M39" i="44"/>
  <c r="M39" i="43"/>
  <c r="C40" i="43"/>
  <c r="M39" i="42"/>
  <c r="C40" i="42"/>
  <c r="M39" i="41"/>
  <c r="C40" i="41"/>
  <c r="M39" i="40"/>
  <c r="C40" i="40"/>
  <c r="C40" i="39"/>
  <c r="M39" i="39"/>
  <c r="M39" i="38"/>
  <c r="C40" i="38"/>
  <c r="M39" i="37"/>
  <c r="C40" i="37"/>
  <c r="M39" i="36"/>
  <c r="C40" i="36"/>
  <c r="J40" i="35"/>
  <c r="P40" i="35" s="1"/>
  <c r="N84" i="25" s="1"/>
  <c r="M39" i="35"/>
  <c r="C40" i="35"/>
  <c r="C40" i="34"/>
  <c r="M39" i="34"/>
  <c r="C40" i="33"/>
  <c r="M39" i="33"/>
  <c r="M39" i="32"/>
  <c r="C40" i="32"/>
  <c r="M39" i="31"/>
  <c r="C40" i="31"/>
  <c r="C37" i="30"/>
  <c r="M36" i="30"/>
  <c r="M36" i="29"/>
  <c r="C37" i="29"/>
  <c r="C37" i="28"/>
  <c r="M36" i="28"/>
  <c r="C15" i="47" l="1"/>
  <c r="M14" i="47"/>
  <c r="C41" i="45"/>
  <c r="M40" i="45"/>
  <c r="J42" i="44"/>
  <c r="P42" i="44" s="1"/>
  <c r="W86" i="25" s="1"/>
  <c r="J41" i="44"/>
  <c r="P41" i="44" s="1"/>
  <c r="W85" i="25" s="1"/>
  <c r="C41" i="44"/>
  <c r="M40" i="44"/>
  <c r="M40" i="43"/>
  <c r="C41" i="43"/>
  <c r="C41" i="42"/>
  <c r="M40" i="42"/>
  <c r="M40" i="41"/>
  <c r="C41" i="41"/>
  <c r="C41" i="40"/>
  <c r="M40" i="40"/>
  <c r="M40" i="39"/>
  <c r="C41" i="39"/>
  <c r="C41" i="38"/>
  <c r="M40" i="38"/>
  <c r="J42" i="38"/>
  <c r="P42" i="38" s="1"/>
  <c r="Q86" i="25" s="1"/>
  <c r="J41" i="38"/>
  <c r="P41" i="38" s="1"/>
  <c r="Q85" i="25" s="1"/>
  <c r="M40" i="37"/>
  <c r="C41" i="37"/>
  <c r="M40" i="36"/>
  <c r="C41" i="36"/>
  <c r="J42" i="35"/>
  <c r="P42" i="35" s="1"/>
  <c r="N86" i="25" s="1"/>
  <c r="J41" i="35"/>
  <c r="P41" i="35" s="1"/>
  <c r="N85" i="25" s="1"/>
  <c r="C41" i="35"/>
  <c r="M40" i="35"/>
  <c r="M40" i="34"/>
  <c r="C41" i="34"/>
  <c r="M40" i="33"/>
  <c r="C41" i="33"/>
  <c r="C41" i="32"/>
  <c r="M40" i="32"/>
  <c r="M40" i="31"/>
  <c r="C41" i="31"/>
  <c r="C38" i="30"/>
  <c r="M37" i="30"/>
  <c r="C38" i="29"/>
  <c r="M37" i="29"/>
  <c r="M37" i="28"/>
  <c r="C38" i="28"/>
  <c r="D42" i="27"/>
  <c r="N42" i="27" s="1"/>
  <c r="D41" i="27"/>
  <c r="F41" i="27" s="1"/>
  <c r="N40" i="27"/>
  <c r="D40" i="27"/>
  <c r="F40" i="27" s="1"/>
  <c r="D39" i="27"/>
  <c r="N39" i="27" s="1"/>
  <c r="D38" i="27"/>
  <c r="D37" i="27"/>
  <c r="D36" i="27"/>
  <c r="N36" i="27" s="1"/>
  <c r="D35" i="27"/>
  <c r="N35" i="27" s="1"/>
  <c r="D34" i="27"/>
  <c r="N34" i="27" s="1"/>
  <c r="C34" i="27"/>
  <c r="C35" i="27" s="1"/>
  <c r="D7" i="1"/>
  <c r="D7" i="47" s="1"/>
  <c r="N7" i="47" s="1"/>
  <c r="D8" i="1"/>
  <c r="D8" i="47" s="1"/>
  <c r="D9" i="1"/>
  <c r="D9" i="47" s="1"/>
  <c r="D10" i="1"/>
  <c r="D10" i="47" s="1"/>
  <c r="D11" i="1"/>
  <c r="D11" i="47" s="1"/>
  <c r="D12" i="1"/>
  <c r="D12" i="47" s="1"/>
  <c r="D13" i="1"/>
  <c r="D13" i="47" s="1"/>
  <c r="D14" i="1"/>
  <c r="D14" i="47" s="1"/>
  <c r="D15" i="1"/>
  <c r="D15" i="47" s="1"/>
  <c r="D16" i="1"/>
  <c r="D16" i="47" s="1"/>
  <c r="D17" i="1"/>
  <c r="D17" i="47" s="1"/>
  <c r="D18" i="1"/>
  <c r="D18" i="47" s="1"/>
  <c r="D19" i="1"/>
  <c r="D19" i="47" s="1"/>
  <c r="D20" i="1"/>
  <c r="D20" i="47" s="1"/>
  <c r="D21" i="1"/>
  <c r="D21" i="47" s="1"/>
  <c r="D22" i="1"/>
  <c r="D22" i="47" s="1"/>
  <c r="D23" i="1"/>
  <c r="D23" i="47" s="1"/>
  <c r="D24" i="1"/>
  <c r="D24" i="47" s="1"/>
  <c r="D25" i="1"/>
  <c r="D25" i="47" s="1"/>
  <c r="D26" i="1"/>
  <c r="D26" i="47" s="1"/>
  <c r="D27" i="1"/>
  <c r="D27" i="47" s="1"/>
  <c r="D28" i="1"/>
  <c r="D28" i="47" s="1"/>
  <c r="D29" i="1"/>
  <c r="D29" i="47" s="1"/>
  <c r="D30" i="1"/>
  <c r="D30" i="47" s="1"/>
  <c r="D31" i="1"/>
  <c r="D31" i="47" s="1"/>
  <c r="D32" i="1"/>
  <c r="D32" i="47" s="1"/>
  <c r="D33" i="1"/>
  <c r="D33" i="47" s="1"/>
  <c r="D34" i="1"/>
  <c r="D35" i="1"/>
  <c r="D36" i="1"/>
  <c r="D37" i="1"/>
  <c r="F37" i="1" s="1"/>
  <c r="D38" i="1"/>
  <c r="N38" i="1" s="1"/>
  <c r="D39" i="1"/>
  <c r="N39" i="1" s="1"/>
  <c r="D40" i="1"/>
  <c r="N40" i="1" s="1"/>
  <c r="D41" i="1"/>
  <c r="F41" i="1" s="1"/>
  <c r="D42" i="1"/>
  <c r="F42" i="1" s="1"/>
  <c r="M7" i="1"/>
  <c r="N7" i="1"/>
  <c r="N36" i="1"/>
  <c r="F36" i="1"/>
  <c r="F35" i="1"/>
  <c r="N35" i="1"/>
  <c r="N34" i="1"/>
  <c r="M34" i="1"/>
  <c r="F34" i="1"/>
  <c r="C34" i="1"/>
  <c r="C35" i="1" s="1"/>
  <c r="L37" i="26"/>
  <c r="W37" i="26" s="1"/>
  <c r="L44" i="26"/>
  <c r="W44" i="26" s="1"/>
  <c r="L47" i="26"/>
  <c r="W47" i="26" s="1"/>
  <c r="L50" i="26"/>
  <c r="W50" i="26" s="1"/>
  <c r="L52" i="26"/>
  <c r="W52" i="26" s="1"/>
  <c r="F13" i="47" l="1"/>
  <c r="N13" i="47"/>
  <c r="F36" i="27"/>
  <c r="F37" i="27"/>
  <c r="F17" i="47"/>
  <c r="N17" i="47"/>
  <c r="N16" i="47"/>
  <c r="F16" i="47"/>
  <c r="F26" i="47"/>
  <c r="N26" i="47"/>
  <c r="F12" i="47"/>
  <c r="N12" i="47"/>
  <c r="N37" i="1"/>
  <c r="F23" i="47"/>
  <c r="N23" i="47"/>
  <c r="N11" i="47"/>
  <c r="F11" i="47"/>
  <c r="N37" i="27"/>
  <c r="N41" i="27"/>
  <c r="F25" i="47"/>
  <c r="N25" i="47"/>
  <c r="F38" i="27"/>
  <c r="F29" i="47"/>
  <c r="N29" i="47"/>
  <c r="N15" i="47"/>
  <c r="F15" i="47"/>
  <c r="N24" i="47"/>
  <c r="F24" i="47"/>
  <c r="F33" i="47"/>
  <c r="N33" i="47"/>
  <c r="F34" i="47"/>
  <c r="F21" i="47"/>
  <c r="N21" i="47"/>
  <c r="F9" i="47"/>
  <c r="N9" i="47"/>
  <c r="N38" i="27"/>
  <c r="F27" i="47"/>
  <c r="N27" i="47"/>
  <c r="F14" i="47"/>
  <c r="N14" i="47"/>
  <c r="F39" i="1"/>
  <c r="F10" i="47"/>
  <c r="N10" i="47"/>
  <c r="N20" i="47"/>
  <c r="F20" i="47"/>
  <c r="N28" i="47"/>
  <c r="F28" i="47"/>
  <c r="F22" i="47"/>
  <c r="N22" i="47"/>
  <c r="F40" i="1"/>
  <c r="N32" i="47"/>
  <c r="F32" i="47"/>
  <c r="F8" i="47"/>
  <c r="N8" i="47"/>
  <c r="F31" i="47"/>
  <c r="N31" i="47"/>
  <c r="F19" i="47"/>
  <c r="N19" i="47"/>
  <c r="F30" i="47"/>
  <c r="N30" i="47"/>
  <c r="F18" i="47"/>
  <c r="N18" i="47"/>
  <c r="C16" i="47"/>
  <c r="M15" i="47"/>
  <c r="C42" i="45"/>
  <c r="M42" i="45" s="1"/>
  <c r="M41" i="45"/>
  <c r="M41" i="44"/>
  <c r="C42" i="44"/>
  <c r="M42" i="44" s="1"/>
  <c r="C42" i="43"/>
  <c r="M42" i="43" s="1"/>
  <c r="M41" i="43"/>
  <c r="C42" i="42"/>
  <c r="M42" i="42" s="1"/>
  <c r="M41" i="42"/>
  <c r="C42" i="41"/>
  <c r="M42" i="41" s="1"/>
  <c r="M41" i="41"/>
  <c r="C42" i="40"/>
  <c r="M42" i="40" s="1"/>
  <c r="M41" i="40"/>
  <c r="C42" i="39"/>
  <c r="M42" i="39" s="1"/>
  <c r="M41" i="39"/>
  <c r="C42" i="38"/>
  <c r="M42" i="38" s="1"/>
  <c r="M41" i="38"/>
  <c r="M41" i="37"/>
  <c r="C42" i="37"/>
  <c r="M42" i="37" s="1"/>
  <c r="C42" i="36"/>
  <c r="M42" i="36" s="1"/>
  <c r="M41" i="36"/>
  <c r="C42" i="35"/>
  <c r="M42" i="35" s="1"/>
  <c r="M41" i="35"/>
  <c r="C42" i="34"/>
  <c r="M42" i="34" s="1"/>
  <c r="M41" i="34"/>
  <c r="M41" i="33"/>
  <c r="C42" i="33"/>
  <c r="M42" i="33" s="1"/>
  <c r="C42" i="32"/>
  <c r="M42" i="32" s="1"/>
  <c r="M41" i="32"/>
  <c r="C42" i="31"/>
  <c r="M42" i="31" s="1"/>
  <c r="M41" i="31"/>
  <c r="C39" i="30"/>
  <c r="M38" i="30"/>
  <c r="C39" i="29"/>
  <c r="M38" i="29"/>
  <c r="M38" i="28"/>
  <c r="C39" i="28"/>
  <c r="M35" i="27"/>
  <c r="C36" i="27"/>
  <c r="M34" i="27"/>
  <c r="F42" i="27"/>
  <c r="F35" i="27"/>
  <c r="F39" i="27"/>
  <c r="N41" i="1"/>
  <c r="N42" i="1"/>
  <c r="F38" i="1"/>
  <c r="M35" i="1"/>
  <c r="C36" i="1"/>
  <c r="C17" i="47" l="1"/>
  <c r="M16" i="47"/>
  <c r="M39" i="30"/>
  <c r="C40" i="30"/>
  <c r="C40" i="29"/>
  <c r="M39" i="29"/>
  <c r="M39" i="28"/>
  <c r="C40" i="28"/>
  <c r="M36" i="27"/>
  <c r="C37" i="27"/>
  <c r="C37" i="1"/>
  <c r="M36" i="1"/>
  <c r="L33" i="26"/>
  <c r="W33" i="26" s="1"/>
  <c r="AA7" i="26" s="1" a="1"/>
  <c r="L34" i="26"/>
  <c r="W34" i="26" s="1"/>
  <c r="L35" i="26"/>
  <c r="W35" i="26" s="1"/>
  <c r="L36" i="26"/>
  <c r="W36" i="26" s="1"/>
  <c r="L38" i="26"/>
  <c r="W38" i="26" s="1"/>
  <c r="L39" i="26"/>
  <c r="W39" i="26" s="1"/>
  <c r="L40" i="26"/>
  <c r="W40" i="26" s="1"/>
  <c r="L41" i="26"/>
  <c r="W41" i="26" s="1"/>
  <c r="L42" i="26"/>
  <c r="W42" i="26" s="1"/>
  <c r="L43" i="26"/>
  <c r="W43" i="26" s="1"/>
  <c r="L45" i="26"/>
  <c r="W45" i="26" s="1"/>
  <c r="L46" i="26"/>
  <c r="W46" i="26" s="1"/>
  <c r="L48" i="26"/>
  <c r="W48" i="26" s="1"/>
  <c r="L49" i="26"/>
  <c r="W49" i="26" s="1"/>
  <c r="L51" i="26"/>
  <c r="W51" i="26" s="1"/>
  <c r="L53" i="26"/>
  <c r="W53" i="26" s="1"/>
  <c r="AI9" i="26" l="1"/>
  <c r="AF12" i="26"/>
  <c r="AC8" i="26"/>
  <c r="AQ12" i="26"/>
  <c r="AL7" i="26"/>
  <c r="AC13" i="26"/>
  <c r="AP14" i="26"/>
  <c r="AS7" i="26"/>
  <c r="AJ10" i="26"/>
  <c r="AD9" i="26"/>
  <c r="AC14" i="26"/>
  <c r="AT12" i="26"/>
  <c r="AL10" i="26"/>
  <c r="AQ13" i="26"/>
  <c r="AU7" i="26"/>
  <c r="AC10" i="26"/>
  <c r="AM10" i="26"/>
  <c r="AC7" i="26"/>
  <c r="AH15" i="26"/>
  <c r="AH51" i="26" s="1"/>
  <c r="E38" i="33" s="1"/>
  <c r="AA10" i="26"/>
  <c r="AQ9" i="26"/>
  <c r="AU10" i="26"/>
  <c r="AN10" i="26"/>
  <c r="AD15" i="26"/>
  <c r="AD51" i="26" s="1"/>
  <c r="E38" i="29" s="1"/>
  <c r="AJ7" i="26"/>
  <c r="AQ14" i="26"/>
  <c r="AL8" i="26"/>
  <c r="AJ11" i="26"/>
  <c r="AM11" i="26"/>
  <c r="AK14" i="26"/>
  <c r="AD12" i="26"/>
  <c r="AS9" i="26"/>
  <c r="AN12" i="26"/>
  <c r="AA8" i="26"/>
  <c r="AD10" i="26"/>
  <c r="AE15" i="26"/>
  <c r="AE51" i="26" s="1"/>
  <c r="E38" i="30" s="1"/>
  <c r="AN9" i="26"/>
  <c r="AJ14" i="26"/>
  <c r="AP11" i="26"/>
  <c r="AI10" i="26"/>
  <c r="AF15" i="26"/>
  <c r="AF51" i="26" s="1"/>
  <c r="E38" i="31" s="1"/>
  <c r="AR8" i="26"/>
  <c r="AH14" i="26"/>
  <c r="AN11" i="26"/>
  <c r="AT14" i="26"/>
  <c r="AU11" i="26"/>
  <c r="AD14" i="26"/>
  <c r="AG7" i="26"/>
  <c r="AP8" i="26"/>
  <c r="AU15" i="26"/>
  <c r="AU51" i="26" s="1"/>
  <c r="E38" i="47" s="1"/>
  <c r="AU12" i="26"/>
  <c r="AH12" i="26"/>
  <c r="AH10" i="26"/>
  <c r="AU8" i="26"/>
  <c r="AK10" i="26"/>
  <c r="AI7" i="26"/>
  <c r="AO9" i="26"/>
  <c r="AQ10" i="26"/>
  <c r="AN8" i="26"/>
  <c r="AO8" i="26"/>
  <c r="AB10" i="26"/>
  <c r="AM14" i="26"/>
  <c r="AJ15" i="26"/>
  <c r="AJ51" i="26" s="1"/>
  <c r="E38" i="35" s="1"/>
  <c r="AT15" i="26"/>
  <c r="AT51" i="26" s="1"/>
  <c r="E38" i="45" s="1"/>
  <c r="AP9" i="26"/>
  <c r="AA14" i="26"/>
  <c r="AP13" i="26"/>
  <c r="AT8" i="26"/>
  <c r="AJ13" i="26"/>
  <c r="AE10" i="26"/>
  <c r="AH8" i="26"/>
  <c r="AI14" i="26"/>
  <c r="AQ7" i="26"/>
  <c r="AS15" i="26"/>
  <c r="AS51" i="26" s="1"/>
  <c r="E38" i="44" s="1"/>
  <c r="AB14" i="26"/>
  <c r="AJ8" i="26"/>
  <c r="AF11" i="26"/>
  <c r="AN15" i="26"/>
  <c r="AN51" i="26" s="1"/>
  <c r="E38" i="39" s="1"/>
  <c r="AB12" i="26"/>
  <c r="AH9" i="26"/>
  <c r="AE13" i="26"/>
  <c r="AF10" i="26"/>
  <c r="AM13" i="26"/>
  <c r="AU9" i="26"/>
  <c r="AL15" i="26"/>
  <c r="AL51" i="26" s="1"/>
  <c r="E38" i="37" s="1"/>
  <c r="AO13" i="26"/>
  <c r="AR11" i="26"/>
  <c r="AQ11" i="26"/>
  <c r="AT13" i="26"/>
  <c r="AK7" i="26"/>
  <c r="AE14" i="26"/>
  <c r="AR7" i="26"/>
  <c r="AJ9" i="26"/>
  <c r="AG14" i="26"/>
  <c r="AJ12" i="26"/>
  <c r="AL9" i="26"/>
  <c r="AB7" i="26"/>
  <c r="AS11" i="26"/>
  <c r="AS13" i="26"/>
  <c r="AP7" i="26"/>
  <c r="AB13" i="26"/>
  <c r="AF7" i="26"/>
  <c r="AH7" i="26"/>
  <c r="AT11" i="26"/>
  <c r="AQ15" i="26"/>
  <c r="AQ51" i="26" s="1"/>
  <c r="E38" i="42" s="1"/>
  <c r="AR15" i="26"/>
  <c r="AR51" i="26" s="1"/>
  <c r="E38" i="43" s="1"/>
  <c r="AT9" i="26"/>
  <c r="AO14" i="26"/>
  <c r="AM9" i="26"/>
  <c r="AL13" i="26"/>
  <c r="AC12" i="26"/>
  <c r="AL12" i="26"/>
  <c r="AR9" i="26"/>
  <c r="AF9" i="26"/>
  <c r="AH13" i="26"/>
  <c r="AE9" i="26"/>
  <c r="AE8" i="26"/>
  <c r="AK11" i="26"/>
  <c r="AC9" i="26"/>
  <c r="AA13" i="26"/>
  <c r="AC15" i="26"/>
  <c r="AC51" i="26" s="1"/>
  <c r="E38" i="28" s="1"/>
  <c r="AF13" i="26"/>
  <c r="AI11" i="26"/>
  <c r="AO10" i="26"/>
  <c r="AE11" i="26"/>
  <c r="AB11" i="26"/>
  <c r="AS14" i="26"/>
  <c r="AK12" i="26"/>
  <c r="AP15" i="26"/>
  <c r="AP51" i="26" s="1"/>
  <c r="E38" i="41" s="1"/>
  <c r="AS8" i="26"/>
  <c r="AM15" i="26"/>
  <c r="AM51" i="26" s="1"/>
  <c r="E38" i="38" s="1"/>
  <c r="AC11" i="26"/>
  <c r="AN7" i="26"/>
  <c r="AG8" i="26"/>
  <c r="AG13" i="26"/>
  <c r="AO7" i="26"/>
  <c r="AI8" i="26"/>
  <c r="AB9" i="26"/>
  <c r="AO15" i="26"/>
  <c r="AO51" i="26" s="1"/>
  <c r="E38" i="40" s="1"/>
  <c r="AG11" i="26"/>
  <c r="AK9" i="26"/>
  <c r="AN13" i="26"/>
  <c r="AR12" i="26"/>
  <c r="AH11" i="26"/>
  <c r="AS12" i="26"/>
  <c r="AO11" i="26"/>
  <c r="AN14" i="26"/>
  <c r="AM12" i="26"/>
  <c r="AP12" i="26"/>
  <c r="AR10" i="26"/>
  <c r="AD13" i="26"/>
  <c r="AK15" i="26"/>
  <c r="AK51" i="26" s="1"/>
  <c r="E38" i="36" s="1"/>
  <c r="AD7" i="26"/>
  <c r="AI13" i="26"/>
  <c r="AE12" i="26"/>
  <c r="AA7" i="26"/>
  <c r="AT10" i="26"/>
  <c r="AG10" i="26"/>
  <c r="AR13" i="26"/>
  <c r="AM8" i="26"/>
  <c r="AL14" i="26"/>
  <c r="AP10" i="26"/>
  <c r="AD8" i="26"/>
  <c r="AM7" i="26"/>
  <c r="AU14" i="26"/>
  <c r="AQ8" i="26"/>
  <c r="AG12" i="26"/>
  <c r="AA9" i="26"/>
  <c r="AL11" i="26"/>
  <c r="AR14" i="26"/>
  <c r="AK13" i="26"/>
  <c r="AA15" i="26"/>
  <c r="AA51" i="26" s="1"/>
  <c r="E38" i="1" s="1"/>
  <c r="AG9" i="26"/>
  <c r="AA12" i="26"/>
  <c r="AI15" i="26"/>
  <c r="AI51" i="26" s="1"/>
  <c r="E38" i="34" s="1"/>
  <c r="AK8" i="26"/>
  <c r="AF14" i="26"/>
  <c r="AF8" i="26"/>
  <c r="AT7" i="26"/>
  <c r="AS10" i="26"/>
  <c r="AD11" i="26"/>
  <c r="AA11" i="26"/>
  <c r="AE7" i="26"/>
  <c r="AG15" i="26"/>
  <c r="AG51" i="26" s="1"/>
  <c r="E38" i="32" s="1"/>
  <c r="AB8" i="26"/>
  <c r="AO12" i="26"/>
  <c r="AI12" i="26"/>
  <c r="AB15" i="26"/>
  <c r="AB51" i="26" s="1"/>
  <c r="E38" i="27" s="1"/>
  <c r="AU13" i="26"/>
  <c r="C18" i="47"/>
  <c r="M17" i="47"/>
  <c r="C41" i="30"/>
  <c r="M40" i="30"/>
  <c r="M40" i="29"/>
  <c r="C41" i="29"/>
  <c r="C41" i="28"/>
  <c r="M40" i="28"/>
  <c r="C38" i="27"/>
  <c r="M37" i="27"/>
  <c r="C38" i="1"/>
  <c r="M37" i="1"/>
  <c r="O38" i="43" l="1"/>
  <c r="G38" i="43"/>
  <c r="O38" i="42"/>
  <c r="G38" i="42"/>
  <c r="O38" i="38"/>
  <c r="G38" i="38"/>
  <c r="O38" i="27"/>
  <c r="G38" i="27"/>
  <c r="O38" i="33"/>
  <c r="G38" i="33"/>
  <c r="O38" i="29"/>
  <c r="G38" i="29"/>
  <c r="G38" i="41"/>
  <c r="O38" i="41"/>
  <c r="O38" i="39"/>
  <c r="G38" i="39"/>
  <c r="O38" i="31"/>
  <c r="G38" i="31"/>
  <c r="O38" i="45"/>
  <c r="G38" i="45"/>
  <c r="O38" i="36"/>
  <c r="G38" i="36"/>
  <c r="O38" i="34"/>
  <c r="G38" i="34"/>
  <c r="O38" i="35"/>
  <c r="G38" i="35"/>
  <c r="O38" i="1"/>
  <c r="G38" i="1"/>
  <c r="O38" i="44"/>
  <c r="G38" i="44"/>
  <c r="O38" i="47"/>
  <c r="G38" i="47"/>
  <c r="O38" i="30"/>
  <c r="G38" i="30"/>
  <c r="O38" i="40"/>
  <c r="G38" i="40"/>
  <c r="O38" i="32"/>
  <c r="G38" i="32"/>
  <c r="O38" i="28"/>
  <c r="G38" i="28"/>
  <c r="G38" i="37"/>
  <c r="O38" i="37"/>
  <c r="C19" i="47"/>
  <c r="M18" i="47"/>
  <c r="C42" i="30"/>
  <c r="M42" i="30" s="1"/>
  <c r="M41" i="30"/>
  <c r="C42" i="29"/>
  <c r="M42" i="29" s="1"/>
  <c r="M41" i="29"/>
  <c r="C42" i="28"/>
  <c r="M42" i="28" s="1"/>
  <c r="M41" i="28"/>
  <c r="M38" i="27"/>
  <c r="C39" i="27"/>
  <c r="C39" i="1"/>
  <c r="M38" i="1"/>
  <c r="I38" i="29" l="1"/>
  <c r="H38" i="29"/>
  <c r="H38" i="33"/>
  <c r="I38" i="33"/>
  <c r="I38" i="45"/>
  <c r="H38" i="45"/>
  <c r="I38" i="31"/>
  <c r="H38" i="31"/>
  <c r="H38" i="36"/>
  <c r="I38" i="36"/>
  <c r="H38" i="34"/>
  <c r="I38" i="34"/>
  <c r="I38" i="30"/>
  <c r="H38" i="30"/>
  <c r="I38" i="47"/>
  <c r="H38" i="47"/>
  <c r="H38" i="44"/>
  <c r="I38" i="44"/>
  <c r="I38" i="38"/>
  <c r="H38" i="38"/>
  <c r="I38" i="37"/>
  <c r="H38" i="37"/>
  <c r="I38" i="1"/>
  <c r="H38" i="1"/>
  <c r="I38" i="40"/>
  <c r="H38" i="40"/>
  <c r="I38" i="27"/>
  <c r="H38" i="27"/>
  <c r="H38" i="28"/>
  <c r="I38" i="28"/>
  <c r="I38" i="39"/>
  <c r="H38" i="39"/>
  <c r="I38" i="42"/>
  <c r="H38" i="42"/>
  <c r="I38" i="32"/>
  <c r="H38" i="32"/>
  <c r="H38" i="35"/>
  <c r="I38" i="35"/>
  <c r="I38" i="43"/>
  <c r="H38" i="43"/>
  <c r="H38" i="41"/>
  <c r="I38" i="41"/>
  <c r="M19" i="47"/>
  <c r="C20" i="47"/>
  <c r="M39" i="27"/>
  <c r="C40" i="27"/>
  <c r="M39" i="1"/>
  <c r="C40" i="1"/>
  <c r="J38" i="34" l="1"/>
  <c r="P38" i="34" s="1"/>
  <c r="I39" i="34"/>
  <c r="I39" i="31"/>
  <c r="J38" i="31"/>
  <c r="P38" i="31" s="1"/>
  <c r="I39" i="32"/>
  <c r="J38" i="32"/>
  <c r="P38" i="32" s="1"/>
  <c r="J38" i="42"/>
  <c r="P38" i="42" s="1"/>
  <c r="I39" i="42"/>
  <c r="I39" i="37"/>
  <c r="J38" i="37"/>
  <c r="P38" i="37" s="1"/>
  <c r="I39" i="38"/>
  <c r="J38" i="38"/>
  <c r="P38" i="38" s="1"/>
  <c r="P44" i="38" s="1"/>
  <c r="I39" i="41"/>
  <c r="J38" i="41"/>
  <c r="P38" i="41" s="1"/>
  <c r="I39" i="1"/>
  <c r="J38" i="1"/>
  <c r="P38" i="1" s="1"/>
  <c r="J38" i="36"/>
  <c r="P38" i="36" s="1"/>
  <c r="I39" i="36"/>
  <c r="J38" i="39"/>
  <c r="P38" i="39" s="1"/>
  <c r="I39" i="39"/>
  <c r="I39" i="44"/>
  <c r="J39" i="44" s="1"/>
  <c r="P39" i="44" s="1"/>
  <c r="J38" i="44"/>
  <c r="P38" i="44" s="1"/>
  <c r="J38" i="28"/>
  <c r="P38" i="28" s="1"/>
  <c r="I39" i="28"/>
  <c r="I39" i="45"/>
  <c r="J38" i="45"/>
  <c r="P38" i="45" s="1"/>
  <c r="J38" i="33"/>
  <c r="P38" i="33" s="1"/>
  <c r="I39" i="33"/>
  <c r="I39" i="43"/>
  <c r="J38" i="43"/>
  <c r="P38" i="43" s="1"/>
  <c r="J38" i="27"/>
  <c r="P38" i="27" s="1"/>
  <c r="I39" i="27"/>
  <c r="I39" i="47"/>
  <c r="J38" i="47"/>
  <c r="P38" i="47" s="1"/>
  <c r="Y82" i="25" s="1"/>
  <c r="J38" i="35"/>
  <c r="P38" i="35" s="1"/>
  <c r="I39" i="35"/>
  <c r="J39" i="35" s="1"/>
  <c r="P39" i="35" s="1"/>
  <c r="J38" i="40"/>
  <c r="P38" i="40" s="1"/>
  <c r="I39" i="40"/>
  <c r="J38" i="30"/>
  <c r="P38" i="30" s="1"/>
  <c r="I39" i="30"/>
  <c r="I39" i="29"/>
  <c r="J38" i="29"/>
  <c r="P38" i="29" s="1"/>
  <c r="M20" i="47"/>
  <c r="C21" i="47"/>
  <c r="C41" i="27"/>
  <c r="M40" i="27"/>
  <c r="C41" i="1"/>
  <c r="M40" i="1"/>
  <c r="J39" i="38" l="1"/>
  <c r="P39" i="38" s="1"/>
  <c r="I40" i="38"/>
  <c r="J40" i="38" s="1"/>
  <c r="P40" i="38" s="1"/>
  <c r="Q84" i="25" s="1"/>
  <c r="I40" i="27"/>
  <c r="J39" i="27"/>
  <c r="P39" i="27" s="1"/>
  <c r="I40" i="42"/>
  <c r="J39" i="42"/>
  <c r="P39" i="42" s="1"/>
  <c r="I40" i="36"/>
  <c r="J39" i="36"/>
  <c r="P39" i="36" s="1"/>
  <c r="J39" i="39"/>
  <c r="P39" i="39" s="1"/>
  <c r="I40" i="39"/>
  <c r="I40" i="37"/>
  <c r="J39" i="37"/>
  <c r="P39" i="37" s="1"/>
  <c r="I40" i="29"/>
  <c r="J39" i="29"/>
  <c r="P39" i="29" s="1"/>
  <c r="J39" i="43"/>
  <c r="P39" i="43" s="1"/>
  <c r="I40" i="43"/>
  <c r="J39" i="1"/>
  <c r="P39" i="1" s="1"/>
  <c r="I40" i="1"/>
  <c r="I40" i="31"/>
  <c r="J39" i="31"/>
  <c r="P39" i="31" s="1"/>
  <c r="I40" i="28"/>
  <c r="J39" i="28"/>
  <c r="P39" i="28" s="1"/>
  <c r="J39" i="47"/>
  <c r="P39" i="47" s="1"/>
  <c r="Y83" i="25" s="1"/>
  <c r="I40" i="47"/>
  <c r="I40" i="32"/>
  <c r="J39" i="32"/>
  <c r="P39" i="32" s="1"/>
  <c r="I40" i="30"/>
  <c r="J39" i="30"/>
  <c r="P39" i="30" s="1"/>
  <c r="I40" i="33"/>
  <c r="J39" i="33"/>
  <c r="P39" i="33" s="1"/>
  <c r="I40" i="40"/>
  <c r="J39" i="40"/>
  <c r="P39" i="40" s="1"/>
  <c r="I40" i="34"/>
  <c r="J39" i="34"/>
  <c r="P39" i="34" s="1"/>
  <c r="I40" i="45"/>
  <c r="J39" i="45"/>
  <c r="P39" i="45" s="1"/>
  <c r="I40" i="41"/>
  <c r="J39" i="41"/>
  <c r="P39" i="41" s="1"/>
  <c r="C22" i="47"/>
  <c r="M21" i="47"/>
  <c r="M41" i="27"/>
  <c r="C42" i="27"/>
  <c r="M42" i="27" s="1"/>
  <c r="C42" i="1"/>
  <c r="M42" i="1" s="1"/>
  <c r="M41" i="1"/>
  <c r="I41" i="32" l="1"/>
  <c r="J40" i="32"/>
  <c r="P40" i="32" s="1"/>
  <c r="K84" i="25" s="1"/>
  <c r="I41" i="39"/>
  <c r="J40" i="39"/>
  <c r="P40" i="39" s="1"/>
  <c r="R84" i="25" s="1"/>
  <c r="I41" i="28"/>
  <c r="J40" i="28"/>
  <c r="P40" i="28" s="1"/>
  <c r="G84" i="25" s="1"/>
  <c r="I41" i="40"/>
  <c r="J40" i="40"/>
  <c r="P40" i="40" s="1"/>
  <c r="S84" i="25" s="1"/>
  <c r="J40" i="29"/>
  <c r="P40" i="29" s="1"/>
  <c r="H84" i="25" s="1"/>
  <c r="I41" i="29"/>
  <c r="I41" i="47"/>
  <c r="J40" i="47"/>
  <c r="P40" i="47" s="1"/>
  <c r="Y84" i="25" s="1"/>
  <c r="I41" i="37"/>
  <c r="J40" i="37"/>
  <c r="P40" i="37" s="1"/>
  <c r="P84" i="25" s="1"/>
  <c r="I41" i="33"/>
  <c r="J40" i="33"/>
  <c r="P40" i="33" s="1"/>
  <c r="L84" i="25" s="1"/>
  <c r="I41" i="43"/>
  <c r="J40" i="43"/>
  <c r="P40" i="43" s="1"/>
  <c r="V84" i="25" s="1"/>
  <c r="I41" i="41"/>
  <c r="J40" i="41"/>
  <c r="P40" i="41" s="1"/>
  <c r="T84" i="25" s="1"/>
  <c r="I41" i="45"/>
  <c r="J40" i="45"/>
  <c r="P40" i="45" s="1"/>
  <c r="X84" i="25" s="1"/>
  <c r="I41" i="36"/>
  <c r="J40" i="36"/>
  <c r="P40" i="36" s="1"/>
  <c r="O84" i="25" s="1"/>
  <c r="J40" i="30"/>
  <c r="P40" i="30" s="1"/>
  <c r="I84" i="25" s="1"/>
  <c r="I41" i="30"/>
  <c r="I41" i="27"/>
  <c r="J40" i="27"/>
  <c r="P40" i="27" s="1"/>
  <c r="F84" i="25" s="1"/>
  <c r="I41" i="34"/>
  <c r="J40" i="34"/>
  <c r="P40" i="34" s="1"/>
  <c r="M84" i="25" s="1"/>
  <c r="I41" i="31"/>
  <c r="J40" i="31"/>
  <c r="P40" i="31" s="1"/>
  <c r="J84" i="25" s="1"/>
  <c r="J40" i="1"/>
  <c r="P40" i="1" s="1"/>
  <c r="E84" i="25" s="1"/>
  <c r="I41" i="1"/>
  <c r="I41" i="42"/>
  <c r="J40" i="42"/>
  <c r="P40" i="42" s="1"/>
  <c r="U84" i="25" s="1"/>
  <c r="C23" i="47"/>
  <c r="M22" i="47"/>
  <c r="AQ640" i="25"/>
  <c r="AQ641" i="25"/>
  <c r="AQ642" i="25"/>
  <c r="AQ643" i="25"/>
  <c r="AQ644" i="25"/>
  <c r="AQ645" i="25"/>
  <c r="AQ646" i="25"/>
  <c r="AQ647" i="25"/>
  <c r="AQ648" i="25"/>
  <c r="AQ649" i="25"/>
  <c r="AQ650" i="25"/>
  <c r="AQ651" i="25"/>
  <c r="AQ652" i="25"/>
  <c r="AQ653" i="25"/>
  <c r="AQ654" i="25"/>
  <c r="AQ655" i="25"/>
  <c r="AQ656" i="25"/>
  <c r="AQ657" i="25"/>
  <c r="AQ658" i="25"/>
  <c r="AQ659" i="25"/>
  <c r="AQ639" i="25"/>
  <c r="AQ619" i="25"/>
  <c r="AQ620" i="25"/>
  <c r="AQ621" i="25"/>
  <c r="AQ622" i="25"/>
  <c r="AQ623" i="25"/>
  <c r="AQ624" i="25"/>
  <c r="AQ625" i="25"/>
  <c r="AQ626" i="25"/>
  <c r="AQ627" i="25"/>
  <c r="AQ628" i="25"/>
  <c r="AQ629" i="25"/>
  <c r="AQ630" i="25"/>
  <c r="AQ631" i="25"/>
  <c r="AQ632" i="25"/>
  <c r="AQ633" i="25"/>
  <c r="AQ634" i="25"/>
  <c r="AQ635" i="25"/>
  <c r="AQ636" i="25"/>
  <c r="AQ637" i="25"/>
  <c r="AQ638" i="25"/>
  <c r="AQ618" i="25"/>
  <c r="AQ598" i="25"/>
  <c r="AQ599" i="25"/>
  <c r="AQ600" i="25"/>
  <c r="AQ601" i="25"/>
  <c r="AQ602" i="25"/>
  <c r="AQ603" i="25"/>
  <c r="AQ604" i="25"/>
  <c r="AQ605" i="25"/>
  <c r="AQ606" i="25"/>
  <c r="AQ607" i="25"/>
  <c r="AQ608" i="25"/>
  <c r="AQ609" i="25"/>
  <c r="AQ610" i="25"/>
  <c r="AQ611" i="25"/>
  <c r="AQ612" i="25"/>
  <c r="AQ613" i="25"/>
  <c r="AQ614" i="25"/>
  <c r="AQ615" i="25"/>
  <c r="AQ616" i="25"/>
  <c r="AQ617" i="25"/>
  <c r="AQ597" i="25"/>
  <c r="J41" i="47" l="1"/>
  <c r="P41" i="47" s="1"/>
  <c r="Y85" i="25" s="1"/>
  <c r="I42" i="47"/>
  <c r="J42" i="47" s="1"/>
  <c r="P42" i="47" s="1"/>
  <c r="Y86" i="25" s="1"/>
  <c r="I42" i="29"/>
  <c r="J42" i="29" s="1"/>
  <c r="P42" i="29" s="1"/>
  <c r="H86" i="25" s="1"/>
  <c r="J41" i="29"/>
  <c r="P41" i="29" s="1"/>
  <c r="H85" i="25" s="1"/>
  <c r="J41" i="40"/>
  <c r="P41" i="40" s="1"/>
  <c r="S85" i="25" s="1"/>
  <c r="I42" i="40"/>
  <c r="J42" i="40" s="1"/>
  <c r="P42" i="40" s="1"/>
  <c r="S86" i="25" s="1"/>
  <c r="I42" i="42"/>
  <c r="J42" i="42" s="1"/>
  <c r="P42" i="42" s="1"/>
  <c r="U86" i="25" s="1"/>
  <c r="J41" i="42"/>
  <c r="P41" i="42" s="1"/>
  <c r="U85" i="25" s="1"/>
  <c r="I42" i="34"/>
  <c r="J42" i="34" s="1"/>
  <c r="P42" i="34" s="1"/>
  <c r="M86" i="25" s="1"/>
  <c r="J41" i="34"/>
  <c r="P41" i="34" s="1"/>
  <c r="M85" i="25" s="1"/>
  <c r="J41" i="28"/>
  <c r="P41" i="28" s="1"/>
  <c r="G85" i="25" s="1"/>
  <c r="I42" i="28"/>
  <c r="J42" i="28" s="1"/>
  <c r="P42" i="28" s="1"/>
  <c r="G86" i="25" s="1"/>
  <c r="I42" i="36"/>
  <c r="J42" i="36" s="1"/>
  <c r="P42" i="36" s="1"/>
  <c r="O86" i="25" s="1"/>
  <c r="J41" i="36"/>
  <c r="P41" i="36" s="1"/>
  <c r="O85" i="25" s="1"/>
  <c r="I42" i="45"/>
  <c r="J42" i="45" s="1"/>
  <c r="P42" i="45" s="1"/>
  <c r="X86" i="25" s="1"/>
  <c r="J41" i="45"/>
  <c r="P41" i="45" s="1"/>
  <c r="X85" i="25" s="1"/>
  <c r="J41" i="31"/>
  <c r="P41" i="31" s="1"/>
  <c r="J85" i="25" s="1"/>
  <c r="I42" i="31"/>
  <c r="J42" i="31" s="1"/>
  <c r="P42" i="31" s="1"/>
  <c r="J86" i="25" s="1"/>
  <c r="J41" i="41"/>
  <c r="P41" i="41" s="1"/>
  <c r="T85" i="25" s="1"/>
  <c r="I42" i="41"/>
  <c r="J42" i="41" s="1"/>
  <c r="P42" i="41" s="1"/>
  <c r="T86" i="25" s="1"/>
  <c r="I42" i="27"/>
  <c r="J42" i="27" s="1"/>
  <c r="P42" i="27" s="1"/>
  <c r="F86" i="25" s="1"/>
  <c r="J41" i="27"/>
  <c r="P41" i="27" s="1"/>
  <c r="F85" i="25" s="1"/>
  <c r="I42" i="33"/>
  <c r="J42" i="33" s="1"/>
  <c r="P42" i="33" s="1"/>
  <c r="L86" i="25" s="1"/>
  <c r="J41" i="33"/>
  <c r="P41" i="33" s="1"/>
  <c r="L85" i="25" s="1"/>
  <c r="J41" i="39"/>
  <c r="P41" i="39" s="1"/>
  <c r="R85" i="25" s="1"/>
  <c r="I42" i="39"/>
  <c r="J42" i="39" s="1"/>
  <c r="P42" i="39" s="1"/>
  <c r="R86" i="25" s="1"/>
  <c r="I42" i="1"/>
  <c r="J42" i="1" s="1"/>
  <c r="P42" i="1" s="1"/>
  <c r="E86" i="25" s="1"/>
  <c r="J41" i="1"/>
  <c r="P41" i="1" s="1"/>
  <c r="E85" i="25" s="1"/>
  <c r="I42" i="43"/>
  <c r="J42" i="43" s="1"/>
  <c r="P42" i="43" s="1"/>
  <c r="V86" i="25" s="1"/>
  <c r="J41" i="43"/>
  <c r="P41" i="43" s="1"/>
  <c r="V85" i="25" s="1"/>
  <c r="I42" i="30"/>
  <c r="J42" i="30" s="1"/>
  <c r="P42" i="30" s="1"/>
  <c r="I86" i="25" s="1"/>
  <c r="J41" i="30"/>
  <c r="P41" i="30" s="1"/>
  <c r="I85" i="25" s="1"/>
  <c r="I42" i="37"/>
  <c r="J42" i="37" s="1"/>
  <c r="P42" i="37" s="1"/>
  <c r="P86" i="25" s="1"/>
  <c r="J41" i="37"/>
  <c r="P41" i="37" s="1"/>
  <c r="P85" i="25" s="1"/>
  <c r="J41" i="32"/>
  <c r="P41" i="32" s="1"/>
  <c r="K85" i="25" s="1"/>
  <c r="I42" i="32"/>
  <c r="J42" i="32" s="1"/>
  <c r="P42" i="32" s="1"/>
  <c r="K86" i="25" s="1"/>
  <c r="C24" i="47"/>
  <c r="M23" i="47"/>
  <c r="D33" i="26"/>
  <c r="E33" i="26"/>
  <c r="F33" i="26"/>
  <c r="G33" i="26"/>
  <c r="D34" i="26"/>
  <c r="E34" i="26"/>
  <c r="F34" i="26"/>
  <c r="G34" i="26"/>
  <c r="D35" i="26"/>
  <c r="E35" i="26"/>
  <c r="F35" i="26"/>
  <c r="G35" i="26"/>
  <c r="D36" i="26"/>
  <c r="E36" i="26"/>
  <c r="F36" i="26"/>
  <c r="G36" i="26"/>
  <c r="D37" i="26"/>
  <c r="E37" i="26"/>
  <c r="F37" i="26"/>
  <c r="G37" i="26"/>
  <c r="D38" i="26"/>
  <c r="E38" i="26"/>
  <c r="F38" i="26"/>
  <c r="G38" i="26"/>
  <c r="D39" i="26"/>
  <c r="E39" i="26"/>
  <c r="F39" i="26"/>
  <c r="G39" i="26"/>
  <c r="D40" i="26"/>
  <c r="E40" i="26"/>
  <c r="F40" i="26"/>
  <c r="G40" i="26"/>
  <c r="D41" i="26"/>
  <c r="E41" i="26"/>
  <c r="F41" i="26"/>
  <c r="G41" i="26"/>
  <c r="D42" i="26"/>
  <c r="E42" i="26"/>
  <c r="F42" i="26"/>
  <c r="G42" i="26"/>
  <c r="D43" i="26"/>
  <c r="E43" i="26"/>
  <c r="F43" i="26"/>
  <c r="G43" i="26"/>
  <c r="D44" i="26"/>
  <c r="E44" i="26"/>
  <c r="F44" i="26"/>
  <c r="G44" i="26"/>
  <c r="D45" i="26"/>
  <c r="E45" i="26"/>
  <c r="F45" i="26"/>
  <c r="G45" i="26"/>
  <c r="D46" i="26"/>
  <c r="E46" i="26"/>
  <c r="F46" i="26"/>
  <c r="G46" i="26"/>
  <c r="D47" i="26"/>
  <c r="E47" i="26"/>
  <c r="F47" i="26"/>
  <c r="G47" i="26"/>
  <c r="D48" i="26"/>
  <c r="E48" i="26"/>
  <c r="F48" i="26"/>
  <c r="G48" i="26"/>
  <c r="D49" i="26"/>
  <c r="E49" i="26"/>
  <c r="F49" i="26"/>
  <c r="G49" i="26"/>
  <c r="D50" i="26"/>
  <c r="E50" i="26"/>
  <c r="F50" i="26"/>
  <c r="G50" i="26"/>
  <c r="D51" i="26"/>
  <c r="E51" i="26"/>
  <c r="F51" i="26"/>
  <c r="G51" i="26"/>
  <c r="D52" i="26"/>
  <c r="E52" i="26"/>
  <c r="F52" i="26"/>
  <c r="G52" i="26"/>
  <c r="D53" i="26"/>
  <c r="E53" i="26"/>
  <c r="F53" i="26"/>
  <c r="G53" i="26"/>
  <c r="D54" i="26"/>
  <c r="E54" i="26"/>
  <c r="F54" i="26"/>
  <c r="G54" i="26"/>
  <c r="K54" i="26"/>
  <c r="M24" i="47" l="1"/>
  <c r="C25" i="47"/>
  <c r="Q82" i="25"/>
  <c r="K83" i="25"/>
  <c r="V82" i="25"/>
  <c r="T83" i="25"/>
  <c r="R83" i="25"/>
  <c r="I82" i="25"/>
  <c r="Q83" i="25"/>
  <c r="K82" i="25"/>
  <c r="I83" i="25"/>
  <c r="V83" i="25"/>
  <c r="T82" i="25"/>
  <c r="R82" i="25"/>
  <c r="D33" i="45"/>
  <c r="F34" i="45" s="1"/>
  <c r="D32" i="45"/>
  <c r="N32" i="45" s="1"/>
  <c r="D31" i="45"/>
  <c r="D30" i="45"/>
  <c r="N30" i="45" s="1"/>
  <c r="D29" i="45"/>
  <c r="N29" i="45" s="1"/>
  <c r="D28" i="45"/>
  <c r="D27" i="45"/>
  <c r="N27" i="45" s="1"/>
  <c r="D26" i="45"/>
  <c r="N26" i="45" s="1"/>
  <c r="D25" i="45"/>
  <c r="D24" i="45"/>
  <c r="N24" i="45" s="1"/>
  <c r="D23" i="45"/>
  <c r="D22" i="45"/>
  <c r="N22" i="45" s="1"/>
  <c r="D21" i="45"/>
  <c r="N21" i="45" s="1"/>
  <c r="D20" i="45"/>
  <c r="D19" i="45"/>
  <c r="N19" i="45" s="1"/>
  <c r="D18" i="45"/>
  <c r="N18" i="45" s="1"/>
  <c r="D17" i="45"/>
  <c r="D16" i="45"/>
  <c r="N16" i="45" s="1"/>
  <c r="D15" i="45"/>
  <c r="N15" i="45" s="1"/>
  <c r="D14" i="45"/>
  <c r="D13" i="45"/>
  <c r="N13" i="45" s="1"/>
  <c r="D12" i="45"/>
  <c r="D11" i="45"/>
  <c r="N11" i="45" s="1"/>
  <c r="D10" i="45"/>
  <c r="D9" i="45"/>
  <c r="D8" i="45"/>
  <c r="N8" i="45" s="1"/>
  <c r="C8" i="45"/>
  <c r="C9" i="45" s="1"/>
  <c r="M7" i="45"/>
  <c r="D7" i="45"/>
  <c r="P6" i="45"/>
  <c r="O6" i="45"/>
  <c r="N6" i="45"/>
  <c r="D33" i="44"/>
  <c r="D32" i="44"/>
  <c r="N32" i="44" s="1"/>
  <c r="D31" i="44"/>
  <c r="N31" i="44" s="1"/>
  <c r="D30" i="44"/>
  <c r="N30" i="44" s="1"/>
  <c r="D29" i="44"/>
  <c r="N29" i="44" s="1"/>
  <c r="D28" i="44"/>
  <c r="N28" i="44" s="1"/>
  <c r="D27" i="44"/>
  <c r="N27" i="44" s="1"/>
  <c r="D26" i="44"/>
  <c r="N26" i="44" s="1"/>
  <c r="D25" i="44"/>
  <c r="N25" i="44" s="1"/>
  <c r="D24" i="44"/>
  <c r="N24" i="44" s="1"/>
  <c r="D23" i="44"/>
  <c r="N23" i="44" s="1"/>
  <c r="D22" i="44"/>
  <c r="N22" i="44" s="1"/>
  <c r="D21" i="44"/>
  <c r="N21" i="44" s="1"/>
  <c r="D20" i="44"/>
  <c r="N20" i="44" s="1"/>
  <c r="D19" i="44"/>
  <c r="N19" i="44" s="1"/>
  <c r="D18" i="44"/>
  <c r="N18" i="44" s="1"/>
  <c r="D17" i="44"/>
  <c r="N17" i="44" s="1"/>
  <c r="D16" i="44"/>
  <c r="N16" i="44" s="1"/>
  <c r="D15" i="44"/>
  <c r="N15" i="44" s="1"/>
  <c r="D14" i="44"/>
  <c r="N14" i="44" s="1"/>
  <c r="D13" i="44"/>
  <c r="N13" i="44" s="1"/>
  <c r="D12" i="44"/>
  <c r="N12" i="44" s="1"/>
  <c r="D11" i="44"/>
  <c r="N11" i="44" s="1"/>
  <c r="D10" i="44"/>
  <c r="N10" i="44" s="1"/>
  <c r="D9" i="44"/>
  <c r="N9" i="44" s="1"/>
  <c r="D8" i="44"/>
  <c r="N8" i="44" s="1"/>
  <c r="C8" i="44"/>
  <c r="C9" i="44" s="1"/>
  <c r="M7" i="44"/>
  <c r="D7" i="44"/>
  <c r="N7" i="44" s="1"/>
  <c r="P6" i="44"/>
  <c r="O6" i="44"/>
  <c r="N6" i="44"/>
  <c r="D33" i="43"/>
  <c r="D32" i="43"/>
  <c r="N32" i="43" s="1"/>
  <c r="D31" i="43"/>
  <c r="N31" i="43" s="1"/>
  <c r="D30" i="43"/>
  <c r="N30" i="43" s="1"/>
  <c r="D29" i="43"/>
  <c r="N29" i="43" s="1"/>
  <c r="D28" i="43"/>
  <c r="N28" i="43" s="1"/>
  <c r="D27" i="43"/>
  <c r="N27" i="43" s="1"/>
  <c r="D26" i="43"/>
  <c r="N26" i="43" s="1"/>
  <c r="D25" i="43"/>
  <c r="N25" i="43" s="1"/>
  <c r="D24" i="43"/>
  <c r="N24" i="43" s="1"/>
  <c r="D23" i="43"/>
  <c r="N23" i="43" s="1"/>
  <c r="D22" i="43"/>
  <c r="N22" i="43" s="1"/>
  <c r="D21" i="43"/>
  <c r="N21" i="43" s="1"/>
  <c r="D20" i="43"/>
  <c r="N20" i="43" s="1"/>
  <c r="D19" i="43"/>
  <c r="N19" i="43" s="1"/>
  <c r="D18" i="43"/>
  <c r="N18" i="43" s="1"/>
  <c r="D17" i="43"/>
  <c r="N17" i="43" s="1"/>
  <c r="D16" i="43"/>
  <c r="N16" i="43" s="1"/>
  <c r="D15" i="43"/>
  <c r="N15" i="43" s="1"/>
  <c r="D14" i="43"/>
  <c r="N14" i="43" s="1"/>
  <c r="D13" i="43"/>
  <c r="N13" i="43" s="1"/>
  <c r="D12" i="43"/>
  <c r="N12" i="43" s="1"/>
  <c r="D11" i="43"/>
  <c r="N11" i="43" s="1"/>
  <c r="D10" i="43"/>
  <c r="N10" i="43" s="1"/>
  <c r="D9" i="43"/>
  <c r="N9" i="43" s="1"/>
  <c r="D8" i="43"/>
  <c r="N8" i="43" s="1"/>
  <c r="C8" i="43"/>
  <c r="C9" i="43" s="1"/>
  <c r="M7" i="43"/>
  <c r="D7" i="43"/>
  <c r="N7" i="43" s="1"/>
  <c r="P6" i="43"/>
  <c r="O6" i="43"/>
  <c r="N6" i="43"/>
  <c r="D33" i="42"/>
  <c r="D32" i="42"/>
  <c r="N32" i="42" s="1"/>
  <c r="D31" i="42"/>
  <c r="N31" i="42" s="1"/>
  <c r="D30" i="42"/>
  <c r="N30" i="42" s="1"/>
  <c r="D29" i="42"/>
  <c r="N29" i="42" s="1"/>
  <c r="D28" i="42"/>
  <c r="N28" i="42" s="1"/>
  <c r="D27" i="42"/>
  <c r="N27" i="42" s="1"/>
  <c r="D26" i="42"/>
  <c r="N26" i="42" s="1"/>
  <c r="D25" i="42"/>
  <c r="N25" i="42" s="1"/>
  <c r="D24" i="42"/>
  <c r="N24" i="42" s="1"/>
  <c r="D23" i="42"/>
  <c r="N23" i="42" s="1"/>
  <c r="D22" i="42"/>
  <c r="N22" i="42" s="1"/>
  <c r="D21" i="42"/>
  <c r="N21" i="42" s="1"/>
  <c r="D20" i="42"/>
  <c r="N20" i="42" s="1"/>
  <c r="D19" i="42"/>
  <c r="N19" i="42" s="1"/>
  <c r="D18" i="42"/>
  <c r="N18" i="42" s="1"/>
  <c r="D17" i="42"/>
  <c r="N17" i="42" s="1"/>
  <c r="D16" i="42"/>
  <c r="N16" i="42" s="1"/>
  <c r="D15" i="42"/>
  <c r="N15" i="42" s="1"/>
  <c r="D14" i="42"/>
  <c r="N14" i="42" s="1"/>
  <c r="D13" i="42"/>
  <c r="N13" i="42" s="1"/>
  <c r="D12" i="42"/>
  <c r="N12" i="42" s="1"/>
  <c r="D11" i="42"/>
  <c r="N11" i="42" s="1"/>
  <c r="D10" i="42"/>
  <c r="N10" i="42" s="1"/>
  <c r="D9" i="42"/>
  <c r="N9" i="42" s="1"/>
  <c r="D8" i="42"/>
  <c r="N8" i="42" s="1"/>
  <c r="C8" i="42"/>
  <c r="M8" i="42" s="1"/>
  <c r="M7" i="42"/>
  <c r="D7" i="42"/>
  <c r="N7" i="42" s="1"/>
  <c r="P6" i="42"/>
  <c r="O6" i="42"/>
  <c r="N6" i="42"/>
  <c r="D33" i="41"/>
  <c r="D32" i="41"/>
  <c r="N32" i="41" s="1"/>
  <c r="D31" i="41"/>
  <c r="N31" i="41" s="1"/>
  <c r="D30" i="41"/>
  <c r="N30" i="41" s="1"/>
  <c r="D29" i="41"/>
  <c r="N29" i="41" s="1"/>
  <c r="D28" i="41"/>
  <c r="N28" i="41" s="1"/>
  <c r="D27" i="41"/>
  <c r="N27" i="41" s="1"/>
  <c r="D26" i="41"/>
  <c r="N26" i="41" s="1"/>
  <c r="D25" i="41"/>
  <c r="N25" i="41" s="1"/>
  <c r="D24" i="41"/>
  <c r="N24" i="41" s="1"/>
  <c r="D23" i="41"/>
  <c r="N23" i="41" s="1"/>
  <c r="D22" i="41"/>
  <c r="N22" i="41" s="1"/>
  <c r="D21" i="41"/>
  <c r="N21" i="41" s="1"/>
  <c r="D20" i="41"/>
  <c r="N20" i="41" s="1"/>
  <c r="D19" i="41"/>
  <c r="N19" i="41" s="1"/>
  <c r="D18" i="41"/>
  <c r="N18" i="41" s="1"/>
  <c r="D17" i="41"/>
  <c r="N17" i="41" s="1"/>
  <c r="D16" i="41"/>
  <c r="N16" i="41" s="1"/>
  <c r="D15" i="41"/>
  <c r="N15" i="41" s="1"/>
  <c r="D14" i="41"/>
  <c r="N14" i="41" s="1"/>
  <c r="D13" i="41"/>
  <c r="N13" i="41" s="1"/>
  <c r="D12" i="41"/>
  <c r="N12" i="41" s="1"/>
  <c r="D11" i="41"/>
  <c r="N11" i="41" s="1"/>
  <c r="D10" i="41"/>
  <c r="N10" i="41" s="1"/>
  <c r="D9" i="41"/>
  <c r="N9" i="41" s="1"/>
  <c r="D8" i="41"/>
  <c r="N8" i="41" s="1"/>
  <c r="C8" i="41"/>
  <c r="C9" i="41" s="1"/>
  <c r="M7" i="41"/>
  <c r="D7" i="41"/>
  <c r="N7" i="41" s="1"/>
  <c r="P6" i="41"/>
  <c r="O6" i="41"/>
  <c r="N6" i="41"/>
  <c r="D33" i="40"/>
  <c r="D32" i="40"/>
  <c r="N32" i="40" s="1"/>
  <c r="D31" i="40"/>
  <c r="N31" i="40" s="1"/>
  <c r="D30" i="40"/>
  <c r="N30" i="40" s="1"/>
  <c r="D29" i="40"/>
  <c r="N29" i="40" s="1"/>
  <c r="D28" i="40"/>
  <c r="N28" i="40" s="1"/>
  <c r="D27" i="40"/>
  <c r="N27" i="40" s="1"/>
  <c r="D26" i="40"/>
  <c r="N26" i="40" s="1"/>
  <c r="D25" i="40"/>
  <c r="N25" i="40" s="1"/>
  <c r="D24" i="40"/>
  <c r="N24" i="40" s="1"/>
  <c r="D23" i="40"/>
  <c r="N23" i="40" s="1"/>
  <c r="D22" i="40"/>
  <c r="N22" i="40" s="1"/>
  <c r="D21" i="40"/>
  <c r="N21" i="40" s="1"/>
  <c r="D20" i="40"/>
  <c r="N20" i="40" s="1"/>
  <c r="D19" i="40"/>
  <c r="N19" i="40" s="1"/>
  <c r="D18" i="40"/>
  <c r="N18" i="40" s="1"/>
  <c r="D17" i="40"/>
  <c r="N17" i="40" s="1"/>
  <c r="D16" i="40"/>
  <c r="N16" i="40" s="1"/>
  <c r="D15" i="40"/>
  <c r="D14" i="40"/>
  <c r="N14" i="40" s="1"/>
  <c r="D13" i="40"/>
  <c r="N13" i="40" s="1"/>
  <c r="D12" i="40"/>
  <c r="N12" i="40" s="1"/>
  <c r="D11" i="40"/>
  <c r="N11" i="40" s="1"/>
  <c r="D10" i="40"/>
  <c r="N10" i="40" s="1"/>
  <c r="D9" i="40"/>
  <c r="N9" i="40" s="1"/>
  <c r="D8" i="40"/>
  <c r="N8" i="40" s="1"/>
  <c r="C8" i="40"/>
  <c r="C9" i="40" s="1"/>
  <c r="M7" i="40"/>
  <c r="D7" i="40"/>
  <c r="N7" i="40" s="1"/>
  <c r="P6" i="40"/>
  <c r="O6" i="40"/>
  <c r="N6" i="40"/>
  <c r="D33" i="39"/>
  <c r="D32" i="39"/>
  <c r="N32" i="39" s="1"/>
  <c r="D31" i="39"/>
  <c r="N31" i="39" s="1"/>
  <c r="D30" i="39"/>
  <c r="N30" i="39" s="1"/>
  <c r="D29" i="39"/>
  <c r="N29" i="39" s="1"/>
  <c r="D28" i="39"/>
  <c r="N28" i="39" s="1"/>
  <c r="D27" i="39"/>
  <c r="N27" i="39" s="1"/>
  <c r="D26" i="39"/>
  <c r="N26" i="39" s="1"/>
  <c r="D25" i="39"/>
  <c r="N25" i="39" s="1"/>
  <c r="D24" i="39"/>
  <c r="N24" i="39" s="1"/>
  <c r="D23" i="39"/>
  <c r="N23" i="39" s="1"/>
  <c r="D22" i="39"/>
  <c r="N22" i="39" s="1"/>
  <c r="D21" i="39"/>
  <c r="D20" i="39"/>
  <c r="D19" i="39"/>
  <c r="D18" i="39"/>
  <c r="D17" i="39"/>
  <c r="D16" i="39"/>
  <c r="N16" i="39" s="1"/>
  <c r="D15" i="39"/>
  <c r="D14" i="39"/>
  <c r="N14" i="39" s="1"/>
  <c r="D13" i="39"/>
  <c r="N13" i="39" s="1"/>
  <c r="D12" i="39"/>
  <c r="N12" i="39" s="1"/>
  <c r="D11" i="39"/>
  <c r="N11" i="39" s="1"/>
  <c r="D10" i="39"/>
  <c r="N10" i="39" s="1"/>
  <c r="D9" i="39"/>
  <c r="N9" i="39" s="1"/>
  <c r="D8" i="39"/>
  <c r="N8" i="39" s="1"/>
  <c r="C8" i="39"/>
  <c r="C9" i="39" s="1"/>
  <c r="M7" i="39"/>
  <c r="D7" i="39"/>
  <c r="N7" i="39" s="1"/>
  <c r="P6" i="39"/>
  <c r="O6" i="39"/>
  <c r="N6" i="39"/>
  <c r="D33" i="38"/>
  <c r="D32" i="38"/>
  <c r="D31" i="38"/>
  <c r="N31" i="38" s="1"/>
  <c r="D30" i="38"/>
  <c r="N30" i="38" s="1"/>
  <c r="D29" i="38"/>
  <c r="D28" i="38"/>
  <c r="N28" i="38" s="1"/>
  <c r="D27" i="38"/>
  <c r="D26" i="38"/>
  <c r="N26" i="38" s="1"/>
  <c r="D25" i="38"/>
  <c r="N25" i="38" s="1"/>
  <c r="D24" i="38"/>
  <c r="D23" i="38"/>
  <c r="N23" i="38" s="1"/>
  <c r="D22" i="38"/>
  <c r="N22" i="38" s="1"/>
  <c r="D21" i="38"/>
  <c r="D20" i="38"/>
  <c r="N20" i="38" s="1"/>
  <c r="D19" i="38"/>
  <c r="D18" i="38"/>
  <c r="N18" i="38" s="1"/>
  <c r="D17" i="38"/>
  <c r="N17" i="38" s="1"/>
  <c r="D16" i="38"/>
  <c r="D15" i="38"/>
  <c r="N15" i="38" s="1"/>
  <c r="D14" i="38"/>
  <c r="N14" i="38" s="1"/>
  <c r="D13" i="38"/>
  <c r="N13" i="38" s="1"/>
  <c r="D12" i="38"/>
  <c r="D11" i="38"/>
  <c r="N11" i="38" s="1"/>
  <c r="D10" i="38"/>
  <c r="D9" i="38"/>
  <c r="N9" i="38" s="1"/>
  <c r="D8" i="38"/>
  <c r="N8" i="38" s="1"/>
  <c r="C8" i="38"/>
  <c r="C9" i="38" s="1"/>
  <c r="M7" i="38"/>
  <c r="D7" i="38"/>
  <c r="P6" i="38"/>
  <c r="O6" i="38"/>
  <c r="N6" i="38"/>
  <c r="D33" i="37"/>
  <c r="D32" i="37"/>
  <c r="D31" i="37"/>
  <c r="D30" i="37"/>
  <c r="D29" i="37"/>
  <c r="D28" i="37"/>
  <c r="D27" i="37"/>
  <c r="D26" i="37"/>
  <c r="N26" i="37" s="1"/>
  <c r="D25" i="37"/>
  <c r="D24" i="37"/>
  <c r="D23" i="37"/>
  <c r="D22" i="37"/>
  <c r="D21" i="37"/>
  <c r="D20" i="37"/>
  <c r="D19" i="37"/>
  <c r="D18" i="37"/>
  <c r="N18" i="37" s="1"/>
  <c r="D17" i="37"/>
  <c r="D16" i="37"/>
  <c r="N16" i="37" s="1"/>
  <c r="D15" i="37"/>
  <c r="N15" i="37" s="1"/>
  <c r="D14" i="37"/>
  <c r="N14" i="37" s="1"/>
  <c r="D13" i="37"/>
  <c r="N13" i="37" s="1"/>
  <c r="D12" i="37"/>
  <c r="N12" i="37" s="1"/>
  <c r="D11" i="37"/>
  <c r="N11" i="37" s="1"/>
  <c r="D10" i="37"/>
  <c r="N10" i="37" s="1"/>
  <c r="D9" i="37"/>
  <c r="N9" i="37" s="1"/>
  <c r="D8" i="37"/>
  <c r="N8" i="37" s="1"/>
  <c r="C8" i="37"/>
  <c r="C9" i="37" s="1"/>
  <c r="M7" i="37"/>
  <c r="D7" i="37"/>
  <c r="N7" i="37" s="1"/>
  <c r="P6" i="37"/>
  <c r="O6" i="37"/>
  <c r="N6" i="37"/>
  <c r="D33" i="36"/>
  <c r="D32" i="36"/>
  <c r="N32" i="36" s="1"/>
  <c r="D31" i="36"/>
  <c r="N31" i="36" s="1"/>
  <c r="D30" i="36"/>
  <c r="N30" i="36" s="1"/>
  <c r="D29" i="36"/>
  <c r="N29" i="36" s="1"/>
  <c r="D28" i="36"/>
  <c r="N28" i="36" s="1"/>
  <c r="D27" i="36"/>
  <c r="N27" i="36" s="1"/>
  <c r="D26" i="36"/>
  <c r="N26" i="36" s="1"/>
  <c r="D25" i="36"/>
  <c r="N25" i="36" s="1"/>
  <c r="D24" i="36"/>
  <c r="N24" i="36" s="1"/>
  <c r="D23" i="36"/>
  <c r="N23" i="36" s="1"/>
  <c r="D22" i="36"/>
  <c r="N22" i="36" s="1"/>
  <c r="D21" i="36"/>
  <c r="N21" i="36" s="1"/>
  <c r="D20" i="36"/>
  <c r="N20" i="36" s="1"/>
  <c r="D19" i="36"/>
  <c r="N19" i="36" s="1"/>
  <c r="D18" i="36"/>
  <c r="N18" i="36" s="1"/>
  <c r="D17" i="36"/>
  <c r="N17" i="36" s="1"/>
  <c r="D16" i="36"/>
  <c r="N16" i="36" s="1"/>
  <c r="D15" i="36"/>
  <c r="N15" i="36" s="1"/>
  <c r="D14" i="36"/>
  <c r="N14" i="36" s="1"/>
  <c r="D13" i="36"/>
  <c r="N13" i="36" s="1"/>
  <c r="D12" i="36"/>
  <c r="N12" i="36" s="1"/>
  <c r="D11" i="36"/>
  <c r="N11" i="36" s="1"/>
  <c r="D10" i="36"/>
  <c r="N10" i="36" s="1"/>
  <c r="D9" i="36"/>
  <c r="N9" i="36" s="1"/>
  <c r="D8" i="36"/>
  <c r="N8" i="36" s="1"/>
  <c r="C8" i="36"/>
  <c r="C9" i="36" s="1"/>
  <c r="M7" i="36"/>
  <c r="D7" i="36"/>
  <c r="N7" i="36" s="1"/>
  <c r="P6" i="36"/>
  <c r="O6" i="36"/>
  <c r="N6" i="36"/>
  <c r="D33" i="35"/>
  <c r="D32" i="35"/>
  <c r="N32" i="35" s="1"/>
  <c r="D31" i="35"/>
  <c r="N31" i="35" s="1"/>
  <c r="D30" i="35"/>
  <c r="N30" i="35" s="1"/>
  <c r="D29" i="35"/>
  <c r="N29" i="35" s="1"/>
  <c r="D28" i="35"/>
  <c r="N28" i="35" s="1"/>
  <c r="D27" i="35"/>
  <c r="N27" i="35" s="1"/>
  <c r="D26" i="35"/>
  <c r="N26" i="35" s="1"/>
  <c r="D25" i="35"/>
  <c r="N25" i="35" s="1"/>
  <c r="D24" i="35"/>
  <c r="N24" i="35" s="1"/>
  <c r="D23" i="35"/>
  <c r="N23" i="35" s="1"/>
  <c r="D22" i="35"/>
  <c r="N22" i="35" s="1"/>
  <c r="D21" i="35"/>
  <c r="N21" i="35" s="1"/>
  <c r="D20" i="35"/>
  <c r="N20" i="35" s="1"/>
  <c r="D19" i="35"/>
  <c r="N19" i="35" s="1"/>
  <c r="D18" i="35"/>
  <c r="N18" i="35" s="1"/>
  <c r="D17" i="35"/>
  <c r="N17" i="35" s="1"/>
  <c r="D16" i="35"/>
  <c r="N16" i="35" s="1"/>
  <c r="D15" i="35"/>
  <c r="N15" i="35" s="1"/>
  <c r="D14" i="35"/>
  <c r="N14" i="35" s="1"/>
  <c r="D13" i="35"/>
  <c r="N13" i="35" s="1"/>
  <c r="D12" i="35"/>
  <c r="N12" i="35" s="1"/>
  <c r="D11" i="35"/>
  <c r="N11" i="35" s="1"/>
  <c r="D10" i="35"/>
  <c r="N10" i="35" s="1"/>
  <c r="D9" i="35"/>
  <c r="N9" i="35" s="1"/>
  <c r="D8" i="35"/>
  <c r="N8" i="35" s="1"/>
  <c r="C8" i="35"/>
  <c r="C9" i="35" s="1"/>
  <c r="M7" i="35"/>
  <c r="D7" i="35"/>
  <c r="N7" i="35" s="1"/>
  <c r="P6" i="35"/>
  <c r="O6" i="35"/>
  <c r="N6" i="35"/>
  <c r="D33" i="34"/>
  <c r="D32" i="34"/>
  <c r="N32" i="34" s="1"/>
  <c r="D31" i="34"/>
  <c r="N31" i="34" s="1"/>
  <c r="D30" i="34"/>
  <c r="N30" i="34" s="1"/>
  <c r="D29" i="34"/>
  <c r="N29" i="34" s="1"/>
  <c r="D28" i="34"/>
  <c r="N28" i="34" s="1"/>
  <c r="D27" i="34"/>
  <c r="N27" i="34" s="1"/>
  <c r="D26" i="34"/>
  <c r="N26" i="34" s="1"/>
  <c r="D25" i="34"/>
  <c r="N25" i="34" s="1"/>
  <c r="D24" i="34"/>
  <c r="N24" i="34" s="1"/>
  <c r="D23" i="34"/>
  <c r="N23" i="34" s="1"/>
  <c r="D22" i="34"/>
  <c r="N22" i="34" s="1"/>
  <c r="D21" i="34"/>
  <c r="N21" i="34" s="1"/>
  <c r="D20" i="34"/>
  <c r="N20" i="34" s="1"/>
  <c r="D19" i="34"/>
  <c r="N19" i="34" s="1"/>
  <c r="D18" i="34"/>
  <c r="N18" i="34" s="1"/>
  <c r="D17" i="34"/>
  <c r="N17" i="34" s="1"/>
  <c r="D16" i="34"/>
  <c r="D15" i="34"/>
  <c r="N15" i="34" s="1"/>
  <c r="D14" i="34"/>
  <c r="N14" i="34" s="1"/>
  <c r="D13" i="34"/>
  <c r="N13" i="34" s="1"/>
  <c r="D12" i="34"/>
  <c r="N12" i="34" s="1"/>
  <c r="D11" i="34"/>
  <c r="N11" i="34" s="1"/>
  <c r="D10" i="34"/>
  <c r="N10" i="34" s="1"/>
  <c r="D9" i="34"/>
  <c r="N9" i="34" s="1"/>
  <c r="D8" i="34"/>
  <c r="N8" i="34" s="1"/>
  <c r="C8" i="34"/>
  <c r="C9" i="34" s="1"/>
  <c r="M7" i="34"/>
  <c r="D7" i="34"/>
  <c r="P6" i="34"/>
  <c r="O6" i="34"/>
  <c r="N6" i="34"/>
  <c r="D33" i="33"/>
  <c r="D32" i="33"/>
  <c r="N32" i="33" s="1"/>
  <c r="D31" i="33"/>
  <c r="N31" i="33" s="1"/>
  <c r="D30" i="33"/>
  <c r="N30" i="33" s="1"/>
  <c r="D29" i="33"/>
  <c r="N29" i="33" s="1"/>
  <c r="D28" i="33"/>
  <c r="N28" i="33" s="1"/>
  <c r="D27" i="33"/>
  <c r="N27" i="33" s="1"/>
  <c r="D26" i="33"/>
  <c r="N26" i="33" s="1"/>
  <c r="D25" i="33"/>
  <c r="N25" i="33" s="1"/>
  <c r="D24" i="33"/>
  <c r="N24" i="33" s="1"/>
  <c r="D23" i="33"/>
  <c r="N23" i="33" s="1"/>
  <c r="D22" i="33"/>
  <c r="N22" i="33" s="1"/>
  <c r="D21" i="33"/>
  <c r="N21" i="33" s="1"/>
  <c r="D20" i="33"/>
  <c r="N20" i="33" s="1"/>
  <c r="D19" i="33"/>
  <c r="N19" i="33" s="1"/>
  <c r="D18" i="33"/>
  <c r="N18" i="33" s="1"/>
  <c r="D17" i="33"/>
  <c r="N17" i="33" s="1"/>
  <c r="D16" i="33"/>
  <c r="N16" i="33" s="1"/>
  <c r="D15" i="33"/>
  <c r="N15" i="33" s="1"/>
  <c r="D14" i="33"/>
  <c r="N14" i="33" s="1"/>
  <c r="D13" i="33"/>
  <c r="N13" i="33" s="1"/>
  <c r="D12" i="33"/>
  <c r="N12" i="33" s="1"/>
  <c r="D11" i="33"/>
  <c r="N11" i="33" s="1"/>
  <c r="D10" i="33"/>
  <c r="N10" i="33" s="1"/>
  <c r="D9" i="33"/>
  <c r="N9" i="33" s="1"/>
  <c r="D8" i="33"/>
  <c r="N8" i="33" s="1"/>
  <c r="C8" i="33"/>
  <c r="M8" i="33" s="1"/>
  <c r="M7" i="33"/>
  <c r="D7" i="33"/>
  <c r="N7" i="33" s="1"/>
  <c r="P6" i="33"/>
  <c r="O6" i="33"/>
  <c r="N6" i="33"/>
  <c r="D33" i="32"/>
  <c r="D32" i="32"/>
  <c r="N32" i="32" s="1"/>
  <c r="D31" i="32"/>
  <c r="N31" i="32" s="1"/>
  <c r="D30" i="32"/>
  <c r="N30" i="32" s="1"/>
  <c r="D29" i="32"/>
  <c r="N29" i="32" s="1"/>
  <c r="D28" i="32"/>
  <c r="N28" i="32" s="1"/>
  <c r="D27" i="32"/>
  <c r="N27" i="32" s="1"/>
  <c r="D26" i="32"/>
  <c r="N26" i="32" s="1"/>
  <c r="D25" i="32"/>
  <c r="N25" i="32" s="1"/>
  <c r="D24" i="32"/>
  <c r="N24" i="32" s="1"/>
  <c r="D23" i="32"/>
  <c r="N23" i="32" s="1"/>
  <c r="D22" i="32"/>
  <c r="N22" i="32" s="1"/>
  <c r="D21" i="32"/>
  <c r="N21" i="32" s="1"/>
  <c r="D20" i="32"/>
  <c r="N20" i="32" s="1"/>
  <c r="D19" i="32"/>
  <c r="N19" i="32" s="1"/>
  <c r="D18" i="32"/>
  <c r="N18" i="32" s="1"/>
  <c r="D17" i="32"/>
  <c r="N17" i="32" s="1"/>
  <c r="D16" i="32"/>
  <c r="N16" i="32" s="1"/>
  <c r="D15" i="32"/>
  <c r="N15" i="32" s="1"/>
  <c r="D14" i="32"/>
  <c r="N14" i="32" s="1"/>
  <c r="D13" i="32"/>
  <c r="N13" i="32" s="1"/>
  <c r="D12" i="32"/>
  <c r="N12" i="32" s="1"/>
  <c r="D11" i="32"/>
  <c r="N11" i="32" s="1"/>
  <c r="D10" i="32"/>
  <c r="N10" i="32" s="1"/>
  <c r="D9" i="32"/>
  <c r="N9" i="32" s="1"/>
  <c r="D8" i="32"/>
  <c r="N8" i="32" s="1"/>
  <c r="C8" i="32"/>
  <c r="M8" i="32" s="1"/>
  <c r="M7" i="32"/>
  <c r="D7" i="32"/>
  <c r="N7" i="32" s="1"/>
  <c r="P6" i="32"/>
  <c r="O6" i="32"/>
  <c r="N6" i="32"/>
  <c r="E30" i="31"/>
  <c r="O30" i="31" s="1"/>
  <c r="D33" i="31"/>
  <c r="D32" i="31"/>
  <c r="N32" i="31" s="1"/>
  <c r="D31" i="31"/>
  <c r="N31" i="31" s="1"/>
  <c r="D30" i="31"/>
  <c r="N30" i="31" s="1"/>
  <c r="D29" i="31"/>
  <c r="N29" i="31" s="1"/>
  <c r="D28" i="31"/>
  <c r="N28" i="31" s="1"/>
  <c r="D27" i="31"/>
  <c r="N27" i="31" s="1"/>
  <c r="D26" i="31"/>
  <c r="N26" i="31" s="1"/>
  <c r="D25" i="31"/>
  <c r="N25" i="31" s="1"/>
  <c r="D24" i="31"/>
  <c r="N24" i="31" s="1"/>
  <c r="D23" i="31"/>
  <c r="N23" i="31" s="1"/>
  <c r="D22" i="31"/>
  <c r="N22" i="31" s="1"/>
  <c r="D21" i="31"/>
  <c r="N21" i="31" s="1"/>
  <c r="D20" i="31"/>
  <c r="N20" i="31" s="1"/>
  <c r="D19" i="31"/>
  <c r="N19" i="31" s="1"/>
  <c r="D18" i="31"/>
  <c r="N18" i="31" s="1"/>
  <c r="D17" i="31"/>
  <c r="N17" i="31" s="1"/>
  <c r="D16" i="31"/>
  <c r="N16" i="31" s="1"/>
  <c r="D15" i="31"/>
  <c r="N15" i="31" s="1"/>
  <c r="D14" i="31"/>
  <c r="N14" i="31" s="1"/>
  <c r="D13" i="31"/>
  <c r="N13" i="31" s="1"/>
  <c r="D12" i="31"/>
  <c r="N12" i="31" s="1"/>
  <c r="D11" i="31"/>
  <c r="N11" i="31" s="1"/>
  <c r="D10" i="31"/>
  <c r="N10" i="31" s="1"/>
  <c r="D9" i="31"/>
  <c r="N9" i="31" s="1"/>
  <c r="D8" i="31"/>
  <c r="N8" i="31" s="1"/>
  <c r="C8" i="31"/>
  <c r="M8" i="31" s="1"/>
  <c r="M7" i="31"/>
  <c r="D7" i="31"/>
  <c r="N7" i="31" s="1"/>
  <c r="P6" i="31"/>
  <c r="O6" i="31"/>
  <c r="N6" i="31"/>
  <c r="D33" i="30"/>
  <c r="D32" i="30"/>
  <c r="N32" i="30" s="1"/>
  <c r="D31" i="30"/>
  <c r="N31" i="30" s="1"/>
  <c r="D30" i="30"/>
  <c r="N30" i="30" s="1"/>
  <c r="D29" i="30"/>
  <c r="N29" i="30" s="1"/>
  <c r="D28" i="30"/>
  <c r="N28" i="30" s="1"/>
  <c r="D27" i="30"/>
  <c r="N27" i="30" s="1"/>
  <c r="D26" i="30"/>
  <c r="N26" i="30" s="1"/>
  <c r="D25" i="30"/>
  <c r="N25" i="30" s="1"/>
  <c r="D24" i="30"/>
  <c r="N24" i="30" s="1"/>
  <c r="D23" i="30"/>
  <c r="N23" i="30" s="1"/>
  <c r="D22" i="30"/>
  <c r="N22" i="30" s="1"/>
  <c r="D21" i="30"/>
  <c r="N21" i="30" s="1"/>
  <c r="D20" i="30"/>
  <c r="N20" i="30" s="1"/>
  <c r="D19" i="30"/>
  <c r="N19" i="30" s="1"/>
  <c r="D18" i="30"/>
  <c r="N18" i="30" s="1"/>
  <c r="D17" i="30"/>
  <c r="N17" i="30" s="1"/>
  <c r="D16" i="30"/>
  <c r="N16" i="30" s="1"/>
  <c r="D15" i="30"/>
  <c r="N15" i="30" s="1"/>
  <c r="D14" i="30"/>
  <c r="N14" i="30" s="1"/>
  <c r="D13" i="30"/>
  <c r="N13" i="30" s="1"/>
  <c r="D12" i="30"/>
  <c r="N12" i="30" s="1"/>
  <c r="D11" i="30"/>
  <c r="N11" i="30" s="1"/>
  <c r="D10" i="30"/>
  <c r="N10" i="30" s="1"/>
  <c r="D9" i="30"/>
  <c r="N9" i="30" s="1"/>
  <c r="D8" i="30"/>
  <c r="N8" i="30" s="1"/>
  <c r="C8" i="30"/>
  <c r="C9" i="30" s="1"/>
  <c r="M7" i="30"/>
  <c r="D7" i="30"/>
  <c r="N7" i="30" s="1"/>
  <c r="P6" i="30"/>
  <c r="O6" i="30"/>
  <c r="N6" i="30"/>
  <c r="D8" i="29"/>
  <c r="N8" i="29" s="1"/>
  <c r="D9" i="29"/>
  <c r="D10" i="29"/>
  <c r="D11" i="29"/>
  <c r="D12" i="29"/>
  <c r="D13" i="29"/>
  <c r="D14" i="29"/>
  <c r="D15" i="29"/>
  <c r="N15" i="29" s="1"/>
  <c r="D16" i="29"/>
  <c r="N16" i="29" s="1"/>
  <c r="D17" i="29"/>
  <c r="D18" i="29"/>
  <c r="N18" i="29" s="1"/>
  <c r="D19" i="29"/>
  <c r="N19" i="29" s="1"/>
  <c r="D20" i="29"/>
  <c r="N20" i="29" s="1"/>
  <c r="D21" i="29"/>
  <c r="D22" i="29"/>
  <c r="D23" i="29"/>
  <c r="D24" i="29"/>
  <c r="D25" i="29"/>
  <c r="D26" i="29"/>
  <c r="D27" i="29"/>
  <c r="D28" i="29"/>
  <c r="N28" i="29" s="1"/>
  <c r="D29" i="29"/>
  <c r="D30" i="29"/>
  <c r="N30" i="29" s="1"/>
  <c r="D31" i="29"/>
  <c r="N31" i="29" s="1"/>
  <c r="D32" i="29"/>
  <c r="N32" i="29" s="1"/>
  <c r="D33" i="29"/>
  <c r="F34" i="29" s="1"/>
  <c r="D7" i="29"/>
  <c r="D8" i="28"/>
  <c r="N8" i="28" s="1"/>
  <c r="D9" i="28"/>
  <c r="D10" i="28"/>
  <c r="D11" i="28"/>
  <c r="D12" i="28"/>
  <c r="D13" i="28"/>
  <c r="N13" i="28" s="1"/>
  <c r="D14" i="28"/>
  <c r="N14" i="28" s="1"/>
  <c r="D15" i="28"/>
  <c r="D16" i="28"/>
  <c r="D17" i="28"/>
  <c r="N17" i="28" s="1"/>
  <c r="D18" i="28"/>
  <c r="D19" i="28"/>
  <c r="D20" i="28"/>
  <c r="N20" i="28" s="1"/>
  <c r="D21" i="28"/>
  <c r="D22" i="28"/>
  <c r="D23" i="28"/>
  <c r="D24" i="28"/>
  <c r="N24" i="28" s="1"/>
  <c r="D25" i="28"/>
  <c r="N25" i="28" s="1"/>
  <c r="D26" i="28"/>
  <c r="N26" i="28" s="1"/>
  <c r="D27" i="28"/>
  <c r="N27" i="28" s="1"/>
  <c r="D28" i="28"/>
  <c r="N28" i="28" s="1"/>
  <c r="D29" i="28"/>
  <c r="N29" i="28" s="1"/>
  <c r="D30" i="28"/>
  <c r="D31" i="28"/>
  <c r="D32" i="28"/>
  <c r="N32" i="28" s="1"/>
  <c r="D33" i="28"/>
  <c r="F34" i="28" s="1"/>
  <c r="D7" i="28"/>
  <c r="D7" i="27"/>
  <c r="D8" i="27"/>
  <c r="N8" i="27" s="1"/>
  <c r="D9" i="27"/>
  <c r="N9" i="27" s="1"/>
  <c r="D10" i="27"/>
  <c r="D11" i="27"/>
  <c r="N11" i="27" s="1"/>
  <c r="D12" i="27"/>
  <c r="N12" i="27" s="1"/>
  <c r="D13" i="27"/>
  <c r="N13" i="27" s="1"/>
  <c r="D14" i="27"/>
  <c r="D15" i="27"/>
  <c r="D16" i="27"/>
  <c r="D17" i="27"/>
  <c r="D18" i="27"/>
  <c r="D19" i="27"/>
  <c r="D20" i="27"/>
  <c r="F20" i="27" s="1"/>
  <c r="D21" i="27"/>
  <c r="N21" i="27" s="1"/>
  <c r="D22" i="27"/>
  <c r="D23" i="27"/>
  <c r="N23" i="27" s="1"/>
  <c r="D24" i="27"/>
  <c r="N24" i="27" s="1"/>
  <c r="D25" i="27"/>
  <c r="N25" i="27" s="1"/>
  <c r="D26" i="27"/>
  <c r="D27" i="27"/>
  <c r="D28" i="27"/>
  <c r="D29" i="27"/>
  <c r="D30" i="27"/>
  <c r="D31" i="27"/>
  <c r="D32" i="27"/>
  <c r="N32" i="27" s="1"/>
  <c r="D33" i="27"/>
  <c r="N33" i="29"/>
  <c r="N29" i="29"/>
  <c r="N27" i="29"/>
  <c r="N26" i="29"/>
  <c r="N25" i="29"/>
  <c r="N24" i="29"/>
  <c r="N23" i="29"/>
  <c r="N22" i="29"/>
  <c r="N21" i="29"/>
  <c r="N17" i="29"/>
  <c r="N14" i="29"/>
  <c r="N13" i="29"/>
  <c r="N12" i="29"/>
  <c r="N11" i="29"/>
  <c r="F11" i="29"/>
  <c r="N9" i="29"/>
  <c r="C8" i="29"/>
  <c r="M8" i="29" s="1"/>
  <c r="M7" i="29"/>
  <c r="N7" i="29"/>
  <c r="P6" i="29"/>
  <c r="O6" i="29"/>
  <c r="N6" i="29"/>
  <c r="N33" i="28"/>
  <c r="N31" i="28"/>
  <c r="N30" i="28"/>
  <c r="N23" i="28"/>
  <c r="N22" i="28"/>
  <c r="N21" i="28"/>
  <c r="N19" i="28"/>
  <c r="N18" i="28"/>
  <c r="N16" i="28"/>
  <c r="N11" i="28"/>
  <c r="F11" i="28"/>
  <c r="N9" i="28"/>
  <c r="C8" i="28"/>
  <c r="C9" i="28" s="1"/>
  <c r="M7" i="28"/>
  <c r="N7" i="28"/>
  <c r="P6" i="28"/>
  <c r="O6" i="28"/>
  <c r="N6" i="28"/>
  <c r="N31" i="27"/>
  <c r="N30" i="27"/>
  <c r="N29" i="27"/>
  <c r="N28" i="27"/>
  <c r="N27" i="27"/>
  <c r="N26" i="27"/>
  <c r="N22" i="27"/>
  <c r="N18" i="27"/>
  <c r="N17" i="27"/>
  <c r="N16" i="27"/>
  <c r="F17" i="27"/>
  <c r="N15" i="27"/>
  <c r="N14" i="27"/>
  <c r="C8" i="27"/>
  <c r="M8" i="27" s="1"/>
  <c r="M7" i="27"/>
  <c r="N7" i="27"/>
  <c r="P6" i="27"/>
  <c r="O6" i="27"/>
  <c r="N6" i="27"/>
  <c r="AA22" i="26"/>
  <c r="E9" i="1" s="1"/>
  <c r="O9" i="1" s="1"/>
  <c r="P32" i="26"/>
  <c r="Q32" i="26"/>
  <c r="R32" i="26"/>
  <c r="S32" i="26"/>
  <c r="T32" i="26"/>
  <c r="U32" i="26"/>
  <c r="V32" i="26"/>
  <c r="O32" i="26"/>
  <c r="C33" i="26"/>
  <c r="C34" i="26"/>
  <c r="C35" i="26"/>
  <c r="C36" i="26"/>
  <c r="C37" i="26"/>
  <c r="C38" i="26"/>
  <c r="C39" i="26"/>
  <c r="C40" i="26"/>
  <c r="C41" i="26"/>
  <c r="C42" i="26"/>
  <c r="C43" i="26"/>
  <c r="C44" i="26"/>
  <c r="C45" i="26"/>
  <c r="C46" i="26"/>
  <c r="C47" i="26"/>
  <c r="C48" i="26"/>
  <c r="C49" i="26"/>
  <c r="C50" i="26"/>
  <c r="C51" i="26"/>
  <c r="C52" i="26"/>
  <c r="C53" i="26"/>
  <c r="I27" i="26"/>
  <c r="T27" i="26" s="1"/>
  <c r="H27" i="26"/>
  <c r="S27" i="26" s="1"/>
  <c r="G27" i="26"/>
  <c r="R27" i="26" s="1"/>
  <c r="F27" i="26"/>
  <c r="Q27" i="26" s="1"/>
  <c r="E27" i="26"/>
  <c r="P27" i="26" s="1"/>
  <c r="D27" i="26"/>
  <c r="O27" i="26" s="1"/>
  <c r="I26" i="26"/>
  <c r="T26" i="26" s="1"/>
  <c r="H26" i="26"/>
  <c r="S26" i="26" s="1"/>
  <c r="G26" i="26"/>
  <c r="R26" i="26" s="1"/>
  <c r="F26" i="26"/>
  <c r="Q26" i="26" s="1"/>
  <c r="E26" i="26"/>
  <c r="P26" i="26" s="1"/>
  <c r="D26" i="26"/>
  <c r="O26" i="26" s="1"/>
  <c r="I25" i="26"/>
  <c r="T25" i="26" s="1"/>
  <c r="H25" i="26"/>
  <c r="S25" i="26" s="1"/>
  <c r="G25" i="26"/>
  <c r="R25" i="26" s="1"/>
  <c r="F25" i="26"/>
  <c r="Q25" i="26" s="1"/>
  <c r="E25" i="26"/>
  <c r="P25" i="26" s="1"/>
  <c r="D25" i="26"/>
  <c r="O25" i="26" s="1"/>
  <c r="I24" i="26"/>
  <c r="T24" i="26" s="1"/>
  <c r="H24" i="26"/>
  <c r="S24" i="26" s="1"/>
  <c r="G24" i="26"/>
  <c r="R24" i="26" s="1"/>
  <c r="F24" i="26"/>
  <c r="Q24" i="26" s="1"/>
  <c r="E24" i="26"/>
  <c r="P24" i="26" s="1"/>
  <c r="D24" i="26"/>
  <c r="O24" i="26" s="1"/>
  <c r="I23" i="26"/>
  <c r="T23" i="26" s="1"/>
  <c r="H23" i="26"/>
  <c r="S23" i="26" s="1"/>
  <c r="G23" i="26"/>
  <c r="R23" i="26" s="1"/>
  <c r="F23" i="26"/>
  <c r="Q23" i="26" s="1"/>
  <c r="E23" i="26"/>
  <c r="P23" i="26" s="1"/>
  <c r="D23" i="26"/>
  <c r="O23" i="26" s="1"/>
  <c r="I22" i="26"/>
  <c r="T22" i="26" s="1"/>
  <c r="H22" i="26"/>
  <c r="S22" i="26" s="1"/>
  <c r="G22" i="26"/>
  <c r="R22" i="26" s="1"/>
  <c r="F22" i="26"/>
  <c r="Q22" i="26" s="1"/>
  <c r="E22" i="26"/>
  <c r="P22" i="26" s="1"/>
  <c r="D22" i="26"/>
  <c r="O22" i="26" s="1"/>
  <c r="I21" i="26"/>
  <c r="T21" i="26" s="1"/>
  <c r="H21" i="26"/>
  <c r="S21" i="26" s="1"/>
  <c r="G21" i="26"/>
  <c r="R21" i="26" s="1"/>
  <c r="F21" i="26"/>
  <c r="Q21" i="26" s="1"/>
  <c r="E21" i="26"/>
  <c r="P21" i="26" s="1"/>
  <c r="D21" i="26"/>
  <c r="O21" i="26" s="1"/>
  <c r="I20" i="26"/>
  <c r="T20" i="26" s="1"/>
  <c r="H20" i="26"/>
  <c r="S20" i="26" s="1"/>
  <c r="G20" i="26"/>
  <c r="R20" i="26" s="1"/>
  <c r="F20" i="26"/>
  <c r="Q20" i="26" s="1"/>
  <c r="E20" i="26"/>
  <c r="P20" i="26" s="1"/>
  <c r="D20" i="26"/>
  <c r="O20" i="26" s="1"/>
  <c r="I19" i="26"/>
  <c r="T19" i="26" s="1"/>
  <c r="H19" i="26"/>
  <c r="S19" i="26" s="1"/>
  <c r="G19" i="26"/>
  <c r="R19" i="26" s="1"/>
  <c r="F19" i="26"/>
  <c r="Q19" i="26" s="1"/>
  <c r="E19" i="26"/>
  <c r="P19" i="26" s="1"/>
  <c r="D19" i="26"/>
  <c r="O19" i="26" s="1"/>
  <c r="I18" i="26"/>
  <c r="T18" i="26" s="1"/>
  <c r="H18" i="26"/>
  <c r="S18" i="26" s="1"/>
  <c r="G18" i="26"/>
  <c r="R18" i="26" s="1"/>
  <c r="F18" i="26"/>
  <c r="Q18" i="26" s="1"/>
  <c r="E18" i="26"/>
  <c r="P18" i="26" s="1"/>
  <c r="D18" i="26"/>
  <c r="O18" i="26" s="1"/>
  <c r="I17" i="26"/>
  <c r="T17" i="26" s="1"/>
  <c r="H17" i="26"/>
  <c r="S17" i="26" s="1"/>
  <c r="G17" i="26"/>
  <c r="R17" i="26" s="1"/>
  <c r="F17" i="26"/>
  <c r="Q17" i="26" s="1"/>
  <c r="E17" i="26"/>
  <c r="P17" i="26" s="1"/>
  <c r="D17" i="26"/>
  <c r="O17" i="26" s="1"/>
  <c r="Z21" i="26"/>
  <c r="Z22" i="26" s="1"/>
  <c r="Z23" i="26" s="1"/>
  <c r="Z24" i="26" s="1"/>
  <c r="Z25" i="26" s="1"/>
  <c r="Z26" i="26" s="1"/>
  <c r="Z27" i="26" s="1"/>
  <c r="Z28" i="26" s="1"/>
  <c r="Z29" i="26" s="1"/>
  <c r="Z30" i="26" s="1"/>
  <c r="Z31" i="26" s="1"/>
  <c r="Z32" i="26" s="1"/>
  <c r="Z33" i="26" s="1"/>
  <c r="Z34" i="26" s="1"/>
  <c r="Z35" i="26" s="1"/>
  <c r="I16" i="26"/>
  <c r="T16" i="26" s="1"/>
  <c r="H16" i="26"/>
  <c r="S16" i="26" s="1"/>
  <c r="G16" i="26"/>
  <c r="R16" i="26" s="1"/>
  <c r="F16" i="26"/>
  <c r="Q16" i="26" s="1"/>
  <c r="E16" i="26"/>
  <c r="P16" i="26" s="1"/>
  <c r="D16" i="26"/>
  <c r="O16" i="26" s="1"/>
  <c r="I15" i="26"/>
  <c r="T15" i="26" s="1"/>
  <c r="H15" i="26"/>
  <c r="S15" i="26" s="1"/>
  <c r="G15" i="26"/>
  <c r="R15" i="26" s="1"/>
  <c r="F15" i="26"/>
  <c r="Q15" i="26" s="1"/>
  <c r="E15" i="26"/>
  <c r="P15" i="26" s="1"/>
  <c r="D15" i="26"/>
  <c r="O15" i="26" s="1"/>
  <c r="I14" i="26"/>
  <c r="T14" i="26" s="1"/>
  <c r="H14" i="26"/>
  <c r="S14" i="26" s="1"/>
  <c r="G14" i="26"/>
  <c r="R14" i="26" s="1"/>
  <c r="F14" i="26"/>
  <c r="Q14" i="26" s="1"/>
  <c r="E14" i="26"/>
  <c r="P14" i="26" s="1"/>
  <c r="D14" i="26"/>
  <c r="O14" i="26" s="1"/>
  <c r="I13" i="26"/>
  <c r="T13" i="26" s="1"/>
  <c r="H13" i="26"/>
  <c r="S13" i="26" s="1"/>
  <c r="G13" i="26"/>
  <c r="R13" i="26" s="1"/>
  <c r="F13" i="26"/>
  <c r="Q13" i="26" s="1"/>
  <c r="E13" i="26"/>
  <c r="P13" i="26" s="1"/>
  <c r="D13" i="26"/>
  <c r="O13" i="26" s="1"/>
  <c r="I12" i="26"/>
  <c r="T12" i="26" s="1"/>
  <c r="H12" i="26"/>
  <c r="S12" i="26" s="1"/>
  <c r="G12" i="26"/>
  <c r="R12" i="26" s="1"/>
  <c r="F12" i="26"/>
  <c r="Q12" i="26" s="1"/>
  <c r="E12" i="26"/>
  <c r="P12" i="26" s="1"/>
  <c r="D12" i="26"/>
  <c r="O12" i="26" s="1"/>
  <c r="I11" i="26"/>
  <c r="T11" i="26" s="1"/>
  <c r="H11" i="26"/>
  <c r="S11" i="26" s="1"/>
  <c r="G11" i="26"/>
  <c r="R11" i="26" s="1"/>
  <c r="F11" i="26"/>
  <c r="Q11" i="26" s="1"/>
  <c r="E11" i="26"/>
  <c r="P11" i="26" s="1"/>
  <c r="D11" i="26"/>
  <c r="O11" i="26" s="1"/>
  <c r="I10" i="26"/>
  <c r="T10" i="26" s="1"/>
  <c r="H10" i="26"/>
  <c r="S10" i="26" s="1"/>
  <c r="G10" i="26"/>
  <c r="R10" i="26" s="1"/>
  <c r="F10" i="26"/>
  <c r="Q10" i="26" s="1"/>
  <c r="E10" i="26"/>
  <c r="P10" i="26" s="1"/>
  <c r="D10" i="26"/>
  <c r="O10" i="26" s="1"/>
  <c r="I9" i="26"/>
  <c r="T9" i="26" s="1"/>
  <c r="H9" i="26"/>
  <c r="S9" i="26" s="1"/>
  <c r="G9" i="26"/>
  <c r="R9" i="26" s="1"/>
  <c r="F9" i="26"/>
  <c r="Q9" i="26" s="1"/>
  <c r="E9" i="26"/>
  <c r="P9" i="26" s="1"/>
  <c r="D9" i="26"/>
  <c r="O9" i="26" s="1"/>
  <c r="I8" i="26"/>
  <c r="T8" i="26" s="1"/>
  <c r="H8" i="26"/>
  <c r="S8" i="26" s="1"/>
  <c r="G8" i="26"/>
  <c r="R8" i="26" s="1"/>
  <c r="F8" i="26"/>
  <c r="Q8" i="26" s="1"/>
  <c r="E8" i="26"/>
  <c r="P8" i="26" s="1"/>
  <c r="D8" i="26"/>
  <c r="O8" i="26" s="1"/>
  <c r="I7" i="26"/>
  <c r="T7" i="26" s="1"/>
  <c r="H7" i="26"/>
  <c r="S7" i="26" s="1"/>
  <c r="G7" i="26"/>
  <c r="R7" i="26" s="1"/>
  <c r="F7" i="26"/>
  <c r="Q7" i="26" s="1"/>
  <c r="E7" i="26"/>
  <c r="P7" i="26" s="1"/>
  <c r="D7" i="26"/>
  <c r="O7" i="26" s="1"/>
  <c r="N33" i="35" l="1"/>
  <c r="F34" i="35"/>
  <c r="N33" i="38"/>
  <c r="F34" i="38"/>
  <c r="N33" i="41"/>
  <c r="F34" i="41"/>
  <c r="N33" i="44"/>
  <c r="F34" i="44"/>
  <c r="N33" i="27"/>
  <c r="F34" i="27"/>
  <c r="N33" i="31"/>
  <c r="F34" i="31"/>
  <c r="N33" i="34"/>
  <c r="F34" i="34"/>
  <c r="N33" i="37"/>
  <c r="F34" i="37"/>
  <c r="N33" i="40"/>
  <c r="F34" i="40"/>
  <c r="N33" i="43"/>
  <c r="F34" i="43"/>
  <c r="F18" i="39"/>
  <c r="N33" i="30"/>
  <c r="F34" i="30"/>
  <c r="N33" i="32"/>
  <c r="F34" i="32"/>
  <c r="F11" i="27"/>
  <c r="N33" i="33"/>
  <c r="F34" i="33"/>
  <c r="N33" i="36"/>
  <c r="F34" i="36"/>
  <c r="N33" i="39"/>
  <c r="F34" i="39"/>
  <c r="N33" i="42"/>
  <c r="F34" i="42"/>
  <c r="F16" i="40"/>
  <c r="C26" i="47"/>
  <c r="M25" i="47"/>
  <c r="F21" i="27"/>
  <c r="F13" i="28"/>
  <c r="F14" i="28"/>
  <c r="Z36" i="26"/>
  <c r="Z37" i="26" s="1"/>
  <c r="Z38" i="26" s="1"/>
  <c r="Z39" i="26" s="1"/>
  <c r="Z40" i="26" s="1"/>
  <c r="Z41" i="26" s="1"/>
  <c r="Z42" i="26" s="1"/>
  <c r="Z43" i="26" s="1"/>
  <c r="Z44" i="26" s="1"/>
  <c r="Z45" i="26" s="1"/>
  <c r="Z46" i="26" s="1"/>
  <c r="F22" i="37"/>
  <c r="M8" i="30"/>
  <c r="F16" i="34"/>
  <c r="F24" i="38"/>
  <c r="F8" i="45"/>
  <c r="F10" i="45"/>
  <c r="F8" i="34"/>
  <c r="F13" i="45"/>
  <c r="F16" i="39"/>
  <c r="F33" i="45"/>
  <c r="AS47" i="26"/>
  <c r="E34" i="44" s="1"/>
  <c r="AO47" i="26"/>
  <c r="E34" i="40" s="1"/>
  <c r="AK47" i="26"/>
  <c r="E34" i="36" s="1"/>
  <c r="AG47" i="26"/>
  <c r="E34" i="32" s="1"/>
  <c r="AC47" i="26"/>
  <c r="E34" i="28" s="1"/>
  <c r="AI39" i="26"/>
  <c r="E26" i="34" s="1"/>
  <c r="O26" i="34" s="1"/>
  <c r="AC31" i="26"/>
  <c r="E18" i="28" s="1"/>
  <c r="O18" i="28" s="1"/>
  <c r="AT22" i="26"/>
  <c r="E9" i="45" s="1"/>
  <c r="O9" i="45" s="1"/>
  <c r="AP22" i="26"/>
  <c r="E9" i="41" s="1"/>
  <c r="O9" i="41" s="1"/>
  <c r="AL22" i="26"/>
  <c r="E9" i="37" s="1"/>
  <c r="O9" i="37" s="1"/>
  <c r="AH22" i="26"/>
  <c r="E9" i="33" s="1"/>
  <c r="O9" i="33" s="1"/>
  <c r="AD22" i="26"/>
  <c r="E9" i="29" s="1"/>
  <c r="O9" i="29" s="1"/>
  <c r="AU47" i="26"/>
  <c r="E34" i="47" s="1"/>
  <c r="AQ47" i="26"/>
  <c r="E34" i="42" s="1"/>
  <c r="AM47" i="26"/>
  <c r="E34" i="38" s="1"/>
  <c r="AI47" i="26"/>
  <c r="E34" i="34" s="1"/>
  <c r="AE47" i="26"/>
  <c r="E34" i="30" s="1"/>
  <c r="AA47" i="26"/>
  <c r="E34" i="1" s="1"/>
  <c r="AJ43" i="26"/>
  <c r="E30" i="35" s="1"/>
  <c r="O30" i="35" s="1"/>
  <c r="AD35" i="26"/>
  <c r="E22" i="29" s="1"/>
  <c r="O22" i="29" s="1"/>
  <c r="AQ25" i="26"/>
  <c r="E12" i="42" s="1"/>
  <c r="O12" i="42" s="1"/>
  <c r="AR22" i="26"/>
  <c r="E9" i="43" s="1"/>
  <c r="O9" i="43" s="1"/>
  <c r="AN22" i="26"/>
  <c r="E9" i="39" s="1"/>
  <c r="O9" i="39" s="1"/>
  <c r="AJ22" i="26"/>
  <c r="E9" i="35" s="1"/>
  <c r="O9" i="35" s="1"/>
  <c r="AF22" i="26"/>
  <c r="E9" i="31" s="1"/>
  <c r="O9" i="31" s="1"/>
  <c r="AB22" i="26"/>
  <c r="E9" i="27" s="1"/>
  <c r="O9" i="27" s="1"/>
  <c r="F16" i="38"/>
  <c r="F19" i="38"/>
  <c r="F21" i="38"/>
  <c r="F27" i="38"/>
  <c r="F29" i="38"/>
  <c r="F31" i="38"/>
  <c r="F17" i="45"/>
  <c r="F19" i="45"/>
  <c r="F28" i="45"/>
  <c r="F31" i="45"/>
  <c r="F10" i="38"/>
  <c r="F13" i="38"/>
  <c r="F14" i="38"/>
  <c r="F32" i="38"/>
  <c r="F14" i="45"/>
  <c r="F16" i="45"/>
  <c r="F20" i="45"/>
  <c r="F23" i="45"/>
  <c r="F25" i="45"/>
  <c r="F27" i="45"/>
  <c r="F30" i="37"/>
  <c r="N10" i="38"/>
  <c r="F11" i="38"/>
  <c r="N16" i="38"/>
  <c r="F17" i="38"/>
  <c r="N19" i="38"/>
  <c r="F20" i="38"/>
  <c r="N21" i="38"/>
  <c r="F23" i="38"/>
  <c r="N24" i="38"/>
  <c r="F25" i="38"/>
  <c r="N27" i="38"/>
  <c r="F28" i="38"/>
  <c r="N29" i="38"/>
  <c r="N32" i="38"/>
  <c r="F33" i="38"/>
  <c r="N14" i="45"/>
  <c r="N17" i="45"/>
  <c r="N20" i="45"/>
  <c r="F21" i="45"/>
  <c r="N23" i="45"/>
  <c r="F24" i="45"/>
  <c r="N25" i="45"/>
  <c r="N28" i="45"/>
  <c r="F29" i="45"/>
  <c r="N31" i="45"/>
  <c r="F32" i="45"/>
  <c r="N33" i="45"/>
  <c r="F8" i="38"/>
  <c r="F11" i="45"/>
  <c r="C10" i="45"/>
  <c r="M9" i="45"/>
  <c r="N7" i="45"/>
  <c r="M8" i="45"/>
  <c r="F9" i="45"/>
  <c r="N9" i="45"/>
  <c r="F12" i="45"/>
  <c r="N12" i="45"/>
  <c r="N10" i="45"/>
  <c r="F15" i="45"/>
  <c r="F18" i="45"/>
  <c r="F22" i="45"/>
  <c r="F26" i="45"/>
  <c r="F30" i="45"/>
  <c r="C10" i="44"/>
  <c r="M9" i="44"/>
  <c r="M8" i="44"/>
  <c r="F9" i="44"/>
  <c r="F12" i="44"/>
  <c r="F15" i="44"/>
  <c r="F8" i="44"/>
  <c r="F10" i="44"/>
  <c r="F11" i="44"/>
  <c r="F13" i="44"/>
  <c r="F14" i="44"/>
  <c r="F16" i="44"/>
  <c r="F17" i="44"/>
  <c r="F19" i="44"/>
  <c r="F20" i="44"/>
  <c r="F21" i="44"/>
  <c r="F23" i="44"/>
  <c r="F24" i="44"/>
  <c r="F25" i="44"/>
  <c r="F27" i="44"/>
  <c r="F28" i="44"/>
  <c r="F29" i="44"/>
  <c r="F31" i="44"/>
  <c r="F32" i="44"/>
  <c r="F33" i="44"/>
  <c r="F18" i="44"/>
  <c r="F22" i="44"/>
  <c r="F26" i="44"/>
  <c r="F30" i="44"/>
  <c r="C10" i="43"/>
  <c r="M9" i="43"/>
  <c r="M8" i="43"/>
  <c r="F9" i="43"/>
  <c r="F12" i="43"/>
  <c r="F15" i="43"/>
  <c r="F8" i="43"/>
  <c r="F10" i="43"/>
  <c r="F11" i="43"/>
  <c r="F13" i="43"/>
  <c r="F14" i="43"/>
  <c r="F16" i="43"/>
  <c r="F17" i="43"/>
  <c r="F19" i="43"/>
  <c r="F20" i="43"/>
  <c r="F21" i="43"/>
  <c r="F23" i="43"/>
  <c r="F24" i="43"/>
  <c r="F25" i="43"/>
  <c r="F27" i="43"/>
  <c r="F28" i="43"/>
  <c r="F29" i="43"/>
  <c r="F31" i="43"/>
  <c r="F32" i="43"/>
  <c r="F33" i="43"/>
  <c r="F18" i="43"/>
  <c r="F22" i="43"/>
  <c r="F26" i="43"/>
  <c r="F30" i="43"/>
  <c r="F8" i="42"/>
  <c r="C9" i="42"/>
  <c r="F10" i="42"/>
  <c r="F11" i="42"/>
  <c r="F13" i="42"/>
  <c r="F14" i="42"/>
  <c r="F16" i="42"/>
  <c r="F9" i="42"/>
  <c r="F12" i="42"/>
  <c r="F15" i="42"/>
  <c r="F17" i="42"/>
  <c r="F19" i="42"/>
  <c r="F20" i="42"/>
  <c r="F21" i="42"/>
  <c r="F23" i="42"/>
  <c r="F24" i="42"/>
  <c r="F25" i="42"/>
  <c r="F27" i="42"/>
  <c r="F28" i="42"/>
  <c r="F29" i="42"/>
  <c r="F31" i="42"/>
  <c r="F32" i="42"/>
  <c r="F33" i="42"/>
  <c r="F18" i="42"/>
  <c r="F22" i="42"/>
  <c r="F26" i="42"/>
  <c r="F30" i="42"/>
  <c r="C10" i="41"/>
  <c r="M9" i="41"/>
  <c r="M8" i="41"/>
  <c r="F9" i="41"/>
  <c r="F12" i="41"/>
  <c r="F15" i="41"/>
  <c r="F8" i="41"/>
  <c r="F10" i="41"/>
  <c r="F11" i="41"/>
  <c r="F13" i="41"/>
  <c r="F14" i="41"/>
  <c r="F16" i="41"/>
  <c r="F17" i="41"/>
  <c r="F19" i="41"/>
  <c r="F20" i="41"/>
  <c r="F21" i="41"/>
  <c r="F23" i="41"/>
  <c r="F24" i="41"/>
  <c r="F25" i="41"/>
  <c r="F27" i="41"/>
  <c r="F28" i="41"/>
  <c r="F29" i="41"/>
  <c r="F31" i="41"/>
  <c r="F32" i="41"/>
  <c r="F33" i="41"/>
  <c r="F18" i="41"/>
  <c r="F22" i="41"/>
  <c r="F26" i="41"/>
  <c r="F30" i="41"/>
  <c r="C10" i="40"/>
  <c r="M9" i="40"/>
  <c r="M8" i="40"/>
  <c r="F9" i="40"/>
  <c r="F12" i="40"/>
  <c r="F15" i="40"/>
  <c r="N15" i="40"/>
  <c r="F8" i="40"/>
  <c r="F10" i="40"/>
  <c r="F11" i="40"/>
  <c r="F13" i="40"/>
  <c r="F14" i="40"/>
  <c r="F17" i="40"/>
  <c r="F19" i="40"/>
  <c r="F20" i="40"/>
  <c r="F21" i="40"/>
  <c r="F23" i="40"/>
  <c r="F24" i="40"/>
  <c r="F25" i="40"/>
  <c r="F27" i="40"/>
  <c r="F28" i="40"/>
  <c r="F29" i="40"/>
  <c r="F31" i="40"/>
  <c r="F32" i="40"/>
  <c r="F33" i="40"/>
  <c r="F18" i="40"/>
  <c r="F22" i="40"/>
  <c r="F26" i="40"/>
  <c r="F30" i="40"/>
  <c r="C10" i="39"/>
  <c r="M9" i="39"/>
  <c r="M8" i="39"/>
  <c r="F9" i="39"/>
  <c r="F12" i="39"/>
  <c r="F15" i="39"/>
  <c r="N15" i="39"/>
  <c r="N18" i="39"/>
  <c r="N19" i="39"/>
  <c r="F19" i="39"/>
  <c r="N20" i="39"/>
  <c r="F20" i="39"/>
  <c r="N21" i="39"/>
  <c r="F21" i="39"/>
  <c r="F8" i="39"/>
  <c r="F10" i="39"/>
  <c r="F11" i="39"/>
  <c r="F13" i="39"/>
  <c r="F14" i="39"/>
  <c r="N17" i="39"/>
  <c r="F17" i="39"/>
  <c r="F23" i="39"/>
  <c r="F24" i="39"/>
  <c r="F25" i="39"/>
  <c r="F27" i="39"/>
  <c r="F28" i="39"/>
  <c r="F29" i="39"/>
  <c r="F31" i="39"/>
  <c r="F32" i="39"/>
  <c r="F33" i="39"/>
  <c r="F22" i="39"/>
  <c r="F26" i="39"/>
  <c r="F30" i="39"/>
  <c r="C10" i="38"/>
  <c r="M9" i="38"/>
  <c r="N7" i="38"/>
  <c r="M8" i="38"/>
  <c r="F9" i="38"/>
  <c r="F12" i="38"/>
  <c r="N12" i="38"/>
  <c r="F15" i="38"/>
  <c r="F18" i="38"/>
  <c r="F22" i="38"/>
  <c r="F26" i="38"/>
  <c r="F30" i="38"/>
  <c r="C10" i="37"/>
  <c r="M9" i="37"/>
  <c r="M8" i="37"/>
  <c r="F9" i="37"/>
  <c r="F12" i="37"/>
  <c r="F15" i="37"/>
  <c r="N17" i="37"/>
  <c r="F17" i="37"/>
  <c r="F18" i="37"/>
  <c r="N22" i="37"/>
  <c r="N23" i="37"/>
  <c r="F23" i="37"/>
  <c r="N24" i="37"/>
  <c r="F24" i="37"/>
  <c r="N25" i="37"/>
  <c r="F25" i="37"/>
  <c r="F26" i="37"/>
  <c r="N30" i="37"/>
  <c r="N31" i="37"/>
  <c r="F31" i="37"/>
  <c r="N32" i="37"/>
  <c r="F32" i="37"/>
  <c r="F8" i="37"/>
  <c r="F10" i="37"/>
  <c r="F11" i="37"/>
  <c r="F13" i="37"/>
  <c r="F14" i="37"/>
  <c r="F16" i="37"/>
  <c r="N19" i="37"/>
  <c r="F19" i="37"/>
  <c r="N20" i="37"/>
  <c r="F20" i="37"/>
  <c r="N21" i="37"/>
  <c r="F21" i="37"/>
  <c r="N27" i="37"/>
  <c r="F27" i="37"/>
  <c r="N28" i="37"/>
  <c r="F28" i="37"/>
  <c r="N29" i="37"/>
  <c r="F29" i="37"/>
  <c r="F33" i="37"/>
  <c r="C10" i="36"/>
  <c r="M9" i="36"/>
  <c r="M8" i="36"/>
  <c r="F9" i="36"/>
  <c r="F12" i="36"/>
  <c r="F15" i="36"/>
  <c r="F8" i="36"/>
  <c r="F10" i="36"/>
  <c r="F11" i="36"/>
  <c r="F13" i="36"/>
  <c r="F14" i="36"/>
  <c r="F16" i="36"/>
  <c r="F17" i="36"/>
  <c r="F19" i="36"/>
  <c r="F20" i="36"/>
  <c r="F21" i="36"/>
  <c r="F23" i="36"/>
  <c r="F24" i="36"/>
  <c r="F25" i="36"/>
  <c r="F27" i="36"/>
  <c r="F28" i="36"/>
  <c r="F29" i="36"/>
  <c r="F31" i="36"/>
  <c r="F32" i="36"/>
  <c r="F33" i="36"/>
  <c r="F18" i="36"/>
  <c r="F22" i="36"/>
  <c r="F26" i="36"/>
  <c r="F30" i="36"/>
  <c r="C10" i="35"/>
  <c r="M9" i="35"/>
  <c r="M8" i="35"/>
  <c r="F9" i="35"/>
  <c r="F12" i="35"/>
  <c r="F15" i="35"/>
  <c r="F8" i="35"/>
  <c r="F10" i="35"/>
  <c r="F11" i="35"/>
  <c r="F13" i="35"/>
  <c r="F14" i="35"/>
  <c r="F16" i="35"/>
  <c r="F17" i="35"/>
  <c r="F19" i="35"/>
  <c r="F20" i="35"/>
  <c r="F21" i="35"/>
  <c r="F23" i="35"/>
  <c r="F24" i="35"/>
  <c r="F25" i="35"/>
  <c r="F27" i="35"/>
  <c r="F28" i="35"/>
  <c r="F29" i="35"/>
  <c r="F31" i="35"/>
  <c r="F32" i="35"/>
  <c r="F33" i="35"/>
  <c r="F18" i="35"/>
  <c r="F22" i="35"/>
  <c r="F26" i="35"/>
  <c r="F30" i="35"/>
  <c r="C10" i="34"/>
  <c r="M9" i="34"/>
  <c r="N7" i="34"/>
  <c r="M8" i="34"/>
  <c r="F9" i="34"/>
  <c r="F12" i="34"/>
  <c r="F15" i="34"/>
  <c r="N16" i="34"/>
  <c r="F10" i="34"/>
  <c r="F11" i="34"/>
  <c r="F13" i="34"/>
  <c r="F14" i="34"/>
  <c r="F17" i="34"/>
  <c r="F19" i="34"/>
  <c r="F20" i="34"/>
  <c r="F21" i="34"/>
  <c r="F23" i="34"/>
  <c r="F24" i="34"/>
  <c r="F25" i="34"/>
  <c r="F27" i="34"/>
  <c r="F28" i="34"/>
  <c r="F29" i="34"/>
  <c r="F31" i="34"/>
  <c r="F32" i="34"/>
  <c r="F33" i="34"/>
  <c r="F18" i="34"/>
  <c r="F22" i="34"/>
  <c r="F26" i="34"/>
  <c r="F30" i="34"/>
  <c r="F8" i="33"/>
  <c r="C9" i="33"/>
  <c r="F10" i="33"/>
  <c r="F11" i="33"/>
  <c r="F13" i="33"/>
  <c r="F14" i="33"/>
  <c r="F16" i="33"/>
  <c r="F9" i="33"/>
  <c r="F12" i="33"/>
  <c r="F15" i="33"/>
  <c r="F17" i="33"/>
  <c r="F19" i="33"/>
  <c r="F20" i="33"/>
  <c r="F21" i="33"/>
  <c r="F23" i="33"/>
  <c r="F24" i="33"/>
  <c r="F25" i="33"/>
  <c r="F27" i="33"/>
  <c r="F28" i="33"/>
  <c r="F29" i="33"/>
  <c r="F31" i="33"/>
  <c r="F32" i="33"/>
  <c r="F33" i="33"/>
  <c r="F18" i="33"/>
  <c r="F22" i="33"/>
  <c r="F26" i="33"/>
  <c r="F30" i="33"/>
  <c r="F8" i="32"/>
  <c r="C9" i="32"/>
  <c r="F10" i="32"/>
  <c r="F11" i="32"/>
  <c r="F13" i="32"/>
  <c r="F14" i="32"/>
  <c r="F16" i="32"/>
  <c r="F9" i="32"/>
  <c r="F12" i="32"/>
  <c r="F15" i="32"/>
  <c r="F17" i="32"/>
  <c r="F19" i="32"/>
  <c r="F20" i="32"/>
  <c r="F21" i="32"/>
  <c r="F23" i="32"/>
  <c r="F24" i="32"/>
  <c r="F25" i="32"/>
  <c r="F27" i="32"/>
  <c r="F28" i="32"/>
  <c r="F29" i="32"/>
  <c r="F31" i="32"/>
  <c r="F32" i="32"/>
  <c r="F33" i="32"/>
  <c r="F18" i="32"/>
  <c r="F22" i="32"/>
  <c r="F26" i="32"/>
  <c r="F30" i="32"/>
  <c r="F8" i="31"/>
  <c r="C9" i="31"/>
  <c r="F10" i="31"/>
  <c r="F11" i="31"/>
  <c r="F13" i="31"/>
  <c r="F14" i="31"/>
  <c r="F16" i="31"/>
  <c r="F9" i="31"/>
  <c r="F12" i="31"/>
  <c r="F15" i="31"/>
  <c r="F17" i="31"/>
  <c r="F19" i="31"/>
  <c r="F20" i="31"/>
  <c r="F21" i="31"/>
  <c r="F23" i="31"/>
  <c r="F24" i="31"/>
  <c r="F25" i="31"/>
  <c r="F27" i="31"/>
  <c r="F28" i="31"/>
  <c r="F29" i="31"/>
  <c r="F31" i="31"/>
  <c r="F32" i="31"/>
  <c r="F33" i="31"/>
  <c r="F18" i="31"/>
  <c r="F22" i="31"/>
  <c r="F26" i="31"/>
  <c r="F30" i="31"/>
  <c r="C10" i="30"/>
  <c r="M9" i="30"/>
  <c r="F9" i="30"/>
  <c r="F12" i="30"/>
  <c r="F15" i="30"/>
  <c r="F8" i="30"/>
  <c r="F10" i="30"/>
  <c r="F11" i="30"/>
  <c r="F13" i="30"/>
  <c r="F14" i="30"/>
  <c r="F16" i="30"/>
  <c r="F17" i="30"/>
  <c r="F19" i="30"/>
  <c r="F20" i="30"/>
  <c r="F21" i="30"/>
  <c r="F23" i="30"/>
  <c r="F24" i="30"/>
  <c r="F25" i="30"/>
  <c r="F27" i="30"/>
  <c r="F28" i="30"/>
  <c r="F29" i="30"/>
  <c r="F31" i="30"/>
  <c r="F32" i="30"/>
  <c r="F33" i="30"/>
  <c r="F18" i="30"/>
  <c r="F22" i="30"/>
  <c r="F26" i="30"/>
  <c r="F30" i="30"/>
  <c r="F8" i="29"/>
  <c r="C9" i="29"/>
  <c r="F10" i="29"/>
  <c r="N10" i="29"/>
  <c r="F13" i="29"/>
  <c r="F14" i="29"/>
  <c r="F9" i="29"/>
  <c r="F12" i="29"/>
  <c r="F15" i="29"/>
  <c r="F16" i="29"/>
  <c r="F17" i="29"/>
  <c r="F19" i="29"/>
  <c r="F20" i="29"/>
  <c r="F21" i="29"/>
  <c r="F23" i="29"/>
  <c r="F24" i="29"/>
  <c r="F25" i="29"/>
  <c r="F27" i="29"/>
  <c r="F28" i="29"/>
  <c r="F29" i="29"/>
  <c r="F31" i="29"/>
  <c r="F32" i="29"/>
  <c r="F33" i="29"/>
  <c r="F18" i="29"/>
  <c r="F22" i="29"/>
  <c r="F26" i="29"/>
  <c r="F30" i="29"/>
  <c r="C10" i="28"/>
  <c r="M9" i="28"/>
  <c r="M8" i="28"/>
  <c r="F9" i="28"/>
  <c r="F12" i="28"/>
  <c r="N12" i="28"/>
  <c r="N15" i="28"/>
  <c r="F15" i="28"/>
  <c r="F8" i="28"/>
  <c r="F10" i="28"/>
  <c r="N10" i="28"/>
  <c r="F16" i="28"/>
  <c r="F17" i="28"/>
  <c r="F19" i="28"/>
  <c r="F20" i="28"/>
  <c r="F21" i="28"/>
  <c r="F23" i="28"/>
  <c r="F24" i="28"/>
  <c r="F25" i="28"/>
  <c r="F27" i="28"/>
  <c r="F28" i="28"/>
  <c r="F29" i="28"/>
  <c r="F31" i="28"/>
  <c r="F32" i="28"/>
  <c r="F33" i="28"/>
  <c r="F18" i="28"/>
  <c r="F22" i="28"/>
  <c r="F26" i="28"/>
  <c r="F30" i="28"/>
  <c r="F8" i="27"/>
  <c r="C9" i="27"/>
  <c r="F10" i="27"/>
  <c r="N10" i="27"/>
  <c r="F13" i="27"/>
  <c r="F14" i="27"/>
  <c r="F9" i="27"/>
  <c r="F12" i="27"/>
  <c r="F16" i="27"/>
  <c r="F19" i="27"/>
  <c r="N19" i="27"/>
  <c r="N20" i="27"/>
  <c r="F23" i="27"/>
  <c r="F24" i="27"/>
  <c r="F25" i="27"/>
  <c r="F27" i="27"/>
  <c r="F28" i="27"/>
  <c r="F29" i="27"/>
  <c r="F31" i="27"/>
  <c r="F32" i="27"/>
  <c r="F33" i="27"/>
  <c r="F15" i="27"/>
  <c r="F18" i="27"/>
  <c r="F22" i="27"/>
  <c r="F26" i="27"/>
  <c r="F30" i="27"/>
  <c r="AT47" i="26"/>
  <c r="E34" i="45" s="1"/>
  <c r="AR47" i="26"/>
  <c r="E34" i="43" s="1"/>
  <c r="AP47" i="26"/>
  <c r="E34" i="41" s="1"/>
  <c r="AN47" i="26"/>
  <c r="E34" i="39" s="1"/>
  <c r="AL47" i="26"/>
  <c r="E34" i="37" s="1"/>
  <c r="AJ47" i="26"/>
  <c r="E34" i="35" s="1"/>
  <c r="AH47" i="26"/>
  <c r="E34" i="33" s="1"/>
  <c r="AF47" i="26"/>
  <c r="E34" i="31" s="1"/>
  <c r="AD47" i="26"/>
  <c r="E34" i="29" s="1"/>
  <c r="AB47" i="26"/>
  <c r="E34" i="27" s="1"/>
  <c r="AI43" i="26"/>
  <c r="E30" i="34" s="1"/>
  <c r="O30" i="34" s="1"/>
  <c r="AC43" i="26"/>
  <c r="E30" i="28" s="1"/>
  <c r="O30" i="28" s="1"/>
  <c r="AA43" i="26"/>
  <c r="E30" i="1" s="1"/>
  <c r="AT39" i="26"/>
  <c r="E26" i="45" s="1"/>
  <c r="O26" i="45" s="1"/>
  <c r="AF39" i="26"/>
  <c r="E26" i="31" s="1"/>
  <c r="O26" i="31" s="1"/>
  <c r="AU35" i="26"/>
  <c r="E22" i="47" s="1"/>
  <c r="AS35" i="26"/>
  <c r="E22" i="44" s="1"/>
  <c r="O22" i="44" s="1"/>
  <c r="AQ35" i="26"/>
  <c r="E22" i="42" s="1"/>
  <c r="O22" i="42" s="1"/>
  <c r="AC35" i="26"/>
  <c r="E22" i="28" s="1"/>
  <c r="O22" i="28" s="1"/>
  <c r="AR31" i="26"/>
  <c r="E18" i="43" s="1"/>
  <c r="O18" i="43" s="1"/>
  <c r="AP31" i="26"/>
  <c r="E18" i="41" s="1"/>
  <c r="O18" i="41" s="1"/>
  <c r="AN31" i="26"/>
  <c r="E18" i="39" s="1"/>
  <c r="O18" i="39" s="1"/>
  <c r="AO28" i="26"/>
  <c r="E15" i="40" s="1"/>
  <c r="O15" i="40" s="1"/>
  <c r="AM28" i="26"/>
  <c r="E15" i="38" s="1"/>
  <c r="O15" i="38" s="1"/>
  <c r="AK28" i="26"/>
  <c r="E15" i="36" s="1"/>
  <c r="O15" i="36" s="1"/>
  <c r="AR25" i="26"/>
  <c r="E12" i="43" s="1"/>
  <c r="O12" i="43" s="1"/>
  <c r="AL25" i="26"/>
  <c r="E12" i="37" s="1"/>
  <c r="O12" i="37" s="1"/>
  <c r="AJ25" i="26"/>
  <c r="E12" i="35" s="1"/>
  <c r="O12" i="35" s="1"/>
  <c r="AH25" i="26"/>
  <c r="E12" i="33" s="1"/>
  <c r="O12" i="33" s="1"/>
  <c r="AU22" i="26"/>
  <c r="E9" i="47" s="1"/>
  <c r="AS22" i="26"/>
  <c r="E9" i="44" s="1"/>
  <c r="O9" i="44" s="1"/>
  <c r="AQ22" i="26"/>
  <c r="E9" i="42" s="1"/>
  <c r="O9" i="42" s="1"/>
  <c r="AO22" i="26"/>
  <c r="E9" i="40" s="1"/>
  <c r="O9" i="40" s="1"/>
  <c r="AM22" i="26"/>
  <c r="E9" i="38" s="1"/>
  <c r="O9" i="38" s="1"/>
  <c r="AK22" i="26"/>
  <c r="E9" i="36" s="1"/>
  <c r="O9" i="36" s="1"/>
  <c r="AI22" i="26"/>
  <c r="E9" i="34" s="1"/>
  <c r="O9" i="34" s="1"/>
  <c r="AG22" i="26"/>
  <c r="E9" i="32" s="1"/>
  <c r="O9" i="32" s="1"/>
  <c r="AE22" i="26"/>
  <c r="E9" i="30" s="1"/>
  <c r="O9" i="30" s="1"/>
  <c r="AC22" i="26"/>
  <c r="E9" i="28" s="1"/>
  <c r="O9" i="28" s="1"/>
  <c r="AT43" i="26"/>
  <c r="E30" i="45" s="1"/>
  <c r="O30" i="45" s="1"/>
  <c r="AR43" i="26"/>
  <c r="E30" i="43" s="1"/>
  <c r="O30" i="43" s="1"/>
  <c r="AP43" i="26"/>
  <c r="E30" i="41" s="1"/>
  <c r="O30" i="41" s="1"/>
  <c r="AN43" i="26"/>
  <c r="E30" i="39" s="1"/>
  <c r="O30" i="39" s="1"/>
  <c r="AL43" i="26"/>
  <c r="E30" i="37" s="1"/>
  <c r="O30" i="37" s="1"/>
  <c r="AH43" i="26"/>
  <c r="E30" i="33" s="1"/>
  <c r="O30" i="33" s="1"/>
  <c r="AD43" i="26"/>
  <c r="E30" i="29" s="1"/>
  <c r="O30" i="29" s="1"/>
  <c r="AB43" i="26"/>
  <c r="E30" i="27" s="1"/>
  <c r="O30" i="27" s="1"/>
  <c r="AU39" i="26"/>
  <c r="E26" i="47" s="1"/>
  <c r="AS39" i="26"/>
  <c r="E26" i="44" s="1"/>
  <c r="O26" i="44" s="1"/>
  <c r="AQ39" i="26"/>
  <c r="E26" i="42" s="1"/>
  <c r="O26" i="42" s="1"/>
  <c r="AO39" i="26"/>
  <c r="E26" i="40" s="1"/>
  <c r="O26" i="40" s="1"/>
  <c r="AM39" i="26"/>
  <c r="E26" i="38" s="1"/>
  <c r="O26" i="38" s="1"/>
  <c r="AK39" i="26"/>
  <c r="E26" i="36" s="1"/>
  <c r="O26" i="36" s="1"/>
  <c r="AG39" i="26"/>
  <c r="E26" i="32" s="1"/>
  <c r="O26" i="32" s="1"/>
  <c r="AE39" i="26"/>
  <c r="E26" i="30" s="1"/>
  <c r="O26" i="30" s="1"/>
  <c r="AC39" i="26"/>
  <c r="E26" i="28" s="1"/>
  <c r="O26" i="28" s="1"/>
  <c r="AA39" i="26"/>
  <c r="E26" i="1" s="1"/>
  <c r="AT35" i="26"/>
  <c r="E22" i="45" s="1"/>
  <c r="O22" i="45" s="1"/>
  <c r="AR35" i="26"/>
  <c r="E22" i="43" s="1"/>
  <c r="O22" i="43" s="1"/>
  <c r="AP35" i="26"/>
  <c r="E22" i="41" s="1"/>
  <c r="O22" i="41" s="1"/>
  <c r="AN35" i="26"/>
  <c r="E22" i="39" s="1"/>
  <c r="O22" i="39" s="1"/>
  <c r="AL35" i="26"/>
  <c r="E22" i="37" s="1"/>
  <c r="O22" i="37" s="1"/>
  <c r="AJ35" i="26"/>
  <c r="E22" i="35" s="1"/>
  <c r="O22" i="35" s="1"/>
  <c r="AH35" i="26"/>
  <c r="E22" i="33" s="1"/>
  <c r="O22" i="33" s="1"/>
  <c r="AF35" i="26"/>
  <c r="E22" i="31" s="1"/>
  <c r="O22" i="31" s="1"/>
  <c r="AU43" i="26"/>
  <c r="E30" i="47" s="1"/>
  <c r="AS43" i="26"/>
  <c r="E30" i="44" s="1"/>
  <c r="O30" i="44" s="1"/>
  <c r="AQ43" i="26"/>
  <c r="E30" i="42" s="1"/>
  <c r="O30" i="42" s="1"/>
  <c r="AO43" i="26"/>
  <c r="E30" i="40" s="1"/>
  <c r="O30" i="40" s="1"/>
  <c r="AM43" i="26"/>
  <c r="E30" i="38" s="1"/>
  <c r="O30" i="38" s="1"/>
  <c r="AK43" i="26"/>
  <c r="E30" i="36" s="1"/>
  <c r="O30" i="36" s="1"/>
  <c r="AG43" i="26"/>
  <c r="E30" i="32" s="1"/>
  <c r="O30" i="32" s="1"/>
  <c r="AE43" i="26"/>
  <c r="E30" i="30" s="1"/>
  <c r="O30" i="30" s="1"/>
  <c r="AR39" i="26"/>
  <c r="E26" i="43" s="1"/>
  <c r="O26" i="43" s="1"/>
  <c r="AP39" i="26"/>
  <c r="E26" i="41" s="1"/>
  <c r="O26" i="41" s="1"/>
  <c r="AN39" i="26"/>
  <c r="E26" i="39" s="1"/>
  <c r="O26" i="39" s="1"/>
  <c r="AL39" i="26"/>
  <c r="E26" i="37" s="1"/>
  <c r="O26" i="37" s="1"/>
  <c r="AJ39" i="26"/>
  <c r="E26" i="35" s="1"/>
  <c r="O26" i="35" s="1"/>
  <c r="AH39" i="26"/>
  <c r="E26" i="33" s="1"/>
  <c r="O26" i="33" s="1"/>
  <c r="AD39" i="26"/>
  <c r="E26" i="29" s="1"/>
  <c r="O26" i="29" s="1"/>
  <c r="AB39" i="26"/>
  <c r="E26" i="27" s="1"/>
  <c r="O26" i="27" s="1"/>
  <c r="AO35" i="26"/>
  <c r="E22" i="40" s="1"/>
  <c r="O22" i="40" s="1"/>
  <c r="AM35" i="26"/>
  <c r="E22" i="38" s="1"/>
  <c r="O22" i="38" s="1"/>
  <c r="AK35" i="26"/>
  <c r="E22" i="36" s="1"/>
  <c r="O22" i="36" s="1"/>
  <c r="AI35" i="26"/>
  <c r="E22" i="34" s="1"/>
  <c r="O22" i="34" s="1"/>
  <c r="AG35" i="26"/>
  <c r="E22" i="32" s="1"/>
  <c r="O22" i="32" s="1"/>
  <c r="AE35" i="26"/>
  <c r="E22" i="30" s="1"/>
  <c r="O22" i="30" s="1"/>
  <c r="AA35" i="26"/>
  <c r="E22" i="1" s="1"/>
  <c r="AT31" i="26"/>
  <c r="E18" i="45" s="1"/>
  <c r="O18" i="45" s="1"/>
  <c r="AU31" i="26"/>
  <c r="E18" i="47" s="1"/>
  <c r="AQ31" i="26"/>
  <c r="E18" i="42" s="1"/>
  <c r="O18" i="42" s="1"/>
  <c r="AO31" i="26"/>
  <c r="E18" i="40" s="1"/>
  <c r="O18" i="40" s="1"/>
  <c r="AM31" i="26"/>
  <c r="E18" i="38" s="1"/>
  <c r="O18" i="38" s="1"/>
  <c r="AK31" i="26"/>
  <c r="E18" i="36" s="1"/>
  <c r="O18" i="36" s="1"/>
  <c r="AI31" i="26"/>
  <c r="E18" i="34" s="1"/>
  <c r="O18" i="34" s="1"/>
  <c r="AG31" i="26"/>
  <c r="E18" i="32" s="1"/>
  <c r="O18" i="32" s="1"/>
  <c r="AE31" i="26"/>
  <c r="E18" i="30" s="1"/>
  <c r="O18" i="30" s="1"/>
  <c r="AA31" i="26"/>
  <c r="E18" i="1" s="1"/>
  <c r="AT28" i="26"/>
  <c r="E15" i="45" s="1"/>
  <c r="O15" i="45" s="1"/>
  <c r="AR28" i="26"/>
  <c r="E15" i="43" s="1"/>
  <c r="O15" i="43" s="1"/>
  <c r="AP28" i="26"/>
  <c r="E15" i="41" s="1"/>
  <c r="O15" i="41" s="1"/>
  <c r="AN28" i="26"/>
  <c r="E15" i="39" s="1"/>
  <c r="O15" i="39" s="1"/>
  <c r="AL28" i="26"/>
  <c r="E15" i="37" s="1"/>
  <c r="O15" i="37" s="1"/>
  <c r="AJ28" i="26"/>
  <c r="E15" i="35" s="1"/>
  <c r="O15" i="35" s="1"/>
  <c r="AH28" i="26"/>
  <c r="E15" i="33" s="1"/>
  <c r="O15" i="33" s="1"/>
  <c r="AF28" i="26"/>
  <c r="E15" i="31" s="1"/>
  <c r="O15" i="31" s="1"/>
  <c r="AD28" i="26"/>
  <c r="E15" i="29" s="1"/>
  <c r="O15" i="29" s="1"/>
  <c r="AB28" i="26"/>
  <c r="E15" i="27" s="1"/>
  <c r="O15" i="27" s="1"/>
  <c r="AU25" i="26"/>
  <c r="E12" i="47" s="1"/>
  <c r="AS25" i="26"/>
  <c r="E12" i="44" s="1"/>
  <c r="O12" i="44" s="1"/>
  <c r="AO25" i="26"/>
  <c r="E12" i="40" s="1"/>
  <c r="O12" i="40" s="1"/>
  <c r="AM25" i="26"/>
  <c r="E12" i="38" s="1"/>
  <c r="O12" i="38" s="1"/>
  <c r="AK25" i="26"/>
  <c r="E12" i="36" s="1"/>
  <c r="O12" i="36" s="1"/>
  <c r="AI25" i="26"/>
  <c r="E12" i="34" s="1"/>
  <c r="O12" i="34" s="1"/>
  <c r="AG25" i="26"/>
  <c r="E12" i="32" s="1"/>
  <c r="O12" i="32" s="1"/>
  <c r="AE25" i="26"/>
  <c r="E12" i="30" s="1"/>
  <c r="O12" i="30" s="1"/>
  <c r="AC25" i="26"/>
  <c r="E12" i="28" s="1"/>
  <c r="O12" i="28" s="1"/>
  <c r="AA25" i="26"/>
  <c r="E12" i="1" s="1"/>
  <c r="AB35" i="26"/>
  <c r="E22" i="27" s="1"/>
  <c r="O22" i="27" s="1"/>
  <c r="AS31" i="26"/>
  <c r="E18" i="44" s="1"/>
  <c r="O18" i="44" s="1"/>
  <c r="AL31" i="26"/>
  <c r="E18" i="37" s="1"/>
  <c r="O18" i="37" s="1"/>
  <c r="AJ31" i="26"/>
  <c r="E18" i="35" s="1"/>
  <c r="O18" i="35" s="1"/>
  <c r="AH31" i="26"/>
  <c r="E18" i="33" s="1"/>
  <c r="O18" i="33" s="1"/>
  <c r="AF31" i="26"/>
  <c r="E18" i="31" s="1"/>
  <c r="O18" i="31" s="1"/>
  <c r="AD31" i="26"/>
  <c r="E18" i="29" s="1"/>
  <c r="O18" i="29" s="1"/>
  <c r="AB31" i="26"/>
  <c r="E18" i="27" s="1"/>
  <c r="O18" i="27" s="1"/>
  <c r="AU28" i="26"/>
  <c r="E15" i="47" s="1"/>
  <c r="AS28" i="26"/>
  <c r="E15" i="44" s="1"/>
  <c r="O15" i="44" s="1"/>
  <c r="AQ28" i="26"/>
  <c r="E15" i="42" s="1"/>
  <c r="O15" i="42" s="1"/>
  <c r="AI28" i="26"/>
  <c r="E15" i="34" s="1"/>
  <c r="O15" i="34" s="1"/>
  <c r="AG28" i="26"/>
  <c r="E15" i="32" s="1"/>
  <c r="O15" i="32" s="1"/>
  <c r="AE28" i="26"/>
  <c r="E15" i="30" s="1"/>
  <c r="O15" i="30" s="1"/>
  <c r="AC28" i="26"/>
  <c r="E15" i="28" s="1"/>
  <c r="O15" i="28" s="1"/>
  <c r="AA28" i="26"/>
  <c r="E15" i="1" s="1"/>
  <c r="AT25" i="26"/>
  <c r="E12" i="45" s="1"/>
  <c r="O12" i="45" s="1"/>
  <c r="AP25" i="26"/>
  <c r="E12" i="41" s="1"/>
  <c r="O12" i="41" s="1"/>
  <c r="AN25" i="26"/>
  <c r="E12" i="39" s="1"/>
  <c r="O12" i="39" s="1"/>
  <c r="AF25" i="26"/>
  <c r="E12" i="31" s="1"/>
  <c r="O12" i="31" s="1"/>
  <c r="AD25" i="26"/>
  <c r="E12" i="29" s="1"/>
  <c r="O12" i="29" s="1"/>
  <c r="AB25" i="26"/>
  <c r="E12" i="27" s="1"/>
  <c r="O12" i="27" s="1"/>
  <c r="O34" i="37" l="1"/>
  <c r="G34" i="37"/>
  <c r="O34" i="42"/>
  <c r="G34" i="42"/>
  <c r="O34" i="40"/>
  <c r="G34" i="40"/>
  <c r="O22" i="47"/>
  <c r="G22" i="47"/>
  <c r="O34" i="39"/>
  <c r="G34" i="39"/>
  <c r="O34" i="47"/>
  <c r="G34" i="47"/>
  <c r="O34" i="44"/>
  <c r="G34" i="44"/>
  <c r="O30" i="47"/>
  <c r="G30" i="47"/>
  <c r="O34" i="43"/>
  <c r="G34" i="43"/>
  <c r="O18" i="47"/>
  <c r="G18" i="47"/>
  <c r="O12" i="47"/>
  <c r="G12" i="47"/>
  <c r="O34" i="45"/>
  <c r="G34" i="45"/>
  <c r="O34" i="41"/>
  <c r="G34" i="41"/>
  <c r="O26" i="47"/>
  <c r="G26" i="47"/>
  <c r="O34" i="29"/>
  <c r="G34" i="29"/>
  <c r="O34" i="31"/>
  <c r="G34" i="31"/>
  <c r="O34" i="30"/>
  <c r="G34" i="30"/>
  <c r="O34" i="28"/>
  <c r="G34" i="28"/>
  <c r="O15" i="47"/>
  <c r="G15" i="47"/>
  <c r="O34" i="33"/>
  <c r="G34" i="33"/>
  <c r="O34" i="34"/>
  <c r="G34" i="34"/>
  <c r="G34" i="32"/>
  <c r="O34" i="32"/>
  <c r="O9" i="47"/>
  <c r="G9" i="47"/>
  <c r="O34" i="35"/>
  <c r="G34" i="35"/>
  <c r="G9" i="43"/>
  <c r="H9" i="43" s="1"/>
  <c r="O34" i="38"/>
  <c r="G34" i="38"/>
  <c r="O34" i="36"/>
  <c r="G34" i="36"/>
  <c r="C27" i="47"/>
  <c r="M26" i="47"/>
  <c r="G9" i="45"/>
  <c r="I9" i="45" s="1"/>
  <c r="J9" i="45" s="1"/>
  <c r="P9" i="45" s="1"/>
  <c r="X53" i="25" s="1"/>
  <c r="G9" i="37"/>
  <c r="I9" i="37" s="1"/>
  <c r="J9" i="37" s="1"/>
  <c r="P9" i="37" s="1"/>
  <c r="P53" i="25" s="1"/>
  <c r="O34" i="27"/>
  <c r="G34" i="27"/>
  <c r="G9" i="35"/>
  <c r="I7" i="35" s="1"/>
  <c r="G34" i="1"/>
  <c r="O34" i="1"/>
  <c r="G9" i="39"/>
  <c r="I9" i="39" s="1"/>
  <c r="J9" i="39" s="1"/>
  <c r="P9" i="39" s="1"/>
  <c r="R53" i="25" s="1"/>
  <c r="G9" i="41"/>
  <c r="H9" i="41" s="1"/>
  <c r="G9" i="28"/>
  <c r="I8" i="28" s="1"/>
  <c r="J8" i="28" s="1"/>
  <c r="P8" i="28" s="1"/>
  <c r="G52" i="25" s="1"/>
  <c r="G15" i="28"/>
  <c r="H15" i="28" s="1"/>
  <c r="G15" i="30"/>
  <c r="I15" i="30" s="1"/>
  <c r="J15" i="30" s="1"/>
  <c r="P15" i="30" s="1"/>
  <c r="I59" i="25" s="1"/>
  <c r="G9" i="30"/>
  <c r="I9" i="30" s="1"/>
  <c r="J9" i="30" s="1"/>
  <c r="P9" i="30" s="1"/>
  <c r="I53" i="25" s="1"/>
  <c r="G12" i="34"/>
  <c r="H12" i="34" s="1"/>
  <c r="G12" i="35"/>
  <c r="G15" i="36"/>
  <c r="H15" i="36" s="1"/>
  <c r="G9" i="36"/>
  <c r="I7" i="36" s="1"/>
  <c r="G22" i="37"/>
  <c r="H22" i="37" s="1"/>
  <c r="G15" i="37"/>
  <c r="H15" i="37" s="1"/>
  <c r="G12" i="38"/>
  <c r="H12" i="38" s="1"/>
  <c r="G15" i="39"/>
  <c r="H15" i="39" s="1"/>
  <c r="G26" i="40"/>
  <c r="H26" i="40" s="1"/>
  <c r="G18" i="40"/>
  <c r="I18" i="40" s="1"/>
  <c r="J18" i="40" s="1"/>
  <c r="P18" i="40" s="1"/>
  <c r="S62" i="25" s="1"/>
  <c r="G15" i="40"/>
  <c r="H15" i="40" s="1"/>
  <c r="G9" i="40"/>
  <c r="I9" i="40" s="1"/>
  <c r="J9" i="40" s="1"/>
  <c r="P9" i="40" s="1"/>
  <c r="S53" i="25" s="1"/>
  <c r="G12" i="41"/>
  <c r="G15" i="43"/>
  <c r="I15" i="43" s="1"/>
  <c r="J15" i="43" s="1"/>
  <c r="P15" i="43" s="1"/>
  <c r="V59" i="25" s="1"/>
  <c r="G12" i="44"/>
  <c r="I12" i="44" s="1"/>
  <c r="J12" i="44" s="1"/>
  <c r="P12" i="44" s="1"/>
  <c r="W56" i="25" s="1"/>
  <c r="G30" i="45"/>
  <c r="I30" i="45" s="1"/>
  <c r="J30" i="45" s="1"/>
  <c r="P30" i="45" s="1"/>
  <c r="X74" i="25" s="1"/>
  <c r="G22" i="45"/>
  <c r="I22" i="45" s="1"/>
  <c r="J22" i="45" s="1"/>
  <c r="P22" i="45" s="1"/>
  <c r="X66" i="25" s="1"/>
  <c r="G12" i="28"/>
  <c r="I12" i="28" s="1"/>
  <c r="J12" i="28" s="1"/>
  <c r="P12" i="28" s="1"/>
  <c r="G56" i="25" s="1"/>
  <c r="G15" i="29"/>
  <c r="I15" i="29" s="1"/>
  <c r="J15" i="29" s="1"/>
  <c r="P15" i="29" s="1"/>
  <c r="H59" i="25" s="1"/>
  <c r="G26" i="30"/>
  <c r="I26" i="30" s="1"/>
  <c r="J26" i="30" s="1"/>
  <c r="P26" i="30" s="1"/>
  <c r="I70" i="25" s="1"/>
  <c r="G18" i="30"/>
  <c r="H18" i="30" s="1"/>
  <c r="G12" i="30"/>
  <c r="I12" i="30" s="1"/>
  <c r="J12" i="30" s="1"/>
  <c r="P12" i="30" s="1"/>
  <c r="I56" i="25" s="1"/>
  <c r="G15" i="34"/>
  <c r="I15" i="34" s="1"/>
  <c r="J15" i="34" s="1"/>
  <c r="P15" i="34" s="1"/>
  <c r="M59" i="25" s="1"/>
  <c r="G9" i="34"/>
  <c r="I9" i="34" s="1"/>
  <c r="J9" i="34" s="1"/>
  <c r="P9" i="34" s="1"/>
  <c r="M53" i="25" s="1"/>
  <c r="G15" i="35"/>
  <c r="I15" i="35" s="1"/>
  <c r="J15" i="35" s="1"/>
  <c r="P15" i="35" s="1"/>
  <c r="N59" i="25" s="1"/>
  <c r="G12" i="36"/>
  <c r="I12" i="36" s="1"/>
  <c r="J12" i="36" s="1"/>
  <c r="P12" i="36" s="1"/>
  <c r="O56" i="25" s="1"/>
  <c r="G30" i="37"/>
  <c r="I30" i="37" s="1"/>
  <c r="J30" i="37" s="1"/>
  <c r="P30" i="37" s="1"/>
  <c r="P74" i="25" s="1"/>
  <c r="G12" i="37"/>
  <c r="I12" i="37" s="1"/>
  <c r="J12" i="37" s="1"/>
  <c r="P12" i="37" s="1"/>
  <c r="P56" i="25" s="1"/>
  <c r="G26" i="37"/>
  <c r="G18" i="37"/>
  <c r="H18" i="37" s="1"/>
  <c r="G9" i="38"/>
  <c r="I9" i="38" s="1"/>
  <c r="J9" i="38" s="1"/>
  <c r="P9" i="38" s="1"/>
  <c r="Q53" i="25" s="1"/>
  <c r="G30" i="39"/>
  <c r="I30" i="39" s="1"/>
  <c r="J30" i="39" s="1"/>
  <c r="P30" i="39" s="1"/>
  <c r="R74" i="25" s="1"/>
  <c r="G22" i="39"/>
  <c r="H22" i="39" s="1"/>
  <c r="G18" i="39"/>
  <c r="G12" i="39"/>
  <c r="G12" i="40"/>
  <c r="I12" i="40" s="1"/>
  <c r="J12" i="40" s="1"/>
  <c r="P12" i="40" s="1"/>
  <c r="S56" i="25" s="1"/>
  <c r="G15" i="41"/>
  <c r="I15" i="41" s="1"/>
  <c r="J15" i="41" s="1"/>
  <c r="P15" i="41" s="1"/>
  <c r="T59" i="25" s="1"/>
  <c r="G12" i="43"/>
  <c r="G15" i="44"/>
  <c r="H15" i="44" s="1"/>
  <c r="G9" i="44"/>
  <c r="I9" i="44" s="1"/>
  <c r="J9" i="44" s="1"/>
  <c r="P9" i="44" s="1"/>
  <c r="W53" i="25" s="1"/>
  <c r="G12" i="45"/>
  <c r="H12" i="45" s="1"/>
  <c r="C11" i="45"/>
  <c r="M10" i="45"/>
  <c r="G15" i="45"/>
  <c r="G26" i="45"/>
  <c r="G18" i="45"/>
  <c r="G30" i="44"/>
  <c r="G26" i="44"/>
  <c r="G22" i="44"/>
  <c r="G18" i="44"/>
  <c r="C11" i="44"/>
  <c r="M10" i="44"/>
  <c r="I9" i="43"/>
  <c r="J9" i="43" s="1"/>
  <c r="P9" i="43" s="1"/>
  <c r="V53" i="25" s="1"/>
  <c r="G30" i="43"/>
  <c r="G26" i="43"/>
  <c r="G22" i="43"/>
  <c r="G18" i="43"/>
  <c r="C11" i="43"/>
  <c r="M10" i="43"/>
  <c r="G12" i="42"/>
  <c r="C10" i="42"/>
  <c r="M9" i="42"/>
  <c r="G30" i="42"/>
  <c r="G26" i="42"/>
  <c r="G22" i="42"/>
  <c r="G18" i="42"/>
  <c r="G15" i="42"/>
  <c r="G9" i="42"/>
  <c r="G30" i="41"/>
  <c r="G26" i="41"/>
  <c r="G22" i="41"/>
  <c r="G18" i="41"/>
  <c r="C11" i="41"/>
  <c r="M10" i="41"/>
  <c r="G30" i="40"/>
  <c r="G22" i="40"/>
  <c r="C11" i="40"/>
  <c r="M10" i="40"/>
  <c r="G26" i="39"/>
  <c r="C11" i="39"/>
  <c r="M10" i="39"/>
  <c r="G15" i="38"/>
  <c r="G30" i="38"/>
  <c r="G22" i="38"/>
  <c r="C11" i="38"/>
  <c r="M10" i="38"/>
  <c r="G26" i="38"/>
  <c r="G18" i="38"/>
  <c r="H9" i="37"/>
  <c r="I8" i="37"/>
  <c r="J8" i="37" s="1"/>
  <c r="P8" i="37" s="1"/>
  <c r="P52" i="25" s="1"/>
  <c r="I7" i="37"/>
  <c r="C11" i="37"/>
  <c r="M10" i="37"/>
  <c r="G30" i="36"/>
  <c r="G26" i="36"/>
  <c r="G22" i="36"/>
  <c r="G18" i="36"/>
  <c r="C11" i="36"/>
  <c r="M10" i="36"/>
  <c r="G30" i="35"/>
  <c r="G26" i="35"/>
  <c r="G22" i="35"/>
  <c r="G18" i="35"/>
  <c r="C11" i="35"/>
  <c r="M10" i="35"/>
  <c r="I14" i="34"/>
  <c r="J14" i="34" s="1"/>
  <c r="P14" i="34" s="1"/>
  <c r="M58" i="25" s="1"/>
  <c r="I13" i="34"/>
  <c r="J13" i="34" s="1"/>
  <c r="P13" i="34" s="1"/>
  <c r="M57" i="25" s="1"/>
  <c r="C11" i="34"/>
  <c r="M10" i="34"/>
  <c r="G30" i="34"/>
  <c r="G26" i="34"/>
  <c r="G22" i="34"/>
  <c r="G18" i="34"/>
  <c r="G12" i="33"/>
  <c r="C10" i="33"/>
  <c r="M9" i="33"/>
  <c r="G30" i="33"/>
  <c r="G26" i="33"/>
  <c r="G22" i="33"/>
  <c r="G18" i="33"/>
  <c r="G15" i="33"/>
  <c r="G9" i="33"/>
  <c r="G12" i="32"/>
  <c r="C10" i="32"/>
  <c r="M9" i="32"/>
  <c r="G30" i="32"/>
  <c r="G26" i="32"/>
  <c r="G22" i="32"/>
  <c r="G18" i="32"/>
  <c r="G15" i="32"/>
  <c r="G9" i="32"/>
  <c r="G12" i="31"/>
  <c r="C10" i="31"/>
  <c r="M9" i="31"/>
  <c r="G30" i="31"/>
  <c r="G26" i="31"/>
  <c r="G22" i="31"/>
  <c r="G18" i="31"/>
  <c r="G15" i="31"/>
  <c r="G9" i="31"/>
  <c r="H26" i="30"/>
  <c r="G30" i="30"/>
  <c r="G22" i="30"/>
  <c r="C11" i="30"/>
  <c r="M10" i="30"/>
  <c r="G9" i="29"/>
  <c r="G30" i="29"/>
  <c r="G26" i="29"/>
  <c r="G22" i="29"/>
  <c r="G18" i="29"/>
  <c r="G12" i="29"/>
  <c r="C10" i="29"/>
  <c r="M9" i="29"/>
  <c r="G30" i="28"/>
  <c r="G26" i="28"/>
  <c r="G22" i="28"/>
  <c r="G18" i="28"/>
  <c r="C11" i="28"/>
  <c r="M10" i="28"/>
  <c r="G9" i="27"/>
  <c r="G30" i="27"/>
  <c r="G26" i="27"/>
  <c r="G22" i="27"/>
  <c r="G18" i="27"/>
  <c r="G15" i="27"/>
  <c r="G12" i="27"/>
  <c r="C10" i="27"/>
  <c r="M9" i="27"/>
  <c r="I8" i="36" l="1"/>
  <c r="J8" i="36" s="1"/>
  <c r="P8" i="36" s="1"/>
  <c r="O52" i="25" s="1"/>
  <c r="I11" i="43"/>
  <c r="J11" i="43" s="1"/>
  <c r="P11" i="43" s="1"/>
  <c r="V55" i="25" s="1"/>
  <c r="I11" i="35"/>
  <c r="J11" i="35" s="1"/>
  <c r="P11" i="35" s="1"/>
  <c r="N55" i="25" s="1"/>
  <c r="I15" i="36"/>
  <c r="J15" i="36" s="1"/>
  <c r="P15" i="36" s="1"/>
  <c r="O59" i="25" s="1"/>
  <c r="I8" i="35"/>
  <c r="J8" i="35" s="1"/>
  <c r="P8" i="35" s="1"/>
  <c r="N52" i="25" s="1"/>
  <c r="H9" i="35"/>
  <c r="I9" i="35"/>
  <c r="J9" i="35" s="1"/>
  <c r="P9" i="35" s="1"/>
  <c r="N53" i="25" s="1"/>
  <c r="I7" i="43"/>
  <c r="I8" i="43"/>
  <c r="J8" i="43" s="1"/>
  <c r="P8" i="43" s="1"/>
  <c r="V52" i="25" s="1"/>
  <c r="I12" i="34"/>
  <c r="J12" i="34" s="1"/>
  <c r="P12" i="34" s="1"/>
  <c r="M56" i="25" s="1"/>
  <c r="I34" i="30"/>
  <c r="J34" i="30" s="1"/>
  <c r="P34" i="30" s="1"/>
  <c r="I78" i="25" s="1"/>
  <c r="H34" i="30"/>
  <c r="I37" i="30"/>
  <c r="J37" i="30" s="1"/>
  <c r="P37" i="30" s="1"/>
  <c r="I81" i="25" s="1"/>
  <c r="I36" i="30"/>
  <c r="J36" i="30" s="1"/>
  <c r="P36" i="30" s="1"/>
  <c r="I80" i="25" s="1"/>
  <c r="I35" i="30"/>
  <c r="J35" i="30" s="1"/>
  <c r="P35" i="30" s="1"/>
  <c r="I79" i="25" s="1"/>
  <c r="H34" i="35"/>
  <c r="I35" i="35"/>
  <c r="J35" i="35" s="1"/>
  <c r="P35" i="35" s="1"/>
  <c r="I36" i="35"/>
  <c r="J36" i="35" s="1"/>
  <c r="P36" i="35" s="1"/>
  <c r="I37" i="35"/>
  <c r="J37" i="35" s="1"/>
  <c r="P37" i="35" s="1"/>
  <c r="I34" i="35"/>
  <c r="J34" i="35" s="1"/>
  <c r="P34" i="35" s="1"/>
  <c r="I35" i="28"/>
  <c r="J35" i="28" s="1"/>
  <c r="P35" i="28" s="1"/>
  <c r="I37" i="28"/>
  <c r="J37" i="28" s="1"/>
  <c r="P37" i="28" s="1"/>
  <c r="I36" i="28"/>
  <c r="J36" i="28" s="1"/>
  <c r="P36" i="28" s="1"/>
  <c r="I34" i="28"/>
  <c r="J34" i="28" s="1"/>
  <c r="P34" i="28" s="1"/>
  <c r="H34" i="28"/>
  <c r="I34" i="45"/>
  <c r="J34" i="45" s="1"/>
  <c r="P34" i="45" s="1"/>
  <c r="H34" i="45"/>
  <c r="I37" i="45"/>
  <c r="J37" i="45" s="1"/>
  <c r="P37" i="45" s="1"/>
  <c r="I36" i="45"/>
  <c r="J36" i="45" s="1"/>
  <c r="P36" i="45" s="1"/>
  <c r="I35" i="45"/>
  <c r="J35" i="45" s="1"/>
  <c r="P35" i="45" s="1"/>
  <c r="I37" i="47"/>
  <c r="J37" i="47" s="1"/>
  <c r="P37" i="47" s="1"/>
  <c r="Y81" i="25" s="1"/>
  <c r="I35" i="47"/>
  <c r="J35" i="47" s="1"/>
  <c r="P35" i="47" s="1"/>
  <c r="Y79" i="25" s="1"/>
  <c r="I34" i="47"/>
  <c r="J34" i="47" s="1"/>
  <c r="P34" i="47" s="1"/>
  <c r="Y78" i="25" s="1"/>
  <c r="H34" i="47"/>
  <c r="I36" i="47"/>
  <c r="J36" i="47" s="1"/>
  <c r="P36" i="47" s="1"/>
  <c r="Y80" i="25" s="1"/>
  <c r="I14" i="47"/>
  <c r="J14" i="47" s="1"/>
  <c r="P14" i="47" s="1"/>
  <c r="Y58" i="25" s="1"/>
  <c r="I12" i="47"/>
  <c r="J12" i="47" s="1"/>
  <c r="P12" i="47" s="1"/>
  <c r="Y56" i="25" s="1"/>
  <c r="H12" i="47"/>
  <c r="I13" i="47"/>
  <c r="J13" i="47" s="1"/>
  <c r="P13" i="47" s="1"/>
  <c r="Y57" i="25" s="1"/>
  <c r="I37" i="39"/>
  <c r="J37" i="39" s="1"/>
  <c r="P37" i="39" s="1"/>
  <c r="R81" i="25" s="1"/>
  <c r="I36" i="39"/>
  <c r="J36" i="39" s="1"/>
  <c r="P36" i="39" s="1"/>
  <c r="I34" i="39"/>
  <c r="J34" i="39" s="1"/>
  <c r="P34" i="39" s="1"/>
  <c r="H34" i="39"/>
  <c r="I35" i="39"/>
  <c r="J35" i="39" s="1"/>
  <c r="P35" i="39" s="1"/>
  <c r="R79" i="25" s="1"/>
  <c r="I34" i="32"/>
  <c r="J34" i="32" s="1"/>
  <c r="P34" i="32" s="1"/>
  <c r="H34" i="32"/>
  <c r="I37" i="32"/>
  <c r="J37" i="32" s="1"/>
  <c r="P37" i="32" s="1"/>
  <c r="K81" i="25" s="1"/>
  <c r="I36" i="32"/>
  <c r="J36" i="32" s="1"/>
  <c r="P36" i="32" s="1"/>
  <c r="K80" i="25" s="1"/>
  <c r="I35" i="32"/>
  <c r="J35" i="32" s="1"/>
  <c r="P35" i="32" s="1"/>
  <c r="I37" i="34"/>
  <c r="J37" i="34" s="1"/>
  <c r="P37" i="34" s="1"/>
  <c r="I36" i="34"/>
  <c r="J36" i="34" s="1"/>
  <c r="P36" i="34" s="1"/>
  <c r="H34" i="34"/>
  <c r="I35" i="34"/>
  <c r="J35" i="34" s="1"/>
  <c r="P35" i="34" s="1"/>
  <c r="I34" i="34"/>
  <c r="J34" i="34" s="1"/>
  <c r="P34" i="34" s="1"/>
  <c r="I34" i="29"/>
  <c r="J34" i="29" s="1"/>
  <c r="P34" i="29" s="1"/>
  <c r="H34" i="29"/>
  <c r="I35" i="29"/>
  <c r="J35" i="29" s="1"/>
  <c r="P35" i="29" s="1"/>
  <c r="I37" i="29"/>
  <c r="J37" i="29" s="1"/>
  <c r="P37" i="29" s="1"/>
  <c r="I36" i="29"/>
  <c r="J36" i="29" s="1"/>
  <c r="P36" i="29" s="1"/>
  <c r="I37" i="43"/>
  <c r="J37" i="43" s="1"/>
  <c r="P37" i="43" s="1"/>
  <c r="V81" i="25" s="1"/>
  <c r="H34" i="43"/>
  <c r="I34" i="43"/>
  <c r="J34" i="43" s="1"/>
  <c r="P34" i="43" s="1"/>
  <c r="I35" i="43"/>
  <c r="J35" i="43" s="1"/>
  <c r="P35" i="43" s="1"/>
  <c r="I36" i="43"/>
  <c r="J36" i="43" s="1"/>
  <c r="P36" i="43" s="1"/>
  <c r="I34" i="40"/>
  <c r="J34" i="40" s="1"/>
  <c r="P34" i="40" s="1"/>
  <c r="I35" i="40"/>
  <c r="J35" i="40" s="1"/>
  <c r="P35" i="40" s="1"/>
  <c r="H34" i="40"/>
  <c r="I36" i="40"/>
  <c r="J36" i="40" s="1"/>
  <c r="P36" i="40" s="1"/>
  <c r="I37" i="40"/>
  <c r="J37" i="40" s="1"/>
  <c r="P37" i="40" s="1"/>
  <c r="H34" i="31"/>
  <c r="I34" i="31"/>
  <c r="J34" i="31" s="1"/>
  <c r="P34" i="31" s="1"/>
  <c r="I37" i="31"/>
  <c r="J37" i="31" s="1"/>
  <c r="P37" i="31" s="1"/>
  <c r="I36" i="31"/>
  <c r="J36" i="31" s="1"/>
  <c r="P36" i="31" s="1"/>
  <c r="I35" i="31"/>
  <c r="J35" i="31" s="1"/>
  <c r="P35" i="31" s="1"/>
  <c r="I11" i="34"/>
  <c r="J11" i="34" s="1"/>
  <c r="P11" i="34" s="1"/>
  <c r="M55" i="25" s="1"/>
  <c r="H34" i="36"/>
  <c r="I37" i="36"/>
  <c r="J37" i="36" s="1"/>
  <c r="P37" i="36" s="1"/>
  <c r="I34" i="36"/>
  <c r="J34" i="36" s="1"/>
  <c r="P34" i="36" s="1"/>
  <c r="I36" i="36"/>
  <c r="J36" i="36" s="1"/>
  <c r="P36" i="36" s="1"/>
  <c r="I35" i="36"/>
  <c r="J35" i="36" s="1"/>
  <c r="P35" i="36" s="1"/>
  <c r="I22" i="47"/>
  <c r="J22" i="47" s="1"/>
  <c r="P22" i="47" s="1"/>
  <c r="Y66" i="25" s="1"/>
  <c r="H22" i="47"/>
  <c r="I23" i="47"/>
  <c r="J23" i="47" s="1"/>
  <c r="P23" i="47" s="1"/>
  <c r="Y67" i="25" s="1"/>
  <c r="I25" i="47"/>
  <c r="J25" i="47" s="1"/>
  <c r="P25" i="47" s="1"/>
  <c r="Y69" i="25" s="1"/>
  <c r="I24" i="47"/>
  <c r="J24" i="47" s="1"/>
  <c r="P24" i="47" s="1"/>
  <c r="Y68" i="25" s="1"/>
  <c r="H9" i="34"/>
  <c r="H15" i="34"/>
  <c r="I37" i="33"/>
  <c r="J37" i="33" s="1"/>
  <c r="P37" i="33" s="1"/>
  <c r="I36" i="33"/>
  <c r="J36" i="33" s="1"/>
  <c r="P36" i="33" s="1"/>
  <c r="I35" i="33"/>
  <c r="J35" i="33" s="1"/>
  <c r="P35" i="33" s="1"/>
  <c r="H34" i="33"/>
  <c r="I34" i="33"/>
  <c r="J34" i="33" s="1"/>
  <c r="P34" i="33" s="1"/>
  <c r="I29" i="47"/>
  <c r="J29" i="47" s="1"/>
  <c r="P29" i="47" s="1"/>
  <c r="Y73" i="25" s="1"/>
  <c r="I26" i="47"/>
  <c r="J26" i="47" s="1"/>
  <c r="P26" i="47" s="1"/>
  <c r="Y70" i="25" s="1"/>
  <c r="I27" i="47"/>
  <c r="J27" i="47" s="1"/>
  <c r="P27" i="47" s="1"/>
  <c r="Y71" i="25" s="1"/>
  <c r="I28" i="47"/>
  <c r="J28" i="47" s="1"/>
  <c r="P28" i="47" s="1"/>
  <c r="Y72" i="25" s="1"/>
  <c r="H26" i="47"/>
  <c r="H30" i="47"/>
  <c r="I33" i="47"/>
  <c r="J33" i="47" s="1"/>
  <c r="P33" i="47" s="1"/>
  <c r="Y77" i="25" s="1"/>
  <c r="I30" i="47"/>
  <c r="J30" i="47" s="1"/>
  <c r="P30" i="47" s="1"/>
  <c r="Y74" i="25" s="1"/>
  <c r="I31" i="47"/>
  <c r="J31" i="47" s="1"/>
  <c r="P31" i="47" s="1"/>
  <c r="Y75" i="25" s="1"/>
  <c r="I32" i="47"/>
  <c r="J32" i="47" s="1"/>
  <c r="P32" i="47" s="1"/>
  <c r="Y76" i="25" s="1"/>
  <c r="I34" i="42"/>
  <c r="J34" i="42" s="1"/>
  <c r="P34" i="42" s="1"/>
  <c r="I35" i="42"/>
  <c r="J35" i="42" s="1"/>
  <c r="P35" i="42" s="1"/>
  <c r="I36" i="42"/>
  <c r="J36" i="42" s="1"/>
  <c r="P36" i="42" s="1"/>
  <c r="I37" i="42"/>
  <c r="J37" i="42" s="1"/>
  <c r="P37" i="42" s="1"/>
  <c r="H34" i="42"/>
  <c r="H18" i="47"/>
  <c r="I18" i="47"/>
  <c r="J18" i="47" s="1"/>
  <c r="P18" i="47" s="1"/>
  <c r="Y62" i="25" s="1"/>
  <c r="I19" i="47"/>
  <c r="J19" i="47" s="1"/>
  <c r="P19" i="47" s="1"/>
  <c r="Y63" i="25" s="1"/>
  <c r="I21" i="47"/>
  <c r="J21" i="47" s="1"/>
  <c r="P21" i="47" s="1"/>
  <c r="Y65" i="25" s="1"/>
  <c r="I20" i="47"/>
  <c r="J20" i="47" s="1"/>
  <c r="P20" i="47" s="1"/>
  <c r="Y64" i="25" s="1"/>
  <c r="I8" i="34"/>
  <c r="J8" i="34" s="1"/>
  <c r="P8" i="34" s="1"/>
  <c r="M52" i="25" s="1"/>
  <c r="H12" i="35"/>
  <c r="H34" i="38"/>
  <c r="I35" i="38"/>
  <c r="J35" i="38" s="1"/>
  <c r="P35" i="38" s="1"/>
  <c r="Q79" i="25" s="1"/>
  <c r="I34" i="38"/>
  <c r="J34" i="38" s="1"/>
  <c r="P34" i="38" s="1"/>
  <c r="I36" i="38"/>
  <c r="J36" i="38" s="1"/>
  <c r="P36" i="38" s="1"/>
  <c r="Q80" i="25" s="1"/>
  <c r="I37" i="38"/>
  <c r="J37" i="38" s="1"/>
  <c r="P37" i="38" s="1"/>
  <c r="Q81" i="25" s="1"/>
  <c r="I17" i="47"/>
  <c r="J17" i="47" s="1"/>
  <c r="P17" i="47" s="1"/>
  <c r="Y61" i="25" s="1"/>
  <c r="H15" i="47"/>
  <c r="I15" i="47"/>
  <c r="J15" i="47" s="1"/>
  <c r="P15" i="47" s="1"/>
  <c r="Y59" i="25" s="1"/>
  <c r="I16" i="47"/>
  <c r="J16" i="47" s="1"/>
  <c r="P16" i="47" s="1"/>
  <c r="Y60" i="25" s="1"/>
  <c r="I37" i="41"/>
  <c r="J37" i="41" s="1"/>
  <c r="P37" i="41" s="1"/>
  <c r="T81" i="25" s="1"/>
  <c r="H34" i="41"/>
  <c r="I36" i="41"/>
  <c r="J36" i="41" s="1"/>
  <c r="P36" i="41" s="1"/>
  <c r="I35" i="41"/>
  <c r="J35" i="41" s="1"/>
  <c r="P35" i="41" s="1"/>
  <c r="I34" i="41"/>
  <c r="J34" i="41" s="1"/>
  <c r="P34" i="41" s="1"/>
  <c r="I37" i="44"/>
  <c r="J37" i="44" s="1"/>
  <c r="P37" i="44" s="1"/>
  <c r="I34" i="44"/>
  <c r="J34" i="44" s="1"/>
  <c r="P34" i="44" s="1"/>
  <c r="H34" i="44"/>
  <c r="I35" i="44"/>
  <c r="J35" i="44" s="1"/>
  <c r="P35" i="44" s="1"/>
  <c r="I36" i="44"/>
  <c r="J36" i="44" s="1"/>
  <c r="P36" i="44" s="1"/>
  <c r="I35" i="37"/>
  <c r="J35" i="37" s="1"/>
  <c r="P35" i="37" s="1"/>
  <c r="I36" i="37"/>
  <c r="J36" i="37" s="1"/>
  <c r="P36" i="37" s="1"/>
  <c r="I37" i="37"/>
  <c r="J37" i="37" s="1"/>
  <c r="P37" i="37" s="1"/>
  <c r="H34" i="37"/>
  <c r="I34" i="37"/>
  <c r="J34" i="37" s="1"/>
  <c r="P34" i="37" s="1"/>
  <c r="H9" i="47"/>
  <c r="I9" i="47"/>
  <c r="J9" i="47" s="1"/>
  <c r="P9" i="47" s="1"/>
  <c r="Y53" i="25" s="1"/>
  <c r="I10" i="47"/>
  <c r="J10" i="47" s="1"/>
  <c r="P10" i="47" s="1"/>
  <c r="Y54" i="25" s="1"/>
  <c r="I7" i="47"/>
  <c r="I11" i="47"/>
  <c r="J11" i="47" s="1"/>
  <c r="P11" i="47" s="1"/>
  <c r="Y55" i="25" s="1"/>
  <c r="I8" i="47"/>
  <c r="J8" i="47" s="1"/>
  <c r="P8" i="47" s="1"/>
  <c r="Y52" i="25" s="1"/>
  <c r="M27" i="47"/>
  <c r="C28" i="47"/>
  <c r="I7" i="45"/>
  <c r="H9" i="45"/>
  <c r="I8" i="45"/>
  <c r="J8" i="45" s="1"/>
  <c r="P8" i="45" s="1"/>
  <c r="X52" i="25" s="1"/>
  <c r="I7" i="41"/>
  <c r="I8" i="41"/>
  <c r="J8" i="41" s="1"/>
  <c r="P8" i="41" s="1"/>
  <c r="T52" i="25" s="1"/>
  <c r="I9" i="41"/>
  <c r="J9" i="41" s="1"/>
  <c r="P9" i="41" s="1"/>
  <c r="T53" i="25" s="1"/>
  <c r="H9" i="40"/>
  <c r="I28" i="40"/>
  <c r="J28" i="40" s="1"/>
  <c r="P28" i="40" s="1"/>
  <c r="S72" i="25" s="1"/>
  <c r="I15" i="40"/>
  <c r="J15" i="40" s="1"/>
  <c r="P15" i="40" s="1"/>
  <c r="S59" i="25" s="1"/>
  <c r="I26" i="40"/>
  <c r="J26" i="40" s="1"/>
  <c r="P26" i="40" s="1"/>
  <c r="S70" i="25" s="1"/>
  <c r="I7" i="39"/>
  <c r="H9" i="39"/>
  <c r="I8" i="39"/>
  <c r="J8" i="39" s="1"/>
  <c r="P8" i="39" s="1"/>
  <c r="R52" i="25" s="1"/>
  <c r="I11" i="39"/>
  <c r="J11" i="39" s="1"/>
  <c r="P11" i="39" s="1"/>
  <c r="R55" i="25" s="1"/>
  <c r="I15" i="39"/>
  <c r="J15" i="39" s="1"/>
  <c r="P15" i="39" s="1"/>
  <c r="R59" i="25" s="1"/>
  <c r="H9" i="38"/>
  <c r="I13" i="38"/>
  <c r="J13" i="38" s="1"/>
  <c r="P13" i="38" s="1"/>
  <c r="Q57" i="25" s="1"/>
  <c r="I7" i="38"/>
  <c r="I8" i="38"/>
  <c r="J8" i="38" s="1"/>
  <c r="P8" i="38" s="1"/>
  <c r="Q52" i="25" s="1"/>
  <c r="I11" i="38"/>
  <c r="J11" i="38" s="1"/>
  <c r="P11" i="38" s="1"/>
  <c r="Q55" i="25" s="1"/>
  <c r="I18" i="37"/>
  <c r="J18" i="37" s="1"/>
  <c r="P18" i="37" s="1"/>
  <c r="P62" i="25" s="1"/>
  <c r="I7" i="34"/>
  <c r="H15" i="30"/>
  <c r="I7" i="30"/>
  <c r="H9" i="30"/>
  <c r="I11" i="30"/>
  <c r="J11" i="30" s="1"/>
  <c r="P11" i="30" s="1"/>
  <c r="I55" i="25" s="1"/>
  <c r="H12" i="30"/>
  <c r="I13" i="30"/>
  <c r="J13" i="30" s="1"/>
  <c r="P13" i="30" s="1"/>
  <c r="I57" i="25" s="1"/>
  <c r="I14" i="30"/>
  <c r="J14" i="30" s="1"/>
  <c r="P14" i="30" s="1"/>
  <c r="I58" i="25" s="1"/>
  <c r="I28" i="30"/>
  <c r="J28" i="30" s="1"/>
  <c r="P28" i="30" s="1"/>
  <c r="I72" i="25" s="1"/>
  <c r="H15" i="29"/>
  <c r="I7" i="28"/>
  <c r="H9" i="28"/>
  <c r="I11" i="28"/>
  <c r="J11" i="28" s="1"/>
  <c r="P11" i="28" s="1"/>
  <c r="G55" i="25" s="1"/>
  <c r="H18" i="40"/>
  <c r="I14" i="28"/>
  <c r="J14" i="28" s="1"/>
  <c r="P14" i="28" s="1"/>
  <c r="G58" i="25" s="1"/>
  <c r="I16" i="39"/>
  <c r="J16" i="39" s="1"/>
  <c r="P16" i="39" s="1"/>
  <c r="R60" i="25" s="1"/>
  <c r="I13" i="39"/>
  <c r="J13" i="39" s="1"/>
  <c r="P13" i="39" s="1"/>
  <c r="R57" i="25" s="1"/>
  <c r="I24" i="39"/>
  <c r="J24" i="39" s="1"/>
  <c r="P24" i="39" s="1"/>
  <c r="R68" i="25" s="1"/>
  <c r="I14" i="39"/>
  <c r="J14" i="39" s="1"/>
  <c r="P14" i="39" s="1"/>
  <c r="R58" i="25" s="1"/>
  <c r="I22" i="39"/>
  <c r="J22" i="39" s="1"/>
  <c r="P22" i="39" s="1"/>
  <c r="R66" i="25" s="1"/>
  <c r="I12" i="39"/>
  <c r="J12" i="39" s="1"/>
  <c r="P12" i="39" s="1"/>
  <c r="R56" i="25" s="1"/>
  <c r="H34" i="1"/>
  <c r="I34" i="1"/>
  <c r="J34" i="1" s="1"/>
  <c r="P34" i="1" s="1"/>
  <c r="I37" i="1"/>
  <c r="J37" i="1" s="1"/>
  <c r="P37" i="1" s="1"/>
  <c r="I35" i="1"/>
  <c r="J35" i="1" s="1"/>
  <c r="P35" i="1" s="1"/>
  <c r="I36" i="1"/>
  <c r="J36" i="1" s="1"/>
  <c r="P36" i="1" s="1"/>
  <c r="I10" i="35"/>
  <c r="J10" i="35" s="1"/>
  <c r="P10" i="35" s="1"/>
  <c r="N54" i="25" s="1"/>
  <c r="I37" i="27"/>
  <c r="J37" i="27" s="1"/>
  <c r="P37" i="27" s="1"/>
  <c r="I34" i="27"/>
  <c r="J34" i="27" s="1"/>
  <c r="P34" i="27" s="1"/>
  <c r="I35" i="27"/>
  <c r="J35" i="27" s="1"/>
  <c r="P35" i="27" s="1"/>
  <c r="H34" i="27"/>
  <c r="I36" i="27"/>
  <c r="J36" i="27" s="1"/>
  <c r="P36" i="27" s="1"/>
  <c r="I10" i="39"/>
  <c r="J10" i="39" s="1"/>
  <c r="P10" i="39" s="1"/>
  <c r="R54" i="25" s="1"/>
  <c r="I7" i="40"/>
  <c r="I14" i="40"/>
  <c r="J14" i="40" s="1"/>
  <c r="P14" i="40" s="1"/>
  <c r="S58" i="25" s="1"/>
  <c r="I10" i="41"/>
  <c r="J10" i="41" s="1"/>
  <c r="P10" i="41" s="1"/>
  <c r="T54" i="25" s="1"/>
  <c r="I22" i="37"/>
  <c r="J22" i="37" s="1"/>
  <c r="P22" i="37" s="1"/>
  <c r="P66" i="25" s="1"/>
  <c r="I33" i="37"/>
  <c r="J33" i="37" s="1"/>
  <c r="P33" i="37" s="1"/>
  <c r="P77" i="25" s="1"/>
  <c r="H12" i="39"/>
  <c r="H15" i="35"/>
  <c r="I29" i="37"/>
  <c r="J29" i="37" s="1"/>
  <c r="P29" i="37" s="1"/>
  <c r="P73" i="25" s="1"/>
  <c r="I10" i="36"/>
  <c r="J10" i="36" s="1"/>
  <c r="P10" i="36" s="1"/>
  <c r="O54" i="25" s="1"/>
  <c r="I17" i="35"/>
  <c r="J17" i="35" s="1"/>
  <c r="P17" i="35" s="1"/>
  <c r="N61" i="25" s="1"/>
  <c r="I13" i="36"/>
  <c r="J13" i="36" s="1"/>
  <c r="P13" i="36" s="1"/>
  <c r="O57" i="25" s="1"/>
  <c r="I15" i="44"/>
  <c r="J15" i="44" s="1"/>
  <c r="P15" i="44" s="1"/>
  <c r="W59" i="25" s="1"/>
  <c r="I11" i="41"/>
  <c r="J11" i="41" s="1"/>
  <c r="P11" i="41" s="1"/>
  <c r="T55" i="25" s="1"/>
  <c r="I10" i="34"/>
  <c r="J10" i="34" s="1"/>
  <c r="P10" i="34" s="1"/>
  <c r="M54" i="25" s="1"/>
  <c r="H12" i="37"/>
  <c r="I13" i="40"/>
  <c r="J13" i="40" s="1"/>
  <c r="P13" i="40" s="1"/>
  <c r="S57" i="25" s="1"/>
  <c r="I10" i="43"/>
  <c r="J10" i="43" s="1"/>
  <c r="P10" i="43" s="1"/>
  <c r="V54" i="25" s="1"/>
  <c r="I12" i="43"/>
  <c r="J12" i="43" s="1"/>
  <c r="P12" i="43" s="1"/>
  <c r="V56" i="25" s="1"/>
  <c r="I14" i="41"/>
  <c r="J14" i="41" s="1"/>
  <c r="P14" i="41" s="1"/>
  <c r="T58" i="25" s="1"/>
  <c r="I11" i="40"/>
  <c r="J11" i="40" s="1"/>
  <c r="P11" i="40" s="1"/>
  <c r="S55" i="25" s="1"/>
  <c r="I15" i="37"/>
  <c r="J15" i="37" s="1"/>
  <c r="P15" i="37" s="1"/>
  <c r="P59" i="25" s="1"/>
  <c r="H15" i="41"/>
  <c r="H12" i="44"/>
  <c r="H9" i="36"/>
  <c r="I9" i="36"/>
  <c r="J9" i="36" s="1"/>
  <c r="P9" i="36" s="1"/>
  <c r="O53" i="25" s="1"/>
  <c r="I28" i="37"/>
  <c r="J28" i="37" s="1"/>
  <c r="P28" i="37" s="1"/>
  <c r="P72" i="25" s="1"/>
  <c r="I17" i="41"/>
  <c r="J17" i="41" s="1"/>
  <c r="P17" i="41" s="1"/>
  <c r="T61" i="25" s="1"/>
  <c r="I11" i="36"/>
  <c r="J11" i="36" s="1"/>
  <c r="P11" i="36" s="1"/>
  <c r="O55" i="25" s="1"/>
  <c r="I27" i="37"/>
  <c r="J27" i="37" s="1"/>
  <c r="P27" i="37" s="1"/>
  <c r="P71" i="25" s="1"/>
  <c r="H26" i="37"/>
  <c r="I26" i="37"/>
  <c r="J26" i="37" s="1"/>
  <c r="P26" i="37" s="1"/>
  <c r="P70" i="25" s="1"/>
  <c r="H30" i="37"/>
  <c r="I31" i="37"/>
  <c r="J31" i="37" s="1"/>
  <c r="P31" i="37" s="1"/>
  <c r="P75" i="25" s="1"/>
  <c r="H22" i="45"/>
  <c r="S78" i="25"/>
  <c r="I14" i="45"/>
  <c r="J14" i="45" s="1"/>
  <c r="P14" i="45" s="1"/>
  <c r="X58" i="25" s="1"/>
  <c r="I7" i="44"/>
  <c r="I8" i="44"/>
  <c r="J8" i="44" s="1"/>
  <c r="P8" i="44" s="1"/>
  <c r="W52" i="25" s="1"/>
  <c r="H12" i="43"/>
  <c r="I21" i="39"/>
  <c r="J21" i="39" s="1"/>
  <c r="P21" i="39" s="1"/>
  <c r="R65" i="25" s="1"/>
  <c r="I14" i="38"/>
  <c r="J14" i="38" s="1"/>
  <c r="P14" i="38" s="1"/>
  <c r="Q58" i="25" s="1"/>
  <c r="I10" i="38"/>
  <c r="J10" i="38" s="1"/>
  <c r="P10" i="38" s="1"/>
  <c r="Q54" i="25" s="1"/>
  <c r="I12" i="38"/>
  <c r="J12" i="38" s="1"/>
  <c r="P12" i="38" s="1"/>
  <c r="Q56" i="25" s="1"/>
  <c r="H12" i="36"/>
  <c r="I14" i="36"/>
  <c r="J14" i="36" s="1"/>
  <c r="P14" i="36" s="1"/>
  <c r="O58" i="25" s="1"/>
  <c r="I17" i="36"/>
  <c r="J17" i="36" s="1"/>
  <c r="P17" i="36" s="1"/>
  <c r="O61" i="25" s="1"/>
  <c r="I14" i="35"/>
  <c r="J14" i="35" s="1"/>
  <c r="P14" i="35" s="1"/>
  <c r="N58" i="25" s="1"/>
  <c r="I8" i="30"/>
  <c r="J8" i="30" s="1"/>
  <c r="P8" i="30" s="1"/>
  <c r="I52" i="25" s="1"/>
  <c r="I10" i="30"/>
  <c r="J10" i="30" s="1"/>
  <c r="P10" i="30" s="1"/>
  <c r="I54" i="25" s="1"/>
  <c r="I16" i="30"/>
  <c r="J16" i="30" s="1"/>
  <c r="P16" i="30" s="1"/>
  <c r="I60" i="25" s="1"/>
  <c r="I17" i="30"/>
  <c r="J17" i="30" s="1"/>
  <c r="P17" i="30" s="1"/>
  <c r="I61" i="25" s="1"/>
  <c r="I18" i="30"/>
  <c r="J18" i="30" s="1"/>
  <c r="P18" i="30" s="1"/>
  <c r="I62" i="25" s="1"/>
  <c r="I15" i="28"/>
  <c r="J15" i="28" s="1"/>
  <c r="P15" i="28" s="1"/>
  <c r="G59" i="25" s="1"/>
  <c r="I10" i="28"/>
  <c r="J10" i="28" s="1"/>
  <c r="P10" i="28" s="1"/>
  <c r="G54" i="25" s="1"/>
  <c r="I9" i="28"/>
  <c r="J9" i="28" s="1"/>
  <c r="P9" i="28" s="1"/>
  <c r="G53" i="25" s="1"/>
  <c r="H12" i="28"/>
  <c r="I10" i="45"/>
  <c r="J10" i="45" s="1"/>
  <c r="P10" i="45" s="1"/>
  <c r="X54" i="25" s="1"/>
  <c r="H30" i="45"/>
  <c r="I13" i="44"/>
  <c r="J13" i="44" s="1"/>
  <c r="P13" i="44" s="1"/>
  <c r="W57" i="25" s="1"/>
  <c r="H12" i="41"/>
  <c r="I13" i="41"/>
  <c r="J13" i="41" s="1"/>
  <c r="P13" i="41" s="1"/>
  <c r="T57" i="25" s="1"/>
  <c r="I12" i="41"/>
  <c r="J12" i="41" s="1"/>
  <c r="P12" i="41" s="1"/>
  <c r="T56" i="25" s="1"/>
  <c r="I19" i="39"/>
  <c r="J19" i="39" s="1"/>
  <c r="P19" i="39" s="1"/>
  <c r="R63" i="25" s="1"/>
  <c r="I17" i="39"/>
  <c r="J17" i="39" s="1"/>
  <c r="P17" i="39" s="1"/>
  <c r="R61" i="25" s="1"/>
  <c r="H30" i="39"/>
  <c r="I10" i="37"/>
  <c r="J10" i="37" s="1"/>
  <c r="P10" i="37" s="1"/>
  <c r="P54" i="25" s="1"/>
  <c r="I19" i="37"/>
  <c r="J19" i="37" s="1"/>
  <c r="P19" i="37" s="1"/>
  <c r="P63" i="25" s="1"/>
  <c r="I13" i="35"/>
  <c r="J13" i="35" s="1"/>
  <c r="P13" i="35" s="1"/>
  <c r="N57" i="25" s="1"/>
  <c r="I12" i="35"/>
  <c r="J12" i="35" s="1"/>
  <c r="P12" i="35" s="1"/>
  <c r="N56" i="25" s="1"/>
  <c r="I17" i="29"/>
  <c r="J17" i="29" s="1"/>
  <c r="P17" i="29" s="1"/>
  <c r="H61" i="25" s="1"/>
  <c r="I25" i="45"/>
  <c r="J25" i="45" s="1"/>
  <c r="P25" i="45" s="1"/>
  <c r="X69" i="25" s="1"/>
  <c r="I12" i="45"/>
  <c r="J12" i="45" s="1"/>
  <c r="P12" i="45" s="1"/>
  <c r="X56" i="25" s="1"/>
  <c r="I11" i="45"/>
  <c r="J11" i="45" s="1"/>
  <c r="P11" i="45" s="1"/>
  <c r="X55" i="25" s="1"/>
  <c r="I14" i="44"/>
  <c r="J14" i="44" s="1"/>
  <c r="P14" i="44" s="1"/>
  <c r="W58" i="25" s="1"/>
  <c r="I17" i="44"/>
  <c r="J17" i="44" s="1"/>
  <c r="P17" i="44" s="1"/>
  <c r="W61" i="25" s="1"/>
  <c r="H9" i="44"/>
  <c r="I10" i="44"/>
  <c r="J10" i="44" s="1"/>
  <c r="P10" i="44" s="1"/>
  <c r="W54" i="25" s="1"/>
  <c r="I11" i="44"/>
  <c r="J11" i="44" s="1"/>
  <c r="P11" i="44" s="1"/>
  <c r="W55" i="25" s="1"/>
  <c r="I14" i="43"/>
  <c r="J14" i="43" s="1"/>
  <c r="P14" i="43" s="1"/>
  <c r="V58" i="25" s="1"/>
  <c r="I17" i="43"/>
  <c r="J17" i="43" s="1"/>
  <c r="P17" i="43" s="1"/>
  <c r="V61" i="25" s="1"/>
  <c r="H15" i="43"/>
  <c r="I13" i="43"/>
  <c r="J13" i="43" s="1"/>
  <c r="P13" i="43" s="1"/>
  <c r="V57" i="25" s="1"/>
  <c r="H12" i="40"/>
  <c r="I8" i="40"/>
  <c r="J8" i="40" s="1"/>
  <c r="P8" i="40" s="1"/>
  <c r="S52" i="25" s="1"/>
  <c r="I10" i="40"/>
  <c r="J10" i="40" s="1"/>
  <c r="P10" i="40" s="1"/>
  <c r="S54" i="25" s="1"/>
  <c r="I16" i="40"/>
  <c r="J16" i="40" s="1"/>
  <c r="P16" i="40" s="1"/>
  <c r="S60" i="25" s="1"/>
  <c r="I17" i="40"/>
  <c r="J17" i="40" s="1"/>
  <c r="P17" i="40" s="1"/>
  <c r="S61" i="25" s="1"/>
  <c r="H18" i="39"/>
  <c r="I20" i="39"/>
  <c r="J20" i="39" s="1"/>
  <c r="P20" i="39" s="1"/>
  <c r="R64" i="25" s="1"/>
  <c r="I18" i="39"/>
  <c r="J18" i="39" s="1"/>
  <c r="P18" i="39" s="1"/>
  <c r="R62" i="25" s="1"/>
  <c r="I33" i="39"/>
  <c r="J33" i="39" s="1"/>
  <c r="P33" i="39" s="1"/>
  <c r="R77" i="25" s="1"/>
  <c r="I24" i="37"/>
  <c r="J24" i="37" s="1"/>
  <c r="P24" i="37" s="1"/>
  <c r="P68" i="25" s="1"/>
  <c r="I21" i="37"/>
  <c r="J21" i="37" s="1"/>
  <c r="P21" i="37" s="1"/>
  <c r="P65" i="25" s="1"/>
  <c r="I14" i="37"/>
  <c r="J14" i="37" s="1"/>
  <c r="P14" i="37" s="1"/>
  <c r="P58" i="25" s="1"/>
  <c r="I25" i="37"/>
  <c r="J25" i="37" s="1"/>
  <c r="P25" i="37" s="1"/>
  <c r="P69" i="25" s="1"/>
  <c r="I11" i="37"/>
  <c r="J11" i="37" s="1"/>
  <c r="P11" i="37" s="1"/>
  <c r="P55" i="25" s="1"/>
  <c r="I16" i="37"/>
  <c r="J16" i="37" s="1"/>
  <c r="P16" i="37" s="1"/>
  <c r="P60" i="25" s="1"/>
  <c r="I17" i="37"/>
  <c r="J17" i="37" s="1"/>
  <c r="P17" i="37" s="1"/>
  <c r="P61" i="25" s="1"/>
  <c r="I20" i="37"/>
  <c r="J20" i="37" s="1"/>
  <c r="P20" i="37" s="1"/>
  <c r="P64" i="25" s="1"/>
  <c r="I13" i="37"/>
  <c r="J13" i="37" s="1"/>
  <c r="P13" i="37" s="1"/>
  <c r="P57" i="25" s="1"/>
  <c r="I23" i="37"/>
  <c r="J23" i="37" s="1"/>
  <c r="P23" i="37" s="1"/>
  <c r="P67" i="25" s="1"/>
  <c r="I16" i="29"/>
  <c r="J16" i="29" s="1"/>
  <c r="P16" i="29" s="1"/>
  <c r="H60" i="25" s="1"/>
  <c r="I13" i="28"/>
  <c r="J13" i="28" s="1"/>
  <c r="P13" i="28" s="1"/>
  <c r="G57" i="25" s="1"/>
  <c r="I7" i="27"/>
  <c r="I8" i="27"/>
  <c r="I7" i="29"/>
  <c r="I8" i="29"/>
  <c r="J8" i="29" s="1"/>
  <c r="P8" i="29" s="1"/>
  <c r="H52" i="25" s="1"/>
  <c r="I21" i="45"/>
  <c r="J21" i="45" s="1"/>
  <c r="P21" i="45" s="1"/>
  <c r="X65" i="25" s="1"/>
  <c r="I20" i="45"/>
  <c r="J20" i="45" s="1"/>
  <c r="P20" i="45" s="1"/>
  <c r="X64" i="25" s="1"/>
  <c r="I19" i="45"/>
  <c r="J19" i="45" s="1"/>
  <c r="P19" i="45" s="1"/>
  <c r="X63" i="25" s="1"/>
  <c r="H18" i="45"/>
  <c r="I18" i="45"/>
  <c r="J18" i="45" s="1"/>
  <c r="P18" i="45" s="1"/>
  <c r="X62" i="25" s="1"/>
  <c r="C12" i="45"/>
  <c r="M11" i="45"/>
  <c r="I23" i="45"/>
  <c r="J23" i="45" s="1"/>
  <c r="P23" i="45" s="1"/>
  <c r="X67" i="25" s="1"/>
  <c r="I32" i="45"/>
  <c r="J32" i="45" s="1"/>
  <c r="P32" i="45" s="1"/>
  <c r="X76" i="25" s="1"/>
  <c r="I29" i="45"/>
  <c r="J29" i="45" s="1"/>
  <c r="P29" i="45" s="1"/>
  <c r="X73" i="25" s="1"/>
  <c r="I28" i="45"/>
  <c r="J28" i="45" s="1"/>
  <c r="P28" i="45" s="1"/>
  <c r="X72" i="25" s="1"/>
  <c r="I27" i="45"/>
  <c r="J27" i="45" s="1"/>
  <c r="P27" i="45" s="1"/>
  <c r="X71" i="25" s="1"/>
  <c r="H26" i="45"/>
  <c r="I26" i="45"/>
  <c r="J26" i="45" s="1"/>
  <c r="P26" i="45" s="1"/>
  <c r="X70" i="25" s="1"/>
  <c r="I17" i="45"/>
  <c r="J17" i="45" s="1"/>
  <c r="P17" i="45" s="1"/>
  <c r="X61" i="25" s="1"/>
  <c r="I16" i="45"/>
  <c r="J16" i="45" s="1"/>
  <c r="P16" i="45" s="1"/>
  <c r="X60" i="25" s="1"/>
  <c r="H15" i="45"/>
  <c r="I15" i="45"/>
  <c r="J15" i="45" s="1"/>
  <c r="P15" i="45" s="1"/>
  <c r="X59" i="25" s="1"/>
  <c r="I13" i="45"/>
  <c r="J13" i="45" s="1"/>
  <c r="P13" i="45" s="1"/>
  <c r="X57" i="25" s="1"/>
  <c r="I24" i="45"/>
  <c r="J24" i="45" s="1"/>
  <c r="P24" i="45" s="1"/>
  <c r="X68" i="25" s="1"/>
  <c r="I31" i="45"/>
  <c r="J31" i="45" s="1"/>
  <c r="P31" i="45" s="1"/>
  <c r="X75" i="25" s="1"/>
  <c r="I33" i="45"/>
  <c r="J33" i="45" s="1"/>
  <c r="P33" i="45" s="1"/>
  <c r="X77" i="25" s="1"/>
  <c r="I16" i="44"/>
  <c r="J16" i="44" s="1"/>
  <c r="P16" i="44" s="1"/>
  <c r="W60" i="25" s="1"/>
  <c r="C12" i="44"/>
  <c r="M11" i="44"/>
  <c r="I21" i="44"/>
  <c r="J21" i="44" s="1"/>
  <c r="P21" i="44" s="1"/>
  <c r="W65" i="25" s="1"/>
  <c r="I20" i="44"/>
  <c r="J20" i="44" s="1"/>
  <c r="P20" i="44" s="1"/>
  <c r="W64" i="25" s="1"/>
  <c r="I19" i="44"/>
  <c r="J19" i="44" s="1"/>
  <c r="P19" i="44" s="1"/>
  <c r="W63" i="25" s="1"/>
  <c r="H18" i="44"/>
  <c r="I18" i="44"/>
  <c r="J18" i="44" s="1"/>
  <c r="P18" i="44" s="1"/>
  <c r="W62" i="25" s="1"/>
  <c r="I25" i="44"/>
  <c r="J25" i="44" s="1"/>
  <c r="P25" i="44" s="1"/>
  <c r="W69" i="25" s="1"/>
  <c r="I24" i="44"/>
  <c r="J24" i="44" s="1"/>
  <c r="P24" i="44" s="1"/>
  <c r="W68" i="25" s="1"/>
  <c r="I23" i="44"/>
  <c r="J23" i="44" s="1"/>
  <c r="P23" i="44" s="1"/>
  <c r="W67" i="25" s="1"/>
  <c r="H22" i="44"/>
  <c r="I22" i="44"/>
  <c r="J22" i="44" s="1"/>
  <c r="P22" i="44" s="1"/>
  <c r="W66" i="25" s="1"/>
  <c r="I29" i="44"/>
  <c r="J29" i="44" s="1"/>
  <c r="P29" i="44" s="1"/>
  <c r="W73" i="25" s="1"/>
  <c r="I28" i="44"/>
  <c r="J28" i="44" s="1"/>
  <c r="P28" i="44" s="1"/>
  <c r="W72" i="25" s="1"/>
  <c r="I27" i="44"/>
  <c r="J27" i="44" s="1"/>
  <c r="P27" i="44" s="1"/>
  <c r="W71" i="25" s="1"/>
  <c r="H26" i="44"/>
  <c r="I26" i="44"/>
  <c r="J26" i="44" s="1"/>
  <c r="P26" i="44" s="1"/>
  <c r="W70" i="25" s="1"/>
  <c r="I33" i="44"/>
  <c r="J33" i="44" s="1"/>
  <c r="P33" i="44" s="1"/>
  <c r="W77" i="25" s="1"/>
  <c r="I32" i="44"/>
  <c r="J32" i="44" s="1"/>
  <c r="P32" i="44" s="1"/>
  <c r="W76" i="25" s="1"/>
  <c r="I31" i="44"/>
  <c r="J31" i="44" s="1"/>
  <c r="P31" i="44" s="1"/>
  <c r="W75" i="25" s="1"/>
  <c r="H30" i="44"/>
  <c r="I30" i="44"/>
  <c r="J30" i="44" s="1"/>
  <c r="P30" i="44" s="1"/>
  <c r="W74" i="25" s="1"/>
  <c r="I16" i="43"/>
  <c r="J16" i="43" s="1"/>
  <c r="P16" i="43" s="1"/>
  <c r="V60" i="25" s="1"/>
  <c r="C12" i="43"/>
  <c r="M11" i="43"/>
  <c r="I21" i="43"/>
  <c r="J21" i="43" s="1"/>
  <c r="P21" i="43" s="1"/>
  <c r="V65" i="25" s="1"/>
  <c r="I20" i="43"/>
  <c r="J20" i="43" s="1"/>
  <c r="P20" i="43" s="1"/>
  <c r="V64" i="25" s="1"/>
  <c r="I19" i="43"/>
  <c r="J19" i="43" s="1"/>
  <c r="P19" i="43" s="1"/>
  <c r="V63" i="25" s="1"/>
  <c r="H18" i="43"/>
  <c r="I18" i="43"/>
  <c r="J18" i="43" s="1"/>
  <c r="P18" i="43" s="1"/>
  <c r="V62" i="25" s="1"/>
  <c r="I25" i="43"/>
  <c r="J25" i="43" s="1"/>
  <c r="P25" i="43" s="1"/>
  <c r="V69" i="25" s="1"/>
  <c r="I24" i="43"/>
  <c r="J24" i="43" s="1"/>
  <c r="P24" i="43" s="1"/>
  <c r="V68" i="25" s="1"/>
  <c r="I23" i="43"/>
  <c r="J23" i="43" s="1"/>
  <c r="P23" i="43" s="1"/>
  <c r="V67" i="25" s="1"/>
  <c r="H22" i="43"/>
  <c r="I22" i="43"/>
  <c r="J22" i="43" s="1"/>
  <c r="P22" i="43" s="1"/>
  <c r="V66" i="25" s="1"/>
  <c r="I29" i="43"/>
  <c r="J29" i="43" s="1"/>
  <c r="P29" i="43" s="1"/>
  <c r="V73" i="25" s="1"/>
  <c r="I28" i="43"/>
  <c r="J28" i="43" s="1"/>
  <c r="P28" i="43" s="1"/>
  <c r="V72" i="25" s="1"/>
  <c r="I27" i="43"/>
  <c r="J27" i="43" s="1"/>
  <c r="P27" i="43" s="1"/>
  <c r="V71" i="25" s="1"/>
  <c r="H26" i="43"/>
  <c r="I26" i="43"/>
  <c r="J26" i="43" s="1"/>
  <c r="P26" i="43" s="1"/>
  <c r="V70" i="25" s="1"/>
  <c r="I33" i="43"/>
  <c r="J33" i="43" s="1"/>
  <c r="P33" i="43" s="1"/>
  <c r="V77" i="25" s="1"/>
  <c r="I32" i="43"/>
  <c r="J32" i="43" s="1"/>
  <c r="P32" i="43" s="1"/>
  <c r="V76" i="25" s="1"/>
  <c r="I31" i="43"/>
  <c r="J31" i="43" s="1"/>
  <c r="P31" i="43" s="1"/>
  <c r="V75" i="25" s="1"/>
  <c r="H30" i="43"/>
  <c r="I30" i="43"/>
  <c r="J30" i="43" s="1"/>
  <c r="P30" i="43" s="1"/>
  <c r="V74" i="25" s="1"/>
  <c r="V80" i="25"/>
  <c r="V79" i="25"/>
  <c r="V78" i="25"/>
  <c r="I11" i="42"/>
  <c r="J11" i="42" s="1"/>
  <c r="P11" i="42" s="1"/>
  <c r="U55" i="25" s="1"/>
  <c r="I10" i="42"/>
  <c r="J10" i="42" s="1"/>
  <c r="P10" i="42" s="1"/>
  <c r="U54" i="25" s="1"/>
  <c r="H9" i="42"/>
  <c r="I8" i="42"/>
  <c r="J8" i="42" s="1"/>
  <c r="P8" i="42" s="1"/>
  <c r="U52" i="25" s="1"/>
  <c r="I7" i="42"/>
  <c r="I9" i="42"/>
  <c r="J9" i="42" s="1"/>
  <c r="P9" i="42" s="1"/>
  <c r="U53" i="25" s="1"/>
  <c r="I21" i="42"/>
  <c r="J21" i="42" s="1"/>
  <c r="P21" i="42" s="1"/>
  <c r="U65" i="25" s="1"/>
  <c r="I20" i="42"/>
  <c r="J20" i="42" s="1"/>
  <c r="P20" i="42" s="1"/>
  <c r="U64" i="25" s="1"/>
  <c r="I19" i="42"/>
  <c r="J19" i="42" s="1"/>
  <c r="P19" i="42" s="1"/>
  <c r="U63" i="25" s="1"/>
  <c r="H18" i="42"/>
  <c r="I18" i="42"/>
  <c r="J18" i="42" s="1"/>
  <c r="P18" i="42" s="1"/>
  <c r="U62" i="25" s="1"/>
  <c r="I25" i="42"/>
  <c r="J25" i="42" s="1"/>
  <c r="P25" i="42" s="1"/>
  <c r="U69" i="25" s="1"/>
  <c r="I24" i="42"/>
  <c r="J24" i="42" s="1"/>
  <c r="P24" i="42" s="1"/>
  <c r="U68" i="25" s="1"/>
  <c r="I23" i="42"/>
  <c r="J23" i="42" s="1"/>
  <c r="P23" i="42" s="1"/>
  <c r="U67" i="25" s="1"/>
  <c r="H22" i="42"/>
  <c r="I22" i="42"/>
  <c r="J22" i="42" s="1"/>
  <c r="P22" i="42" s="1"/>
  <c r="U66" i="25" s="1"/>
  <c r="I29" i="42"/>
  <c r="J29" i="42" s="1"/>
  <c r="P29" i="42" s="1"/>
  <c r="U73" i="25" s="1"/>
  <c r="I28" i="42"/>
  <c r="J28" i="42" s="1"/>
  <c r="P28" i="42" s="1"/>
  <c r="U72" i="25" s="1"/>
  <c r="I27" i="42"/>
  <c r="J27" i="42" s="1"/>
  <c r="P27" i="42" s="1"/>
  <c r="U71" i="25" s="1"/>
  <c r="H26" i="42"/>
  <c r="I26" i="42"/>
  <c r="J26" i="42" s="1"/>
  <c r="P26" i="42" s="1"/>
  <c r="U70" i="25" s="1"/>
  <c r="I33" i="42"/>
  <c r="J33" i="42" s="1"/>
  <c r="P33" i="42" s="1"/>
  <c r="U77" i="25" s="1"/>
  <c r="I32" i="42"/>
  <c r="J32" i="42" s="1"/>
  <c r="P32" i="42" s="1"/>
  <c r="U76" i="25" s="1"/>
  <c r="I31" i="42"/>
  <c r="J31" i="42" s="1"/>
  <c r="P31" i="42" s="1"/>
  <c r="U75" i="25" s="1"/>
  <c r="H30" i="42"/>
  <c r="I30" i="42"/>
  <c r="J30" i="42" s="1"/>
  <c r="P30" i="42" s="1"/>
  <c r="U74" i="25" s="1"/>
  <c r="I17" i="42"/>
  <c r="J17" i="42" s="1"/>
  <c r="P17" i="42" s="1"/>
  <c r="U61" i="25" s="1"/>
  <c r="I16" i="42"/>
  <c r="J16" i="42" s="1"/>
  <c r="P16" i="42" s="1"/>
  <c r="U60" i="25" s="1"/>
  <c r="H15" i="42"/>
  <c r="I15" i="42"/>
  <c r="J15" i="42" s="1"/>
  <c r="P15" i="42" s="1"/>
  <c r="U59" i="25" s="1"/>
  <c r="M10" i="42"/>
  <c r="C11" i="42"/>
  <c r="I14" i="42"/>
  <c r="J14" i="42" s="1"/>
  <c r="P14" i="42" s="1"/>
  <c r="U58" i="25" s="1"/>
  <c r="I13" i="42"/>
  <c r="J13" i="42" s="1"/>
  <c r="P13" i="42" s="1"/>
  <c r="U57" i="25" s="1"/>
  <c r="H12" i="42"/>
  <c r="I12" i="42"/>
  <c r="J12" i="42" s="1"/>
  <c r="P12" i="42" s="1"/>
  <c r="U56" i="25" s="1"/>
  <c r="I16" i="41"/>
  <c r="J16" i="41" s="1"/>
  <c r="P16" i="41" s="1"/>
  <c r="T60" i="25" s="1"/>
  <c r="C12" i="41"/>
  <c r="M11" i="41"/>
  <c r="I21" i="41"/>
  <c r="J21" i="41" s="1"/>
  <c r="P21" i="41" s="1"/>
  <c r="T65" i="25" s="1"/>
  <c r="I20" i="41"/>
  <c r="J20" i="41" s="1"/>
  <c r="P20" i="41" s="1"/>
  <c r="T64" i="25" s="1"/>
  <c r="I19" i="41"/>
  <c r="J19" i="41" s="1"/>
  <c r="P19" i="41" s="1"/>
  <c r="T63" i="25" s="1"/>
  <c r="H18" i="41"/>
  <c r="I18" i="41"/>
  <c r="J18" i="41" s="1"/>
  <c r="P18" i="41" s="1"/>
  <c r="T62" i="25" s="1"/>
  <c r="I25" i="41"/>
  <c r="J25" i="41" s="1"/>
  <c r="P25" i="41" s="1"/>
  <c r="T69" i="25" s="1"/>
  <c r="I24" i="41"/>
  <c r="J24" i="41" s="1"/>
  <c r="P24" i="41" s="1"/>
  <c r="T68" i="25" s="1"/>
  <c r="I23" i="41"/>
  <c r="J23" i="41" s="1"/>
  <c r="P23" i="41" s="1"/>
  <c r="T67" i="25" s="1"/>
  <c r="H22" i="41"/>
  <c r="I22" i="41"/>
  <c r="J22" i="41" s="1"/>
  <c r="P22" i="41" s="1"/>
  <c r="T66" i="25" s="1"/>
  <c r="I29" i="41"/>
  <c r="J29" i="41" s="1"/>
  <c r="P29" i="41" s="1"/>
  <c r="T73" i="25" s="1"/>
  <c r="I28" i="41"/>
  <c r="J28" i="41" s="1"/>
  <c r="P28" i="41" s="1"/>
  <c r="T72" i="25" s="1"/>
  <c r="I27" i="41"/>
  <c r="J27" i="41" s="1"/>
  <c r="P27" i="41" s="1"/>
  <c r="T71" i="25" s="1"/>
  <c r="H26" i="41"/>
  <c r="I26" i="41"/>
  <c r="J26" i="41" s="1"/>
  <c r="P26" i="41" s="1"/>
  <c r="T70" i="25" s="1"/>
  <c r="I33" i="41"/>
  <c r="J33" i="41" s="1"/>
  <c r="P33" i="41" s="1"/>
  <c r="T77" i="25" s="1"/>
  <c r="I32" i="41"/>
  <c r="J32" i="41" s="1"/>
  <c r="P32" i="41" s="1"/>
  <c r="T76" i="25" s="1"/>
  <c r="I31" i="41"/>
  <c r="J31" i="41" s="1"/>
  <c r="P31" i="41" s="1"/>
  <c r="T75" i="25" s="1"/>
  <c r="H30" i="41"/>
  <c r="I30" i="41"/>
  <c r="J30" i="41" s="1"/>
  <c r="P30" i="41" s="1"/>
  <c r="T74" i="25" s="1"/>
  <c r="T80" i="25"/>
  <c r="T79" i="25"/>
  <c r="T78" i="25"/>
  <c r="I25" i="40"/>
  <c r="J25" i="40" s="1"/>
  <c r="P25" i="40" s="1"/>
  <c r="S69" i="25" s="1"/>
  <c r="I24" i="40"/>
  <c r="J24" i="40" s="1"/>
  <c r="P24" i="40" s="1"/>
  <c r="S68" i="25" s="1"/>
  <c r="I23" i="40"/>
  <c r="J23" i="40" s="1"/>
  <c r="P23" i="40" s="1"/>
  <c r="S67" i="25" s="1"/>
  <c r="H22" i="40"/>
  <c r="I22" i="40"/>
  <c r="J22" i="40" s="1"/>
  <c r="P22" i="40" s="1"/>
  <c r="S66" i="25" s="1"/>
  <c r="I19" i="40"/>
  <c r="J19" i="40" s="1"/>
  <c r="P19" i="40" s="1"/>
  <c r="S63" i="25" s="1"/>
  <c r="I21" i="40"/>
  <c r="J21" i="40" s="1"/>
  <c r="P21" i="40" s="1"/>
  <c r="S65" i="25" s="1"/>
  <c r="C12" i="40"/>
  <c r="M11" i="40"/>
  <c r="I33" i="40"/>
  <c r="J33" i="40" s="1"/>
  <c r="P33" i="40" s="1"/>
  <c r="S77" i="25" s="1"/>
  <c r="I32" i="40"/>
  <c r="J32" i="40" s="1"/>
  <c r="P32" i="40" s="1"/>
  <c r="S76" i="25" s="1"/>
  <c r="I31" i="40"/>
  <c r="J31" i="40" s="1"/>
  <c r="P31" i="40" s="1"/>
  <c r="S75" i="25" s="1"/>
  <c r="H30" i="40"/>
  <c r="I30" i="40"/>
  <c r="J30" i="40" s="1"/>
  <c r="P30" i="40" s="1"/>
  <c r="S74" i="25" s="1"/>
  <c r="I20" i="40"/>
  <c r="J20" i="40" s="1"/>
  <c r="P20" i="40" s="1"/>
  <c r="S64" i="25" s="1"/>
  <c r="I27" i="40"/>
  <c r="J27" i="40" s="1"/>
  <c r="P27" i="40" s="1"/>
  <c r="S71" i="25" s="1"/>
  <c r="I29" i="40"/>
  <c r="J29" i="40" s="1"/>
  <c r="P29" i="40" s="1"/>
  <c r="S73" i="25" s="1"/>
  <c r="I31" i="39"/>
  <c r="J31" i="39" s="1"/>
  <c r="P31" i="39" s="1"/>
  <c r="R75" i="25" s="1"/>
  <c r="I32" i="39"/>
  <c r="J32" i="39" s="1"/>
  <c r="P32" i="39" s="1"/>
  <c r="R76" i="25" s="1"/>
  <c r="C12" i="39"/>
  <c r="M11" i="39"/>
  <c r="I29" i="39"/>
  <c r="J29" i="39" s="1"/>
  <c r="P29" i="39" s="1"/>
  <c r="R73" i="25" s="1"/>
  <c r="I28" i="39"/>
  <c r="J28" i="39" s="1"/>
  <c r="P28" i="39" s="1"/>
  <c r="R72" i="25" s="1"/>
  <c r="I27" i="39"/>
  <c r="J27" i="39" s="1"/>
  <c r="P27" i="39" s="1"/>
  <c r="R71" i="25" s="1"/>
  <c r="H26" i="39"/>
  <c r="I26" i="39"/>
  <c r="J26" i="39" s="1"/>
  <c r="P26" i="39" s="1"/>
  <c r="R70" i="25" s="1"/>
  <c r="R80" i="25"/>
  <c r="R78" i="25"/>
  <c r="I23" i="39"/>
  <c r="J23" i="39" s="1"/>
  <c r="P23" i="39" s="1"/>
  <c r="R67" i="25" s="1"/>
  <c r="I25" i="39"/>
  <c r="J25" i="39" s="1"/>
  <c r="P25" i="39" s="1"/>
  <c r="R69" i="25" s="1"/>
  <c r="I29" i="38"/>
  <c r="J29" i="38" s="1"/>
  <c r="P29" i="38" s="1"/>
  <c r="Q73" i="25" s="1"/>
  <c r="I28" i="38"/>
  <c r="J28" i="38" s="1"/>
  <c r="P28" i="38" s="1"/>
  <c r="Q72" i="25" s="1"/>
  <c r="I27" i="38"/>
  <c r="J27" i="38" s="1"/>
  <c r="P27" i="38" s="1"/>
  <c r="Q71" i="25" s="1"/>
  <c r="H26" i="38"/>
  <c r="I26" i="38"/>
  <c r="J26" i="38" s="1"/>
  <c r="P26" i="38" s="1"/>
  <c r="Q70" i="25" s="1"/>
  <c r="C12" i="38"/>
  <c r="M11" i="38"/>
  <c r="I25" i="38"/>
  <c r="J25" i="38" s="1"/>
  <c r="P25" i="38" s="1"/>
  <c r="Q69" i="25" s="1"/>
  <c r="I24" i="38"/>
  <c r="J24" i="38" s="1"/>
  <c r="P24" i="38" s="1"/>
  <c r="Q68" i="25" s="1"/>
  <c r="I23" i="38"/>
  <c r="J23" i="38" s="1"/>
  <c r="P23" i="38" s="1"/>
  <c r="Q67" i="25" s="1"/>
  <c r="H22" i="38"/>
  <c r="I22" i="38"/>
  <c r="J22" i="38" s="1"/>
  <c r="P22" i="38" s="1"/>
  <c r="Q66" i="25" s="1"/>
  <c r="I17" i="38"/>
  <c r="J17" i="38" s="1"/>
  <c r="P17" i="38" s="1"/>
  <c r="Q61" i="25" s="1"/>
  <c r="I16" i="38"/>
  <c r="J16" i="38" s="1"/>
  <c r="P16" i="38" s="1"/>
  <c r="Q60" i="25" s="1"/>
  <c r="H15" i="38"/>
  <c r="I15" i="38"/>
  <c r="J15" i="38" s="1"/>
  <c r="P15" i="38" s="1"/>
  <c r="Q59" i="25" s="1"/>
  <c r="I21" i="38"/>
  <c r="J21" i="38" s="1"/>
  <c r="P21" i="38" s="1"/>
  <c r="Q65" i="25" s="1"/>
  <c r="I20" i="38"/>
  <c r="J20" i="38" s="1"/>
  <c r="P20" i="38" s="1"/>
  <c r="Q64" i="25" s="1"/>
  <c r="I19" i="38"/>
  <c r="J19" i="38" s="1"/>
  <c r="P19" i="38" s="1"/>
  <c r="Q63" i="25" s="1"/>
  <c r="H18" i="38"/>
  <c r="I18" i="38"/>
  <c r="J18" i="38" s="1"/>
  <c r="P18" i="38" s="1"/>
  <c r="Q62" i="25" s="1"/>
  <c r="Q78" i="25"/>
  <c r="I33" i="38"/>
  <c r="J33" i="38" s="1"/>
  <c r="P33" i="38" s="1"/>
  <c r="Q77" i="25" s="1"/>
  <c r="I32" i="38"/>
  <c r="J32" i="38" s="1"/>
  <c r="P32" i="38" s="1"/>
  <c r="Q76" i="25" s="1"/>
  <c r="I31" i="38"/>
  <c r="J31" i="38" s="1"/>
  <c r="P31" i="38" s="1"/>
  <c r="Q75" i="25" s="1"/>
  <c r="H30" i="38"/>
  <c r="I30" i="38"/>
  <c r="J30" i="38" s="1"/>
  <c r="P30" i="38" s="1"/>
  <c r="Q74" i="25" s="1"/>
  <c r="I32" i="37"/>
  <c r="J32" i="37" s="1"/>
  <c r="P32" i="37" s="1"/>
  <c r="P76" i="25" s="1"/>
  <c r="C12" i="37"/>
  <c r="M11" i="37"/>
  <c r="I16" i="36"/>
  <c r="J16" i="36" s="1"/>
  <c r="P16" i="36" s="1"/>
  <c r="O60" i="25" s="1"/>
  <c r="C12" i="36"/>
  <c r="M11" i="36"/>
  <c r="I21" i="36"/>
  <c r="J21" i="36" s="1"/>
  <c r="P21" i="36" s="1"/>
  <c r="O65" i="25" s="1"/>
  <c r="I20" i="36"/>
  <c r="J20" i="36" s="1"/>
  <c r="P20" i="36" s="1"/>
  <c r="O64" i="25" s="1"/>
  <c r="I19" i="36"/>
  <c r="J19" i="36" s="1"/>
  <c r="P19" i="36" s="1"/>
  <c r="O63" i="25" s="1"/>
  <c r="H18" i="36"/>
  <c r="I18" i="36"/>
  <c r="J18" i="36" s="1"/>
  <c r="P18" i="36" s="1"/>
  <c r="O62" i="25" s="1"/>
  <c r="I25" i="36"/>
  <c r="J25" i="36" s="1"/>
  <c r="P25" i="36" s="1"/>
  <c r="O69" i="25" s="1"/>
  <c r="I24" i="36"/>
  <c r="J24" i="36" s="1"/>
  <c r="P24" i="36" s="1"/>
  <c r="O68" i="25" s="1"/>
  <c r="I23" i="36"/>
  <c r="J23" i="36" s="1"/>
  <c r="P23" i="36" s="1"/>
  <c r="O67" i="25" s="1"/>
  <c r="H22" i="36"/>
  <c r="I22" i="36"/>
  <c r="J22" i="36" s="1"/>
  <c r="P22" i="36" s="1"/>
  <c r="O66" i="25" s="1"/>
  <c r="I29" i="36"/>
  <c r="J29" i="36" s="1"/>
  <c r="P29" i="36" s="1"/>
  <c r="O73" i="25" s="1"/>
  <c r="I28" i="36"/>
  <c r="J28" i="36" s="1"/>
  <c r="P28" i="36" s="1"/>
  <c r="O72" i="25" s="1"/>
  <c r="I27" i="36"/>
  <c r="J27" i="36" s="1"/>
  <c r="P27" i="36" s="1"/>
  <c r="O71" i="25" s="1"/>
  <c r="H26" i="36"/>
  <c r="I26" i="36"/>
  <c r="J26" i="36" s="1"/>
  <c r="P26" i="36" s="1"/>
  <c r="O70" i="25" s="1"/>
  <c r="I33" i="36"/>
  <c r="J33" i="36" s="1"/>
  <c r="P33" i="36" s="1"/>
  <c r="O77" i="25" s="1"/>
  <c r="I32" i="36"/>
  <c r="J32" i="36" s="1"/>
  <c r="P32" i="36" s="1"/>
  <c r="O76" i="25" s="1"/>
  <c r="I31" i="36"/>
  <c r="J31" i="36" s="1"/>
  <c r="P31" i="36" s="1"/>
  <c r="O75" i="25" s="1"/>
  <c r="H30" i="36"/>
  <c r="I30" i="36"/>
  <c r="J30" i="36" s="1"/>
  <c r="P30" i="36" s="1"/>
  <c r="O74" i="25" s="1"/>
  <c r="I16" i="35"/>
  <c r="J16" i="35" s="1"/>
  <c r="P16" i="35" s="1"/>
  <c r="N60" i="25" s="1"/>
  <c r="C12" i="35"/>
  <c r="M11" i="35"/>
  <c r="I21" i="35"/>
  <c r="J21" i="35" s="1"/>
  <c r="P21" i="35" s="1"/>
  <c r="N65" i="25" s="1"/>
  <c r="I20" i="35"/>
  <c r="J20" i="35" s="1"/>
  <c r="P20" i="35" s="1"/>
  <c r="N64" i="25" s="1"/>
  <c r="I19" i="35"/>
  <c r="J19" i="35" s="1"/>
  <c r="P19" i="35" s="1"/>
  <c r="N63" i="25" s="1"/>
  <c r="H18" i="35"/>
  <c r="I18" i="35"/>
  <c r="J18" i="35" s="1"/>
  <c r="P18" i="35" s="1"/>
  <c r="N62" i="25" s="1"/>
  <c r="I25" i="35"/>
  <c r="J25" i="35" s="1"/>
  <c r="P25" i="35" s="1"/>
  <c r="N69" i="25" s="1"/>
  <c r="I24" i="35"/>
  <c r="J24" i="35" s="1"/>
  <c r="P24" i="35" s="1"/>
  <c r="N68" i="25" s="1"/>
  <c r="I23" i="35"/>
  <c r="J23" i="35" s="1"/>
  <c r="P23" i="35" s="1"/>
  <c r="N67" i="25" s="1"/>
  <c r="H22" i="35"/>
  <c r="I22" i="35"/>
  <c r="J22" i="35" s="1"/>
  <c r="P22" i="35" s="1"/>
  <c r="N66" i="25" s="1"/>
  <c r="I29" i="35"/>
  <c r="J29" i="35" s="1"/>
  <c r="P29" i="35" s="1"/>
  <c r="N73" i="25" s="1"/>
  <c r="I28" i="35"/>
  <c r="J28" i="35" s="1"/>
  <c r="P28" i="35" s="1"/>
  <c r="N72" i="25" s="1"/>
  <c r="I27" i="35"/>
  <c r="J27" i="35" s="1"/>
  <c r="P27" i="35" s="1"/>
  <c r="N71" i="25" s="1"/>
  <c r="H26" i="35"/>
  <c r="I26" i="35"/>
  <c r="J26" i="35" s="1"/>
  <c r="P26" i="35" s="1"/>
  <c r="N70" i="25" s="1"/>
  <c r="I33" i="35"/>
  <c r="J33" i="35" s="1"/>
  <c r="P33" i="35" s="1"/>
  <c r="N77" i="25" s="1"/>
  <c r="I32" i="35"/>
  <c r="J32" i="35" s="1"/>
  <c r="P32" i="35" s="1"/>
  <c r="N76" i="25" s="1"/>
  <c r="I31" i="35"/>
  <c r="J31" i="35" s="1"/>
  <c r="P31" i="35" s="1"/>
  <c r="N75" i="25" s="1"/>
  <c r="H30" i="35"/>
  <c r="I30" i="35"/>
  <c r="J30" i="35" s="1"/>
  <c r="P30" i="35" s="1"/>
  <c r="N74" i="25" s="1"/>
  <c r="I21" i="34"/>
  <c r="J21" i="34" s="1"/>
  <c r="P21" i="34" s="1"/>
  <c r="M65" i="25" s="1"/>
  <c r="I20" i="34"/>
  <c r="J20" i="34" s="1"/>
  <c r="P20" i="34" s="1"/>
  <c r="M64" i="25" s="1"/>
  <c r="I19" i="34"/>
  <c r="J19" i="34" s="1"/>
  <c r="P19" i="34" s="1"/>
  <c r="M63" i="25" s="1"/>
  <c r="H18" i="34"/>
  <c r="I18" i="34"/>
  <c r="J18" i="34" s="1"/>
  <c r="P18" i="34" s="1"/>
  <c r="M62" i="25" s="1"/>
  <c r="I25" i="34"/>
  <c r="J25" i="34" s="1"/>
  <c r="P25" i="34" s="1"/>
  <c r="M69" i="25" s="1"/>
  <c r="I24" i="34"/>
  <c r="J24" i="34" s="1"/>
  <c r="P24" i="34" s="1"/>
  <c r="M68" i="25" s="1"/>
  <c r="I23" i="34"/>
  <c r="J23" i="34" s="1"/>
  <c r="P23" i="34" s="1"/>
  <c r="M67" i="25" s="1"/>
  <c r="H22" i="34"/>
  <c r="I22" i="34"/>
  <c r="J22" i="34" s="1"/>
  <c r="P22" i="34" s="1"/>
  <c r="M66" i="25" s="1"/>
  <c r="I29" i="34"/>
  <c r="J29" i="34" s="1"/>
  <c r="P29" i="34" s="1"/>
  <c r="M73" i="25" s="1"/>
  <c r="I28" i="34"/>
  <c r="J28" i="34" s="1"/>
  <c r="P28" i="34" s="1"/>
  <c r="M72" i="25" s="1"/>
  <c r="I27" i="34"/>
  <c r="J27" i="34" s="1"/>
  <c r="P27" i="34" s="1"/>
  <c r="M71" i="25" s="1"/>
  <c r="H26" i="34"/>
  <c r="I26" i="34"/>
  <c r="J26" i="34" s="1"/>
  <c r="P26" i="34" s="1"/>
  <c r="M70" i="25" s="1"/>
  <c r="I33" i="34"/>
  <c r="J33" i="34" s="1"/>
  <c r="P33" i="34" s="1"/>
  <c r="M77" i="25" s="1"/>
  <c r="I32" i="34"/>
  <c r="J32" i="34" s="1"/>
  <c r="P32" i="34" s="1"/>
  <c r="M76" i="25" s="1"/>
  <c r="I31" i="34"/>
  <c r="J31" i="34" s="1"/>
  <c r="P31" i="34" s="1"/>
  <c r="M75" i="25" s="1"/>
  <c r="H30" i="34"/>
  <c r="I30" i="34"/>
  <c r="J30" i="34" s="1"/>
  <c r="P30" i="34" s="1"/>
  <c r="M74" i="25" s="1"/>
  <c r="I16" i="34"/>
  <c r="J16" i="34" s="1"/>
  <c r="P16" i="34" s="1"/>
  <c r="M60" i="25" s="1"/>
  <c r="I17" i="34"/>
  <c r="J17" i="34" s="1"/>
  <c r="P17" i="34" s="1"/>
  <c r="M61" i="25" s="1"/>
  <c r="C12" i="34"/>
  <c r="M11" i="34"/>
  <c r="I11" i="33"/>
  <c r="J11" i="33" s="1"/>
  <c r="P11" i="33" s="1"/>
  <c r="L55" i="25" s="1"/>
  <c r="I10" i="33"/>
  <c r="J10" i="33" s="1"/>
  <c r="P10" i="33" s="1"/>
  <c r="L54" i="25" s="1"/>
  <c r="H9" i="33"/>
  <c r="I8" i="33"/>
  <c r="J8" i="33" s="1"/>
  <c r="P8" i="33" s="1"/>
  <c r="L52" i="25" s="1"/>
  <c r="I7" i="33"/>
  <c r="I9" i="33"/>
  <c r="J9" i="33" s="1"/>
  <c r="P9" i="33" s="1"/>
  <c r="L53" i="25" s="1"/>
  <c r="I21" i="33"/>
  <c r="J21" i="33" s="1"/>
  <c r="P21" i="33" s="1"/>
  <c r="L65" i="25" s="1"/>
  <c r="I20" i="33"/>
  <c r="J20" i="33" s="1"/>
  <c r="P20" i="33" s="1"/>
  <c r="L64" i="25" s="1"/>
  <c r="I19" i="33"/>
  <c r="J19" i="33" s="1"/>
  <c r="P19" i="33" s="1"/>
  <c r="L63" i="25" s="1"/>
  <c r="H18" i="33"/>
  <c r="I18" i="33"/>
  <c r="J18" i="33" s="1"/>
  <c r="P18" i="33" s="1"/>
  <c r="L62" i="25" s="1"/>
  <c r="I25" i="33"/>
  <c r="J25" i="33" s="1"/>
  <c r="P25" i="33" s="1"/>
  <c r="L69" i="25" s="1"/>
  <c r="I24" i="33"/>
  <c r="J24" i="33" s="1"/>
  <c r="P24" i="33" s="1"/>
  <c r="L68" i="25" s="1"/>
  <c r="I23" i="33"/>
  <c r="J23" i="33" s="1"/>
  <c r="P23" i="33" s="1"/>
  <c r="L67" i="25" s="1"/>
  <c r="H22" i="33"/>
  <c r="I22" i="33"/>
  <c r="J22" i="33" s="1"/>
  <c r="P22" i="33" s="1"/>
  <c r="L66" i="25" s="1"/>
  <c r="I29" i="33"/>
  <c r="J29" i="33" s="1"/>
  <c r="P29" i="33" s="1"/>
  <c r="L73" i="25" s="1"/>
  <c r="I28" i="33"/>
  <c r="J28" i="33" s="1"/>
  <c r="P28" i="33" s="1"/>
  <c r="L72" i="25" s="1"/>
  <c r="I27" i="33"/>
  <c r="J27" i="33" s="1"/>
  <c r="P27" i="33" s="1"/>
  <c r="L71" i="25" s="1"/>
  <c r="H26" i="33"/>
  <c r="I26" i="33"/>
  <c r="J26" i="33" s="1"/>
  <c r="P26" i="33" s="1"/>
  <c r="L70" i="25" s="1"/>
  <c r="I33" i="33"/>
  <c r="J33" i="33" s="1"/>
  <c r="P33" i="33" s="1"/>
  <c r="L77" i="25" s="1"/>
  <c r="I32" i="33"/>
  <c r="J32" i="33" s="1"/>
  <c r="P32" i="33" s="1"/>
  <c r="L76" i="25" s="1"/>
  <c r="I31" i="33"/>
  <c r="J31" i="33" s="1"/>
  <c r="P31" i="33" s="1"/>
  <c r="L75" i="25" s="1"/>
  <c r="H30" i="33"/>
  <c r="I30" i="33"/>
  <c r="J30" i="33" s="1"/>
  <c r="P30" i="33" s="1"/>
  <c r="L74" i="25" s="1"/>
  <c r="I17" i="33"/>
  <c r="J17" i="33" s="1"/>
  <c r="P17" i="33" s="1"/>
  <c r="L61" i="25" s="1"/>
  <c r="I16" i="33"/>
  <c r="J16" i="33" s="1"/>
  <c r="P16" i="33" s="1"/>
  <c r="L60" i="25" s="1"/>
  <c r="H15" i="33"/>
  <c r="I15" i="33"/>
  <c r="J15" i="33" s="1"/>
  <c r="P15" i="33" s="1"/>
  <c r="L59" i="25" s="1"/>
  <c r="M10" i="33"/>
  <c r="C11" i="33"/>
  <c r="I14" i="33"/>
  <c r="J14" i="33" s="1"/>
  <c r="P14" i="33" s="1"/>
  <c r="L58" i="25" s="1"/>
  <c r="I13" i="33"/>
  <c r="J13" i="33" s="1"/>
  <c r="P13" i="33" s="1"/>
  <c r="L57" i="25" s="1"/>
  <c r="H12" i="33"/>
  <c r="I12" i="33"/>
  <c r="J12" i="33" s="1"/>
  <c r="P12" i="33" s="1"/>
  <c r="L56" i="25" s="1"/>
  <c r="I17" i="32"/>
  <c r="J17" i="32" s="1"/>
  <c r="P17" i="32" s="1"/>
  <c r="K61" i="25" s="1"/>
  <c r="I16" i="32"/>
  <c r="J16" i="32" s="1"/>
  <c r="P16" i="32" s="1"/>
  <c r="K60" i="25" s="1"/>
  <c r="H15" i="32"/>
  <c r="I15" i="32"/>
  <c r="J15" i="32" s="1"/>
  <c r="P15" i="32" s="1"/>
  <c r="K59" i="25" s="1"/>
  <c r="M10" i="32"/>
  <c r="C11" i="32"/>
  <c r="I14" i="32"/>
  <c r="J14" i="32" s="1"/>
  <c r="P14" i="32" s="1"/>
  <c r="K58" i="25" s="1"/>
  <c r="I13" i="32"/>
  <c r="J13" i="32" s="1"/>
  <c r="P13" i="32" s="1"/>
  <c r="K57" i="25" s="1"/>
  <c r="H12" i="32"/>
  <c r="I12" i="32"/>
  <c r="J12" i="32" s="1"/>
  <c r="P12" i="32" s="1"/>
  <c r="K56" i="25" s="1"/>
  <c r="I11" i="32"/>
  <c r="J11" i="32" s="1"/>
  <c r="P11" i="32" s="1"/>
  <c r="K55" i="25" s="1"/>
  <c r="I10" i="32"/>
  <c r="J10" i="32" s="1"/>
  <c r="P10" i="32" s="1"/>
  <c r="K54" i="25" s="1"/>
  <c r="H9" i="32"/>
  <c r="I8" i="32"/>
  <c r="J8" i="32" s="1"/>
  <c r="P8" i="32" s="1"/>
  <c r="K52" i="25" s="1"/>
  <c r="I7" i="32"/>
  <c r="I9" i="32"/>
  <c r="J9" i="32" s="1"/>
  <c r="P9" i="32" s="1"/>
  <c r="K53" i="25" s="1"/>
  <c r="I21" i="32"/>
  <c r="J21" i="32" s="1"/>
  <c r="P21" i="32" s="1"/>
  <c r="K65" i="25" s="1"/>
  <c r="I20" i="32"/>
  <c r="J20" i="32" s="1"/>
  <c r="P20" i="32" s="1"/>
  <c r="K64" i="25" s="1"/>
  <c r="I19" i="32"/>
  <c r="J19" i="32" s="1"/>
  <c r="P19" i="32" s="1"/>
  <c r="K63" i="25" s="1"/>
  <c r="H18" i="32"/>
  <c r="I18" i="32"/>
  <c r="J18" i="32" s="1"/>
  <c r="P18" i="32" s="1"/>
  <c r="K62" i="25" s="1"/>
  <c r="I25" i="32"/>
  <c r="J25" i="32" s="1"/>
  <c r="P25" i="32" s="1"/>
  <c r="K69" i="25" s="1"/>
  <c r="I24" i="32"/>
  <c r="J24" i="32" s="1"/>
  <c r="P24" i="32" s="1"/>
  <c r="K68" i="25" s="1"/>
  <c r="I23" i="32"/>
  <c r="J23" i="32" s="1"/>
  <c r="P23" i="32" s="1"/>
  <c r="K67" i="25" s="1"/>
  <c r="H22" i="32"/>
  <c r="I22" i="32"/>
  <c r="J22" i="32" s="1"/>
  <c r="P22" i="32" s="1"/>
  <c r="K66" i="25" s="1"/>
  <c r="I29" i="32"/>
  <c r="J29" i="32" s="1"/>
  <c r="P29" i="32" s="1"/>
  <c r="K73" i="25" s="1"/>
  <c r="I28" i="32"/>
  <c r="J28" i="32" s="1"/>
  <c r="P28" i="32" s="1"/>
  <c r="K72" i="25" s="1"/>
  <c r="I27" i="32"/>
  <c r="J27" i="32" s="1"/>
  <c r="P27" i="32" s="1"/>
  <c r="K71" i="25" s="1"/>
  <c r="H26" i="32"/>
  <c r="I26" i="32"/>
  <c r="J26" i="32" s="1"/>
  <c r="P26" i="32" s="1"/>
  <c r="K70" i="25" s="1"/>
  <c r="I33" i="32"/>
  <c r="J33" i="32" s="1"/>
  <c r="P33" i="32" s="1"/>
  <c r="K77" i="25" s="1"/>
  <c r="I32" i="32"/>
  <c r="J32" i="32" s="1"/>
  <c r="P32" i="32" s="1"/>
  <c r="K76" i="25" s="1"/>
  <c r="I31" i="32"/>
  <c r="J31" i="32" s="1"/>
  <c r="P31" i="32" s="1"/>
  <c r="K75" i="25" s="1"/>
  <c r="H30" i="32"/>
  <c r="I30" i="32"/>
  <c r="J30" i="32" s="1"/>
  <c r="P30" i="32" s="1"/>
  <c r="K74" i="25" s="1"/>
  <c r="K79" i="25"/>
  <c r="K78" i="25"/>
  <c r="I11" i="31"/>
  <c r="J11" i="31" s="1"/>
  <c r="P11" i="31" s="1"/>
  <c r="J55" i="25" s="1"/>
  <c r="I10" i="31"/>
  <c r="J10" i="31" s="1"/>
  <c r="P10" i="31" s="1"/>
  <c r="J54" i="25" s="1"/>
  <c r="H9" i="31"/>
  <c r="I8" i="31"/>
  <c r="J8" i="31" s="1"/>
  <c r="P8" i="31" s="1"/>
  <c r="J52" i="25" s="1"/>
  <c r="I7" i="31"/>
  <c r="I9" i="31"/>
  <c r="J9" i="31" s="1"/>
  <c r="P9" i="31" s="1"/>
  <c r="J53" i="25" s="1"/>
  <c r="I21" i="31"/>
  <c r="J21" i="31" s="1"/>
  <c r="P21" i="31" s="1"/>
  <c r="J65" i="25" s="1"/>
  <c r="I20" i="31"/>
  <c r="J20" i="31" s="1"/>
  <c r="P20" i="31" s="1"/>
  <c r="J64" i="25" s="1"/>
  <c r="I19" i="31"/>
  <c r="J19" i="31" s="1"/>
  <c r="P19" i="31" s="1"/>
  <c r="J63" i="25" s="1"/>
  <c r="H18" i="31"/>
  <c r="I18" i="31"/>
  <c r="J18" i="31" s="1"/>
  <c r="P18" i="31" s="1"/>
  <c r="J62" i="25" s="1"/>
  <c r="I25" i="31"/>
  <c r="J25" i="31" s="1"/>
  <c r="P25" i="31" s="1"/>
  <c r="J69" i="25" s="1"/>
  <c r="I24" i="31"/>
  <c r="J24" i="31" s="1"/>
  <c r="P24" i="31" s="1"/>
  <c r="J68" i="25" s="1"/>
  <c r="I23" i="31"/>
  <c r="J23" i="31" s="1"/>
  <c r="P23" i="31" s="1"/>
  <c r="J67" i="25" s="1"/>
  <c r="H22" i="31"/>
  <c r="I22" i="31"/>
  <c r="J22" i="31" s="1"/>
  <c r="P22" i="31" s="1"/>
  <c r="J66" i="25" s="1"/>
  <c r="I29" i="31"/>
  <c r="J29" i="31" s="1"/>
  <c r="P29" i="31" s="1"/>
  <c r="J73" i="25" s="1"/>
  <c r="I28" i="31"/>
  <c r="J28" i="31" s="1"/>
  <c r="P28" i="31" s="1"/>
  <c r="J72" i="25" s="1"/>
  <c r="I27" i="31"/>
  <c r="J27" i="31" s="1"/>
  <c r="P27" i="31" s="1"/>
  <c r="J71" i="25" s="1"/>
  <c r="H26" i="31"/>
  <c r="I26" i="31"/>
  <c r="J26" i="31" s="1"/>
  <c r="P26" i="31" s="1"/>
  <c r="J70" i="25" s="1"/>
  <c r="I33" i="31"/>
  <c r="J33" i="31" s="1"/>
  <c r="P33" i="31" s="1"/>
  <c r="J77" i="25" s="1"/>
  <c r="I32" i="31"/>
  <c r="J32" i="31" s="1"/>
  <c r="P32" i="31" s="1"/>
  <c r="J76" i="25" s="1"/>
  <c r="I31" i="31"/>
  <c r="J31" i="31" s="1"/>
  <c r="P31" i="31" s="1"/>
  <c r="J75" i="25" s="1"/>
  <c r="H30" i="31"/>
  <c r="I30" i="31"/>
  <c r="J30" i="31" s="1"/>
  <c r="P30" i="31" s="1"/>
  <c r="J74" i="25" s="1"/>
  <c r="I17" i="31"/>
  <c r="J17" i="31" s="1"/>
  <c r="P17" i="31" s="1"/>
  <c r="J61" i="25" s="1"/>
  <c r="I16" i="31"/>
  <c r="J16" i="31" s="1"/>
  <c r="P16" i="31" s="1"/>
  <c r="J60" i="25" s="1"/>
  <c r="H15" i="31"/>
  <c r="I15" i="31"/>
  <c r="J15" i="31" s="1"/>
  <c r="P15" i="31" s="1"/>
  <c r="J59" i="25" s="1"/>
  <c r="M10" i="31"/>
  <c r="C11" i="31"/>
  <c r="I14" i="31"/>
  <c r="J14" i="31" s="1"/>
  <c r="P14" i="31" s="1"/>
  <c r="J58" i="25" s="1"/>
  <c r="I13" i="31"/>
  <c r="J13" i="31" s="1"/>
  <c r="P13" i="31" s="1"/>
  <c r="J57" i="25" s="1"/>
  <c r="H12" i="31"/>
  <c r="I12" i="31"/>
  <c r="J12" i="31" s="1"/>
  <c r="P12" i="31" s="1"/>
  <c r="J56" i="25" s="1"/>
  <c r="C12" i="30"/>
  <c r="M11" i="30"/>
  <c r="I25" i="30"/>
  <c r="J25" i="30" s="1"/>
  <c r="P25" i="30" s="1"/>
  <c r="I69" i="25" s="1"/>
  <c r="I24" i="30"/>
  <c r="J24" i="30" s="1"/>
  <c r="P24" i="30" s="1"/>
  <c r="I68" i="25" s="1"/>
  <c r="I23" i="30"/>
  <c r="J23" i="30" s="1"/>
  <c r="P23" i="30" s="1"/>
  <c r="I67" i="25" s="1"/>
  <c r="H22" i="30"/>
  <c r="I22" i="30"/>
  <c r="J22" i="30" s="1"/>
  <c r="P22" i="30" s="1"/>
  <c r="I66" i="25" s="1"/>
  <c r="I19" i="30"/>
  <c r="J19" i="30" s="1"/>
  <c r="P19" i="30" s="1"/>
  <c r="I63" i="25" s="1"/>
  <c r="I21" i="30"/>
  <c r="J21" i="30" s="1"/>
  <c r="P21" i="30" s="1"/>
  <c r="I65" i="25" s="1"/>
  <c r="I33" i="30"/>
  <c r="J33" i="30" s="1"/>
  <c r="P33" i="30" s="1"/>
  <c r="I77" i="25" s="1"/>
  <c r="I32" i="30"/>
  <c r="J32" i="30" s="1"/>
  <c r="P32" i="30" s="1"/>
  <c r="I76" i="25" s="1"/>
  <c r="I31" i="30"/>
  <c r="J31" i="30" s="1"/>
  <c r="P31" i="30" s="1"/>
  <c r="I75" i="25" s="1"/>
  <c r="H30" i="30"/>
  <c r="I30" i="30"/>
  <c r="J30" i="30" s="1"/>
  <c r="P30" i="30" s="1"/>
  <c r="I74" i="25" s="1"/>
  <c r="I20" i="30"/>
  <c r="J20" i="30" s="1"/>
  <c r="P20" i="30" s="1"/>
  <c r="I64" i="25" s="1"/>
  <c r="I27" i="30"/>
  <c r="J27" i="30" s="1"/>
  <c r="P27" i="30" s="1"/>
  <c r="I71" i="25" s="1"/>
  <c r="I29" i="30"/>
  <c r="J29" i="30" s="1"/>
  <c r="P29" i="30" s="1"/>
  <c r="I73" i="25" s="1"/>
  <c r="M10" i="29"/>
  <c r="C11" i="29"/>
  <c r="I14" i="29"/>
  <c r="J14" i="29" s="1"/>
  <c r="P14" i="29" s="1"/>
  <c r="H58" i="25" s="1"/>
  <c r="I13" i="29"/>
  <c r="J13" i="29" s="1"/>
  <c r="P13" i="29" s="1"/>
  <c r="H57" i="25" s="1"/>
  <c r="H12" i="29"/>
  <c r="I12" i="29"/>
  <c r="J12" i="29" s="1"/>
  <c r="P12" i="29" s="1"/>
  <c r="H56" i="25" s="1"/>
  <c r="I21" i="29"/>
  <c r="J21" i="29" s="1"/>
  <c r="P21" i="29" s="1"/>
  <c r="H65" i="25" s="1"/>
  <c r="I20" i="29"/>
  <c r="J20" i="29" s="1"/>
  <c r="P20" i="29" s="1"/>
  <c r="H64" i="25" s="1"/>
  <c r="I19" i="29"/>
  <c r="J19" i="29" s="1"/>
  <c r="P19" i="29" s="1"/>
  <c r="H63" i="25" s="1"/>
  <c r="H18" i="29"/>
  <c r="I18" i="29"/>
  <c r="J18" i="29" s="1"/>
  <c r="P18" i="29" s="1"/>
  <c r="H62" i="25" s="1"/>
  <c r="I25" i="29"/>
  <c r="J25" i="29" s="1"/>
  <c r="P25" i="29" s="1"/>
  <c r="H69" i="25" s="1"/>
  <c r="I24" i="29"/>
  <c r="J24" i="29" s="1"/>
  <c r="P24" i="29" s="1"/>
  <c r="H68" i="25" s="1"/>
  <c r="I23" i="29"/>
  <c r="J23" i="29" s="1"/>
  <c r="P23" i="29" s="1"/>
  <c r="H67" i="25" s="1"/>
  <c r="H22" i="29"/>
  <c r="I22" i="29"/>
  <c r="J22" i="29" s="1"/>
  <c r="P22" i="29" s="1"/>
  <c r="H66" i="25" s="1"/>
  <c r="I29" i="29"/>
  <c r="J29" i="29" s="1"/>
  <c r="P29" i="29" s="1"/>
  <c r="H73" i="25" s="1"/>
  <c r="I28" i="29"/>
  <c r="J28" i="29" s="1"/>
  <c r="P28" i="29" s="1"/>
  <c r="H72" i="25" s="1"/>
  <c r="I27" i="29"/>
  <c r="J27" i="29" s="1"/>
  <c r="P27" i="29" s="1"/>
  <c r="H71" i="25" s="1"/>
  <c r="H26" i="29"/>
  <c r="I26" i="29"/>
  <c r="J26" i="29" s="1"/>
  <c r="P26" i="29" s="1"/>
  <c r="H70" i="25" s="1"/>
  <c r="I33" i="29"/>
  <c r="J33" i="29" s="1"/>
  <c r="P33" i="29" s="1"/>
  <c r="H77" i="25" s="1"/>
  <c r="I32" i="29"/>
  <c r="J32" i="29" s="1"/>
  <c r="P32" i="29" s="1"/>
  <c r="H76" i="25" s="1"/>
  <c r="I31" i="29"/>
  <c r="J31" i="29" s="1"/>
  <c r="P31" i="29" s="1"/>
  <c r="H75" i="25" s="1"/>
  <c r="H30" i="29"/>
  <c r="I30" i="29"/>
  <c r="J30" i="29" s="1"/>
  <c r="P30" i="29" s="1"/>
  <c r="H74" i="25" s="1"/>
  <c r="I11" i="29"/>
  <c r="J11" i="29" s="1"/>
  <c r="P11" i="29" s="1"/>
  <c r="H55" i="25" s="1"/>
  <c r="I10" i="29"/>
  <c r="J10" i="29" s="1"/>
  <c r="P10" i="29" s="1"/>
  <c r="H54" i="25" s="1"/>
  <c r="H9" i="29"/>
  <c r="I9" i="29"/>
  <c r="J9" i="29" s="1"/>
  <c r="P9" i="29" s="1"/>
  <c r="H53" i="25" s="1"/>
  <c r="C12" i="28"/>
  <c r="M11" i="28"/>
  <c r="I21" i="28"/>
  <c r="J21" i="28" s="1"/>
  <c r="P21" i="28" s="1"/>
  <c r="G65" i="25" s="1"/>
  <c r="I20" i="28"/>
  <c r="J20" i="28" s="1"/>
  <c r="P20" i="28" s="1"/>
  <c r="G64" i="25" s="1"/>
  <c r="I19" i="28"/>
  <c r="J19" i="28" s="1"/>
  <c r="P19" i="28" s="1"/>
  <c r="G63" i="25" s="1"/>
  <c r="H18" i="28"/>
  <c r="I18" i="28"/>
  <c r="J18" i="28" s="1"/>
  <c r="P18" i="28" s="1"/>
  <c r="G62" i="25" s="1"/>
  <c r="I25" i="28"/>
  <c r="J25" i="28" s="1"/>
  <c r="P25" i="28" s="1"/>
  <c r="G69" i="25" s="1"/>
  <c r="I24" i="28"/>
  <c r="J24" i="28" s="1"/>
  <c r="P24" i="28" s="1"/>
  <c r="G68" i="25" s="1"/>
  <c r="I23" i="28"/>
  <c r="J23" i="28" s="1"/>
  <c r="P23" i="28" s="1"/>
  <c r="G67" i="25" s="1"/>
  <c r="H22" i="28"/>
  <c r="I22" i="28"/>
  <c r="J22" i="28" s="1"/>
  <c r="P22" i="28" s="1"/>
  <c r="G66" i="25" s="1"/>
  <c r="I29" i="28"/>
  <c r="J29" i="28" s="1"/>
  <c r="P29" i="28" s="1"/>
  <c r="G73" i="25" s="1"/>
  <c r="I28" i="28"/>
  <c r="J28" i="28" s="1"/>
  <c r="P28" i="28" s="1"/>
  <c r="G72" i="25" s="1"/>
  <c r="I27" i="28"/>
  <c r="J27" i="28" s="1"/>
  <c r="P27" i="28" s="1"/>
  <c r="G71" i="25" s="1"/>
  <c r="H26" i="28"/>
  <c r="I26" i="28"/>
  <c r="J26" i="28" s="1"/>
  <c r="P26" i="28" s="1"/>
  <c r="G70" i="25" s="1"/>
  <c r="I33" i="28"/>
  <c r="J33" i="28" s="1"/>
  <c r="P33" i="28" s="1"/>
  <c r="G77" i="25" s="1"/>
  <c r="I32" i="28"/>
  <c r="J32" i="28" s="1"/>
  <c r="P32" i="28" s="1"/>
  <c r="G76" i="25" s="1"/>
  <c r="I31" i="28"/>
  <c r="J31" i="28" s="1"/>
  <c r="P31" i="28" s="1"/>
  <c r="G75" i="25" s="1"/>
  <c r="H30" i="28"/>
  <c r="I30" i="28"/>
  <c r="J30" i="28" s="1"/>
  <c r="P30" i="28" s="1"/>
  <c r="G74" i="25" s="1"/>
  <c r="I16" i="28"/>
  <c r="J16" i="28" s="1"/>
  <c r="P16" i="28" s="1"/>
  <c r="G60" i="25" s="1"/>
  <c r="I17" i="28"/>
  <c r="J17" i="28" s="1"/>
  <c r="P17" i="28" s="1"/>
  <c r="G61" i="25" s="1"/>
  <c r="M10" i="27"/>
  <c r="C11" i="27"/>
  <c r="I14" i="27"/>
  <c r="J14" i="27" s="1"/>
  <c r="P14" i="27" s="1"/>
  <c r="F58" i="25" s="1"/>
  <c r="I13" i="27"/>
  <c r="J13" i="27" s="1"/>
  <c r="P13" i="27" s="1"/>
  <c r="F57" i="25" s="1"/>
  <c r="H12" i="27"/>
  <c r="J8" i="27"/>
  <c r="P8" i="27" s="1"/>
  <c r="F52" i="25" s="1"/>
  <c r="I12" i="27"/>
  <c r="J12" i="27" s="1"/>
  <c r="P12" i="27" s="1"/>
  <c r="F56" i="25" s="1"/>
  <c r="I21" i="27"/>
  <c r="J21" i="27" s="1"/>
  <c r="P21" i="27" s="1"/>
  <c r="F65" i="25" s="1"/>
  <c r="I20" i="27"/>
  <c r="J20" i="27" s="1"/>
  <c r="P20" i="27" s="1"/>
  <c r="F64" i="25" s="1"/>
  <c r="I19" i="27"/>
  <c r="J19" i="27" s="1"/>
  <c r="P19" i="27" s="1"/>
  <c r="F63" i="25" s="1"/>
  <c r="H18" i="27"/>
  <c r="I18" i="27"/>
  <c r="J18" i="27" s="1"/>
  <c r="P18" i="27" s="1"/>
  <c r="F62" i="25" s="1"/>
  <c r="I11" i="27"/>
  <c r="J11" i="27" s="1"/>
  <c r="P11" i="27" s="1"/>
  <c r="F55" i="25" s="1"/>
  <c r="I10" i="27"/>
  <c r="J10" i="27" s="1"/>
  <c r="P10" i="27" s="1"/>
  <c r="F54" i="25" s="1"/>
  <c r="H9" i="27"/>
  <c r="I9" i="27"/>
  <c r="J9" i="27" s="1"/>
  <c r="P9" i="27" s="1"/>
  <c r="F53" i="25" s="1"/>
  <c r="I17" i="27"/>
  <c r="J17" i="27" s="1"/>
  <c r="P17" i="27" s="1"/>
  <c r="F61" i="25" s="1"/>
  <c r="I16" i="27"/>
  <c r="J16" i="27" s="1"/>
  <c r="P16" i="27" s="1"/>
  <c r="F60" i="25" s="1"/>
  <c r="H15" i="27"/>
  <c r="I15" i="27"/>
  <c r="J15" i="27" s="1"/>
  <c r="P15" i="27" s="1"/>
  <c r="F59" i="25" s="1"/>
  <c r="I25" i="27"/>
  <c r="J25" i="27" s="1"/>
  <c r="P25" i="27" s="1"/>
  <c r="F69" i="25" s="1"/>
  <c r="I24" i="27"/>
  <c r="J24" i="27" s="1"/>
  <c r="P24" i="27" s="1"/>
  <c r="F68" i="25" s="1"/>
  <c r="I23" i="27"/>
  <c r="J23" i="27" s="1"/>
  <c r="P23" i="27" s="1"/>
  <c r="F67" i="25" s="1"/>
  <c r="H22" i="27"/>
  <c r="I22" i="27"/>
  <c r="J22" i="27" s="1"/>
  <c r="P22" i="27" s="1"/>
  <c r="F66" i="25" s="1"/>
  <c r="I29" i="27"/>
  <c r="J29" i="27" s="1"/>
  <c r="P29" i="27" s="1"/>
  <c r="F73" i="25" s="1"/>
  <c r="I28" i="27"/>
  <c r="J28" i="27" s="1"/>
  <c r="P28" i="27" s="1"/>
  <c r="F72" i="25" s="1"/>
  <c r="I27" i="27"/>
  <c r="J27" i="27" s="1"/>
  <c r="P27" i="27" s="1"/>
  <c r="F71" i="25" s="1"/>
  <c r="H26" i="27"/>
  <c r="I26" i="27"/>
  <c r="J26" i="27" s="1"/>
  <c r="P26" i="27" s="1"/>
  <c r="F70" i="25" s="1"/>
  <c r="I33" i="27"/>
  <c r="J33" i="27" s="1"/>
  <c r="P33" i="27" s="1"/>
  <c r="F77" i="25" s="1"/>
  <c r="I32" i="27"/>
  <c r="J32" i="27" s="1"/>
  <c r="P32" i="27" s="1"/>
  <c r="F76" i="25" s="1"/>
  <c r="I31" i="27"/>
  <c r="J31" i="27" s="1"/>
  <c r="P31" i="27" s="1"/>
  <c r="F75" i="25" s="1"/>
  <c r="H30" i="27"/>
  <c r="I30" i="27"/>
  <c r="J30" i="27" s="1"/>
  <c r="P30" i="27" s="1"/>
  <c r="F74" i="25" s="1"/>
  <c r="F91" i="25"/>
  <c r="G91" i="25"/>
  <c r="H91" i="25" s="1"/>
  <c r="I91" i="25" s="1"/>
  <c r="J91" i="25" s="1"/>
  <c r="K91" i="25" s="1"/>
  <c r="L91" i="25" s="1"/>
  <c r="M91" i="25" s="1"/>
  <c r="N91" i="25" s="1"/>
  <c r="O91" i="25" s="1"/>
  <c r="P91" i="25" s="1"/>
  <c r="Q91" i="25" s="1"/>
  <c r="R91" i="25" s="1"/>
  <c r="S91" i="25" s="1"/>
  <c r="T91" i="25" s="1"/>
  <c r="U91" i="25" s="1"/>
  <c r="V91" i="25" s="1"/>
  <c r="W91" i="25" s="1"/>
  <c r="X91" i="25" s="1"/>
  <c r="Y91" i="25" s="1"/>
  <c r="Z91" i="25" s="1"/>
  <c r="AA91" i="25" s="1"/>
  <c r="AB91" i="25" s="1"/>
  <c r="AC91" i="25" s="1"/>
  <c r="AD91" i="25" s="1"/>
  <c r="AE91" i="25" s="1"/>
  <c r="AF91" i="25" s="1"/>
  <c r="AG91" i="25" s="1"/>
  <c r="AH91" i="25" s="1"/>
  <c r="AI91" i="25" s="1"/>
  <c r="AJ91" i="25" s="1"/>
  <c r="E91" i="25"/>
  <c r="D92" i="25"/>
  <c r="F8" i="1"/>
  <c r="F12" i="1"/>
  <c r="G12" i="1" s="1"/>
  <c r="F9" i="1"/>
  <c r="G9" i="1" s="1"/>
  <c r="I7" i="1" s="1"/>
  <c r="F10" i="1"/>
  <c r="F11" i="1"/>
  <c r="F13" i="1"/>
  <c r="F15" i="1"/>
  <c r="G15" i="1" s="1"/>
  <c r="H15" i="1" s="1"/>
  <c r="F14" i="1"/>
  <c r="F16" i="1"/>
  <c r="F18" i="1"/>
  <c r="G18" i="1" s="1"/>
  <c r="F17" i="1"/>
  <c r="F19" i="1"/>
  <c r="F22" i="1"/>
  <c r="G22" i="1" s="1"/>
  <c r="F20" i="1"/>
  <c r="F21" i="1"/>
  <c r="F23" i="1"/>
  <c r="F26" i="1"/>
  <c r="G26" i="1" s="1"/>
  <c r="I26" i="1" s="1"/>
  <c r="J26" i="1" s="1"/>
  <c r="P26" i="1" s="1"/>
  <c r="E70" i="25" s="1"/>
  <c r="F24" i="1"/>
  <c r="F25" i="1"/>
  <c r="F27" i="1"/>
  <c r="F30" i="1"/>
  <c r="G30" i="1" s="1"/>
  <c r="F28" i="1"/>
  <c r="F29" i="1"/>
  <c r="F31" i="1"/>
  <c r="F32" i="1"/>
  <c r="F33" i="1"/>
  <c r="P6" i="1"/>
  <c r="O12" i="1"/>
  <c r="O15" i="1"/>
  <c r="O18" i="1"/>
  <c r="O22" i="1"/>
  <c r="O26" i="1"/>
  <c r="O30" i="1"/>
  <c r="O6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6" i="1"/>
  <c r="C8" i="1"/>
  <c r="M8" i="1" s="1"/>
  <c r="H4" i="47" l="1"/>
  <c r="H4" i="30"/>
  <c r="M28" i="47"/>
  <c r="C29" i="47"/>
  <c r="H4" i="45"/>
  <c r="H4" i="44"/>
  <c r="H4" i="43"/>
  <c r="H4" i="42"/>
  <c r="H4" i="41"/>
  <c r="H4" i="40"/>
  <c r="H4" i="38"/>
  <c r="H4" i="37"/>
  <c r="H4" i="36"/>
  <c r="H4" i="35"/>
  <c r="H4" i="34"/>
  <c r="H4" i="33"/>
  <c r="H4" i="32"/>
  <c r="H4" i="31"/>
  <c r="H4" i="29"/>
  <c r="H4" i="28"/>
  <c r="H4" i="27"/>
  <c r="H26" i="1"/>
  <c r="H18" i="1"/>
  <c r="I18" i="1"/>
  <c r="J18" i="1" s="1"/>
  <c r="P18" i="1" s="1"/>
  <c r="E62" i="25" s="1"/>
  <c r="C9" i="1"/>
  <c r="F78" i="25"/>
  <c r="O78" i="25"/>
  <c r="W78" i="25"/>
  <c r="X78" i="25"/>
  <c r="S79" i="25"/>
  <c r="G78" i="25"/>
  <c r="H78" i="25"/>
  <c r="J78" i="25"/>
  <c r="L78" i="25"/>
  <c r="M78" i="25"/>
  <c r="M79" i="25"/>
  <c r="N78" i="25"/>
  <c r="P78" i="25"/>
  <c r="U78" i="25"/>
  <c r="I17" i="1"/>
  <c r="J17" i="1" s="1"/>
  <c r="P17" i="1" s="1"/>
  <c r="E61" i="25" s="1"/>
  <c r="I8" i="1"/>
  <c r="J8" i="1" s="1"/>
  <c r="P8" i="1" s="1"/>
  <c r="E52" i="25" s="1"/>
  <c r="M12" i="45"/>
  <c r="C13" i="45"/>
  <c r="C13" i="44"/>
  <c r="M12" i="44"/>
  <c r="C13" i="43"/>
  <c r="M12" i="43"/>
  <c r="M11" i="42"/>
  <c r="C12" i="42"/>
  <c r="C13" i="41"/>
  <c r="M12" i="41"/>
  <c r="C13" i="40"/>
  <c r="M12" i="40"/>
  <c r="H4" i="39"/>
  <c r="C13" i="39"/>
  <c r="M12" i="39"/>
  <c r="M12" i="38"/>
  <c r="C13" i="38"/>
  <c r="C13" i="37"/>
  <c r="M12" i="37"/>
  <c r="C13" i="36"/>
  <c r="M12" i="36"/>
  <c r="C13" i="35"/>
  <c r="M12" i="35"/>
  <c r="C13" i="34"/>
  <c r="M12" i="34"/>
  <c r="M11" i="33"/>
  <c r="C12" i="33"/>
  <c r="M11" i="32"/>
  <c r="C12" i="32"/>
  <c r="M11" i="31"/>
  <c r="C12" i="31"/>
  <c r="C13" i="30"/>
  <c r="M12" i="30"/>
  <c r="H9" i="1"/>
  <c r="I10" i="1"/>
  <c r="J10" i="1" s="1"/>
  <c r="P10" i="1" s="1"/>
  <c r="E54" i="25" s="1"/>
  <c r="I11" i="1"/>
  <c r="J11" i="1" s="1"/>
  <c r="P11" i="1" s="1"/>
  <c r="E55" i="25" s="1"/>
  <c r="I9" i="1"/>
  <c r="J9" i="1" s="1"/>
  <c r="P9" i="1" s="1"/>
  <c r="E53" i="25" s="1"/>
  <c r="M11" i="29"/>
  <c r="C12" i="29"/>
  <c r="C13" i="28"/>
  <c r="M12" i="28"/>
  <c r="M11" i="27"/>
  <c r="C12" i="27"/>
  <c r="H12" i="1"/>
  <c r="H22" i="1"/>
  <c r="I20" i="1"/>
  <c r="J20" i="1" s="1"/>
  <c r="P20" i="1" s="1"/>
  <c r="E64" i="25" s="1"/>
  <c r="I25" i="1"/>
  <c r="J25" i="1" s="1"/>
  <c r="P25" i="1" s="1"/>
  <c r="E69" i="25" s="1"/>
  <c r="I21" i="1"/>
  <c r="J21" i="1" s="1"/>
  <c r="P21" i="1" s="1"/>
  <c r="E65" i="25" s="1"/>
  <c r="I24" i="1"/>
  <c r="J24" i="1" s="1"/>
  <c r="P24" i="1" s="1"/>
  <c r="E68" i="25" s="1"/>
  <c r="I13" i="1"/>
  <c r="J13" i="1" s="1"/>
  <c r="P13" i="1" s="1"/>
  <c r="E57" i="25" s="1"/>
  <c r="I19" i="1"/>
  <c r="J19" i="1" s="1"/>
  <c r="P19" i="1" s="1"/>
  <c r="E63" i="25" s="1"/>
  <c r="I30" i="1"/>
  <c r="J30" i="1" s="1"/>
  <c r="P30" i="1" s="1"/>
  <c r="E74" i="25" s="1"/>
  <c r="I29" i="1"/>
  <c r="J29" i="1" s="1"/>
  <c r="P29" i="1" s="1"/>
  <c r="E73" i="25" s="1"/>
  <c r="I28" i="1"/>
  <c r="J28" i="1" s="1"/>
  <c r="P28" i="1" s="1"/>
  <c r="E72" i="25" s="1"/>
  <c r="H30" i="1"/>
  <c r="I16" i="1"/>
  <c r="J16" i="1" s="1"/>
  <c r="P16" i="1" s="1"/>
  <c r="E60" i="25" s="1"/>
  <c r="I15" i="1"/>
  <c r="J15" i="1" s="1"/>
  <c r="P15" i="1" s="1"/>
  <c r="E59" i="25" s="1"/>
  <c r="I23" i="1"/>
  <c r="J23" i="1" s="1"/>
  <c r="P23" i="1" s="1"/>
  <c r="E67" i="25" s="1"/>
  <c r="I22" i="1"/>
  <c r="J22" i="1" s="1"/>
  <c r="P22" i="1" s="1"/>
  <c r="E66" i="25" s="1"/>
  <c r="I27" i="1"/>
  <c r="J27" i="1" s="1"/>
  <c r="P27" i="1" s="1"/>
  <c r="E71" i="25" s="1"/>
  <c r="I14" i="1"/>
  <c r="J14" i="1" s="1"/>
  <c r="P14" i="1" s="1"/>
  <c r="E58" i="25" s="1"/>
  <c r="I12" i="1"/>
  <c r="J12" i="1" s="1"/>
  <c r="P12" i="1" s="1"/>
  <c r="E56" i="25" s="1"/>
  <c r="C30" i="47" l="1"/>
  <c r="M29" i="47"/>
  <c r="H4" i="1"/>
  <c r="C10" i="1"/>
  <c r="M9" i="1"/>
  <c r="U83" i="25"/>
  <c r="U81" i="25"/>
  <c r="U79" i="25"/>
  <c r="U82" i="25"/>
  <c r="U80" i="25"/>
  <c r="P82" i="25"/>
  <c r="P80" i="25"/>
  <c r="P83" i="25"/>
  <c r="P81" i="25"/>
  <c r="P79" i="25"/>
  <c r="N79" i="25"/>
  <c r="M83" i="25"/>
  <c r="M81" i="25"/>
  <c r="M82" i="25"/>
  <c r="M80" i="25"/>
  <c r="L79" i="25"/>
  <c r="J82" i="25"/>
  <c r="J80" i="25"/>
  <c r="J83" i="25"/>
  <c r="J81" i="25"/>
  <c r="J79" i="25"/>
  <c r="H79" i="25"/>
  <c r="G79" i="25"/>
  <c r="X79" i="25"/>
  <c r="W82" i="25"/>
  <c r="W80" i="25"/>
  <c r="W83" i="25"/>
  <c r="W81" i="25"/>
  <c r="W79" i="25"/>
  <c r="O79" i="25"/>
  <c r="F83" i="25"/>
  <c r="F81" i="25"/>
  <c r="F79" i="25"/>
  <c r="F82" i="25"/>
  <c r="F80" i="25"/>
  <c r="S80" i="25"/>
  <c r="M13" i="45"/>
  <c r="C14" i="45"/>
  <c r="C14" i="44"/>
  <c r="M13" i="44"/>
  <c r="C14" i="43"/>
  <c r="M13" i="43"/>
  <c r="C13" i="42"/>
  <c r="M12" i="42"/>
  <c r="C14" i="41"/>
  <c r="M13" i="41"/>
  <c r="C14" i="40"/>
  <c r="M13" i="40"/>
  <c r="C14" i="39"/>
  <c r="M13" i="39"/>
  <c r="M13" i="38"/>
  <c r="C14" i="38"/>
  <c r="C14" i="37"/>
  <c r="M13" i="37"/>
  <c r="C14" i="36"/>
  <c r="M13" i="36"/>
  <c r="C14" i="35"/>
  <c r="M13" i="35"/>
  <c r="C14" i="34"/>
  <c r="M13" i="34"/>
  <c r="C13" i="33"/>
  <c r="M12" i="33"/>
  <c r="C13" i="32"/>
  <c r="M12" i="32"/>
  <c r="C13" i="31"/>
  <c r="M12" i="31"/>
  <c r="C14" i="30"/>
  <c r="M13" i="30"/>
  <c r="C13" i="29"/>
  <c r="M12" i="29"/>
  <c r="C14" i="28"/>
  <c r="M13" i="28"/>
  <c r="C13" i="27"/>
  <c r="M12" i="27"/>
  <c r="C31" i="47" l="1"/>
  <c r="M30" i="47"/>
  <c r="M10" i="1"/>
  <c r="C11" i="1"/>
  <c r="S81" i="25"/>
  <c r="O80" i="25"/>
  <c r="X80" i="25"/>
  <c r="G80" i="25"/>
  <c r="H80" i="25"/>
  <c r="L80" i="25"/>
  <c r="N80" i="25"/>
  <c r="M14" i="45"/>
  <c r="C15" i="45"/>
  <c r="C15" i="44"/>
  <c r="M14" i="44"/>
  <c r="C15" i="43"/>
  <c r="M14" i="43"/>
  <c r="M13" i="42"/>
  <c r="C14" i="42"/>
  <c r="C15" i="41"/>
  <c r="M14" i="41"/>
  <c r="C15" i="40"/>
  <c r="M14" i="40"/>
  <c r="C15" i="39"/>
  <c r="M14" i="39"/>
  <c r="M14" i="38"/>
  <c r="C15" i="38"/>
  <c r="C15" i="37"/>
  <c r="M14" i="37"/>
  <c r="C15" i="36"/>
  <c r="M14" i="36"/>
  <c r="C15" i="35"/>
  <c r="M14" i="35"/>
  <c r="C15" i="34"/>
  <c r="M14" i="34"/>
  <c r="M13" i="33"/>
  <c r="C14" i="33"/>
  <c r="M13" i="32"/>
  <c r="C14" i="32"/>
  <c r="M13" i="31"/>
  <c r="C14" i="31"/>
  <c r="C15" i="30"/>
  <c r="M14" i="30"/>
  <c r="I32" i="1"/>
  <c r="J32" i="1" s="1"/>
  <c r="P32" i="1" s="1"/>
  <c r="E76" i="25" s="1"/>
  <c r="I31" i="1"/>
  <c r="J31" i="1" s="1"/>
  <c r="P31" i="1" s="1"/>
  <c r="E75" i="25" s="1"/>
  <c r="I33" i="1"/>
  <c r="J33" i="1" s="1"/>
  <c r="P33" i="1" s="1"/>
  <c r="E77" i="25" s="1"/>
  <c r="M13" i="29"/>
  <c r="C14" i="29"/>
  <c r="C15" i="28"/>
  <c r="M14" i="28"/>
  <c r="M13" i="27"/>
  <c r="C14" i="27"/>
  <c r="M31" i="47" l="1"/>
  <c r="C32" i="47"/>
  <c r="M11" i="1"/>
  <c r="C12" i="1"/>
  <c r="E78" i="25"/>
  <c r="N81" i="25"/>
  <c r="L81" i="25"/>
  <c r="H81" i="25"/>
  <c r="G81" i="25"/>
  <c r="X81" i="25"/>
  <c r="O81" i="25"/>
  <c r="S83" i="25"/>
  <c r="S82" i="25"/>
  <c r="C16" i="45"/>
  <c r="M15" i="45"/>
  <c r="C16" i="44"/>
  <c r="M15" i="44"/>
  <c r="C16" i="43"/>
  <c r="M15" i="43"/>
  <c r="M14" i="42"/>
  <c r="C15" i="42"/>
  <c r="C16" i="41"/>
  <c r="M15" i="41"/>
  <c r="C16" i="40"/>
  <c r="M15" i="40"/>
  <c r="C16" i="39"/>
  <c r="M15" i="39"/>
  <c r="C16" i="38"/>
  <c r="M15" i="38"/>
  <c r="C16" i="37"/>
  <c r="M15" i="37"/>
  <c r="C16" i="36"/>
  <c r="M15" i="36"/>
  <c r="C16" i="35"/>
  <c r="M15" i="35"/>
  <c r="C16" i="34"/>
  <c r="M15" i="34"/>
  <c r="M14" i="33"/>
  <c r="C15" i="33"/>
  <c r="M14" i="32"/>
  <c r="C15" i="32"/>
  <c r="M14" i="31"/>
  <c r="C15" i="31"/>
  <c r="C16" i="30"/>
  <c r="M15" i="30"/>
  <c r="M14" i="29"/>
  <c r="C15" i="29"/>
  <c r="C16" i="28"/>
  <c r="M15" i="28"/>
  <c r="M14" i="27"/>
  <c r="C15" i="27"/>
  <c r="C33" i="47" l="1"/>
  <c r="M32" i="47"/>
  <c r="M12" i="1"/>
  <c r="C13" i="1"/>
  <c r="O83" i="25"/>
  <c r="O82" i="25"/>
  <c r="X83" i="25"/>
  <c r="X82" i="25"/>
  <c r="G83" i="25"/>
  <c r="G82" i="25"/>
  <c r="H83" i="25"/>
  <c r="H82" i="25"/>
  <c r="L83" i="25"/>
  <c r="L82" i="25"/>
  <c r="N83" i="25"/>
  <c r="N82" i="25"/>
  <c r="E83" i="25"/>
  <c r="E81" i="25"/>
  <c r="E79" i="25"/>
  <c r="E92" i="25" s="1" a="1"/>
  <c r="E82" i="25"/>
  <c r="E80" i="25"/>
  <c r="M16" i="45"/>
  <c r="C17" i="45"/>
  <c r="C17" i="44"/>
  <c r="M16" i="44"/>
  <c r="C17" i="43"/>
  <c r="M16" i="43"/>
  <c r="C16" i="42"/>
  <c r="M15" i="42"/>
  <c r="C17" i="41"/>
  <c r="M16" i="41"/>
  <c r="C17" i="40"/>
  <c r="M16" i="40"/>
  <c r="C17" i="39"/>
  <c r="M16" i="39"/>
  <c r="M16" i="38"/>
  <c r="C17" i="38"/>
  <c r="C17" i="37"/>
  <c r="M16" i="37"/>
  <c r="C17" i="36"/>
  <c r="M16" i="36"/>
  <c r="C17" i="35"/>
  <c r="M16" i="35"/>
  <c r="M16" i="34"/>
  <c r="C17" i="34"/>
  <c r="C16" i="33"/>
  <c r="M15" i="33"/>
  <c r="C16" i="32"/>
  <c r="M15" i="32"/>
  <c r="C16" i="31"/>
  <c r="M15" i="31"/>
  <c r="C17" i="30"/>
  <c r="M16" i="30"/>
  <c r="C16" i="29"/>
  <c r="M15" i="29"/>
  <c r="M16" i="28"/>
  <c r="C17" i="28"/>
  <c r="C16" i="27"/>
  <c r="M15" i="27"/>
  <c r="E92" i="25" l="1"/>
  <c r="F92" i="25"/>
  <c r="AJ92" i="25"/>
  <c r="AE93" i="25"/>
  <c r="Y94" i="25"/>
  <c r="S95" i="25"/>
  <c r="K96" i="25"/>
  <c r="E97" i="25"/>
  <c r="AI97" i="25"/>
  <c r="AC98" i="25"/>
  <c r="W99" i="25"/>
  <c r="O100" i="25"/>
  <c r="G101" i="25"/>
  <c r="AB101" i="25"/>
  <c r="Q102" i="25"/>
  <c r="E103" i="25"/>
  <c r="Z103" i="25"/>
  <c r="K104" i="25"/>
  <c r="AE104" i="25"/>
  <c r="Q105" i="25"/>
  <c r="AK105" i="25"/>
  <c r="AS673" i="25" s="1"/>
  <c r="X106" i="25"/>
  <c r="I107" i="25"/>
  <c r="AD107" i="25"/>
  <c r="O108" i="25"/>
  <c r="AI108" i="25"/>
  <c r="U109" i="25"/>
  <c r="AM109" i="25"/>
  <c r="AS719" i="25" s="1"/>
  <c r="V110" i="25"/>
  <c r="E111" i="25"/>
  <c r="W111" i="25"/>
  <c r="F112" i="25"/>
  <c r="X112" i="25"/>
  <c r="G92" i="25"/>
  <c r="E93" i="25"/>
  <c r="AF93" i="25"/>
  <c r="Z94" i="25"/>
  <c r="U95" i="25"/>
  <c r="O96" i="25"/>
  <c r="I97" i="25"/>
  <c r="AJ97" i="25"/>
  <c r="AD98" i="25"/>
  <c r="Y99" i="25"/>
  <c r="S100" i="25"/>
  <c r="H101" i="25"/>
  <c r="AF101" i="25"/>
  <c r="U102" i="25"/>
  <c r="F103" i="25"/>
  <c r="AA103" i="25"/>
  <c r="L104" i="25"/>
  <c r="AH104" i="25"/>
  <c r="S105" i="25"/>
  <c r="E106" i="25"/>
  <c r="Y106" i="25"/>
  <c r="J107" i="25"/>
  <c r="AE107" i="25"/>
  <c r="P108" i="25"/>
  <c r="AL108" i="25"/>
  <c r="AS697" i="25" s="1"/>
  <c r="V109" i="25"/>
  <c r="E110" i="25"/>
  <c r="W110" i="25"/>
  <c r="F111" i="25"/>
  <c r="X111" i="25"/>
  <c r="G112" i="25"/>
  <c r="Y112" i="25"/>
  <c r="K108" i="25"/>
  <c r="AC93" i="25"/>
  <c r="AA101" i="25"/>
  <c r="J104" i="25"/>
  <c r="AA107" i="25"/>
  <c r="AK110" i="25"/>
  <c r="AS678" i="25" s="1"/>
  <c r="S99" i="25"/>
  <c r="K92" i="25"/>
  <c r="G93" i="25"/>
  <c r="AJ93" i="25"/>
  <c r="AD94" i="25"/>
  <c r="V95" i="25"/>
  <c r="P96" i="25"/>
  <c r="K97" i="25"/>
  <c r="E98" i="25"/>
  <c r="AH98" i="25"/>
  <c r="Z99" i="25"/>
  <c r="T100" i="25"/>
  <c r="I101" i="25"/>
  <c r="AG101" i="25"/>
  <c r="V102" i="25"/>
  <c r="I103" i="25"/>
  <c r="AC103" i="25"/>
  <c r="O104" i="25"/>
  <c r="AI104" i="25"/>
  <c r="T105" i="25"/>
  <c r="F106" i="25"/>
  <c r="Z106" i="25"/>
  <c r="M107" i="25"/>
  <c r="AG107" i="25"/>
  <c r="S108" i="25"/>
  <c r="AM108" i="25"/>
  <c r="AS718" i="25" s="1"/>
  <c r="W109" i="25"/>
  <c r="F110" i="25"/>
  <c r="X110" i="25"/>
  <c r="G111" i="25"/>
  <c r="Y111" i="25"/>
  <c r="H112" i="25"/>
  <c r="Z112" i="25"/>
  <c r="P92" i="25"/>
  <c r="H93" i="25"/>
  <c r="AK93" i="25"/>
  <c r="AS661" i="25" s="1"/>
  <c r="AF94" i="25"/>
  <c r="Z95" i="25"/>
  <c r="T96" i="25"/>
  <c r="L97" i="25"/>
  <c r="F98" i="25"/>
  <c r="AJ98" i="25"/>
  <c r="AD99" i="25"/>
  <c r="W100" i="25"/>
  <c r="L101" i="25"/>
  <c r="AJ101" i="25"/>
  <c r="Y102" i="25"/>
  <c r="J103" i="25"/>
  <c r="AD103" i="25"/>
  <c r="P104" i="25"/>
  <c r="AJ104" i="25"/>
  <c r="W105" i="25"/>
  <c r="H106" i="25"/>
  <c r="AC106" i="25"/>
  <c r="N107" i="25"/>
  <c r="AH107" i="25"/>
  <c r="T108" i="25"/>
  <c r="E109" i="25"/>
  <c r="X109" i="25"/>
  <c r="I110" i="25"/>
  <c r="Y110" i="25"/>
  <c r="J111" i="25"/>
  <c r="Z111" i="25"/>
  <c r="K112" i="25"/>
  <c r="AA112" i="25"/>
  <c r="AF108" i="25"/>
  <c r="U94" i="25"/>
  <c r="AM100" i="25"/>
  <c r="AS710" i="25" s="1"/>
  <c r="W103" i="25"/>
  <c r="U106" i="25"/>
  <c r="AJ109" i="25"/>
  <c r="AL111" i="25"/>
  <c r="AS700" i="25" s="1"/>
  <c r="Y98" i="25"/>
  <c r="R92" i="25"/>
  <c r="L93" i="25"/>
  <c r="F94" i="25"/>
  <c r="AG94" i="25"/>
  <c r="AA95" i="25"/>
  <c r="V96" i="25"/>
  <c r="P97" i="25"/>
  <c r="J98" i="25"/>
  <c r="AK98" i="25"/>
  <c r="AS666" i="25" s="1"/>
  <c r="AE99" i="25"/>
  <c r="X100" i="25"/>
  <c r="M101" i="25"/>
  <c r="AK101" i="25"/>
  <c r="AS669" i="25" s="1"/>
  <c r="Z102" i="25"/>
  <c r="K103" i="25"/>
  <c r="AG103" i="25"/>
  <c r="R104" i="25"/>
  <c r="AM104" i="25"/>
  <c r="AS714" i="25" s="1"/>
  <c r="X105" i="25"/>
  <c r="I106" i="25"/>
  <c r="AD106" i="25"/>
  <c r="O107" i="25"/>
  <c r="AK107" i="25"/>
  <c r="AS675" i="25" s="1"/>
  <c r="V108" i="25"/>
  <c r="H109" i="25"/>
  <c r="AA109" i="25"/>
  <c r="J110" i="25"/>
  <c r="AB110" i="25"/>
  <c r="K111" i="25"/>
  <c r="AC111" i="25"/>
  <c r="L112" i="25"/>
  <c r="AD112" i="25"/>
  <c r="AJ111" i="25"/>
  <c r="T94" i="25"/>
  <c r="Y101" i="25"/>
  <c r="Z107" i="25"/>
  <c r="T112" i="25"/>
  <c r="J96" i="25"/>
  <c r="AJ105" i="25"/>
  <c r="V111" i="25"/>
  <c r="S92" i="25"/>
  <c r="M93" i="25"/>
  <c r="H94" i="25"/>
  <c r="AK94" i="25"/>
  <c r="AS662" i="25" s="1"/>
  <c r="AE95" i="25"/>
  <c r="W96" i="25"/>
  <c r="Q97" i="25"/>
  <c r="L98" i="25"/>
  <c r="F99" i="25"/>
  <c r="AI99" i="25"/>
  <c r="Z100" i="25"/>
  <c r="O101" i="25"/>
  <c r="AM101" i="25"/>
  <c r="AS711" i="25" s="1"/>
  <c r="AB102" i="25"/>
  <c r="N103" i="25"/>
  <c r="AH103" i="25"/>
  <c r="S104" i="25"/>
  <c r="E105" i="25"/>
  <c r="Y105" i="25"/>
  <c r="L106" i="25"/>
  <c r="AF106" i="25"/>
  <c r="R107" i="25"/>
  <c r="AL107" i="25"/>
  <c r="AS696" i="25" s="1"/>
  <c r="W108" i="25"/>
  <c r="I109" i="25"/>
  <c r="AB109" i="25"/>
  <c r="K110" i="25"/>
  <c r="AC110" i="25"/>
  <c r="L111" i="25"/>
  <c r="AD111" i="25"/>
  <c r="M112" i="25"/>
  <c r="AE112" i="25"/>
  <c r="AI110" i="25"/>
  <c r="H96" i="25"/>
  <c r="L100" i="25"/>
  <c r="G104" i="25"/>
  <c r="F107" i="25"/>
  <c r="R110" i="25"/>
  <c r="AL112" i="25"/>
  <c r="AS701" i="25" s="1"/>
  <c r="AM96" i="25"/>
  <c r="AS706" i="25" s="1"/>
  <c r="AH108" i="25"/>
  <c r="W92" i="25"/>
  <c r="Q93" i="25"/>
  <c r="I94" i="25"/>
  <c r="AL94" i="25"/>
  <c r="AS683" i="25" s="1"/>
  <c r="AG95" i="25"/>
  <c r="AA96" i="25"/>
  <c r="U97" i="25"/>
  <c r="M98" i="25"/>
  <c r="G99" i="25"/>
  <c r="AK99" i="25"/>
  <c r="AS667" i="25" s="1"/>
  <c r="AA100" i="25"/>
  <c r="P101" i="25"/>
  <c r="E102" i="25"/>
  <c r="AC102" i="25"/>
  <c r="O103" i="25"/>
  <c r="AI103" i="25"/>
  <c r="V104" i="25"/>
  <c r="G105" i="25"/>
  <c r="AB105" i="25"/>
  <c r="M106" i="25"/>
  <c r="AG106" i="25"/>
  <c r="S107" i="25"/>
  <c r="AM107" i="25"/>
  <c r="AS717" i="25" s="1"/>
  <c r="Z108" i="25"/>
  <c r="K109" i="25"/>
  <c r="AC109" i="25"/>
  <c r="L110" i="25"/>
  <c r="AD110" i="25"/>
  <c r="M111" i="25"/>
  <c r="AE111" i="25"/>
  <c r="N112" i="25"/>
  <c r="AF112" i="25"/>
  <c r="AE92" i="25"/>
  <c r="AL100" i="25"/>
  <c r="AS689" i="25" s="1"/>
  <c r="T106" i="25"/>
  <c r="AJ110" i="25"/>
  <c r="AG97" i="25"/>
  <c r="G107" i="25"/>
  <c r="W112" i="25"/>
  <c r="X92" i="25"/>
  <c r="S93" i="25"/>
  <c r="M94" i="25"/>
  <c r="G95" i="25"/>
  <c r="AH95" i="25"/>
  <c r="AB96" i="25"/>
  <c r="W97" i="25"/>
  <c r="Q98" i="25"/>
  <c r="K99" i="25"/>
  <c r="AL99" i="25"/>
  <c r="AS688" i="25" s="1"/>
  <c r="AE100" i="25"/>
  <c r="T101" i="25"/>
  <c r="I102" i="25"/>
  <c r="AF102" i="25"/>
  <c r="Q103" i="25"/>
  <c r="AL103" i="25"/>
  <c r="AS692" i="25" s="1"/>
  <c r="W104" i="25"/>
  <c r="H105" i="25"/>
  <c r="AC105" i="25"/>
  <c r="N106" i="25"/>
  <c r="AJ106" i="25"/>
  <c r="U107" i="25"/>
  <c r="G108" i="25"/>
  <c r="AA108" i="25"/>
  <c r="L109" i="25"/>
  <c r="AF109" i="25"/>
  <c r="M110" i="25"/>
  <c r="AG110" i="25"/>
  <c r="N111" i="25"/>
  <c r="AH111" i="25"/>
  <c r="O112" i="25"/>
  <c r="AI112" i="25"/>
  <c r="X93" i="25"/>
  <c r="J95" i="25"/>
  <c r="AH96" i="25"/>
  <c r="AB97" i="25"/>
  <c r="N99" i="25"/>
  <c r="AJ100" i="25"/>
  <c r="AH102" i="25"/>
  <c r="F104" i="25"/>
  <c r="L105" i="25"/>
  <c r="R106" i="25"/>
  <c r="Y107" i="25"/>
  <c r="AE108" i="25"/>
  <c r="Q110" i="25"/>
  <c r="S112" i="25"/>
  <c r="N95" i="25"/>
  <c r="AC97" i="25"/>
  <c r="R99" i="25"/>
  <c r="AK102" i="25"/>
  <c r="AS670" i="25" s="1"/>
  <c r="AB104" i="25"/>
  <c r="AI105" i="25"/>
  <c r="AI109" i="25"/>
  <c r="S111" i="25"/>
  <c r="AI92" i="25"/>
  <c r="P102" i="25"/>
  <c r="AD104" i="25"/>
  <c r="N108" i="25"/>
  <c r="U110" i="25"/>
  <c r="AB92" i="25"/>
  <c r="T93" i="25"/>
  <c r="N94" i="25"/>
  <c r="I95" i="25"/>
  <c r="AL95" i="25"/>
  <c r="AS684" i="25" s="1"/>
  <c r="AF96" i="25"/>
  <c r="X97" i="25"/>
  <c r="R98" i="25"/>
  <c r="M99" i="25"/>
  <c r="G100" i="25"/>
  <c r="AF100" i="25"/>
  <c r="U101" i="25"/>
  <c r="J102" i="25"/>
  <c r="AG102" i="25"/>
  <c r="R103" i="25"/>
  <c r="AM103" i="25"/>
  <c r="AS713" i="25" s="1"/>
  <c r="X104" i="25"/>
  <c r="K105" i="25"/>
  <c r="AE105" i="25"/>
  <c r="Q106" i="25"/>
  <c r="AK106" i="25"/>
  <c r="AS674" i="25" s="1"/>
  <c r="V107" i="25"/>
  <c r="H108" i="25"/>
  <c r="AB108" i="25"/>
  <c r="O109" i="25"/>
  <c r="AG109" i="25"/>
  <c r="P110" i="25"/>
  <c r="AH110" i="25"/>
  <c r="Q111" i="25"/>
  <c r="AI111" i="25"/>
  <c r="R112" i="25"/>
  <c r="AJ112" i="25"/>
  <c r="AD92" i="25"/>
  <c r="R94" i="25"/>
  <c r="AM95" i="25"/>
  <c r="AS705" i="25" s="1"/>
  <c r="V98" i="25"/>
  <c r="H100" i="25"/>
  <c r="X101" i="25"/>
  <c r="M102" i="25"/>
  <c r="U103" i="25"/>
  <c r="AA104" i="25"/>
  <c r="AF105" i="25"/>
  <c r="AL106" i="25"/>
  <c r="AS695" i="25" s="1"/>
  <c r="J108" i="25"/>
  <c r="P109" i="25"/>
  <c r="AH109" i="25"/>
  <c r="R111" i="25"/>
  <c r="AK112" i="25"/>
  <c r="AS680" i="25" s="1"/>
  <c r="Y93" i="25"/>
  <c r="AI96" i="25"/>
  <c r="X98" i="25"/>
  <c r="N102" i="25"/>
  <c r="V103" i="25"/>
  <c r="M105" i="25"/>
  <c r="Q109" i="25"/>
  <c r="AK111" i="25"/>
  <c r="AS679" i="25" s="1"/>
  <c r="O95" i="25"/>
  <c r="N100" i="25"/>
  <c r="AL102" i="25"/>
  <c r="AS691" i="25" s="1"/>
  <c r="P105" i="25"/>
  <c r="T109" i="25"/>
  <c r="AM112" i="25"/>
  <c r="AS722" i="25" s="1"/>
  <c r="AI100" i="25"/>
  <c r="K100" i="25"/>
  <c r="G96" i="25"/>
  <c r="AH112" i="25"/>
  <c r="AD108" i="25"/>
  <c r="Z104" i="25"/>
  <c r="V100" i="25"/>
  <c r="R96" i="25"/>
  <c r="N92" i="25"/>
  <c r="F109" i="25"/>
  <c r="AK104" i="25"/>
  <c r="AS672" i="25" s="1"/>
  <c r="AG100" i="25"/>
  <c r="AC96" i="25"/>
  <c r="Y92" i="25"/>
  <c r="AB111" i="25"/>
  <c r="X107" i="25"/>
  <c r="T103" i="25"/>
  <c r="P99" i="25"/>
  <c r="L95" i="25"/>
  <c r="S101" i="25"/>
  <c r="Y95" i="25"/>
  <c r="AM111" i="25"/>
  <c r="AS721" i="25" s="1"/>
  <c r="AI107" i="25"/>
  <c r="AE103" i="25"/>
  <c r="AA99" i="25"/>
  <c r="W95" i="25"/>
  <c r="AG108" i="25"/>
  <c r="AC104" i="25"/>
  <c r="Y100" i="25"/>
  <c r="U96" i="25"/>
  <c r="Q92" i="25"/>
  <c r="AH99" i="25"/>
  <c r="AD95" i="25"/>
  <c r="V112" i="25"/>
  <c r="R108" i="25"/>
  <c r="N104" i="25"/>
  <c r="J100" i="25"/>
  <c r="F96" i="25"/>
  <c r="AG112" i="25"/>
  <c r="AC108" i="25"/>
  <c r="Y104" i="25"/>
  <c r="U100" i="25"/>
  <c r="Q96" i="25"/>
  <c r="M92" i="25"/>
  <c r="P111" i="25"/>
  <c r="L107" i="25"/>
  <c r="H103" i="25"/>
  <c r="AM98" i="25"/>
  <c r="AS708" i="25" s="1"/>
  <c r="AI94" i="25"/>
  <c r="AD100" i="25"/>
  <c r="M95" i="25"/>
  <c r="AA111" i="25"/>
  <c r="W107" i="25"/>
  <c r="S103" i="25"/>
  <c r="O99" i="25"/>
  <c r="K95" i="25"/>
  <c r="U108" i="25"/>
  <c r="Q104" i="25"/>
  <c r="M100" i="25"/>
  <c r="I96" i="25"/>
  <c r="V99" i="25"/>
  <c r="R95" i="25"/>
  <c r="J112" i="25"/>
  <c r="F108" i="25"/>
  <c r="AK103" i="25"/>
  <c r="AS671" i="25" s="1"/>
  <c r="AG99" i="25"/>
  <c r="AC95" i="25"/>
  <c r="U112" i="25"/>
  <c r="Q108" i="25"/>
  <c r="M104" i="25"/>
  <c r="I100" i="25"/>
  <c r="E96" i="25"/>
  <c r="L92" i="25"/>
  <c r="AM110" i="25"/>
  <c r="AS720" i="25" s="1"/>
  <c r="AI106" i="25"/>
  <c r="AE102" i="25"/>
  <c r="AA98" i="25"/>
  <c r="W94" i="25"/>
  <c r="F100" i="25"/>
  <c r="AJ94" i="25"/>
  <c r="O111" i="25"/>
  <c r="K107" i="25"/>
  <c r="G103" i="25"/>
  <c r="AL98" i="25"/>
  <c r="AS687" i="25" s="1"/>
  <c r="AH94" i="25"/>
  <c r="I108" i="25"/>
  <c r="J99" i="25"/>
  <c r="F95" i="25"/>
  <c r="AG111" i="25"/>
  <c r="AC107" i="25"/>
  <c r="Y103" i="25"/>
  <c r="U99" i="25"/>
  <c r="Q95" i="25"/>
  <c r="I112" i="25"/>
  <c r="E108" i="25"/>
  <c r="AJ103" i="25"/>
  <c r="AF99" i="25"/>
  <c r="AB95" i="25"/>
  <c r="AE101" i="25"/>
  <c r="AA110" i="25"/>
  <c r="W106" i="25"/>
  <c r="S102" i="25"/>
  <c r="O98" i="25"/>
  <c r="K94" i="25"/>
  <c r="Q99" i="25"/>
  <c r="X94" i="25"/>
  <c r="AL110" i="25"/>
  <c r="AS699" i="25" s="1"/>
  <c r="AH106" i="25"/>
  <c r="AD102" i="25"/>
  <c r="Z98" i="25"/>
  <c r="V94" i="25"/>
  <c r="AF107" i="25"/>
  <c r="AB103" i="25"/>
  <c r="X99" i="25"/>
  <c r="T95" i="25"/>
  <c r="Q94" i="25"/>
  <c r="H99" i="25"/>
  <c r="AL109" i="25"/>
  <c r="AS698" i="25" s="1"/>
  <c r="AD101" i="25"/>
  <c r="V93" i="25"/>
  <c r="AI93" i="25"/>
  <c r="J106" i="25"/>
  <c r="AK97" i="25"/>
  <c r="AS665" i="25" s="1"/>
  <c r="H107" i="25"/>
  <c r="AI98" i="25"/>
  <c r="AG98" i="25"/>
  <c r="AC94" i="25"/>
  <c r="U111" i="25"/>
  <c r="Q107" i="25"/>
  <c r="M103" i="25"/>
  <c r="I99" i="25"/>
  <c r="E95" i="25"/>
  <c r="AF111" i="25"/>
  <c r="AB107" i="25"/>
  <c r="X103" i="25"/>
  <c r="T99" i="25"/>
  <c r="P95" i="25"/>
  <c r="R100" i="25"/>
  <c r="O110" i="25"/>
  <c r="K106" i="25"/>
  <c r="G102" i="25"/>
  <c r="AL97" i="25"/>
  <c r="AS686" i="25" s="1"/>
  <c r="AH93" i="25"/>
  <c r="AB98" i="25"/>
  <c r="L94" i="25"/>
  <c r="Z110" i="25"/>
  <c r="V106" i="25"/>
  <c r="R102" i="25"/>
  <c r="N98" i="25"/>
  <c r="J94" i="25"/>
  <c r="T107" i="25"/>
  <c r="P103" i="25"/>
  <c r="L99" i="25"/>
  <c r="H95" i="25"/>
  <c r="U98" i="25"/>
  <c r="I111" i="25"/>
  <c r="E107" i="25"/>
  <c r="AJ102" i="25"/>
  <c r="AF98" i="25"/>
  <c r="AB94" i="25"/>
  <c r="T111" i="25"/>
  <c r="P107" i="25"/>
  <c r="L103" i="25"/>
  <c r="AM94" i="25"/>
  <c r="AS704" i="25" s="1"/>
  <c r="AC99" i="25"/>
  <c r="AH105" i="25"/>
  <c r="Z97" i="25"/>
  <c r="P98" i="25"/>
  <c r="N110" i="25"/>
  <c r="F102" i="25"/>
  <c r="AG93" i="25"/>
  <c r="AM102" i="25"/>
  <c r="AS712" i="25" s="1"/>
  <c r="AE94" i="25"/>
  <c r="I98" i="25"/>
  <c r="AF97" i="25"/>
  <c r="AB93" i="25"/>
  <c r="T110" i="25"/>
  <c r="P106" i="25"/>
  <c r="L102" i="25"/>
  <c r="H98" i="25"/>
  <c r="AM93" i="25"/>
  <c r="AS703" i="25" s="1"/>
  <c r="AE110" i="25"/>
  <c r="AA106" i="25"/>
  <c r="W102" i="25"/>
  <c r="S98" i="25"/>
  <c r="O94" i="25"/>
  <c r="AA97" i="25"/>
  <c r="N109" i="25"/>
  <c r="J105" i="25"/>
  <c r="F101" i="25"/>
  <c r="AK96" i="25"/>
  <c r="AS664" i="25" s="1"/>
  <c r="AG92" i="25"/>
  <c r="O97" i="25"/>
  <c r="K93" i="25"/>
  <c r="Y109" i="25"/>
  <c r="U105" i="25"/>
  <c r="Q101" i="25"/>
  <c r="M97" i="25"/>
  <c r="I93" i="25"/>
  <c r="S106" i="25"/>
  <c r="O102" i="25"/>
  <c r="K98" i="25"/>
  <c r="G94" i="25"/>
  <c r="T97" i="25"/>
  <c r="P93" i="25"/>
  <c r="H110" i="25"/>
  <c r="AM105" i="25"/>
  <c r="AS715" i="25" s="1"/>
  <c r="AI101" i="25"/>
  <c r="AE97" i="25"/>
  <c r="AA93" i="25"/>
  <c r="S110" i="25"/>
  <c r="O106" i="25"/>
  <c r="K102" i="25"/>
  <c r="G98" i="25"/>
  <c r="AL93" i="25"/>
  <c r="AS682" i="25" s="1"/>
  <c r="V92" i="25"/>
  <c r="AK108" i="25"/>
  <c r="AS676" i="25" s="1"/>
  <c r="AG104" i="25"/>
  <c r="AC100" i="25"/>
  <c r="Y96" i="25"/>
  <c r="U92" i="25"/>
  <c r="AL96" i="25"/>
  <c r="AS685" i="25" s="1"/>
  <c r="AH92" i="25"/>
  <c r="M109" i="25"/>
  <c r="I105" i="25"/>
  <c r="AJ96" i="25"/>
  <c r="AF92" i="25"/>
  <c r="G106" i="25"/>
  <c r="AL101" i="25"/>
  <c r="AS690" i="25" s="1"/>
  <c r="AH97" i="25"/>
  <c r="H97" i="25"/>
  <c r="AM92" i="25"/>
  <c r="AS702" i="25" s="1"/>
  <c r="AE109" i="25"/>
  <c r="AA105" i="25"/>
  <c r="W101" i="25"/>
  <c r="S97" i="25"/>
  <c r="O93" i="25"/>
  <c r="G110" i="25"/>
  <c r="AL105" i="25"/>
  <c r="AS694" i="25" s="1"/>
  <c r="AH101" i="25"/>
  <c r="AD97" i="25"/>
  <c r="Z93" i="25"/>
  <c r="AC112" i="25"/>
  <c r="Y108" i="25"/>
  <c r="U104" i="25"/>
  <c r="Q100" i="25"/>
  <c r="M96" i="25"/>
  <c r="I92" i="25"/>
  <c r="Z96" i="25"/>
  <c r="J92" i="25"/>
  <c r="AJ108" i="25"/>
  <c r="AF104" i="25"/>
  <c r="AB100" i="25"/>
  <c r="X96" i="25"/>
  <c r="T92" i="25"/>
  <c r="AD105" i="25"/>
  <c r="Z101" i="25"/>
  <c r="V97" i="25"/>
  <c r="R93" i="25"/>
  <c r="AE96" i="25"/>
  <c r="AA92" i="25"/>
  <c r="S109" i="25"/>
  <c r="O105" i="25"/>
  <c r="K101" i="25"/>
  <c r="S96" i="25"/>
  <c r="P94" i="25"/>
  <c r="AE98" i="25"/>
  <c r="V105" i="25"/>
  <c r="AM97" i="25"/>
  <c r="AS707" i="25" s="1"/>
  <c r="AC101" i="25"/>
  <c r="F105" i="25"/>
  <c r="F93" i="25"/>
  <c r="J93" i="25"/>
  <c r="H104" i="25"/>
  <c r="E94" i="25"/>
  <c r="AL92" i="25"/>
  <c r="AS681" i="25" s="1"/>
  <c r="R97" i="25"/>
  <c r="I104" i="25"/>
  <c r="N96" i="25"/>
  <c r="E101" i="25"/>
  <c r="E104" i="25"/>
  <c r="AC92" i="25"/>
  <c r="O92" i="25"/>
  <c r="Z92" i="25"/>
  <c r="F97" i="25"/>
  <c r="AF103" i="25"/>
  <c r="AK95" i="25"/>
  <c r="AS663" i="25" s="1"/>
  <c r="P100" i="25"/>
  <c r="AA102" i="25"/>
  <c r="AF110" i="25"/>
  <c r="H111" i="25"/>
  <c r="AA94" i="25"/>
  <c r="R101" i="25"/>
  <c r="W93" i="25"/>
  <c r="AM99" i="25"/>
  <c r="AS709" i="25" s="1"/>
  <c r="N101" i="25"/>
  <c r="AL104" i="25"/>
  <c r="AS693" i="25" s="1"/>
  <c r="N97" i="25"/>
  <c r="AK109" i="25"/>
  <c r="AS677" i="25" s="1"/>
  <c r="AI102" i="25"/>
  <c r="AF95" i="25"/>
  <c r="AJ107" i="25"/>
  <c r="G109" i="25"/>
  <c r="AD109" i="25"/>
  <c r="N93" i="25"/>
  <c r="E100" i="25"/>
  <c r="AB112" i="25"/>
  <c r="Y97" i="25"/>
  <c r="AK100" i="25"/>
  <c r="AS668" i="25" s="1"/>
  <c r="AM106" i="25"/>
  <c r="AS716" i="25" s="1"/>
  <c r="W98" i="25"/>
  <c r="AG105" i="25"/>
  <c r="R105" i="25"/>
  <c r="AB106" i="25"/>
  <c r="R109" i="25"/>
  <c r="AK92" i="25"/>
  <c r="AS660" i="25" s="1"/>
  <c r="AB99" i="25"/>
  <c r="P112" i="25"/>
  <c r="L96" i="25"/>
  <c r="AJ99" i="25"/>
  <c r="E99" i="25"/>
  <c r="AI95" i="25"/>
  <c r="T98" i="25"/>
  <c r="X102" i="25"/>
  <c r="Z105" i="25"/>
  <c r="Q112" i="25"/>
  <c r="AJ95" i="25"/>
  <c r="X108" i="25"/>
  <c r="U93" i="25"/>
  <c r="J97" i="25"/>
  <c r="AG96" i="25"/>
  <c r="Z109" i="25"/>
  <c r="H102" i="25"/>
  <c r="AH100" i="25"/>
  <c r="N105" i="25"/>
  <c r="E112" i="25"/>
  <c r="X95" i="25"/>
  <c r="L108" i="25"/>
  <c r="H92" i="25"/>
  <c r="J109" i="25"/>
  <c r="J101" i="25"/>
  <c r="G97" i="25"/>
  <c r="V101" i="25"/>
  <c r="M108" i="25"/>
  <c r="T102" i="25"/>
  <c r="T104" i="25"/>
  <c r="AE106" i="25"/>
  <c r="S94" i="25"/>
  <c r="AD96" i="25"/>
  <c r="AD93" i="25"/>
  <c r="C34" i="47"/>
  <c r="M33" i="47"/>
  <c r="M13" i="1"/>
  <c r="C14" i="1"/>
  <c r="M17" i="45"/>
  <c r="C18" i="45"/>
  <c r="M17" i="44"/>
  <c r="C18" i="44"/>
  <c r="M17" i="43"/>
  <c r="C18" i="43"/>
  <c r="C17" i="42"/>
  <c r="M16" i="42"/>
  <c r="M17" i="41"/>
  <c r="C18" i="41"/>
  <c r="M17" i="40"/>
  <c r="C18" i="40"/>
  <c r="C18" i="39"/>
  <c r="M17" i="39"/>
  <c r="M17" i="38"/>
  <c r="C18" i="38"/>
  <c r="C18" i="37"/>
  <c r="M17" i="37"/>
  <c r="M17" i="36"/>
  <c r="C18" i="36"/>
  <c r="M17" i="35"/>
  <c r="C18" i="35"/>
  <c r="M17" i="34"/>
  <c r="C18" i="34"/>
  <c r="C17" i="33"/>
  <c r="M16" i="33"/>
  <c r="C17" i="32"/>
  <c r="M16" i="32"/>
  <c r="C17" i="31"/>
  <c r="M16" i="31"/>
  <c r="M17" i="30"/>
  <c r="C18" i="30"/>
  <c r="M16" i="29"/>
  <c r="C17" i="29"/>
  <c r="M17" i="28"/>
  <c r="C18" i="28"/>
  <c r="M16" i="27"/>
  <c r="C17" i="27"/>
  <c r="C35" i="47" l="1"/>
  <c r="M34" i="47"/>
  <c r="M14" i="1"/>
  <c r="C15" i="1"/>
  <c r="AS51" i="25"/>
  <c r="AS135" i="25"/>
  <c r="AS219" i="25"/>
  <c r="AS303" i="25"/>
  <c r="AS387" i="25"/>
  <c r="AS471" i="25"/>
  <c r="AS555" i="25"/>
  <c r="AS639" i="25"/>
  <c r="AS52" i="25"/>
  <c r="AS136" i="25"/>
  <c r="AS220" i="25"/>
  <c r="AS304" i="25"/>
  <c r="AS388" i="25"/>
  <c r="AS472" i="25"/>
  <c r="AS556" i="25"/>
  <c r="AS640" i="25"/>
  <c r="AS53" i="25"/>
  <c r="AS137" i="25"/>
  <c r="AS221" i="25"/>
  <c r="AS305" i="25"/>
  <c r="AS389" i="25"/>
  <c r="AS473" i="25"/>
  <c r="AS557" i="25"/>
  <c r="AS641" i="25"/>
  <c r="AS54" i="25"/>
  <c r="AS138" i="25"/>
  <c r="AS222" i="25"/>
  <c r="AS306" i="25"/>
  <c r="AS390" i="25"/>
  <c r="AS474" i="25"/>
  <c r="AS558" i="25"/>
  <c r="AS642" i="25"/>
  <c r="AS55" i="25"/>
  <c r="AS139" i="25"/>
  <c r="AS223" i="25"/>
  <c r="AS307" i="25"/>
  <c r="AS391" i="25"/>
  <c r="AS475" i="25"/>
  <c r="AS559" i="25"/>
  <c r="AS643" i="25"/>
  <c r="AS56" i="25"/>
  <c r="AS140" i="25"/>
  <c r="AS203" i="25"/>
  <c r="AS245" i="25"/>
  <c r="AS287" i="25"/>
  <c r="AS329" i="25"/>
  <c r="AS371" i="25"/>
  <c r="AS413" i="25"/>
  <c r="AS455" i="25"/>
  <c r="AS497" i="25"/>
  <c r="AS539" i="25"/>
  <c r="AS581" i="25"/>
  <c r="AS623" i="25"/>
  <c r="AS93" i="25"/>
  <c r="AS261" i="25"/>
  <c r="AS429" i="25"/>
  <c r="AS597" i="25"/>
  <c r="AS94" i="25"/>
  <c r="AS262" i="25"/>
  <c r="AS430" i="25"/>
  <c r="AS598" i="25"/>
  <c r="AS95" i="25"/>
  <c r="AS263" i="25"/>
  <c r="AS431" i="25"/>
  <c r="AS599" i="25"/>
  <c r="AS96" i="25"/>
  <c r="AS264" i="25"/>
  <c r="AS432" i="25"/>
  <c r="AS600" i="25"/>
  <c r="AS97" i="25"/>
  <c r="AS265" i="25"/>
  <c r="AS433" i="25"/>
  <c r="AS601" i="25"/>
  <c r="AS98" i="25"/>
  <c r="AS224" i="25"/>
  <c r="AS308" i="25"/>
  <c r="AS392" i="25"/>
  <c r="AS476" i="25"/>
  <c r="AS560" i="25"/>
  <c r="AS644" i="25"/>
  <c r="AS15" i="25"/>
  <c r="AS57" i="25"/>
  <c r="AS99" i="25"/>
  <c r="AS141" i="25"/>
  <c r="AS183" i="25"/>
  <c r="AS225" i="25"/>
  <c r="AS267" i="25"/>
  <c r="AS309" i="25"/>
  <c r="AS351" i="25"/>
  <c r="AS393" i="25"/>
  <c r="AS435" i="25"/>
  <c r="AS477" i="25"/>
  <c r="AS519" i="25"/>
  <c r="AS561" i="25"/>
  <c r="AS603" i="25"/>
  <c r="AS645" i="25"/>
  <c r="AS16" i="25"/>
  <c r="AS58" i="25"/>
  <c r="AS100" i="25"/>
  <c r="AS142" i="25"/>
  <c r="AS184" i="25"/>
  <c r="AS226" i="25"/>
  <c r="AS268" i="25"/>
  <c r="AS310" i="25"/>
  <c r="AS352" i="25"/>
  <c r="AS394" i="25"/>
  <c r="AS436" i="25"/>
  <c r="AS478" i="25"/>
  <c r="AS520" i="25"/>
  <c r="AS562" i="25"/>
  <c r="AS604" i="25"/>
  <c r="AS646" i="25"/>
  <c r="AS17" i="25"/>
  <c r="AS59" i="25"/>
  <c r="AS101" i="25"/>
  <c r="AS143" i="25"/>
  <c r="AS185" i="25"/>
  <c r="AS227" i="25"/>
  <c r="AS269" i="25"/>
  <c r="AS311" i="25"/>
  <c r="AS353" i="25"/>
  <c r="AS395" i="25"/>
  <c r="AS437" i="25"/>
  <c r="AS479" i="25"/>
  <c r="AS521" i="25"/>
  <c r="AS563" i="25"/>
  <c r="AS605" i="25"/>
  <c r="AS647" i="25"/>
  <c r="AS18" i="25"/>
  <c r="AS60" i="25"/>
  <c r="AS102" i="25"/>
  <c r="AS144" i="25"/>
  <c r="AS186" i="25"/>
  <c r="AS228" i="25"/>
  <c r="AS270" i="25"/>
  <c r="AS312" i="25"/>
  <c r="AS354" i="25"/>
  <c r="AS396" i="25"/>
  <c r="AS438" i="25"/>
  <c r="AS480" i="25"/>
  <c r="AS522" i="25"/>
  <c r="AS564" i="25"/>
  <c r="AS606" i="25"/>
  <c r="AS648" i="25"/>
  <c r="AS19" i="25"/>
  <c r="AS61" i="25"/>
  <c r="AS103" i="25"/>
  <c r="AS145" i="25"/>
  <c r="AS187" i="25"/>
  <c r="AS229" i="25"/>
  <c r="AS271" i="25"/>
  <c r="AS313" i="25"/>
  <c r="AS355" i="25"/>
  <c r="AS397" i="25"/>
  <c r="AS439" i="25"/>
  <c r="AS481" i="25"/>
  <c r="AS523" i="25"/>
  <c r="AS565" i="25"/>
  <c r="AS607" i="25"/>
  <c r="AS649" i="25"/>
  <c r="AS20" i="25"/>
  <c r="AS62" i="25"/>
  <c r="AS104" i="25"/>
  <c r="AS146" i="25"/>
  <c r="AS188" i="25"/>
  <c r="AS230" i="25"/>
  <c r="AS272" i="25"/>
  <c r="AS314" i="25"/>
  <c r="AS356" i="25"/>
  <c r="AS398" i="25"/>
  <c r="AS440" i="25"/>
  <c r="AS482" i="25"/>
  <c r="AS524" i="25"/>
  <c r="AS566" i="25"/>
  <c r="AS608" i="25"/>
  <c r="AS650" i="25"/>
  <c r="AS21" i="25"/>
  <c r="AS63" i="25"/>
  <c r="AS105" i="25"/>
  <c r="AS147" i="25"/>
  <c r="AS189" i="25"/>
  <c r="AS231" i="25"/>
  <c r="AS273" i="25"/>
  <c r="AS315" i="25"/>
  <c r="AS357" i="25"/>
  <c r="AS399" i="25"/>
  <c r="AS441" i="25"/>
  <c r="AS483" i="25"/>
  <c r="AS525" i="25"/>
  <c r="AS567" i="25"/>
  <c r="AS609" i="25"/>
  <c r="AS651" i="25"/>
  <c r="AS22" i="25"/>
  <c r="AS64" i="25"/>
  <c r="AS106" i="25"/>
  <c r="AS148" i="25"/>
  <c r="AS190" i="25"/>
  <c r="AS232" i="25"/>
  <c r="AS274" i="25"/>
  <c r="AS316" i="25"/>
  <c r="AS358" i="25"/>
  <c r="AS400" i="25"/>
  <c r="AS442" i="25"/>
  <c r="AS484" i="25"/>
  <c r="AS526" i="25"/>
  <c r="AS568" i="25"/>
  <c r="AS9" i="25"/>
  <c r="AS177" i="25"/>
  <c r="AS345" i="25"/>
  <c r="AS513" i="25"/>
  <c r="AS10" i="25"/>
  <c r="AS178" i="25"/>
  <c r="AS346" i="25"/>
  <c r="AS514" i="25"/>
  <c r="AS11" i="25"/>
  <c r="AS179" i="25"/>
  <c r="AS347" i="25"/>
  <c r="AS515" i="25"/>
  <c r="AS12" i="25"/>
  <c r="AS180" i="25"/>
  <c r="AS348" i="25"/>
  <c r="AS516" i="25"/>
  <c r="AS13" i="25"/>
  <c r="AS181" i="25"/>
  <c r="AS349" i="25"/>
  <c r="AS517" i="25"/>
  <c r="AS14" i="25"/>
  <c r="AS182" i="25"/>
  <c r="AS266" i="25"/>
  <c r="AS350" i="25"/>
  <c r="AS434" i="25"/>
  <c r="AS518" i="25"/>
  <c r="AS602" i="25"/>
  <c r="AS36" i="25"/>
  <c r="AS78" i="25"/>
  <c r="AS120" i="25"/>
  <c r="AS162" i="25"/>
  <c r="AS204" i="25"/>
  <c r="AS246" i="25"/>
  <c r="AS288" i="25"/>
  <c r="AS330" i="25"/>
  <c r="AS372" i="25"/>
  <c r="AS414" i="25"/>
  <c r="AS456" i="25"/>
  <c r="AS498" i="25"/>
  <c r="AS540" i="25"/>
  <c r="AS582" i="25"/>
  <c r="AS624" i="25"/>
  <c r="AS37" i="25"/>
  <c r="AS79" i="25"/>
  <c r="AS121" i="25"/>
  <c r="AS163" i="25"/>
  <c r="AS205" i="25"/>
  <c r="AS247" i="25"/>
  <c r="AS289" i="25"/>
  <c r="AS331" i="25"/>
  <c r="AS373" i="25"/>
  <c r="AS415" i="25"/>
  <c r="AS457" i="25"/>
  <c r="AS499" i="25"/>
  <c r="AS541" i="25"/>
  <c r="AS583" i="25"/>
  <c r="AS625" i="25"/>
  <c r="AS38" i="25"/>
  <c r="AS80" i="25"/>
  <c r="AS122" i="25"/>
  <c r="AS164" i="25"/>
  <c r="AS206" i="25"/>
  <c r="AS248" i="25"/>
  <c r="AS290" i="25"/>
  <c r="AS332" i="25"/>
  <c r="AS374" i="25"/>
  <c r="AS416" i="25"/>
  <c r="AS458" i="25"/>
  <c r="AS500" i="25"/>
  <c r="AS542" i="25"/>
  <c r="AS584" i="25"/>
  <c r="AS626" i="25"/>
  <c r="AS39" i="25"/>
  <c r="AS81" i="25"/>
  <c r="AS123" i="25"/>
  <c r="AS165" i="25"/>
  <c r="AS207" i="25"/>
  <c r="AS249" i="25"/>
  <c r="AS291" i="25"/>
  <c r="AS333" i="25"/>
  <c r="AS375" i="25"/>
  <c r="AS417" i="25"/>
  <c r="AS459" i="25"/>
  <c r="AS501" i="25"/>
  <c r="AS543" i="25"/>
  <c r="AS585" i="25"/>
  <c r="AS627" i="25"/>
  <c r="AS40" i="25"/>
  <c r="AS82" i="25"/>
  <c r="AS124" i="25"/>
  <c r="AS166" i="25"/>
  <c r="AS208" i="25"/>
  <c r="AS250" i="25"/>
  <c r="AS292" i="25"/>
  <c r="AS334" i="25"/>
  <c r="AS376" i="25"/>
  <c r="AS418" i="25"/>
  <c r="AS460" i="25"/>
  <c r="AS502" i="25"/>
  <c r="AS544" i="25"/>
  <c r="AS586" i="25"/>
  <c r="AS628" i="25"/>
  <c r="AS83" i="25"/>
  <c r="AS167" i="25"/>
  <c r="AS251" i="25"/>
  <c r="AS335" i="25"/>
  <c r="AS419" i="25"/>
  <c r="AS503" i="25"/>
  <c r="AS587" i="25"/>
  <c r="AS84" i="25"/>
  <c r="AS168" i="25"/>
  <c r="AS252" i="25"/>
  <c r="AS336" i="25"/>
  <c r="AS420" i="25"/>
  <c r="AS504" i="25"/>
  <c r="AS588" i="25"/>
  <c r="AS85" i="25"/>
  <c r="AS169" i="25"/>
  <c r="AS253" i="25"/>
  <c r="AS337" i="25"/>
  <c r="AS421" i="25"/>
  <c r="AS505" i="25"/>
  <c r="AS589" i="25"/>
  <c r="AS631" i="25"/>
  <c r="AS44" i="25"/>
  <c r="AS86" i="25"/>
  <c r="AS128" i="25"/>
  <c r="AS170" i="25"/>
  <c r="AS212" i="25"/>
  <c r="AS254" i="25"/>
  <c r="AS296" i="25"/>
  <c r="AS338" i="25"/>
  <c r="AS380" i="25"/>
  <c r="AS422" i="25"/>
  <c r="AS464" i="25"/>
  <c r="AS506" i="25"/>
  <c r="AS548" i="25"/>
  <c r="AS590" i="25"/>
  <c r="AS632" i="25"/>
  <c r="AS45" i="25"/>
  <c r="AS87" i="25"/>
  <c r="AS129" i="25"/>
  <c r="AS171" i="25"/>
  <c r="AS213" i="25"/>
  <c r="AS255" i="25"/>
  <c r="AS297" i="25"/>
  <c r="AS339" i="25"/>
  <c r="AS381" i="25"/>
  <c r="AS423" i="25"/>
  <c r="AS465" i="25"/>
  <c r="AS507" i="25"/>
  <c r="AS549" i="25"/>
  <c r="AS591" i="25"/>
  <c r="AS633" i="25"/>
  <c r="AS46" i="25"/>
  <c r="AS88" i="25"/>
  <c r="AS130" i="25"/>
  <c r="AS172" i="25"/>
  <c r="AS214" i="25"/>
  <c r="AS256" i="25"/>
  <c r="AS298" i="25"/>
  <c r="AS340" i="25"/>
  <c r="AS382" i="25"/>
  <c r="AS424" i="25"/>
  <c r="AS466" i="25"/>
  <c r="AS508" i="25"/>
  <c r="AS550" i="25"/>
  <c r="AS592" i="25"/>
  <c r="AS634" i="25"/>
  <c r="AS47" i="25"/>
  <c r="AS89" i="25"/>
  <c r="AS131" i="25"/>
  <c r="AS173" i="25"/>
  <c r="AS215" i="25"/>
  <c r="AS257" i="25"/>
  <c r="AS299" i="25"/>
  <c r="AS341" i="25"/>
  <c r="AS383" i="25"/>
  <c r="AS425" i="25"/>
  <c r="AS467" i="25"/>
  <c r="AS509" i="25"/>
  <c r="AS551" i="25"/>
  <c r="AS593" i="25"/>
  <c r="AS635" i="25"/>
  <c r="AS48" i="25"/>
  <c r="AS90" i="25"/>
  <c r="AS132" i="25"/>
  <c r="AS174" i="25"/>
  <c r="AS216" i="25"/>
  <c r="AS258" i="25"/>
  <c r="AS300" i="25"/>
  <c r="AS342" i="25"/>
  <c r="AS384" i="25"/>
  <c r="AS426" i="25"/>
  <c r="AS468" i="25"/>
  <c r="AS510" i="25"/>
  <c r="AS552" i="25"/>
  <c r="AS594" i="25"/>
  <c r="AS636" i="25"/>
  <c r="AS49" i="25"/>
  <c r="AS91" i="25"/>
  <c r="AS133" i="25"/>
  <c r="AS175" i="25"/>
  <c r="AS217" i="25"/>
  <c r="AS259" i="25"/>
  <c r="AS301" i="25"/>
  <c r="AS343" i="25"/>
  <c r="AS385" i="25"/>
  <c r="AS427" i="25"/>
  <c r="AS469" i="25"/>
  <c r="AS511" i="25"/>
  <c r="AS553" i="25"/>
  <c r="AS595" i="25"/>
  <c r="AS637" i="25"/>
  <c r="AS50" i="25"/>
  <c r="AS92" i="25"/>
  <c r="AS134" i="25"/>
  <c r="AS176" i="25"/>
  <c r="AS218" i="25"/>
  <c r="AS260" i="25"/>
  <c r="AS302" i="25"/>
  <c r="AS344" i="25"/>
  <c r="AS386" i="25"/>
  <c r="AS428" i="25"/>
  <c r="AS470" i="25"/>
  <c r="AS512" i="25"/>
  <c r="AS554" i="25"/>
  <c r="AS596" i="25"/>
  <c r="AS638" i="25"/>
  <c r="AS41" i="25"/>
  <c r="AS125" i="25"/>
  <c r="AS209" i="25"/>
  <c r="AS293" i="25"/>
  <c r="AS377" i="25"/>
  <c r="AS461" i="25"/>
  <c r="AS545" i="25"/>
  <c r="AS629" i="25"/>
  <c r="AS42" i="25"/>
  <c r="AS126" i="25"/>
  <c r="AS210" i="25"/>
  <c r="AS294" i="25"/>
  <c r="AS378" i="25"/>
  <c r="AS462" i="25"/>
  <c r="AS546" i="25"/>
  <c r="AS630" i="25"/>
  <c r="AS43" i="25"/>
  <c r="AS127" i="25"/>
  <c r="AS211" i="25"/>
  <c r="AS295" i="25"/>
  <c r="AS379" i="25"/>
  <c r="AS463" i="25"/>
  <c r="AS547" i="25"/>
  <c r="AS610" i="25"/>
  <c r="AS652" i="25"/>
  <c r="AS23" i="25"/>
  <c r="AS65" i="25"/>
  <c r="AS107" i="25"/>
  <c r="AS149" i="25"/>
  <c r="AS191" i="25"/>
  <c r="AS233" i="25"/>
  <c r="AS275" i="25"/>
  <c r="AS317" i="25"/>
  <c r="AS359" i="25"/>
  <c r="AS401" i="25"/>
  <c r="AS443" i="25"/>
  <c r="AS485" i="25"/>
  <c r="AS527" i="25"/>
  <c r="AS569" i="25"/>
  <c r="AS611" i="25"/>
  <c r="AS653" i="25"/>
  <c r="AS24" i="25"/>
  <c r="AS66" i="25"/>
  <c r="AS108" i="25"/>
  <c r="AS150" i="25"/>
  <c r="AS192" i="25"/>
  <c r="AS234" i="25"/>
  <c r="AS276" i="25"/>
  <c r="AS318" i="25"/>
  <c r="AS360" i="25"/>
  <c r="AS402" i="25"/>
  <c r="AS444" i="25"/>
  <c r="AS486" i="25"/>
  <c r="AS528" i="25"/>
  <c r="AS570" i="25"/>
  <c r="AS612" i="25"/>
  <c r="AS654" i="25"/>
  <c r="AS25" i="25"/>
  <c r="AS67" i="25"/>
  <c r="AS109" i="25"/>
  <c r="AS151" i="25"/>
  <c r="AS193" i="25"/>
  <c r="AS235" i="25"/>
  <c r="AS277" i="25"/>
  <c r="AS319" i="25"/>
  <c r="AS361" i="25"/>
  <c r="AS403" i="25"/>
  <c r="AS445" i="25"/>
  <c r="AS487" i="25"/>
  <c r="AS529" i="25"/>
  <c r="AS571" i="25"/>
  <c r="AS613" i="25"/>
  <c r="AS655" i="25"/>
  <c r="AS26" i="25"/>
  <c r="AS68" i="25"/>
  <c r="AS110" i="25"/>
  <c r="AS152" i="25"/>
  <c r="AS194" i="25"/>
  <c r="AS236" i="25"/>
  <c r="AS278" i="25"/>
  <c r="AS320" i="25"/>
  <c r="AS362" i="25"/>
  <c r="AS404" i="25"/>
  <c r="AS446" i="25"/>
  <c r="AS488" i="25"/>
  <c r="AS530" i="25"/>
  <c r="AS572" i="25"/>
  <c r="AS614" i="25"/>
  <c r="AS656" i="25"/>
  <c r="AS27" i="25"/>
  <c r="AS69" i="25"/>
  <c r="AS111" i="25"/>
  <c r="AS153" i="25"/>
  <c r="AS195" i="25"/>
  <c r="AS237" i="25"/>
  <c r="AS279" i="25"/>
  <c r="AS321" i="25"/>
  <c r="AS363" i="25"/>
  <c r="AS405" i="25"/>
  <c r="AS447" i="25"/>
  <c r="AS489" i="25"/>
  <c r="AS531" i="25"/>
  <c r="AS573" i="25"/>
  <c r="AS615" i="25"/>
  <c r="AS657" i="25"/>
  <c r="AS28" i="25"/>
  <c r="AS70" i="25"/>
  <c r="AS112" i="25"/>
  <c r="AS154" i="25"/>
  <c r="AS196" i="25"/>
  <c r="AS238" i="25"/>
  <c r="AS280" i="25"/>
  <c r="AS322" i="25"/>
  <c r="AS364" i="25"/>
  <c r="AS406" i="25"/>
  <c r="AS448" i="25"/>
  <c r="AS490" i="25"/>
  <c r="AS532" i="25"/>
  <c r="AS574" i="25"/>
  <c r="AS616" i="25"/>
  <c r="AS658" i="25"/>
  <c r="AS29" i="25"/>
  <c r="AS71" i="25"/>
  <c r="AS113" i="25"/>
  <c r="AS155" i="25"/>
  <c r="AS197" i="25"/>
  <c r="AS239" i="25"/>
  <c r="AS281" i="25"/>
  <c r="AS323" i="25"/>
  <c r="AS365" i="25"/>
  <c r="AS407" i="25"/>
  <c r="AS449" i="25"/>
  <c r="AS491" i="25"/>
  <c r="AS533" i="25"/>
  <c r="AS575" i="25"/>
  <c r="AS617" i="25"/>
  <c r="AS659" i="25"/>
  <c r="AS119" i="25"/>
  <c r="AS35" i="25"/>
  <c r="AS622" i="25"/>
  <c r="AS538" i="25"/>
  <c r="AS454" i="25"/>
  <c r="AS370" i="25"/>
  <c r="AS286" i="25"/>
  <c r="AS202" i="25"/>
  <c r="AS118" i="25"/>
  <c r="AS34" i="25"/>
  <c r="AS621" i="25"/>
  <c r="AS537" i="25"/>
  <c r="AS453" i="25"/>
  <c r="AS369" i="25"/>
  <c r="AS285" i="25"/>
  <c r="AS201" i="25"/>
  <c r="AS117" i="25"/>
  <c r="AS33" i="25"/>
  <c r="AS620" i="25"/>
  <c r="AS536" i="25"/>
  <c r="AS452" i="25"/>
  <c r="AS368" i="25"/>
  <c r="AS284" i="25"/>
  <c r="AS200" i="25"/>
  <c r="AS116" i="25"/>
  <c r="AS32" i="25"/>
  <c r="AS619" i="25"/>
  <c r="AS535" i="25"/>
  <c r="AS451" i="25"/>
  <c r="AS367" i="25"/>
  <c r="AS283" i="25"/>
  <c r="AS199" i="25"/>
  <c r="AS115" i="25"/>
  <c r="AS31" i="25"/>
  <c r="AS618" i="25"/>
  <c r="AS534" i="25"/>
  <c r="AS450" i="25"/>
  <c r="AS366" i="25"/>
  <c r="AS282" i="25"/>
  <c r="AS198" i="25"/>
  <c r="AS114" i="25"/>
  <c r="AS30" i="25"/>
  <c r="AS161" i="25"/>
  <c r="AS77" i="25"/>
  <c r="AS580" i="25"/>
  <c r="AS496" i="25"/>
  <c r="AS412" i="25"/>
  <c r="AS328" i="25"/>
  <c r="AS244" i="25"/>
  <c r="AS160" i="25"/>
  <c r="AS76" i="25"/>
  <c r="AS579" i="25"/>
  <c r="AS495" i="25"/>
  <c r="AS411" i="25"/>
  <c r="AS327" i="25"/>
  <c r="AS243" i="25"/>
  <c r="AS159" i="25"/>
  <c r="AS75" i="25"/>
  <c r="AS578" i="25"/>
  <c r="AS494" i="25"/>
  <c r="AS410" i="25"/>
  <c r="AS326" i="25"/>
  <c r="AS242" i="25"/>
  <c r="AS158" i="25"/>
  <c r="AS74" i="25"/>
  <c r="AS577" i="25"/>
  <c r="AS493" i="25"/>
  <c r="AS409" i="25"/>
  <c r="AS325" i="25"/>
  <c r="AS241" i="25"/>
  <c r="AS157" i="25"/>
  <c r="AS73" i="25"/>
  <c r="AS576" i="25"/>
  <c r="AS492" i="25"/>
  <c r="AS408" i="25"/>
  <c r="AS324" i="25"/>
  <c r="AS240" i="25"/>
  <c r="AS156" i="25"/>
  <c r="AS72" i="25"/>
  <c r="C19" i="45"/>
  <c r="M18" i="45"/>
  <c r="C19" i="44"/>
  <c r="M18" i="44"/>
  <c r="C19" i="43"/>
  <c r="M18" i="43"/>
  <c r="M17" i="42"/>
  <c r="C18" i="42"/>
  <c r="C19" i="41"/>
  <c r="M18" i="41"/>
  <c r="C19" i="40"/>
  <c r="M18" i="40"/>
  <c r="C19" i="39"/>
  <c r="M18" i="39"/>
  <c r="C19" i="38"/>
  <c r="M18" i="38"/>
  <c r="C19" i="37"/>
  <c r="M18" i="37"/>
  <c r="C19" i="36"/>
  <c r="M18" i="36"/>
  <c r="C19" i="35"/>
  <c r="M18" i="35"/>
  <c r="C19" i="34"/>
  <c r="M18" i="34"/>
  <c r="M17" i="33"/>
  <c r="C18" i="33"/>
  <c r="M17" i="32"/>
  <c r="C18" i="32"/>
  <c r="M17" i="31"/>
  <c r="C18" i="31"/>
  <c r="C19" i="30"/>
  <c r="M18" i="30"/>
  <c r="M17" i="29"/>
  <c r="C18" i="29"/>
  <c r="C19" i="28"/>
  <c r="M18" i="28"/>
  <c r="M17" i="27"/>
  <c r="C18" i="27"/>
  <c r="C36" i="47" l="1"/>
  <c r="M35" i="47"/>
  <c r="C16" i="1"/>
  <c r="M15" i="1"/>
  <c r="M19" i="45"/>
  <c r="C20" i="45"/>
  <c r="M19" i="44"/>
  <c r="C20" i="44"/>
  <c r="M19" i="43"/>
  <c r="C20" i="43"/>
  <c r="C19" i="42"/>
  <c r="M18" i="42"/>
  <c r="M19" i="41"/>
  <c r="C20" i="41"/>
  <c r="M19" i="40"/>
  <c r="C20" i="40"/>
  <c r="C20" i="39"/>
  <c r="M19" i="39"/>
  <c r="M19" i="38"/>
  <c r="C20" i="38"/>
  <c r="C20" i="37"/>
  <c r="M19" i="37"/>
  <c r="M19" i="36"/>
  <c r="C20" i="36"/>
  <c r="M19" i="35"/>
  <c r="C20" i="35"/>
  <c r="M19" i="34"/>
  <c r="C20" i="34"/>
  <c r="C19" i="33"/>
  <c r="M18" i="33"/>
  <c r="C19" i="32"/>
  <c r="M18" i="32"/>
  <c r="C19" i="31"/>
  <c r="M18" i="31"/>
  <c r="M19" i="30"/>
  <c r="C20" i="30"/>
  <c r="C19" i="29"/>
  <c r="M18" i="29"/>
  <c r="M19" i="28"/>
  <c r="C20" i="28"/>
  <c r="C19" i="27"/>
  <c r="M18" i="27"/>
  <c r="C37" i="47" l="1"/>
  <c r="M36" i="47"/>
  <c r="C17" i="1"/>
  <c r="M16" i="1"/>
  <c r="M20" i="45"/>
  <c r="C21" i="45"/>
  <c r="M20" i="44"/>
  <c r="C21" i="44"/>
  <c r="M20" i="43"/>
  <c r="C21" i="43"/>
  <c r="M19" i="42"/>
  <c r="C20" i="42"/>
  <c r="M20" i="41"/>
  <c r="C21" i="41"/>
  <c r="M20" i="40"/>
  <c r="C21" i="40"/>
  <c r="C21" i="39"/>
  <c r="M20" i="39"/>
  <c r="M20" i="38"/>
  <c r="C21" i="38"/>
  <c r="C21" i="37"/>
  <c r="M20" i="37"/>
  <c r="M20" i="36"/>
  <c r="C21" i="36"/>
  <c r="M20" i="35"/>
  <c r="C21" i="35"/>
  <c r="M20" i="34"/>
  <c r="C21" i="34"/>
  <c r="M19" i="33"/>
  <c r="C20" i="33"/>
  <c r="M19" i="32"/>
  <c r="C20" i="32"/>
  <c r="M19" i="31"/>
  <c r="C20" i="31"/>
  <c r="M20" i="30"/>
  <c r="C21" i="30"/>
  <c r="M19" i="29"/>
  <c r="C20" i="29"/>
  <c r="M20" i="28"/>
  <c r="C21" i="28"/>
  <c r="M19" i="27"/>
  <c r="C20" i="27"/>
  <c r="C38" i="47" l="1"/>
  <c r="M37" i="47"/>
  <c r="C18" i="1"/>
  <c r="M17" i="1"/>
  <c r="M21" i="45"/>
  <c r="C22" i="45"/>
  <c r="M21" i="44"/>
  <c r="C22" i="44"/>
  <c r="M21" i="43"/>
  <c r="C22" i="43"/>
  <c r="M20" i="42"/>
  <c r="C21" i="42"/>
  <c r="M21" i="41"/>
  <c r="C22" i="41"/>
  <c r="M21" i="40"/>
  <c r="C22" i="40"/>
  <c r="C22" i="39"/>
  <c r="M21" i="39"/>
  <c r="M21" i="38"/>
  <c r="C22" i="38"/>
  <c r="C22" i="37"/>
  <c r="M21" i="37"/>
  <c r="M21" i="36"/>
  <c r="C22" i="36"/>
  <c r="M21" i="35"/>
  <c r="C22" i="35"/>
  <c r="M21" i="34"/>
  <c r="C22" i="34"/>
  <c r="M20" i="33"/>
  <c r="C21" i="33"/>
  <c r="M20" i="32"/>
  <c r="C21" i="32"/>
  <c r="M20" i="31"/>
  <c r="C21" i="31"/>
  <c r="M21" i="30"/>
  <c r="C22" i="30"/>
  <c r="M20" i="29"/>
  <c r="C21" i="29"/>
  <c r="M21" i="28"/>
  <c r="C22" i="28"/>
  <c r="M20" i="27"/>
  <c r="C21" i="27"/>
  <c r="C39" i="47" l="1"/>
  <c r="M38" i="47"/>
  <c r="M18" i="1"/>
  <c r="C19" i="1"/>
  <c r="C23" i="45"/>
  <c r="M22" i="45"/>
  <c r="C23" i="44"/>
  <c r="M22" i="44"/>
  <c r="C23" i="43"/>
  <c r="M22" i="43"/>
  <c r="M21" i="42"/>
  <c r="C22" i="42"/>
  <c r="C23" i="41"/>
  <c r="M22" i="41"/>
  <c r="C23" i="40"/>
  <c r="M22" i="40"/>
  <c r="C23" i="39"/>
  <c r="M22" i="39"/>
  <c r="C23" i="38"/>
  <c r="M22" i="38"/>
  <c r="C23" i="37"/>
  <c r="M22" i="37"/>
  <c r="C23" i="36"/>
  <c r="M22" i="36"/>
  <c r="C23" i="35"/>
  <c r="M22" i="35"/>
  <c r="C23" i="34"/>
  <c r="M22" i="34"/>
  <c r="M21" i="33"/>
  <c r="C22" i="33"/>
  <c r="M21" i="32"/>
  <c r="C22" i="32"/>
  <c r="M21" i="31"/>
  <c r="C22" i="31"/>
  <c r="C23" i="30"/>
  <c r="M22" i="30"/>
  <c r="M21" i="29"/>
  <c r="C22" i="29"/>
  <c r="C23" i="28"/>
  <c r="M22" i="28"/>
  <c r="M21" i="27"/>
  <c r="C22" i="27"/>
  <c r="M39" i="47" l="1"/>
  <c r="C40" i="47"/>
  <c r="M19" i="1"/>
  <c r="C20" i="1"/>
  <c r="M23" i="45"/>
  <c r="C24" i="45"/>
  <c r="M23" i="44"/>
  <c r="C24" i="44"/>
  <c r="M23" i="43"/>
  <c r="C24" i="43"/>
  <c r="C23" i="42"/>
  <c r="M22" i="42"/>
  <c r="M23" i="41"/>
  <c r="C24" i="41"/>
  <c r="M23" i="40"/>
  <c r="C24" i="40"/>
  <c r="M23" i="39"/>
  <c r="C24" i="39"/>
  <c r="M23" i="38"/>
  <c r="C24" i="38"/>
  <c r="C24" i="37"/>
  <c r="M23" i="37"/>
  <c r="M23" i="36"/>
  <c r="C24" i="36"/>
  <c r="M23" i="35"/>
  <c r="C24" i="35"/>
  <c r="M23" i="34"/>
  <c r="C24" i="34"/>
  <c r="C23" i="33"/>
  <c r="M22" i="33"/>
  <c r="C23" i="32"/>
  <c r="M22" i="32"/>
  <c r="C23" i="31"/>
  <c r="M22" i="31"/>
  <c r="M23" i="30"/>
  <c r="C24" i="30"/>
  <c r="C23" i="29"/>
  <c r="M22" i="29"/>
  <c r="M23" i="28"/>
  <c r="C24" i="28"/>
  <c r="C23" i="27"/>
  <c r="M22" i="27"/>
  <c r="M40" i="47" l="1"/>
  <c r="C41" i="47"/>
  <c r="M20" i="1"/>
  <c r="C21" i="1"/>
  <c r="M24" i="45"/>
  <c r="C25" i="45"/>
  <c r="M24" i="44"/>
  <c r="C25" i="44"/>
  <c r="M24" i="43"/>
  <c r="C25" i="43"/>
  <c r="M23" i="42"/>
  <c r="C24" i="42"/>
  <c r="M24" i="41"/>
  <c r="C25" i="41"/>
  <c r="M24" i="40"/>
  <c r="C25" i="40"/>
  <c r="M24" i="39"/>
  <c r="C25" i="39"/>
  <c r="M24" i="38"/>
  <c r="C25" i="38"/>
  <c r="C25" i="37"/>
  <c r="M24" i="37"/>
  <c r="M24" i="36"/>
  <c r="C25" i="36"/>
  <c r="M24" i="35"/>
  <c r="C25" i="35"/>
  <c r="M24" i="34"/>
  <c r="C25" i="34"/>
  <c r="M23" i="33"/>
  <c r="C24" i="33"/>
  <c r="M23" i="32"/>
  <c r="C24" i="32"/>
  <c r="M23" i="31"/>
  <c r="C24" i="31"/>
  <c r="M24" i="30"/>
  <c r="C25" i="30"/>
  <c r="M23" i="29"/>
  <c r="C24" i="29"/>
  <c r="M24" i="28"/>
  <c r="C25" i="28"/>
  <c r="M23" i="27"/>
  <c r="C24" i="27"/>
  <c r="C42" i="47" l="1"/>
  <c r="M42" i="47" s="1"/>
  <c r="M41" i="47"/>
  <c r="C22" i="1"/>
  <c r="M21" i="1"/>
  <c r="M25" i="45"/>
  <c r="C26" i="45"/>
  <c r="M25" i="44"/>
  <c r="C26" i="44"/>
  <c r="M25" i="43"/>
  <c r="C26" i="43"/>
  <c r="M24" i="42"/>
  <c r="C25" i="42"/>
  <c r="M25" i="41"/>
  <c r="C26" i="41"/>
  <c r="M25" i="40"/>
  <c r="C26" i="40"/>
  <c r="M25" i="39"/>
  <c r="C26" i="39"/>
  <c r="M25" i="38"/>
  <c r="C26" i="38"/>
  <c r="C26" i="37"/>
  <c r="M25" i="37"/>
  <c r="M25" i="36"/>
  <c r="C26" i="36"/>
  <c r="M25" i="35"/>
  <c r="C26" i="35"/>
  <c r="M25" i="34"/>
  <c r="C26" i="34"/>
  <c r="M24" i="33"/>
  <c r="C25" i="33"/>
  <c r="M24" i="32"/>
  <c r="C25" i="32"/>
  <c r="M24" i="31"/>
  <c r="C25" i="31"/>
  <c r="M25" i="30"/>
  <c r="C26" i="30"/>
  <c r="M24" i="29"/>
  <c r="C25" i="29"/>
  <c r="M25" i="28"/>
  <c r="C26" i="28"/>
  <c r="M24" i="27"/>
  <c r="C25" i="27"/>
  <c r="M22" i="1" l="1"/>
  <c r="C23" i="1"/>
  <c r="C27" i="45"/>
  <c r="M26" i="45"/>
  <c r="C27" i="44"/>
  <c r="M26" i="44"/>
  <c r="C27" i="43"/>
  <c r="M26" i="43"/>
  <c r="M25" i="42"/>
  <c r="C26" i="42"/>
  <c r="C27" i="41"/>
  <c r="M26" i="41"/>
  <c r="C27" i="40"/>
  <c r="M26" i="40"/>
  <c r="C27" i="39"/>
  <c r="M26" i="39"/>
  <c r="C27" i="38"/>
  <c r="M26" i="38"/>
  <c r="C27" i="37"/>
  <c r="M26" i="37"/>
  <c r="C27" i="36"/>
  <c r="M26" i="36"/>
  <c r="C27" i="35"/>
  <c r="M26" i="35"/>
  <c r="C27" i="34"/>
  <c r="M26" i="34"/>
  <c r="M25" i="33"/>
  <c r="C26" i="33"/>
  <c r="M25" i="32"/>
  <c r="C26" i="32"/>
  <c r="M25" i="31"/>
  <c r="C26" i="31"/>
  <c r="C27" i="30"/>
  <c r="M26" i="30"/>
  <c r="M25" i="29"/>
  <c r="C26" i="29"/>
  <c r="C27" i="28"/>
  <c r="M26" i="28"/>
  <c r="M25" i="27"/>
  <c r="C26" i="27"/>
  <c r="M23" i="1" l="1"/>
  <c r="C24" i="1"/>
  <c r="M27" i="45"/>
  <c r="C28" i="45"/>
  <c r="M27" i="44"/>
  <c r="C28" i="44"/>
  <c r="M27" i="43"/>
  <c r="C28" i="43"/>
  <c r="C27" i="42"/>
  <c r="M26" i="42"/>
  <c r="M27" i="41"/>
  <c r="C28" i="41"/>
  <c r="M27" i="40"/>
  <c r="C28" i="40"/>
  <c r="M27" i="39"/>
  <c r="C28" i="39"/>
  <c r="M27" i="38"/>
  <c r="C28" i="38"/>
  <c r="C28" i="37"/>
  <c r="M27" i="37"/>
  <c r="M27" i="36"/>
  <c r="C28" i="36"/>
  <c r="M27" i="35"/>
  <c r="C28" i="35"/>
  <c r="M27" i="34"/>
  <c r="C28" i="34"/>
  <c r="C27" i="33"/>
  <c r="M26" i="33"/>
  <c r="C27" i="32"/>
  <c r="M26" i="32"/>
  <c r="C27" i="31"/>
  <c r="M26" i="31"/>
  <c r="M27" i="30"/>
  <c r="C28" i="30"/>
  <c r="C27" i="29"/>
  <c r="M26" i="29"/>
  <c r="M27" i="28"/>
  <c r="C28" i="28"/>
  <c r="C27" i="27"/>
  <c r="M26" i="27"/>
  <c r="C25" i="1" l="1"/>
  <c r="M24" i="1"/>
  <c r="M28" i="45"/>
  <c r="C29" i="45"/>
  <c r="M28" i="44"/>
  <c r="C29" i="44"/>
  <c r="M28" i="43"/>
  <c r="C29" i="43"/>
  <c r="M27" i="42"/>
  <c r="C28" i="42"/>
  <c r="M28" i="41"/>
  <c r="C29" i="41"/>
  <c r="M28" i="40"/>
  <c r="C29" i="40"/>
  <c r="M28" i="39"/>
  <c r="C29" i="39"/>
  <c r="M28" i="38"/>
  <c r="C29" i="38"/>
  <c r="C29" i="37"/>
  <c r="M28" i="37"/>
  <c r="M28" i="36"/>
  <c r="C29" i="36"/>
  <c r="M28" i="35"/>
  <c r="C29" i="35"/>
  <c r="M28" i="34"/>
  <c r="C29" i="34"/>
  <c r="M27" i="33"/>
  <c r="C28" i="33"/>
  <c r="M27" i="32"/>
  <c r="C28" i="32"/>
  <c r="M27" i="31"/>
  <c r="C28" i="31"/>
  <c r="M28" i="30"/>
  <c r="C29" i="30"/>
  <c r="M27" i="29"/>
  <c r="C28" i="29"/>
  <c r="M28" i="28"/>
  <c r="C29" i="28"/>
  <c r="M27" i="27"/>
  <c r="C28" i="27"/>
  <c r="M25" i="1" l="1"/>
  <c r="C26" i="1"/>
  <c r="M29" i="45"/>
  <c r="C30" i="45"/>
  <c r="M29" i="44"/>
  <c r="C30" i="44"/>
  <c r="M29" i="43"/>
  <c r="C30" i="43"/>
  <c r="M28" i="42"/>
  <c r="C29" i="42"/>
  <c r="M29" i="41"/>
  <c r="C30" i="41"/>
  <c r="M29" i="40"/>
  <c r="C30" i="40"/>
  <c r="M29" i="39"/>
  <c r="C30" i="39"/>
  <c r="M29" i="38"/>
  <c r="C30" i="38"/>
  <c r="C30" i="37"/>
  <c r="M29" i="37"/>
  <c r="M29" i="36"/>
  <c r="C30" i="36"/>
  <c r="M29" i="35"/>
  <c r="C30" i="35"/>
  <c r="M29" i="34"/>
  <c r="C30" i="34"/>
  <c r="M28" i="33"/>
  <c r="C29" i="33"/>
  <c r="M28" i="32"/>
  <c r="C29" i="32"/>
  <c r="M28" i="31"/>
  <c r="C29" i="31"/>
  <c r="M29" i="30"/>
  <c r="C30" i="30"/>
  <c r="M28" i="29"/>
  <c r="C29" i="29"/>
  <c r="M29" i="28"/>
  <c r="C30" i="28"/>
  <c r="M28" i="27"/>
  <c r="C29" i="27"/>
  <c r="M26" i="1" l="1"/>
  <c r="C27" i="1"/>
  <c r="C31" i="45"/>
  <c r="M30" i="45"/>
  <c r="C31" i="44"/>
  <c r="M30" i="44"/>
  <c r="C31" i="43"/>
  <c r="M30" i="43"/>
  <c r="M29" i="42"/>
  <c r="C30" i="42"/>
  <c r="C31" i="41"/>
  <c r="M30" i="41"/>
  <c r="C31" i="40"/>
  <c r="M30" i="40"/>
  <c r="C31" i="39"/>
  <c r="M30" i="39"/>
  <c r="C31" i="38"/>
  <c r="M30" i="38"/>
  <c r="C31" i="37"/>
  <c r="M30" i="37"/>
  <c r="C31" i="36"/>
  <c r="M30" i="36"/>
  <c r="C31" i="35"/>
  <c r="M30" i="35"/>
  <c r="C31" i="34"/>
  <c r="M30" i="34"/>
  <c r="M29" i="33"/>
  <c r="C30" i="33"/>
  <c r="M29" i="32"/>
  <c r="C30" i="32"/>
  <c r="M29" i="31"/>
  <c r="C30" i="31"/>
  <c r="C31" i="30"/>
  <c r="M30" i="30"/>
  <c r="M29" i="29"/>
  <c r="C30" i="29"/>
  <c r="C31" i="28"/>
  <c r="M30" i="28"/>
  <c r="M29" i="27"/>
  <c r="C30" i="27"/>
  <c r="C28" i="1" l="1"/>
  <c r="M27" i="1"/>
  <c r="M31" i="45"/>
  <c r="C32" i="45"/>
  <c r="M31" i="44"/>
  <c r="C32" i="44"/>
  <c r="M31" i="43"/>
  <c r="C32" i="43"/>
  <c r="C31" i="42"/>
  <c r="M30" i="42"/>
  <c r="M31" i="41"/>
  <c r="C32" i="41"/>
  <c r="M31" i="40"/>
  <c r="C32" i="40"/>
  <c r="M31" i="39"/>
  <c r="C32" i="39"/>
  <c r="M31" i="38"/>
  <c r="C32" i="38"/>
  <c r="C32" i="37"/>
  <c r="M31" i="37"/>
  <c r="M31" i="36"/>
  <c r="C32" i="36"/>
  <c r="M31" i="35"/>
  <c r="C32" i="35"/>
  <c r="M31" i="34"/>
  <c r="C32" i="34"/>
  <c r="C31" i="33"/>
  <c r="M30" i="33"/>
  <c r="C31" i="32"/>
  <c r="M30" i="32"/>
  <c r="C31" i="31"/>
  <c r="M30" i="31"/>
  <c r="M31" i="30"/>
  <c r="C32" i="30"/>
  <c r="C31" i="29"/>
  <c r="M30" i="29"/>
  <c r="M31" i="28"/>
  <c r="C32" i="28"/>
  <c r="C31" i="27"/>
  <c r="M30" i="27"/>
  <c r="M28" i="1" l="1"/>
  <c r="C29" i="1"/>
  <c r="M32" i="45"/>
  <c r="C33" i="45"/>
  <c r="M32" i="44"/>
  <c r="C33" i="44"/>
  <c r="M32" i="43"/>
  <c r="C33" i="43"/>
  <c r="M31" i="42"/>
  <c r="C32" i="42"/>
  <c r="M32" i="41"/>
  <c r="C33" i="41"/>
  <c r="M32" i="40"/>
  <c r="C33" i="40"/>
  <c r="M32" i="39"/>
  <c r="C33" i="39"/>
  <c r="M32" i="38"/>
  <c r="C33" i="38"/>
  <c r="C33" i="37"/>
  <c r="M32" i="37"/>
  <c r="M32" i="36"/>
  <c r="C33" i="36"/>
  <c r="M32" i="35"/>
  <c r="C33" i="35"/>
  <c r="M32" i="34"/>
  <c r="C33" i="34"/>
  <c r="M31" i="33"/>
  <c r="C32" i="33"/>
  <c r="M31" i="32"/>
  <c r="C32" i="32"/>
  <c r="M31" i="31"/>
  <c r="C32" i="31"/>
  <c r="M32" i="30"/>
  <c r="C33" i="30"/>
  <c r="M31" i="29"/>
  <c r="C32" i="29"/>
  <c r="M32" i="28"/>
  <c r="C33" i="28"/>
  <c r="M31" i="27"/>
  <c r="C32" i="27"/>
  <c r="C30" i="1" l="1"/>
  <c r="M29" i="1"/>
  <c r="M33" i="45"/>
  <c r="M33" i="44"/>
  <c r="M33" i="43"/>
  <c r="M32" i="42"/>
  <c r="C33" i="42"/>
  <c r="M33" i="41"/>
  <c r="M33" i="40"/>
  <c r="M33" i="39"/>
  <c r="M33" i="38"/>
  <c r="M33" i="37"/>
  <c r="M33" i="36"/>
  <c r="M33" i="35"/>
  <c r="M33" i="34"/>
  <c r="M32" i="33"/>
  <c r="C33" i="33"/>
  <c r="M32" i="32"/>
  <c r="C33" i="32"/>
  <c r="M32" i="31"/>
  <c r="C33" i="31"/>
  <c r="M33" i="30"/>
  <c r="M32" i="29"/>
  <c r="C33" i="29"/>
  <c r="M33" i="28"/>
  <c r="M32" i="27"/>
  <c r="C33" i="27"/>
  <c r="M30" i="1" l="1"/>
  <c r="C31" i="1"/>
  <c r="M33" i="42"/>
  <c r="M33" i="33"/>
  <c r="M33" i="32"/>
  <c r="M33" i="31"/>
  <c r="M33" i="29"/>
  <c r="M33" i="27"/>
  <c r="M31" i="1" l="1"/>
  <c r="C32" i="1"/>
  <c r="C33" i="1" l="1"/>
  <c r="M32" i="1"/>
  <c r="M33" i="1" l="1"/>
  <c r="I33" i="26"/>
  <c r="I34" i="26"/>
  <c r="I35" i="26"/>
  <c r="I36" i="26"/>
  <c r="I37" i="26"/>
  <c r="I38" i="26"/>
  <c r="I39" i="26"/>
  <c r="I40" i="26"/>
  <c r="I41" i="26"/>
  <c r="I42" i="26"/>
  <c r="I43" i="26"/>
  <c r="I44" i="26"/>
  <c r="I45" i="26"/>
  <c r="I46" i="26"/>
  <c r="I47" i="26"/>
  <c r="I48" i="26"/>
  <c r="I49" i="26"/>
  <c r="I50" i="26"/>
  <c r="I51" i="26"/>
  <c r="I52" i="26"/>
  <c r="I53" i="26"/>
  <c r="I54" i="26"/>
  <c r="H33" i="26" l="1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J33" i="26" l="1"/>
  <c r="J34" i="26"/>
  <c r="J35" i="26"/>
  <c r="J36" i="26"/>
  <c r="J37" i="26"/>
  <c r="J38" i="26"/>
  <c r="J39" i="26"/>
  <c r="J40" i="26"/>
  <c r="J41" i="26"/>
  <c r="J42" i="26"/>
  <c r="J43" i="26"/>
  <c r="J44" i="26"/>
  <c r="J45" i="26"/>
  <c r="J46" i="26"/>
  <c r="J47" i="26"/>
  <c r="J48" i="26"/>
  <c r="J49" i="26"/>
  <c r="J50" i="26"/>
  <c r="J51" i="26"/>
  <c r="J52" i="26"/>
  <c r="J53" i="26"/>
  <c r="J54" i="26"/>
  <c r="K33" i="26" l="1"/>
  <c r="K34" i="26"/>
  <c r="K35" i="26"/>
  <c r="K36" i="26"/>
  <c r="K37" i="26"/>
  <c r="K38" i="26"/>
  <c r="K39" i="26"/>
  <c r="K40" i="26"/>
  <c r="K41" i="26"/>
  <c r="K42" i="26"/>
  <c r="K43" i="26"/>
  <c r="K44" i="26"/>
  <c r="K45" i="26"/>
  <c r="K46" i="26"/>
  <c r="K47" i="26"/>
  <c r="K48" i="26"/>
  <c r="K49" i="26"/>
  <c r="K50" i="26"/>
  <c r="K51" i="26"/>
  <c r="K52" i="26"/>
  <c r="K53" i="2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Staff</author>
  </authors>
  <commentList>
    <comment ref="AF43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Staff:</t>
        </r>
        <r>
          <rPr>
            <sz val="8"/>
            <color indexed="81"/>
            <rFont val="Tahoma"/>
            <family val="2"/>
          </rPr>
          <t xml:space="preserve">
Changed from 14 to 10
</t>
        </r>
      </text>
    </comment>
  </commentList>
</comments>
</file>

<file path=xl/sharedStrings.xml><?xml version="1.0" encoding="utf-8"?>
<sst xmlns="http://schemas.openxmlformats.org/spreadsheetml/2006/main" count="960" uniqueCount="42">
  <si>
    <t>EIA Price</t>
  </si>
  <si>
    <t>MECS</t>
  </si>
  <si>
    <t>Predicted</t>
  </si>
  <si>
    <t>Residual</t>
  </si>
  <si>
    <t>Resid^2</t>
  </si>
  <si>
    <t>Interpolated Residual</t>
  </si>
  <si>
    <t>Calibrated Prediction</t>
  </si>
  <si>
    <t>311</t>
  </si>
  <si>
    <t>312</t>
  </si>
  <si>
    <t>313</t>
  </si>
  <si>
    <t>314</t>
  </si>
  <si>
    <t>315</t>
  </si>
  <si>
    <t>316</t>
  </si>
  <si>
    <t>321</t>
  </si>
  <si>
    <t>322</t>
  </si>
  <si>
    <t>323</t>
  </si>
  <si>
    <t>324</t>
  </si>
  <si>
    <t>325</t>
  </si>
  <si>
    <t>326</t>
  </si>
  <si>
    <t>327</t>
  </si>
  <si>
    <t>331</t>
  </si>
  <si>
    <t>332</t>
  </si>
  <si>
    <t>333</t>
  </si>
  <si>
    <t>334</t>
  </si>
  <si>
    <t>335</t>
  </si>
  <si>
    <t>336</t>
  </si>
  <si>
    <t>337</t>
  </si>
  <si>
    <t>339</t>
  </si>
  <si>
    <t>Copy Values</t>
  </si>
  <si>
    <t>Paste Special - Transpose</t>
  </si>
  <si>
    <t>Link to ASM Spreadsheet</t>
  </si>
  <si>
    <t>($/mcf)</t>
  </si>
  <si>
    <t>Year</t>
  </si>
  <si>
    <t>NAICS</t>
  </si>
  <si>
    <t>Revised Prices - Directly from MECS, rather than calculated</t>
  </si>
  <si>
    <t>Constraints</t>
  </si>
  <si>
    <t xml:space="preserve">  Total</t>
  </si>
  <si>
    <t>Transfer values from left</t>
  </si>
  <si>
    <t>$/MMBtu</t>
  </si>
  <si>
    <t>Adjusted Residual</t>
  </si>
  <si>
    <t>See final data starting in column AN</t>
  </si>
  <si>
    <t>Adjusted residuals to prevent price from dropping implausibly low (D. Belzer 12/30/19)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</si>
</sst>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sz val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Alignment="1">
      <alignment horizontal="center"/>
    </xf>
    <xf numFmtId="2" fontId="0" fillId="4" borderId="0" xfId="0" applyNumberFormat="1" applyFill="1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/>
    <xf numFmtId="0" fontId="0" fillId="5" borderId="1" xfId="0" applyFill="1" applyBorder="1"/>
    <xf numFmtId="2" fontId="0" fillId="5" borderId="0" xfId="0" applyNumberFormat="1" applyFill="1"/>
    <xf numFmtId="0" fontId="4" fillId="0" borderId="0" xfId="0" applyFont="1" applyAlignment="1">
      <alignment wrapText="1"/>
    </xf>
    <xf numFmtId="0" fontId="0" fillId="6" borderId="0" xfId="0" applyFill="1"/>
    <xf numFmtId="0" fontId="0" fillId="0" borderId="0" xfId="0" applyFill="1"/>
    <xf numFmtId="0" fontId="4" fillId="0" borderId="0" xfId="0" applyFont="1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'Dist-311'!$N$6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'Dist-311'!$N$7:$N$42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E7-4C7A-B1B9-62622B8A28D9}"/>
            </c:ext>
          </c:extLst>
        </c:ser>
        <c:ser>
          <c:idx val="1"/>
          <c:order val="1"/>
          <c:tx>
            <c:strRef>
              <c:f>'Dist-311'!$O$6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'Dist-311'!$O$7:$O$42</c:f>
              <c:numCache>
                <c:formatCode>General</c:formatCode>
                <c:ptCount val="36"/>
                <c:pt idx="2">
                  <c:v>6.58</c:v>
                </c:pt>
                <c:pt idx="5">
                  <c:v>4.9862000000000002</c:v>
                </c:pt>
                <c:pt idx="8">
                  <c:v>6.0640000000000001</c:v>
                </c:pt>
                <c:pt idx="11">
                  <c:v>5.47</c:v>
                </c:pt>
                <c:pt idx="15">
                  <c:v>4.0999999999999996</c:v>
                </c:pt>
                <c:pt idx="19">
                  <c:v>7.04</c:v>
                </c:pt>
                <c:pt idx="23">
                  <c:v>17.170000000000002</c:v>
                </c:pt>
                <c:pt idx="27">
                  <c:v>18.62</c:v>
                </c:pt>
                <c:pt idx="31">
                  <c:v>22.71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E7-4C7A-B1B9-62622B8A28D9}"/>
            </c:ext>
          </c:extLst>
        </c:ser>
        <c:ser>
          <c:idx val="2"/>
          <c:order val="2"/>
          <c:tx>
            <c:strRef>
              <c:f>'Dist-311'!$P$6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'Dist-311'!$M$7:$M$42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'Dist-311'!$P$7:$P$42</c:f>
              <c:numCache>
                <c:formatCode>0.000</c:formatCode>
                <c:ptCount val="36"/>
                <c:pt idx="1">
                  <c:v>6.8788253273930797</c:v>
                </c:pt>
                <c:pt idx="2">
                  <c:v>6.58</c:v>
                </c:pt>
                <c:pt idx="3">
                  <c:v>4.2122748003327439</c:v>
                </c:pt>
                <c:pt idx="4">
                  <c:v>5.3457953851470235</c:v>
                </c:pt>
                <c:pt idx="5">
                  <c:v>4.9862000000000002</c:v>
                </c:pt>
                <c:pt idx="6">
                  <c:v>5.8892259030432248</c:v>
                </c:pt>
                <c:pt idx="7">
                  <c:v>6.9912055138395051</c:v>
                </c:pt>
                <c:pt idx="8">
                  <c:v>6.0640000000000001</c:v>
                </c:pt>
                <c:pt idx="9">
                  <c:v>5.8987131593829352</c:v>
                </c:pt>
                <c:pt idx="10">
                  <c:v>5.7719908291782245</c:v>
                </c:pt>
                <c:pt idx="11">
                  <c:v>5.47</c:v>
                </c:pt>
                <c:pt idx="12">
                  <c:v>5.3892498878174848</c:v>
                </c:pt>
                <c:pt idx="13">
                  <c:v>6.3685963802098318</c:v>
                </c:pt>
                <c:pt idx="14">
                  <c:v>5.5284470651504458</c:v>
                </c:pt>
                <c:pt idx="15">
                  <c:v>4.0999999999999996</c:v>
                </c:pt>
                <c:pt idx="16">
                  <c:v>5.2504253778421646</c:v>
                </c:pt>
                <c:pt idx="17">
                  <c:v>8.4467182174411555</c:v>
                </c:pt>
                <c:pt idx="18">
                  <c:v>7.4277234273847164</c:v>
                </c:pt>
                <c:pt idx="19">
                  <c:v>7.04</c:v>
                </c:pt>
                <c:pt idx="20">
                  <c:v>8.6989479214038088</c:v>
                </c:pt>
                <c:pt idx="21">
                  <c:v>11.169512450961903</c:v>
                </c:pt>
                <c:pt idx="22">
                  <c:v>15.513592451011256</c:v>
                </c:pt>
                <c:pt idx="23">
                  <c:v>17.170000000000002</c:v>
                </c:pt>
                <c:pt idx="24">
                  <c:v>18.387356093069879</c:v>
                </c:pt>
                <c:pt idx="25">
                  <c:v>25.569030603291658</c:v>
                </c:pt>
                <c:pt idx="26">
                  <c:v>12.74396521959018</c:v>
                </c:pt>
                <c:pt idx="27">
                  <c:v>18.62</c:v>
                </c:pt>
                <c:pt idx="28">
                  <c:v>23.863386398434468</c:v>
                </c:pt>
                <c:pt idx="29">
                  <c:v>23.91891235473593</c:v>
                </c:pt>
                <c:pt idx="30">
                  <c:v>23.116554669575503</c:v>
                </c:pt>
                <c:pt idx="31">
                  <c:v>22.71</c:v>
                </c:pt>
                <c:pt idx="32">
                  <c:v>11.390254386910723</c:v>
                </c:pt>
                <c:pt idx="33">
                  <c:v>10.561843339126694</c:v>
                </c:pt>
                <c:pt idx="34">
                  <c:v>13.489536217079671</c:v>
                </c:pt>
                <c:pt idx="35">
                  <c:v>16.288028991119468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E7-4C7A-B1B9-62622B8A2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3933440"/>
        <c:axId val="282303808"/>
      </c:lineChart>
      <c:catAx>
        <c:axId val="263933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3038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23038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6393344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'Dist-312'!$N$6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'Dist-312'!$N$7:$N$42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FB-4DD4-9953-F36F797894F7}"/>
            </c:ext>
          </c:extLst>
        </c:ser>
        <c:ser>
          <c:idx val="1"/>
          <c:order val="1"/>
          <c:tx>
            <c:strRef>
              <c:f>'Dist-312'!$O$6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'Dist-312'!$O$7:$O$42</c:f>
              <c:numCache>
                <c:formatCode>General</c:formatCode>
                <c:ptCount val="36"/>
                <c:pt idx="2">
                  <c:v>6.36</c:v>
                </c:pt>
                <c:pt idx="5">
                  <c:v>3.54</c:v>
                </c:pt>
                <c:pt idx="8">
                  <c:v>5.1529999999999996</c:v>
                </c:pt>
                <c:pt idx="11">
                  <c:v>4.17</c:v>
                </c:pt>
                <c:pt idx="15">
                  <c:v>5.38</c:v>
                </c:pt>
                <c:pt idx="19">
                  <c:v>9.75</c:v>
                </c:pt>
                <c:pt idx="23">
                  <c:v>19.59</c:v>
                </c:pt>
                <c:pt idx="27">
                  <c:v>13</c:v>
                </c:pt>
                <c:pt idx="31">
                  <c:v>19.989999999999998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2FB-4DD4-9953-F36F797894F7}"/>
            </c:ext>
          </c:extLst>
        </c:ser>
        <c:ser>
          <c:idx val="2"/>
          <c:order val="2"/>
          <c:tx>
            <c:strRef>
              <c:f>'Dist-312'!$P$6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'Dist-312'!$M$7:$M$42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'Dist-312'!$P$7:$P$42</c:f>
              <c:numCache>
                <c:formatCode>0.000</c:formatCode>
                <c:ptCount val="36"/>
                <c:pt idx="1">
                  <c:v>6.5376405344330184</c:v>
                </c:pt>
                <c:pt idx="2">
                  <c:v>6.36</c:v>
                </c:pt>
                <c:pt idx="3">
                  <c:v>4.8919998967104865</c:v>
                </c:pt>
                <c:pt idx="4">
                  <c:v>3.8042758718651819</c:v>
                </c:pt>
                <c:pt idx="5">
                  <c:v>3.54</c:v>
                </c:pt>
                <c:pt idx="6">
                  <c:v>3.8389149872003534</c:v>
                </c:pt>
                <c:pt idx="7">
                  <c:v>4.8218427087631346</c:v>
                </c:pt>
                <c:pt idx="8">
                  <c:v>5.1529999999999996</c:v>
                </c:pt>
                <c:pt idx="9">
                  <c:v>4.6624399013631921</c:v>
                </c:pt>
                <c:pt idx="10">
                  <c:v>4.4229198633735969</c:v>
                </c:pt>
                <c:pt idx="11">
                  <c:v>4.17</c:v>
                </c:pt>
                <c:pt idx="12">
                  <c:v>4.4300302482802802</c:v>
                </c:pt>
                <c:pt idx="13">
                  <c:v>5.2400690616398222</c:v>
                </c:pt>
                <c:pt idx="14">
                  <c:v>5.804253747549021</c:v>
                </c:pt>
                <c:pt idx="15">
                  <c:v>5.38</c:v>
                </c:pt>
                <c:pt idx="16">
                  <c:v>5.8268361472994243</c:v>
                </c:pt>
                <c:pt idx="17">
                  <c:v>8.06335096398392</c:v>
                </c:pt>
                <c:pt idx="18">
                  <c:v>9.649938334949324</c:v>
                </c:pt>
                <c:pt idx="19">
                  <c:v>9.75</c:v>
                </c:pt>
                <c:pt idx="20">
                  <c:v>10.588352191287314</c:v>
                </c:pt>
                <c:pt idx="21">
                  <c:v>12.783452887969913</c:v>
                </c:pt>
                <c:pt idx="22">
                  <c:v>16.271220244285285</c:v>
                </c:pt>
                <c:pt idx="23">
                  <c:v>19.59</c:v>
                </c:pt>
                <c:pt idx="24">
                  <c:v>19.315553206370481</c:v>
                </c:pt>
                <c:pt idx="25">
                  <c:v>21.226339720665919</c:v>
                </c:pt>
                <c:pt idx="26">
                  <c:v>17.616541518097531</c:v>
                </c:pt>
                <c:pt idx="27">
                  <c:v>13</c:v>
                </c:pt>
                <c:pt idx="28">
                  <c:v>17.10434163076534</c:v>
                </c:pt>
                <c:pt idx="29">
                  <c:v>19.967007749155332</c:v>
                </c:pt>
                <c:pt idx="30">
                  <c:v>20.263114807600033</c:v>
                </c:pt>
                <c:pt idx="31">
                  <c:v>19.989999999999998</c:v>
                </c:pt>
                <c:pt idx="32">
                  <c:v>15.336890349986341</c:v>
                </c:pt>
                <c:pt idx="33">
                  <c:v>9.8633417159443102</c:v>
                </c:pt>
                <c:pt idx="34">
                  <c:v>9.8923461387566149</c:v>
                </c:pt>
                <c:pt idx="35">
                  <c:v>12.183791463220013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2FB-4DD4-9953-F36F797894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365952"/>
        <c:axId val="335515008"/>
      </c:lineChart>
      <c:catAx>
        <c:axId val="282365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551500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355150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36595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'Dist-313'!$N$6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'Dist-313'!$N$7:$N$42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BC-433D-B33B-AEEE1D97DE48}"/>
            </c:ext>
          </c:extLst>
        </c:ser>
        <c:ser>
          <c:idx val="1"/>
          <c:order val="1"/>
          <c:tx>
            <c:strRef>
              <c:f>'Dist-313'!$O$6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'Dist-313'!$O$7:$O$42</c:f>
              <c:numCache>
                <c:formatCode>General</c:formatCode>
                <c:ptCount val="36"/>
                <c:pt idx="2">
                  <c:v>6.02</c:v>
                </c:pt>
                <c:pt idx="5">
                  <c:v>4.01</c:v>
                </c:pt>
                <c:pt idx="8">
                  <c:v>4.468</c:v>
                </c:pt>
                <c:pt idx="11">
                  <c:v>4.32</c:v>
                </c:pt>
                <c:pt idx="15">
                  <c:v>3.64</c:v>
                </c:pt>
                <c:pt idx="19">
                  <c:v>6.73</c:v>
                </c:pt>
                <c:pt idx="23">
                  <c:v>18.440000000000001</c:v>
                </c:pt>
                <c:pt idx="27">
                  <c:v>16.940000000000001</c:v>
                </c:pt>
                <c:pt idx="31">
                  <c:v>24.22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BC-433D-B33B-AEEE1D97DE48}"/>
            </c:ext>
          </c:extLst>
        </c:ser>
        <c:ser>
          <c:idx val="2"/>
          <c:order val="2"/>
          <c:tx>
            <c:strRef>
              <c:f>'Dist-313'!$P$6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'Dist-313'!$M$7:$M$42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'Dist-313'!$P$7:$P$42</c:f>
              <c:numCache>
                <c:formatCode>0.000</c:formatCode>
                <c:ptCount val="36"/>
                <c:pt idx="1">
                  <c:v>6.2919632392529641</c:v>
                </c:pt>
                <c:pt idx="2">
                  <c:v>6.02</c:v>
                </c:pt>
                <c:pt idx="3">
                  <c:v>3.8431199723113827</c:v>
                </c:pt>
                <c:pt idx="4">
                  <c:v>4.3563582250244277</c:v>
                </c:pt>
                <c:pt idx="5">
                  <c:v>4.01</c:v>
                </c:pt>
                <c:pt idx="6">
                  <c:v>4.4962823917563455</c:v>
                </c:pt>
                <c:pt idx="7">
                  <c:v>5.3206135553351732</c:v>
                </c:pt>
                <c:pt idx="8">
                  <c:v>4.468</c:v>
                </c:pt>
                <c:pt idx="9">
                  <c:v>4.3933234922709676</c:v>
                </c:pt>
                <c:pt idx="10">
                  <c:v>4.4260568814889893</c:v>
                </c:pt>
                <c:pt idx="11">
                  <c:v>4.32</c:v>
                </c:pt>
                <c:pt idx="12">
                  <c:v>4.3304371491197555</c:v>
                </c:pt>
                <c:pt idx="13">
                  <c:v>5.2822855110382365</c:v>
                </c:pt>
                <c:pt idx="14">
                  <c:v>4.8220170537586302</c:v>
                </c:pt>
                <c:pt idx="15">
                  <c:v>3.64</c:v>
                </c:pt>
                <c:pt idx="16">
                  <c:v>4.5301764015998414</c:v>
                </c:pt>
                <c:pt idx="17">
                  <c:v>7.4496169730102668</c:v>
                </c:pt>
                <c:pt idx="18">
                  <c:v>7.0741182996251553</c:v>
                </c:pt>
                <c:pt idx="19">
                  <c:v>6.73</c:v>
                </c:pt>
                <c:pt idx="20">
                  <c:v>8.5408817003748467</c:v>
                </c:pt>
                <c:pt idx="21">
                  <c:v>11.345475236481679</c:v>
                </c:pt>
                <c:pt idx="22">
                  <c:v>15.907369703146131</c:v>
                </c:pt>
                <c:pt idx="23">
                  <c:v>18.440000000000001</c:v>
                </c:pt>
                <c:pt idx="24">
                  <c:v>19.095322271785271</c:v>
                </c:pt>
                <c:pt idx="25">
                  <c:v>24.781964469750395</c:v>
                </c:pt>
                <c:pt idx="26">
                  <c:v>14.119431938777662</c:v>
                </c:pt>
                <c:pt idx="27">
                  <c:v>16.940000000000001</c:v>
                </c:pt>
                <c:pt idx="28">
                  <c:v>22.557025224954856</c:v>
                </c:pt>
                <c:pt idx="29">
                  <c:v>23.990000615248718</c:v>
                </c:pt>
                <c:pt idx="30">
                  <c:v>24.042239560104441</c:v>
                </c:pt>
                <c:pt idx="31">
                  <c:v>24.22</c:v>
                </c:pt>
                <c:pt idx="32">
                  <c:v>14.523464508173136</c:v>
                </c:pt>
                <c:pt idx="33">
                  <c:v>12.316378220389456</c:v>
                </c:pt>
                <c:pt idx="34">
                  <c:v>14.481624009826524</c:v>
                </c:pt>
                <c:pt idx="35">
                  <c:v>17.211716526942826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5BC-433D-B33B-AEEE1D97D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792960"/>
        <c:axId val="335517312"/>
      </c:lineChart>
      <c:catAx>
        <c:axId val="282792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551731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355173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79296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'Dist-314'!$N$6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'Dist-314'!$N$7:$N$42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8-4BF9-8FCD-9346BF434C4B}"/>
            </c:ext>
          </c:extLst>
        </c:ser>
        <c:ser>
          <c:idx val="1"/>
          <c:order val="1"/>
          <c:tx>
            <c:strRef>
              <c:f>'Dist-314'!$O$6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'Dist-314'!$O$7:$O$42</c:f>
              <c:numCache>
                <c:formatCode>General</c:formatCode>
                <c:ptCount val="36"/>
                <c:pt idx="2">
                  <c:v>6.02</c:v>
                </c:pt>
                <c:pt idx="5">
                  <c:v>4.01</c:v>
                </c:pt>
                <c:pt idx="8">
                  <c:v>4.468</c:v>
                </c:pt>
                <c:pt idx="11">
                  <c:v>4.32</c:v>
                </c:pt>
                <c:pt idx="15">
                  <c:v>4.5</c:v>
                </c:pt>
                <c:pt idx="19">
                  <c:v>6.73</c:v>
                </c:pt>
                <c:pt idx="23">
                  <c:v>15.42</c:v>
                </c:pt>
                <c:pt idx="27">
                  <c:v>14.42</c:v>
                </c:pt>
                <c:pt idx="31">
                  <c:v>23.75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098-4BF9-8FCD-9346BF434C4B}"/>
            </c:ext>
          </c:extLst>
        </c:ser>
        <c:ser>
          <c:idx val="2"/>
          <c:order val="2"/>
          <c:tx>
            <c:strRef>
              <c:f>'Dist-314'!$P$6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'Dist-314'!$M$7:$M$42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'Dist-314'!$P$7:$P$42</c:f>
              <c:numCache>
                <c:formatCode>0.000</c:formatCode>
                <c:ptCount val="36"/>
                <c:pt idx="1">
                  <c:v>6.1848930559974384</c:v>
                </c:pt>
                <c:pt idx="2">
                  <c:v>6.02</c:v>
                </c:pt>
                <c:pt idx="3">
                  <c:v>5.0081089266334411</c:v>
                </c:pt>
                <c:pt idx="4">
                  <c:v>3.9018601128838761</c:v>
                </c:pt>
                <c:pt idx="5">
                  <c:v>4.01</c:v>
                </c:pt>
                <c:pt idx="6">
                  <c:v>3.7939188012619862</c:v>
                </c:pt>
                <c:pt idx="7">
                  <c:v>4.3522288523475279</c:v>
                </c:pt>
                <c:pt idx="8">
                  <c:v>4.468</c:v>
                </c:pt>
                <c:pt idx="9">
                  <c:v>4.2152048910825499</c:v>
                </c:pt>
                <c:pt idx="10">
                  <c:v>4.2662579409195711</c:v>
                </c:pt>
                <c:pt idx="11">
                  <c:v>4.32</c:v>
                </c:pt>
                <c:pt idx="12">
                  <c:v>4.2721948760623008</c:v>
                </c:pt>
                <c:pt idx="13">
                  <c:v>4.7133201371845255</c:v>
                </c:pt>
                <c:pt idx="14">
                  <c:v>5.1514862075182624</c:v>
                </c:pt>
                <c:pt idx="15">
                  <c:v>4.5</c:v>
                </c:pt>
                <c:pt idx="16">
                  <c:v>4.2175944588579295</c:v>
                </c:pt>
                <c:pt idx="17">
                  <c:v>5.7510037813742168</c:v>
                </c:pt>
                <c:pt idx="18">
                  <c:v>7.1813191715665656</c:v>
                </c:pt>
                <c:pt idx="19">
                  <c:v>6.73</c:v>
                </c:pt>
                <c:pt idx="20">
                  <c:v>7.1001203094393261</c:v>
                </c:pt>
                <c:pt idx="21">
                  <c:v>8.9652588372717563</c:v>
                </c:pt>
                <c:pt idx="22">
                  <c:v>12.078527091154463</c:v>
                </c:pt>
                <c:pt idx="23">
                  <c:v>15.42</c:v>
                </c:pt>
                <c:pt idx="24">
                  <c:v>16.677619567557603</c:v>
                </c:pt>
                <c:pt idx="25">
                  <c:v>19.597029762828129</c:v>
                </c:pt>
                <c:pt idx="26">
                  <c:v>19.109546899022533</c:v>
                </c:pt>
                <c:pt idx="27">
                  <c:v>14.42</c:v>
                </c:pt>
                <c:pt idx="28">
                  <c:v>18.899162652141527</c:v>
                </c:pt>
                <c:pt idx="29">
                  <c:v>22.722284484013052</c:v>
                </c:pt>
                <c:pt idx="30">
                  <c:v>23.608743693458614</c:v>
                </c:pt>
                <c:pt idx="31">
                  <c:v>23.75</c:v>
                </c:pt>
                <c:pt idx="32">
                  <c:v>19.990326868598324</c:v>
                </c:pt>
                <c:pt idx="33">
                  <c:v>13.567079686384133</c:v>
                </c:pt>
                <c:pt idx="34">
                  <c:v>13.132754097967617</c:v>
                </c:pt>
                <c:pt idx="35">
                  <c:v>15.428979425437145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98-4BF9-8FCD-9346BF434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2795008"/>
        <c:axId val="336011264"/>
      </c:lineChart>
      <c:catAx>
        <c:axId val="282795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601126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360112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79500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'Dist-315'!$N$6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'Dist-315'!$N$7:$N$42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78-42C3-8F56-F7F3A0382736}"/>
            </c:ext>
          </c:extLst>
        </c:ser>
        <c:ser>
          <c:idx val="1"/>
          <c:order val="1"/>
          <c:tx>
            <c:strRef>
              <c:f>'Dist-315'!$O$6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'Dist-315'!$O$7:$O$42</c:f>
              <c:numCache>
                <c:formatCode>General</c:formatCode>
                <c:ptCount val="36"/>
                <c:pt idx="2">
                  <c:v>6.48</c:v>
                </c:pt>
                <c:pt idx="5">
                  <c:v>5.13</c:v>
                </c:pt>
                <c:pt idx="8">
                  <c:v>6.6669999999999998</c:v>
                </c:pt>
                <c:pt idx="11">
                  <c:v>5.15</c:v>
                </c:pt>
                <c:pt idx="15">
                  <c:v>5.14</c:v>
                </c:pt>
                <c:pt idx="19">
                  <c:v>6.74</c:v>
                </c:pt>
                <c:pt idx="23">
                  <c:v>14.46</c:v>
                </c:pt>
                <c:pt idx="27">
                  <c:v>15.3</c:v>
                </c:pt>
                <c:pt idx="31">
                  <c:v>33.75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78-42C3-8F56-F7F3A0382736}"/>
            </c:ext>
          </c:extLst>
        </c:ser>
        <c:ser>
          <c:idx val="2"/>
          <c:order val="2"/>
          <c:tx>
            <c:strRef>
              <c:f>'Dist-315'!$P$6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'Dist-315'!$M$7:$M$42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'Dist-315'!$P$7:$P$42</c:f>
              <c:numCache>
                <c:formatCode>0.000</c:formatCode>
                <c:ptCount val="36"/>
                <c:pt idx="1">
                  <c:v>6.74</c:v>
                </c:pt>
                <c:pt idx="2">
                  <c:v>6.48</c:v>
                </c:pt>
                <c:pt idx="3">
                  <c:v>4.5875000000000004</c:v>
                </c:pt>
                <c:pt idx="4">
                  <c:v>5.2725</c:v>
                </c:pt>
                <c:pt idx="5">
                  <c:v>5.13</c:v>
                </c:pt>
                <c:pt idx="6">
                  <c:v>5.957609999999999</c:v>
                </c:pt>
                <c:pt idx="7">
                  <c:v>7.1193899999999992</c:v>
                </c:pt>
                <c:pt idx="8">
                  <c:v>6.6669999999999998</c:v>
                </c:pt>
                <c:pt idx="9">
                  <c:v>6.1416899999999996</c:v>
                </c:pt>
                <c:pt idx="10">
                  <c:v>5.7053099999999999</c:v>
                </c:pt>
                <c:pt idx="11">
                  <c:v>5.15</c:v>
                </c:pt>
                <c:pt idx="12">
                  <c:v>5.32</c:v>
                </c:pt>
                <c:pt idx="13">
                  <c:v>6.39</c:v>
                </c:pt>
                <c:pt idx="14">
                  <c:v>6.1099999999999994</c:v>
                </c:pt>
                <c:pt idx="15">
                  <c:v>5.14</c:v>
                </c:pt>
                <c:pt idx="16">
                  <c:v>5.6524999999999999</c:v>
                </c:pt>
                <c:pt idx="17">
                  <c:v>8.1050000000000004</c:v>
                </c:pt>
                <c:pt idx="18">
                  <c:v>7.4075000000000006</c:v>
                </c:pt>
                <c:pt idx="19">
                  <c:v>6.74</c:v>
                </c:pt>
                <c:pt idx="20">
                  <c:v>7.6025000000000009</c:v>
                </c:pt>
                <c:pt idx="21">
                  <c:v>9.4149999999999991</c:v>
                </c:pt>
                <c:pt idx="22">
                  <c:v>12.907500000000001</c:v>
                </c:pt>
                <c:pt idx="23">
                  <c:v>14.46</c:v>
                </c:pt>
                <c:pt idx="24">
                  <c:v>15.654999999999999</c:v>
                </c:pt>
                <c:pt idx="25">
                  <c:v>21.66</c:v>
                </c:pt>
                <c:pt idx="26">
                  <c:v>12.035</c:v>
                </c:pt>
                <c:pt idx="27">
                  <c:v>15.3</c:v>
                </c:pt>
                <c:pt idx="28">
                  <c:v>23.5425</c:v>
                </c:pt>
                <c:pt idx="29">
                  <c:v>27.785000000000004</c:v>
                </c:pt>
                <c:pt idx="30">
                  <c:v>30.707500000000003</c:v>
                </c:pt>
                <c:pt idx="31">
                  <c:v>33.75</c:v>
                </c:pt>
                <c:pt idx="32">
                  <c:v>24.480000000000004</c:v>
                </c:pt>
                <c:pt idx="33">
                  <c:v>22.37</c:v>
                </c:pt>
                <c:pt idx="34">
                  <c:v>24.44</c:v>
                </c:pt>
                <c:pt idx="35">
                  <c:v>27.05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78-42C3-8F56-F7F3A03827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3888640"/>
        <c:axId val="336014144"/>
      </c:lineChart>
      <c:catAx>
        <c:axId val="2838886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60141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360141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388864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'Dist-316'!$N$6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'Dist-316'!$N$7:$N$42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7-4F10-9BEE-3821532605A9}"/>
            </c:ext>
          </c:extLst>
        </c:ser>
        <c:ser>
          <c:idx val="1"/>
          <c:order val="1"/>
          <c:tx>
            <c:strRef>
              <c:f>'Dist-316'!$O$6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'Dist-316'!$O$7:$O$42</c:f>
              <c:numCache>
                <c:formatCode>General</c:formatCode>
                <c:ptCount val="36"/>
                <c:pt idx="2">
                  <c:v>6.44</c:v>
                </c:pt>
                <c:pt idx="5">
                  <c:v>4.59</c:v>
                </c:pt>
                <c:pt idx="8">
                  <c:v>4.8639999999999999</c:v>
                </c:pt>
                <c:pt idx="11">
                  <c:v>3.57</c:v>
                </c:pt>
                <c:pt idx="15">
                  <c:v>4.63</c:v>
                </c:pt>
                <c:pt idx="19">
                  <c:v>5.87</c:v>
                </c:pt>
                <c:pt idx="23">
                  <c:v>10</c:v>
                </c:pt>
                <c:pt idx="27">
                  <c:v>21.02</c:v>
                </c:pt>
                <c:pt idx="31">
                  <c:v>23.28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7-4F10-9BEE-3821532605A9}"/>
            </c:ext>
          </c:extLst>
        </c:ser>
        <c:ser>
          <c:idx val="2"/>
          <c:order val="2"/>
          <c:tx>
            <c:strRef>
              <c:f>'Dist-316'!$P$6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'Dist-316'!$M$7:$M$42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'Dist-316'!$P$7:$P$42</c:f>
              <c:numCache>
                <c:formatCode>0.000</c:formatCode>
                <c:ptCount val="36"/>
                <c:pt idx="1">
                  <c:v>6.6955204890878033</c:v>
                </c:pt>
                <c:pt idx="2">
                  <c:v>6.44</c:v>
                </c:pt>
                <c:pt idx="3">
                  <c:v>4.4074302011151909</c:v>
                </c:pt>
                <c:pt idx="4">
                  <c:v>4.9027203531015218</c:v>
                </c:pt>
                <c:pt idx="5">
                  <c:v>4.59</c:v>
                </c:pt>
                <c:pt idx="6">
                  <c:v>4.9952998642451227</c:v>
                </c:pt>
                <c:pt idx="7">
                  <c:v>5.7166471589563672</c:v>
                </c:pt>
                <c:pt idx="8">
                  <c:v>4.8639999999999999</c:v>
                </c:pt>
                <c:pt idx="9">
                  <c:v>4.4127055535366591</c:v>
                </c:pt>
                <c:pt idx="10">
                  <c:v>4.0507775798196262</c:v>
                </c:pt>
                <c:pt idx="11">
                  <c:v>3.57</c:v>
                </c:pt>
                <c:pt idx="12">
                  <c:v>4.0045280167986386</c:v>
                </c:pt>
                <c:pt idx="13">
                  <c:v>5.323550034285824</c:v>
                </c:pt>
                <c:pt idx="14">
                  <c:v>5.3158310507401891</c:v>
                </c:pt>
                <c:pt idx="15">
                  <c:v>4.63</c:v>
                </c:pt>
                <c:pt idx="16">
                  <c:v>5.0505617500860689</c:v>
                </c:pt>
                <c:pt idx="17">
                  <c:v>7.3776994572118957</c:v>
                </c:pt>
                <c:pt idx="18">
                  <c:v>6.6091081619278054</c:v>
                </c:pt>
                <c:pt idx="19">
                  <c:v>5.87</c:v>
                </c:pt>
                <c:pt idx="20">
                  <c:v>5.853391838072195</c:v>
                </c:pt>
                <c:pt idx="21">
                  <c:v>6.7704162324267436</c:v>
                </c:pt>
                <c:pt idx="22">
                  <c:v>9.3384960947332516</c:v>
                </c:pt>
                <c:pt idx="23">
                  <c:v>10</c:v>
                </c:pt>
                <c:pt idx="24">
                  <c:v>13.723029545198019</c:v>
                </c:pt>
                <c:pt idx="25">
                  <c:v>22.173188138520395</c:v>
                </c:pt>
                <c:pt idx="26">
                  <c:v>15.262634253218319</c:v>
                </c:pt>
                <c:pt idx="27">
                  <c:v>21.02</c:v>
                </c:pt>
                <c:pt idx="28">
                  <c:v>25.152459136110476</c:v>
                </c:pt>
                <c:pt idx="29">
                  <c:v>25.353833824716297</c:v>
                </c:pt>
                <c:pt idx="30">
                  <c:v>24.257950645645582</c:v>
                </c:pt>
                <c:pt idx="31">
                  <c:v>23.28</c:v>
                </c:pt>
                <c:pt idx="32">
                  <c:v>14.169711792907963</c:v>
                </c:pt>
                <c:pt idx="33">
                  <c:v>12.096064746849255</c:v>
                </c:pt>
                <c:pt idx="34">
                  <c:v>14.130400948432914</c:v>
                </c:pt>
                <c:pt idx="35">
                  <c:v>16.695433550429701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7-4F10-9BEE-3821532605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627648"/>
        <c:axId val="337724544"/>
      </c:lineChart>
      <c:catAx>
        <c:axId val="33762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77245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37724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76276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'Dist-321'!$N$6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'Dist-321'!$N$7:$N$42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DF-4BE7-B000-22FB40316042}"/>
            </c:ext>
          </c:extLst>
        </c:ser>
        <c:ser>
          <c:idx val="1"/>
          <c:order val="1"/>
          <c:tx>
            <c:strRef>
              <c:f>'Dist-321'!$O$6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'Dist-321'!$O$7:$O$42</c:f>
              <c:numCache>
                <c:formatCode>General</c:formatCode>
                <c:ptCount val="36"/>
                <c:pt idx="2">
                  <c:v>6.23</c:v>
                </c:pt>
                <c:pt idx="5">
                  <c:v>5.22</c:v>
                </c:pt>
                <c:pt idx="8">
                  <c:v>6.4210000000000003</c:v>
                </c:pt>
                <c:pt idx="11">
                  <c:v>6.14</c:v>
                </c:pt>
                <c:pt idx="15">
                  <c:v>4.5999999999999996</c:v>
                </c:pt>
                <c:pt idx="19">
                  <c:v>7.02</c:v>
                </c:pt>
                <c:pt idx="23">
                  <c:v>16.75</c:v>
                </c:pt>
                <c:pt idx="27">
                  <c:v>16.05</c:v>
                </c:pt>
                <c:pt idx="31">
                  <c:v>21.81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DF-4BE7-B000-22FB40316042}"/>
            </c:ext>
          </c:extLst>
        </c:ser>
        <c:ser>
          <c:idx val="2"/>
          <c:order val="2"/>
          <c:tx>
            <c:strRef>
              <c:f>'Dist-321'!$P$6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'Dist-321'!$M$7:$M$42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'Dist-321'!$P$7:$P$42</c:f>
              <c:numCache>
                <c:formatCode>0.000</c:formatCode>
                <c:ptCount val="36"/>
                <c:pt idx="1">
                  <c:v>6.4458892544808872</c:v>
                </c:pt>
                <c:pt idx="2">
                  <c:v>6.23</c:v>
                </c:pt>
                <c:pt idx="3">
                  <c:v>4.9697220804893476</c:v>
                </c:pt>
                <c:pt idx="4">
                  <c:v>5.022269410420825</c:v>
                </c:pt>
                <c:pt idx="5">
                  <c:v>5.22</c:v>
                </c:pt>
                <c:pt idx="6">
                  <c:v>5.6072073952673316</c:v>
                </c:pt>
                <c:pt idx="7">
                  <c:v>6.5449554213862662</c:v>
                </c:pt>
                <c:pt idx="8">
                  <c:v>6.4210000000000003</c:v>
                </c:pt>
                <c:pt idx="9">
                  <c:v>6.2169313091813043</c:v>
                </c:pt>
                <c:pt idx="10">
                  <c:v>6.2119307405751343</c:v>
                </c:pt>
                <c:pt idx="11">
                  <c:v>6.14</c:v>
                </c:pt>
                <c:pt idx="12">
                  <c:v>5.800692531113782</c:v>
                </c:pt>
                <c:pt idx="13">
                  <c:v>6.169208877937721</c:v>
                </c:pt>
                <c:pt idx="14">
                  <c:v>5.8283442015356925</c:v>
                </c:pt>
                <c:pt idx="15">
                  <c:v>4.5999999999999996</c:v>
                </c:pt>
                <c:pt idx="16">
                  <c:v>4.8588346789115251</c:v>
                </c:pt>
                <c:pt idx="17">
                  <c:v>7.0109544855938584</c:v>
                </c:pt>
                <c:pt idx="18">
                  <c:v>7.4614512857742161</c:v>
                </c:pt>
                <c:pt idx="19">
                  <c:v>7.02</c:v>
                </c:pt>
                <c:pt idx="20">
                  <c:v>8.023243607684357</c:v>
                </c:pt>
                <c:pt idx="21">
                  <c:v>10.245857542420056</c:v>
                </c:pt>
                <c:pt idx="22">
                  <c:v>13.951564758489049</c:v>
                </c:pt>
                <c:pt idx="23">
                  <c:v>16.75</c:v>
                </c:pt>
                <c:pt idx="24">
                  <c:v>17.818803434175091</c:v>
                </c:pt>
                <c:pt idx="25">
                  <c:v>22.211649139799082</c:v>
                </c:pt>
                <c:pt idx="26">
                  <c:v>16.764517295939129</c:v>
                </c:pt>
                <c:pt idx="27">
                  <c:v>16.05</c:v>
                </c:pt>
                <c:pt idx="28">
                  <c:v>20.429135513856941</c:v>
                </c:pt>
                <c:pt idx="29">
                  <c:v>22.394163830749196</c:v>
                </c:pt>
                <c:pt idx="30">
                  <c:v>22.250356268424923</c:v>
                </c:pt>
                <c:pt idx="31">
                  <c:v>21.81</c:v>
                </c:pt>
                <c:pt idx="32">
                  <c:v>15.135092911206176</c:v>
                </c:pt>
                <c:pt idx="33">
                  <c:v>10.930082008274738</c:v>
                </c:pt>
                <c:pt idx="34">
                  <c:v>11.806096753149067</c:v>
                </c:pt>
                <c:pt idx="35">
                  <c:v>14.282481470721422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DF-4BE7-B000-22FB40316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7627136"/>
        <c:axId val="337726848"/>
      </c:lineChart>
      <c:catAx>
        <c:axId val="337627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77268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377268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762713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'Dist-322'!$N$6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'Dist-322'!$N$7:$N$42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42-4214-A0F2-641283375D51}"/>
            </c:ext>
          </c:extLst>
        </c:ser>
        <c:ser>
          <c:idx val="1"/>
          <c:order val="1"/>
          <c:tx>
            <c:strRef>
              <c:f>'Dist-322'!$O$6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'Dist-322'!$O$7:$O$42</c:f>
              <c:numCache>
                <c:formatCode>General</c:formatCode>
                <c:ptCount val="36"/>
                <c:pt idx="2">
                  <c:v>5.95</c:v>
                </c:pt>
                <c:pt idx="5">
                  <c:v>3.96</c:v>
                </c:pt>
                <c:pt idx="8">
                  <c:v>4.5659999999999998</c:v>
                </c:pt>
                <c:pt idx="11">
                  <c:v>4.59</c:v>
                </c:pt>
                <c:pt idx="15">
                  <c:v>4.29</c:v>
                </c:pt>
                <c:pt idx="19">
                  <c:v>5.13</c:v>
                </c:pt>
                <c:pt idx="23">
                  <c:v>10.93</c:v>
                </c:pt>
                <c:pt idx="27">
                  <c:v>16.11</c:v>
                </c:pt>
                <c:pt idx="31">
                  <c:v>20.440000000000001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42-4214-A0F2-641283375D51}"/>
            </c:ext>
          </c:extLst>
        </c:ser>
        <c:ser>
          <c:idx val="2"/>
          <c:order val="2"/>
          <c:tx>
            <c:strRef>
              <c:f>'Dist-322'!$P$6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'Dist-322'!$M$7:$M$42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'Dist-322'!$P$7:$P$42</c:f>
              <c:numCache>
                <c:formatCode>0.000</c:formatCode>
                <c:ptCount val="36"/>
                <c:pt idx="1">
                  <c:v>6.1520952582261845</c:v>
                </c:pt>
                <c:pt idx="2">
                  <c:v>5.95</c:v>
                </c:pt>
                <c:pt idx="3">
                  <c:v>4.3185127644472203</c:v>
                </c:pt>
                <c:pt idx="4">
                  <c:v>4.2285500194768737</c:v>
                </c:pt>
                <c:pt idx="5">
                  <c:v>3.96</c:v>
                </c:pt>
                <c:pt idx="6">
                  <c:v>4.2587256672141809</c:v>
                </c:pt>
                <c:pt idx="7">
                  <c:v>4.9608731208164656</c:v>
                </c:pt>
                <c:pt idx="8">
                  <c:v>4.5659999999999998</c:v>
                </c:pt>
                <c:pt idx="9">
                  <c:v>4.5051090537136949</c:v>
                </c:pt>
                <c:pt idx="10">
                  <c:v>4.5884281796001734</c:v>
                </c:pt>
                <c:pt idx="11">
                  <c:v>4.59</c:v>
                </c:pt>
                <c:pt idx="12">
                  <c:v>4.5958041082741099</c:v>
                </c:pt>
                <c:pt idx="13">
                  <c:v>5.2796015145597668</c:v>
                </c:pt>
                <c:pt idx="14">
                  <c:v>5.1388689181355849</c:v>
                </c:pt>
                <c:pt idx="15">
                  <c:v>4.29</c:v>
                </c:pt>
                <c:pt idx="16">
                  <c:v>4.3473422967939621</c:v>
                </c:pt>
                <c:pt idx="17">
                  <c:v>6.0668865279456163</c:v>
                </c:pt>
                <c:pt idx="18">
                  <c:v>5.8371829000260007</c:v>
                </c:pt>
                <c:pt idx="19">
                  <c:v>5.13</c:v>
                </c:pt>
                <c:pt idx="20">
                  <c:v>5.453724814800438</c:v>
                </c:pt>
                <c:pt idx="21">
                  <c:v>6.7510425080759067</c:v>
                </c:pt>
                <c:pt idx="22">
                  <c:v>9.4023367024326667</c:v>
                </c:pt>
                <c:pt idx="23">
                  <c:v>10.93</c:v>
                </c:pt>
                <c:pt idx="24">
                  <c:v>13.22326964988115</c:v>
                </c:pt>
                <c:pt idx="25">
                  <c:v>18.889390077892983</c:v>
                </c:pt>
                <c:pt idx="26">
                  <c:v>14.120643151432144</c:v>
                </c:pt>
                <c:pt idx="27">
                  <c:v>16.11</c:v>
                </c:pt>
                <c:pt idx="28">
                  <c:v>19.973089111709395</c:v>
                </c:pt>
                <c:pt idx="29">
                  <c:v>21.222578868307838</c:v>
                </c:pt>
                <c:pt idx="30">
                  <c:v>20.892853668988742</c:v>
                </c:pt>
                <c:pt idx="31">
                  <c:v>20.440000000000001</c:v>
                </c:pt>
                <c:pt idx="32">
                  <c:v>13.792959122468528</c:v>
                </c:pt>
                <c:pt idx="33">
                  <c:v>10.813030606252713</c:v>
                </c:pt>
                <c:pt idx="34">
                  <c:v>11.961675573910298</c:v>
                </c:pt>
                <c:pt idx="35">
                  <c:v>14.159283281051803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42-4214-A0F2-641283375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9266048"/>
        <c:axId val="237273088"/>
      </c:lineChart>
      <c:catAx>
        <c:axId val="339266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27308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7273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92660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'Dist-323'!$N$6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'Dist-323'!$N$7:$N$42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6F-4651-B473-08AB2418DC3E}"/>
            </c:ext>
          </c:extLst>
        </c:ser>
        <c:ser>
          <c:idx val="1"/>
          <c:order val="1"/>
          <c:tx>
            <c:strRef>
              <c:f>'Dist-323'!$O$6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'Dist-323'!$O$7:$O$42</c:f>
              <c:numCache>
                <c:formatCode>General</c:formatCode>
                <c:ptCount val="36"/>
                <c:pt idx="2">
                  <c:v>5.99</c:v>
                </c:pt>
                <c:pt idx="5">
                  <c:v>4.5599999999999996</c:v>
                </c:pt>
                <c:pt idx="8">
                  <c:v>6.0019999999999998</c:v>
                </c:pt>
                <c:pt idx="11">
                  <c:v>5.57</c:v>
                </c:pt>
                <c:pt idx="15">
                  <c:v>4.2699999999999996</c:v>
                </c:pt>
                <c:pt idx="19">
                  <c:v>6.28</c:v>
                </c:pt>
                <c:pt idx="23">
                  <c:v>15</c:v>
                </c:pt>
                <c:pt idx="27">
                  <c:v>20.54</c:v>
                </c:pt>
                <c:pt idx="31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6F-4651-B473-08AB2418DC3E}"/>
            </c:ext>
          </c:extLst>
        </c:ser>
        <c:ser>
          <c:idx val="2"/>
          <c:order val="2"/>
          <c:tx>
            <c:strRef>
              <c:f>'Dist-323'!$P$6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'Dist-323'!$M$7:$M$42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'Dist-323'!$P$7:$P$42</c:f>
              <c:numCache>
                <c:formatCode>0.000</c:formatCode>
                <c:ptCount val="36"/>
                <c:pt idx="1">
                  <c:v>6.2513605523806861</c:v>
                </c:pt>
                <c:pt idx="2">
                  <c:v>5.99</c:v>
                </c:pt>
                <c:pt idx="3">
                  <c:v>4.0635280027121059</c:v>
                </c:pt>
                <c:pt idx="4">
                  <c:v>4.7273144331871233</c:v>
                </c:pt>
                <c:pt idx="5">
                  <c:v>4.5599999999999996</c:v>
                </c:pt>
                <c:pt idx="6">
                  <c:v>5.3579366191645068</c:v>
                </c:pt>
                <c:pt idx="7">
                  <c:v>6.4907614848634854</c:v>
                </c:pt>
                <c:pt idx="8">
                  <c:v>6.0019999999999998</c:v>
                </c:pt>
                <c:pt idx="9">
                  <c:v>5.8346107475238345</c:v>
                </c:pt>
                <c:pt idx="10">
                  <c:v>5.7675462392893211</c:v>
                </c:pt>
                <c:pt idx="11">
                  <c:v>5.57</c:v>
                </c:pt>
                <c:pt idx="12">
                  <c:v>5.4184026741756472</c:v>
                </c:pt>
                <c:pt idx="13">
                  <c:v>6.1715149527459756</c:v>
                </c:pt>
                <c:pt idx="14">
                  <c:v>5.5675628247242823</c:v>
                </c:pt>
                <c:pt idx="15">
                  <c:v>4.2699999999999996</c:v>
                </c:pt>
                <c:pt idx="16">
                  <c:v>4.8855887005493353</c:v>
                </c:pt>
                <c:pt idx="17">
                  <c:v>7.451329215016095</c:v>
                </c:pt>
                <c:pt idx="18">
                  <c:v>6.8505861141014694</c:v>
                </c:pt>
                <c:pt idx="19">
                  <c:v>6.28</c:v>
                </c:pt>
                <c:pt idx="20">
                  <c:v>7.3869138858985313</c:v>
                </c:pt>
                <c:pt idx="21">
                  <c:v>9.448799020880335</c:v>
                </c:pt>
                <c:pt idx="22">
                  <c:v>13.19947541739888</c:v>
                </c:pt>
                <c:pt idx="23">
                  <c:v>15</c:v>
                </c:pt>
                <c:pt idx="24">
                  <c:v>17.37515440036529</c:v>
                </c:pt>
                <c:pt idx="25">
                  <c:v>24.585479019773267</c:v>
                </c:pt>
                <c:pt idx="26">
                  <c:v>16.08401350952694</c:v>
                </c:pt>
                <c:pt idx="27">
                  <c:v>20.54</c:v>
                </c:pt>
                <c:pt idx="28">
                  <c:v>24.30399540439188</c:v>
                </c:pt>
                <c:pt idx="29">
                  <c:v>24.047059233696292</c:v>
                </c:pt>
                <c:pt idx="30">
                  <c:v>22.463215643221833</c:v>
                </c:pt>
                <c:pt idx="31">
                  <c:v>21</c:v>
                </c:pt>
                <c:pt idx="32">
                  <c:v>11.68149107473478</c:v>
                </c:pt>
                <c:pt idx="33">
                  <c:v>9.5604496688761351</c:v>
                </c:pt>
                <c:pt idx="34">
                  <c:v>11.641281758983904</c:v>
                </c:pt>
                <c:pt idx="35">
                  <c:v>14.264939611728479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6F-4651-B473-08AB2418D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527104"/>
        <c:axId val="237275392"/>
      </c:lineChart>
      <c:catAx>
        <c:axId val="340527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2753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7275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052710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'Dist-324'!$N$6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'Dist-324'!$N$7:$N$42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B-40F4-B8BF-101E6AD7BC1E}"/>
            </c:ext>
          </c:extLst>
        </c:ser>
        <c:ser>
          <c:idx val="1"/>
          <c:order val="1"/>
          <c:tx>
            <c:strRef>
              <c:f>'Dist-324'!$O$6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'Dist-324'!$O$7:$O$42</c:f>
              <c:numCache>
                <c:formatCode>General</c:formatCode>
                <c:ptCount val="36"/>
                <c:pt idx="2">
                  <c:v>5.34</c:v>
                </c:pt>
                <c:pt idx="5">
                  <c:v>4.5599999999999996</c:v>
                </c:pt>
                <c:pt idx="8">
                  <c:v>5.1639999999999997</c:v>
                </c:pt>
                <c:pt idx="11">
                  <c:v>4.4400000000000004</c:v>
                </c:pt>
                <c:pt idx="15">
                  <c:v>3.85</c:v>
                </c:pt>
                <c:pt idx="19">
                  <c:v>6.08</c:v>
                </c:pt>
                <c:pt idx="23">
                  <c:v>13.03</c:v>
                </c:pt>
                <c:pt idx="27">
                  <c:v>16.37</c:v>
                </c:pt>
                <c:pt idx="31">
                  <c:v>16.34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3B-40F4-B8BF-101E6AD7BC1E}"/>
            </c:ext>
          </c:extLst>
        </c:ser>
        <c:ser>
          <c:idx val="2"/>
          <c:order val="2"/>
          <c:tx>
            <c:strRef>
              <c:f>'Dist-324'!$P$6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'Dist-324'!$M$7:$M$42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'Dist-324'!$P$7:$P$42</c:f>
              <c:numCache>
                <c:formatCode>0.000</c:formatCode>
                <c:ptCount val="36"/>
                <c:pt idx="1">
                  <c:v>5.5534015237108552</c:v>
                </c:pt>
                <c:pt idx="2">
                  <c:v>5.34</c:v>
                </c:pt>
                <c:pt idx="3">
                  <c:v>3.8949384430399689</c:v>
                </c:pt>
                <c:pt idx="4">
                  <c:v>4.5687051473677336</c:v>
                </c:pt>
                <c:pt idx="5">
                  <c:v>4.5599999999999996</c:v>
                </c:pt>
                <c:pt idx="6">
                  <c:v>5.0222963392190687</c:v>
                </c:pt>
                <c:pt idx="7">
                  <c:v>5.7522957775112964</c:v>
                </c:pt>
                <c:pt idx="8">
                  <c:v>5.1639999999999997</c:v>
                </c:pt>
                <c:pt idx="9">
                  <c:v>4.9048068552474691</c:v>
                </c:pt>
                <c:pt idx="10">
                  <c:v>4.7238163974883989</c:v>
                </c:pt>
                <c:pt idx="11">
                  <c:v>4.4400000000000004</c:v>
                </c:pt>
                <c:pt idx="12">
                  <c:v>4.4340837032312406</c:v>
                </c:pt>
                <c:pt idx="13">
                  <c:v>5.1668649885385198</c:v>
                </c:pt>
                <c:pt idx="14">
                  <c:v>4.7915999007317414</c:v>
                </c:pt>
                <c:pt idx="15">
                  <c:v>3.85</c:v>
                </c:pt>
                <c:pt idx="16">
                  <c:v>4.4998371977595051</c:v>
                </c:pt>
                <c:pt idx="17">
                  <c:v>6.7419780724384717</c:v>
                </c:pt>
                <c:pt idx="18">
                  <c:v>6.3986774098513015</c:v>
                </c:pt>
                <c:pt idx="19">
                  <c:v>6.08</c:v>
                </c:pt>
                <c:pt idx="20">
                  <c:v>6.9413225901486992</c:v>
                </c:pt>
                <c:pt idx="21">
                  <c:v>8.5823815169332143</c:v>
                </c:pt>
                <c:pt idx="22">
                  <c:v>11.602342596926338</c:v>
                </c:pt>
                <c:pt idx="23">
                  <c:v>13.03</c:v>
                </c:pt>
                <c:pt idx="24">
                  <c:v>14.673463464827663</c:v>
                </c:pt>
                <c:pt idx="25">
                  <c:v>20.264855118306158</c:v>
                </c:pt>
                <c:pt idx="26">
                  <c:v>13.027532096397447</c:v>
                </c:pt>
                <c:pt idx="27">
                  <c:v>16.37</c:v>
                </c:pt>
                <c:pt idx="28">
                  <c:v>19.341913581040021</c:v>
                </c:pt>
                <c:pt idx="29">
                  <c:v>19.030726797297653</c:v>
                </c:pt>
                <c:pt idx="30">
                  <c:v>17.636116893177093</c:v>
                </c:pt>
                <c:pt idx="31">
                  <c:v>16.34</c:v>
                </c:pt>
                <c:pt idx="32">
                  <c:v>8.7314149046168072</c:v>
                </c:pt>
                <c:pt idx="33">
                  <c:v>8.0395863543786952</c:v>
                </c:pt>
                <c:pt idx="34">
                  <c:v>10.738590793153584</c:v>
                </c:pt>
                <c:pt idx="35">
                  <c:v>13.780813781174095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3B-40F4-B8BF-101E6AD7BC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051136"/>
        <c:axId val="237277696"/>
      </c:lineChart>
      <c:catAx>
        <c:axId val="3450511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2776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72776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505113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'Dist-325'!$N$6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'Dist-325'!$N$7:$N$42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6-4F69-B702-5468FBDBD9CC}"/>
            </c:ext>
          </c:extLst>
        </c:ser>
        <c:ser>
          <c:idx val="1"/>
          <c:order val="1"/>
          <c:tx>
            <c:strRef>
              <c:f>'Dist-325'!$O$6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'Dist-325'!$O$7:$O$42</c:f>
              <c:numCache>
                <c:formatCode>General</c:formatCode>
                <c:ptCount val="36"/>
                <c:pt idx="2">
                  <c:v>5.83</c:v>
                </c:pt>
                <c:pt idx="5">
                  <c:v>4.3</c:v>
                </c:pt>
                <c:pt idx="8">
                  <c:v>5.2839999999999998</c:v>
                </c:pt>
                <c:pt idx="11">
                  <c:v>4.84</c:v>
                </c:pt>
                <c:pt idx="15">
                  <c:v>4.68</c:v>
                </c:pt>
                <c:pt idx="19">
                  <c:v>6.1</c:v>
                </c:pt>
                <c:pt idx="23">
                  <c:v>13.34</c:v>
                </c:pt>
                <c:pt idx="27">
                  <c:v>17.05</c:v>
                </c:pt>
                <c:pt idx="31">
                  <c:v>21.41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6-4F69-B702-5468FBDBD9CC}"/>
            </c:ext>
          </c:extLst>
        </c:ser>
        <c:ser>
          <c:idx val="2"/>
          <c:order val="2"/>
          <c:tx>
            <c:strRef>
              <c:f>'Dist-325'!$P$6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'Dist-325'!$M$7:$M$42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'Dist-325'!$P$7:$P$42</c:f>
              <c:numCache>
                <c:formatCode>0.000</c:formatCode>
                <c:ptCount val="36"/>
                <c:pt idx="1">
                  <c:v>6.061010783496787</c:v>
                </c:pt>
                <c:pt idx="2">
                  <c:v>5.83</c:v>
                </c:pt>
                <c:pt idx="3">
                  <c:v>4.1218427805372784</c:v>
                </c:pt>
                <c:pt idx="4">
                  <c:v>4.4518037605647134</c:v>
                </c:pt>
                <c:pt idx="5">
                  <c:v>4.3</c:v>
                </c:pt>
                <c:pt idx="6">
                  <c:v>4.8267988800435297</c:v>
                </c:pt>
                <c:pt idx="7">
                  <c:v>5.7288855498954243</c:v>
                </c:pt>
                <c:pt idx="8">
                  <c:v>5.2839999999999998</c:v>
                </c:pt>
                <c:pt idx="9">
                  <c:v>5.0882693322965977</c:v>
                </c:pt>
                <c:pt idx="10">
                  <c:v>5.0152438265248689</c:v>
                </c:pt>
                <c:pt idx="11">
                  <c:v>4.84</c:v>
                </c:pt>
                <c:pt idx="12">
                  <c:v>4.9239872107514717</c:v>
                </c:pt>
                <c:pt idx="13">
                  <c:v>5.7957746877407095</c:v>
                </c:pt>
                <c:pt idx="14">
                  <c:v>5.5916297780633268</c:v>
                </c:pt>
                <c:pt idx="15">
                  <c:v>4.68</c:v>
                </c:pt>
                <c:pt idx="16">
                  <c:v>5.0030060546631114</c:v>
                </c:pt>
                <c:pt idx="17">
                  <c:v>7.1344830767000555</c:v>
                </c:pt>
                <c:pt idx="18">
                  <c:v>6.7415228985474718</c:v>
                </c:pt>
                <c:pt idx="19">
                  <c:v>6.1</c:v>
                </c:pt>
                <c:pt idx="20">
                  <c:v>6.7985686432213868</c:v>
                </c:pt>
                <c:pt idx="21">
                  <c:v>8.4704536832440311</c:v>
                </c:pt>
                <c:pt idx="22">
                  <c:v>11.661474159405186</c:v>
                </c:pt>
                <c:pt idx="23">
                  <c:v>13.34</c:v>
                </c:pt>
                <c:pt idx="24">
                  <c:v>15.270524520623788</c:v>
                </c:pt>
                <c:pt idx="25">
                  <c:v>21.273658734033653</c:v>
                </c:pt>
                <c:pt idx="26">
                  <c:v>14.331525923220955</c:v>
                </c:pt>
                <c:pt idx="27">
                  <c:v>17.05</c:v>
                </c:pt>
                <c:pt idx="28">
                  <c:v>21.342749639822735</c:v>
                </c:pt>
                <c:pt idx="29">
                  <c:v>22.353825628894231</c:v>
                </c:pt>
                <c:pt idx="30">
                  <c:v>21.888065751885655</c:v>
                </c:pt>
                <c:pt idx="31">
                  <c:v>21.41</c:v>
                </c:pt>
                <c:pt idx="32">
                  <c:v>13.480468361406103</c:v>
                </c:pt>
                <c:pt idx="33">
                  <c:v>10.869402173943456</c:v>
                </c:pt>
                <c:pt idx="34">
                  <c:v>12.455617307355961</c:v>
                </c:pt>
                <c:pt idx="35">
                  <c:v>14.867420850260403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06-4F69-B702-5468FBDBD9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5054208"/>
        <c:axId val="237280000"/>
      </c:lineChart>
      <c:catAx>
        <c:axId val="34505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72800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372800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4505420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'Dist-326'!$N$6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'Dist-326'!$N$7:$N$42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5F-465E-9DA2-EB7C1C1F96AD}"/>
            </c:ext>
          </c:extLst>
        </c:ser>
        <c:ser>
          <c:idx val="1"/>
          <c:order val="1"/>
          <c:tx>
            <c:strRef>
              <c:f>'Dist-326'!$O$6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'Dist-326'!$O$7:$O$42</c:f>
              <c:numCache>
                <c:formatCode>General</c:formatCode>
                <c:ptCount val="36"/>
                <c:pt idx="2">
                  <c:v>6.16</c:v>
                </c:pt>
                <c:pt idx="5">
                  <c:v>7.46</c:v>
                </c:pt>
                <c:pt idx="8">
                  <c:v>5.3719999999999999</c:v>
                </c:pt>
                <c:pt idx="11">
                  <c:v>4.5599999999999996</c:v>
                </c:pt>
                <c:pt idx="15">
                  <c:v>5.59</c:v>
                </c:pt>
                <c:pt idx="19">
                  <c:v>6.66</c:v>
                </c:pt>
                <c:pt idx="23">
                  <c:v>13.94</c:v>
                </c:pt>
                <c:pt idx="27">
                  <c:v>22.73</c:v>
                </c:pt>
                <c:pt idx="31">
                  <c:v>22.64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5F-465E-9DA2-EB7C1C1F96AD}"/>
            </c:ext>
          </c:extLst>
        </c:ser>
        <c:ser>
          <c:idx val="2"/>
          <c:order val="2"/>
          <c:tx>
            <c:strRef>
              <c:f>'Dist-326'!$P$6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'Dist-326'!$M$7:$M$42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'Dist-326'!$P$7:$P$42</c:f>
              <c:numCache>
                <c:formatCode>0.000</c:formatCode>
                <c:ptCount val="36"/>
                <c:pt idx="1">
                  <c:v>6.4365752428330927</c:v>
                </c:pt>
                <c:pt idx="2">
                  <c:v>6.16</c:v>
                </c:pt>
                <c:pt idx="3">
                  <c:v>5.0497523985404449</c:v>
                </c:pt>
                <c:pt idx="4">
                  <c:v>6.7086834670060504</c:v>
                </c:pt>
                <c:pt idx="5">
                  <c:v>7.46</c:v>
                </c:pt>
                <c:pt idx="6">
                  <c:v>7.1117857992450872</c:v>
                </c:pt>
                <c:pt idx="7">
                  <c:v>7.0818153962409056</c:v>
                </c:pt>
                <c:pt idx="8">
                  <c:v>5.3719999999999999</c:v>
                </c:pt>
                <c:pt idx="9">
                  <c:v>5.0777653519308554</c:v>
                </c:pt>
                <c:pt idx="10">
                  <c:v>4.8861471760883459</c:v>
                </c:pt>
                <c:pt idx="11">
                  <c:v>4.5599999999999996</c:v>
                </c:pt>
                <c:pt idx="12">
                  <c:v>5.0009970361104159</c:v>
                </c:pt>
                <c:pt idx="13">
                  <c:v>6.3993699127969226</c:v>
                </c:pt>
                <c:pt idx="14">
                  <c:v>6.3616790286192959</c:v>
                </c:pt>
                <c:pt idx="15">
                  <c:v>5.59</c:v>
                </c:pt>
                <c:pt idx="16">
                  <c:v>5.9771719800720122</c:v>
                </c:pt>
                <c:pt idx="17">
                  <c:v>8.4280207720524807</c:v>
                </c:pt>
                <c:pt idx="18">
                  <c:v>7.5280541220166386</c:v>
                </c:pt>
                <c:pt idx="19">
                  <c:v>6.66</c:v>
                </c:pt>
                <c:pt idx="20">
                  <c:v>7.3444458779833619</c:v>
                </c:pt>
                <c:pt idx="21">
                  <c:v>9.0394551432414829</c:v>
                </c:pt>
                <c:pt idx="22">
                  <c:v>12.521565977574969</c:v>
                </c:pt>
                <c:pt idx="23">
                  <c:v>13.94</c:v>
                </c:pt>
                <c:pt idx="24">
                  <c:v>17.185294669963827</c:v>
                </c:pt>
                <c:pt idx="25">
                  <c:v>25.547231332339869</c:v>
                </c:pt>
                <c:pt idx="26">
                  <c:v>17.282740896711164</c:v>
                </c:pt>
                <c:pt idx="27">
                  <c:v>22.73</c:v>
                </c:pt>
                <c:pt idx="28">
                  <c:v>26.568915890323559</c:v>
                </c:pt>
                <c:pt idx="29">
                  <c:v>26.152828044753392</c:v>
                </c:pt>
                <c:pt idx="30">
                  <c:v>24.332588966338289</c:v>
                </c:pt>
                <c:pt idx="31">
                  <c:v>22.64</c:v>
                </c:pt>
                <c:pt idx="32">
                  <c:v>12.779028842066287</c:v>
                </c:pt>
                <c:pt idx="33">
                  <c:v>10.534514371382345</c:v>
                </c:pt>
                <c:pt idx="34">
                  <c:v>12.73647880470735</c:v>
                </c:pt>
                <c:pt idx="35">
                  <c:v>15.512868742378007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5F-465E-9DA2-EB7C1C1F96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052352"/>
        <c:axId val="282535040"/>
      </c:lineChart>
      <c:catAx>
        <c:axId val="302052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53504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25350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052352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'Dist-327'!$N$6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'Dist-327'!$N$7:$N$42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B-4AD6-9A1C-D98167AF4CF7}"/>
            </c:ext>
          </c:extLst>
        </c:ser>
        <c:ser>
          <c:idx val="1"/>
          <c:order val="1"/>
          <c:tx>
            <c:strRef>
              <c:f>'Dist-327'!$O$6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'Dist-327'!$O$7:$O$42</c:f>
              <c:numCache>
                <c:formatCode>General</c:formatCode>
                <c:ptCount val="36"/>
                <c:pt idx="2">
                  <c:v>6.44</c:v>
                </c:pt>
                <c:pt idx="5">
                  <c:v>5.04</c:v>
                </c:pt>
                <c:pt idx="8">
                  <c:v>6.01</c:v>
                </c:pt>
                <c:pt idx="11">
                  <c:v>5.49</c:v>
                </c:pt>
                <c:pt idx="15">
                  <c:v>4.7699999999999996</c:v>
                </c:pt>
                <c:pt idx="19">
                  <c:v>7.5</c:v>
                </c:pt>
                <c:pt idx="23">
                  <c:v>18.329999999999998</c:v>
                </c:pt>
                <c:pt idx="27">
                  <c:v>16.7</c:v>
                </c:pt>
                <c:pt idx="31">
                  <c:v>18.899999999999999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2CB-4AD6-9A1C-D98167AF4CF7}"/>
            </c:ext>
          </c:extLst>
        </c:ser>
        <c:ser>
          <c:idx val="2"/>
          <c:order val="2"/>
          <c:tx>
            <c:strRef>
              <c:f>'Dist-327'!$P$6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'Dist-327'!$M$7:$M$42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'Dist-327'!$P$7:$P$42</c:f>
              <c:numCache>
                <c:formatCode>0.000</c:formatCode>
                <c:ptCount val="36"/>
                <c:pt idx="1">
                  <c:v>6.6905367055168652</c:v>
                </c:pt>
                <c:pt idx="2">
                  <c:v>6.44</c:v>
                </c:pt>
                <c:pt idx="3">
                  <c:v>4.5836668735272896</c:v>
                </c:pt>
                <c:pt idx="4">
                  <c:v>5.2100283778014989</c:v>
                </c:pt>
                <c:pt idx="5">
                  <c:v>5.04</c:v>
                </c:pt>
                <c:pt idx="6">
                  <c:v>5.6688383094138599</c:v>
                </c:pt>
                <c:pt idx="7">
                  <c:v>6.614573163899939</c:v>
                </c:pt>
                <c:pt idx="8">
                  <c:v>6.01</c:v>
                </c:pt>
                <c:pt idx="9">
                  <c:v>5.814599012975898</c:v>
                </c:pt>
                <c:pt idx="10">
                  <c:v>5.7143090684298938</c:v>
                </c:pt>
                <c:pt idx="11">
                  <c:v>5.49</c:v>
                </c:pt>
                <c:pt idx="12">
                  <c:v>5.4762214680833043</c:v>
                </c:pt>
                <c:pt idx="13">
                  <c:v>6.3296853783403764</c:v>
                </c:pt>
                <c:pt idx="14">
                  <c:v>5.8822856253367979</c:v>
                </c:pt>
                <c:pt idx="15">
                  <c:v>4.7699999999999996</c:v>
                </c:pt>
                <c:pt idx="16">
                  <c:v>5.5609053052717208</c:v>
                </c:pt>
                <c:pt idx="17">
                  <c:v>8.2211998747846717</c:v>
                </c:pt>
                <c:pt idx="18">
                  <c:v>7.8461458966894391</c:v>
                </c:pt>
                <c:pt idx="19">
                  <c:v>7.5</c:v>
                </c:pt>
                <c:pt idx="20">
                  <c:v>9.1788541033105595</c:v>
                </c:pt>
                <c:pt idx="21">
                  <c:v>11.773130784471206</c:v>
                </c:pt>
                <c:pt idx="22">
                  <c:v>15.986260024356216</c:v>
                </c:pt>
                <c:pt idx="23">
                  <c:v>18.329999999999998</c:v>
                </c:pt>
                <c:pt idx="24">
                  <c:v>18.871648672823508</c:v>
                </c:pt>
                <c:pt idx="25">
                  <c:v>24.048226397709033</c:v>
                </c:pt>
                <c:pt idx="26">
                  <c:v>14.163693710176824</c:v>
                </c:pt>
                <c:pt idx="27">
                  <c:v>16.7</c:v>
                </c:pt>
                <c:pt idx="28">
                  <c:v>20.747877850100856</c:v>
                </c:pt>
                <c:pt idx="29">
                  <c:v>20.941344846096086</c:v>
                </c:pt>
                <c:pt idx="30">
                  <c:v>19.862856260236455</c:v>
                </c:pt>
                <c:pt idx="31">
                  <c:v>18.899999999999999</c:v>
                </c:pt>
                <c:pt idx="32">
                  <c:v>9.9674028456102093</c:v>
                </c:pt>
                <c:pt idx="33">
                  <c:v>7.9342011200694902</c:v>
                </c:pt>
                <c:pt idx="34">
                  <c:v>10.663886477804446</c:v>
                </c:pt>
                <c:pt idx="35">
                  <c:v>13.678889560108367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2CB-4AD6-9A1C-D98167AF4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051328"/>
        <c:axId val="282537344"/>
      </c:lineChart>
      <c:catAx>
        <c:axId val="30205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5373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2537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0513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'Dist-331'!$N$6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'Dist-331'!$N$7:$N$42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D1-417C-8F95-50A4F0DA2D5D}"/>
            </c:ext>
          </c:extLst>
        </c:ser>
        <c:ser>
          <c:idx val="1"/>
          <c:order val="1"/>
          <c:tx>
            <c:strRef>
              <c:f>'Dist-331'!$O$6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'Dist-331'!$O$7:$O$42</c:f>
              <c:numCache>
                <c:formatCode>General</c:formatCode>
                <c:ptCount val="36"/>
                <c:pt idx="2">
                  <c:v>6.06</c:v>
                </c:pt>
                <c:pt idx="5">
                  <c:v>4.18</c:v>
                </c:pt>
                <c:pt idx="8">
                  <c:v>5.835</c:v>
                </c:pt>
                <c:pt idx="11">
                  <c:v>4.57</c:v>
                </c:pt>
                <c:pt idx="15">
                  <c:v>5.0999999999999996</c:v>
                </c:pt>
                <c:pt idx="19">
                  <c:v>4.7300000000000004</c:v>
                </c:pt>
                <c:pt idx="23">
                  <c:v>15.44</c:v>
                </c:pt>
                <c:pt idx="27">
                  <c:v>15.01</c:v>
                </c:pt>
                <c:pt idx="31">
                  <c:v>22.24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D1-417C-8F95-50A4F0DA2D5D}"/>
            </c:ext>
          </c:extLst>
        </c:ser>
        <c:ser>
          <c:idx val="2"/>
          <c:order val="2"/>
          <c:tx>
            <c:strRef>
              <c:f>'Dist-331'!$P$6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'Dist-331'!$M$7:$M$42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'Dist-331'!$P$7:$P$42</c:f>
              <c:numCache>
                <c:formatCode>0.000</c:formatCode>
                <c:ptCount val="36"/>
                <c:pt idx="1">
                  <c:v>6.2397535705072107</c:v>
                </c:pt>
                <c:pt idx="2">
                  <c:v>6.06</c:v>
                </c:pt>
                <c:pt idx="3">
                  <c:v>4.919192177824427</c:v>
                </c:pt>
                <c:pt idx="4">
                  <c:v>4.1023472299181423</c:v>
                </c:pt>
                <c:pt idx="5">
                  <c:v>4.18</c:v>
                </c:pt>
                <c:pt idx="6">
                  <c:v>4.4665601715298786</c:v>
                </c:pt>
                <c:pt idx="7">
                  <c:v>5.4688215939216196</c:v>
                </c:pt>
                <c:pt idx="8">
                  <c:v>5.835</c:v>
                </c:pt>
                <c:pt idx="9">
                  <c:v>5.241666375868915</c:v>
                </c:pt>
                <c:pt idx="10">
                  <c:v>4.9094891161972685</c:v>
                </c:pt>
                <c:pt idx="11">
                  <c:v>4.57</c:v>
                </c:pt>
                <c:pt idx="12">
                  <c:v>4.651216363946741</c:v>
                </c:pt>
                <c:pt idx="13">
                  <c:v>5.28562026372642</c:v>
                </c:pt>
                <c:pt idx="14">
                  <c:v>5.7063046332032847</c:v>
                </c:pt>
                <c:pt idx="15">
                  <c:v>5.0999999999999996</c:v>
                </c:pt>
                <c:pt idx="16">
                  <c:v>4.3167121597132052</c:v>
                </c:pt>
                <c:pt idx="17">
                  <c:v>5.3684480043875507</c:v>
                </c:pt>
                <c:pt idx="18">
                  <c:v>5.8403774686833501</c:v>
                </c:pt>
                <c:pt idx="19">
                  <c:v>4.7300000000000004</c:v>
                </c:pt>
                <c:pt idx="20">
                  <c:v>5.7203208515228194</c:v>
                </c:pt>
                <c:pt idx="21">
                  <c:v>8.1202029670796154</c:v>
                </c:pt>
                <c:pt idx="22">
                  <c:v>11.83563388992226</c:v>
                </c:pt>
                <c:pt idx="23">
                  <c:v>15.44</c:v>
                </c:pt>
                <c:pt idx="24">
                  <c:v>16.758165614227124</c:v>
                </c:pt>
                <c:pt idx="25">
                  <c:v>20.230494343198451</c:v>
                </c:pt>
                <c:pt idx="26">
                  <c:v>18.383893704428957</c:v>
                </c:pt>
                <c:pt idx="27">
                  <c:v>15.01</c:v>
                </c:pt>
                <c:pt idx="28">
                  <c:v>19.195986802086878</c:v>
                </c:pt>
                <c:pt idx="29">
                  <c:v>22.202810241895865</c:v>
                </c:pt>
                <c:pt idx="30">
                  <c:v>22.526275445968949</c:v>
                </c:pt>
                <c:pt idx="31">
                  <c:v>22.24</c:v>
                </c:pt>
                <c:pt idx="32">
                  <c:v>17.618628582589135</c:v>
                </c:pt>
                <c:pt idx="33">
                  <c:v>11.871023982416418</c:v>
                </c:pt>
                <c:pt idx="34">
                  <c:v>11.828583151418991</c:v>
                </c:pt>
                <c:pt idx="35">
                  <c:v>14.17362227365178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D1-417C-8F95-50A4F0DA2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491648"/>
        <c:axId val="282539648"/>
      </c:lineChart>
      <c:catAx>
        <c:axId val="32649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253964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25396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49164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'Dist-332'!$N$6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'Dist-332'!$N$7:$N$42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52-471C-AB75-991FA8EA437C}"/>
            </c:ext>
          </c:extLst>
        </c:ser>
        <c:ser>
          <c:idx val="1"/>
          <c:order val="1"/>
          <c:tx>
            <c:strRef>
              <c:f>'Dist-332'!$O$6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'Dist-332'!$O$7:$O$42</c:f>
              <c:numCache>
                <c:formatCode>General</c:formatCode>
                <c:ptCount val="36"/>
                <c:pt idx="2">
                  <c:v>6.54</c:v>
                </c:pt>
                <c:pt idx="5">
                  <c:v>4.7699999999999996</c:v>
                </c:pt>
                <c:pt idx="8">
                  <c:v>5.7060000000000004</c:v>
                </c:pt>
                <c:pt idx="11">
                  <c:v>5.44</c:v>
                </c:pt>
                <c:pt idx="15">
                  <c:v>5.0599999999999996</c:v>
                </c:pt>
                <c:pt idx="19">
                  <c:v>6.77</c:v>
                </c:pt>
                <c:pt idx="23">
                  <c:v>20.399999999999999</c:v>
                </c:pt>
                <c:pt idx="27">
                  <c:v>21.39</c:v>
                </c:pt>
                <c:pt idx="31">
                  <c:v>26.55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52-471C-AB75-991FA8EA437C}"/>
            </c:ext>
          </c:extLst>
        </c:ser>
        <c:ser>
          <c:idx val="2"/>
          <c:order val="2"/>
          <c:tx>
            <c:strRef>
              <c:f>'Dist-332'!$P$6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'Dist-332'!$M$7:$M$42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'Dist-332'!$P$7:$P$42</c:f>
              <c:numCache>
                <c:formatCode>0.000</c:formatCode>
                <c:ptCount val="36"/>
                <c:pt idx="1">
                  <c:v>6.8509284675885205</c:v>
                </c:pt>
                <c:pt idx="2">
                  <c:v>6.54</c:v>
                </c:pt>
                <c:pt idx="3">
                  <c:v>4.2254634899977344</c:v>
                </c:pt>
                <c:pt idx="4">
                  <c:v>4.9917487473872244</c:v>
                </c:pt>
                <c:pt idx="5">
                  <c:v>4.7699999999999996</c:v>
                </c:pt>
                <c:pt idx="6">
                  <c:v>5.4620395423667762</c:v>
                </c:pt>
                <c:pt idx="7">
                  <c:v>6.5446852211459392</c:v>
                </c:pt>
                <c:pt idx="8">
                  <c:v>5.7060000000000004</c:v>
                </c:pt>
                <c:pt idx="9">
                  <c:v>5.5886817955790908</c:v>
                </c:pt>
                <c:pt idx="10">
                  <c:v>5.5931945660657378</c:v>
                </c:pt>
                <c:pt idx="11">
                  <c:v>5.44</c:v>
                </c:pt>
                <c:pt idx="12">
                  <c:v>5.5512890794577681</c:v>
                </c:pt>
                <c:pt idx="13">
                  <c:v>6.7388690082604157</c:v>
                </c:pt>
                <c:pt idx="14">
                  <c:v>6.3120126630457447</c:v>
                </c:pt>
                <c:pt idx="15">
                  <c:v>5.0599999999999996</c:v>
                </c:pt>
                <c:pt idx="16">
                  <c:v>5.6220363561681097</c:v>
                </c:pt>
                <c:pt idx="17">
                  <c:v>8.5040774320351797</c:v>
                </c:pt>
                <c:pt idx="18">
                  <c:v>7.6191005351951748</c:v>
                </c:pt>
                <c:pt idx="19">
                  <c:v>6.77</c:v>
                </c:pt>
                <c:pt idx="20">
                  <c:v>8.900899464804823</c:v>
                </c:pt>
                <c:pt idx="21">
                  <c:v>12.167883715029241</c:v>
                </c:pt>
                <c:pt idx="22">
                  <c:v>17.443944217364098</c:v>
                </c:pt>
                <c:pt idx="23">
                  <c:v>20.399999999999999</c:v>
                </c:pt>
                <c:pt idx="24">
                  <c:v>21.825440540671892</c:v>
                </c:pt>
                <c:pt idx="25">
                  <c:v>29.003057731731417</c:v>
                </c:pt>
                <c:pt idx="26">
                  <c:v>17.489090505834881</c:v>
                </c:pt>
                <c:pt idx="27">
                  <c:v>21.39</c:v>
                </c:pt>
                <c:pt idx="28">
                  <c:v>27.021039759024344</c:v>
                </c:pt>
                <c:pt idx="29">
                  <c:v>27.868564632071454</c:v>
                </c:pt>
                <c:pt idx="30">
                  <c:v>27.13752959274607</c:v>
                </c:pt>
                <c:pt idx="31">
                  <c:v>26.55</c:v>
                </c:pt>
                <c:pt idx="32">
                  <c:v>15.464204251747752</c:v>
                </c:pt>
                <c:pt idx="33">
                  <c:v>12.940900149394757</c:v>
                </c:pt>
                <c:pt idx="34">
                  <c:v>15.416369102887977</c:v>
                </c:pt>
                <c:pt idx="35">
                  <c:v>18.537612565988127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52-471C-AB75-991FA8EA43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510080"/>
        <c:axId val="284884992"/>
      </c:lineChart>
      <c:catAx>
        <c:axId val="3265100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4884992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48849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510080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'Dist-333'!$N$6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'Dist-333'!$N$7:$N$42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42-45FE-AF5A-8E6AFC8E28A9}"/>
            </c:ext>
          </c:extLst>
        </c:ser>
        <c:ser>
          <c:idx val="1"/>
          <c:order val="1"/>
          <c:tx>
            <c:strRef>
              <c:f>'Dist-333'!$O$6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'Dist-333'!$O$7:$O$42</c:f>
              <c:numCache>
                <c:formatCode>General</c:formatCode>
                <c:ptCount val="36"/>
                <c:pt idx="2">
                  <c:v>6.23</c:v>
                </c:pt>
                <c:pt idx="5">
                  <c:v>4.3600000000000003</c:v>
                </c:pt>
                <c:pt idx="8">
                  <c:v>5.7990000000000004</c:v>
                </c:pt>
                <c:pt idx="11">
                  <c:v>5.24</c:v>
                </c:pt>
                <c:pt idx="15">
                  <c:v>5.13</c:v>
                </c:pt>
                <c:pt idx="19">
                  <c:v>8.69</c:v>
                </c:pt>
                <c:pt idx="23">
                  <c:v>18.73</c:v>
                </c:pt>
                <c:pt idx="27">
                  <c:v>19.73</c:v>
                </c:pt>
                <c:pt idx="31">
                  <c:v>35.5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42-45FE-AF5A-8E6AFC8E28A9}"/>
            </c:ext>
          </c:extLst>
        </c:ser>
        <c:ser>
          <c:idx val="2"/>
          <c:order val="2"/>
          <c:tx>
            <c:strRef>
              <c:f>'Dist-333'!$P$6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'Dist-333'!$M$7:$M$42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'Dist-333'!$P$7:$P$42</c:f>
              <c:numCache>
                <c:formatCode>0.000</c:formatCode>
                <c:ptCount val="36"/>
                <c:pt idx="1">
                  <c:v>6.505235922655543</c:v>
                </c:pt>
                <c:pt idx="2">
                  <c:v>6.23</c:v>
                </c:pt>
                <c:pt idx="3">
                  <c:v>4.3109730480828219</c:v>
                </c:pt>
                <c:pt idx="4">
                  <c:v>4.422368138271275</c:v>
                </c:pt>
                <c:pt idx="5">
                  <c:v>4.3600000000000003</c:v>
                </c:pt>
                <c:pt idx="6">
                  <c:v>4.9436461814854891</c:v>
                </c:pt>
                <c:pt idx="7">
                  <c:v>6.1084349123020774</c:v>
                </c:pt>
                <c:pt idx="8">
                  <c:v>5.7990000000000004</c:v>
                </c:pt>
                <c:pt idx="9">
                  <c:v>5.5123300179591119</c:v>
                </c:pt>
                <c:pt idx="10">
                  <c:v>5.4269292776415714</c:v>
                </c:pt>
                <c:pt idx="11">
                  <c:v>5.24</c:v>
                </c:pt>
                <c:pt idx="12">
                  <c:v>5.3134354307922784</c:v>
                </c:pt>
                <c:pt idx="13">
                  <c:v>6.3065491320652978</c:v>
                </c:pt>
                <c:pt idx="14">
                  <c:v>6.2151769467971709</c:v>
                </c:pt>
                <c:pt idx="15">
                  <c:v>5.13</c:v>
                </c:pt>
                <c:pt idx="16">
                  <c:v>5.7710268707475683</c:v>
                </c:pt>
                <c:pt idx="17">
                  <c:v>8.7022106707377667</c:v>
                </c:pt>
                <c:pt idx="18">
                  <c:v>9.0640755148325329</c:v>
                </c:pt>
                <c:pt idx="19">
                  <c:v>8.69</c:v>
                </c:pt>
                <c:pt idx="20">
                  <c:v>9.6153964149472593</c:v>
                </c:pt>
                <c:pt idx="21">
                  <c:v>11.90696323232765</c:v>
                </c:pt>
                <c:pt idx="22">
                  <c:v>16.050758778228815</c:v>
                </c:pt>
                <c:pt idx="23">
                  <c:v>18.73</c:v>
                </c:pt>
                <c:pt idx="24">
                  <c:v>20.379345542687417</c:v>
                </c:pt>
                <c:pt idx="25">
                  <c:v>26.559631531617033</c:v>
                </c:pt>
                <c:pt idx="26">
                  <c:v>18.821736624601023</c:v>
                </c:pt>
                <c:pt idx="27">
                  <c:v>19.73</c:v>
                </c:pt>
                <c:pt idx="28">
                  <c:v>27.45240948215033</c:v>
                </c:pt>
                <c:pt idx="29">
                  <c:v>31.700086623670842</c:v>
                </c:pt>
                <c:pt idx="30">
                  <c:v>33.702395002385508</c:v>
                </c:pt>
                <c:pt idx="31">
                  <c:v>35.5</c:v>
                </c:pt>
                <c:pt idx="32">
                  <c:v>26.542829793652537</c:v>
                </c:pt>
                <c:pt idx="33">
                  <c:v>22.255264456215194</c:v>
                </c:pt>
                <c:pt idx="34">
                  <c:v>23.740881079774692</c:v>
                </c:pt>
                <c:pt idx="35">
                  <c:v>26.762714360071655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42-45FE-AF5A-8E6AFC8E2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6512128"/>
        <c:axId val="284887296"/>
      </c:lineChart>
      <c:catAx>
        <c:axId val="326512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4887296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4887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6512128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'Dist-334'!$N$6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'Dist-334'!$N$7:$N$42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52-42C8-A4C8-E49F6F69CEC9}"/>
            </c:ext>
          </c:extLst>
        </c:ser>
        <c:ser>
          <c:idx val="1"/>
          <c:order val="1"/>
          <c:tx>
            <c:strRef>
              <c:f>'Dist-334'!$O$6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'Dist-334'!$O$7:$O$42</c:f>
              <c:numCache>
                <c:formatCode>General</c:formatCode>
                <c:ptCount val="36"/>
                <c:pt idx="2">
                  <c:v>6.109</c:v>
                </c:pt>
                <c:pt idx="5">
                  <c:v>4.181</c:v>
                </c:pt>
                <c:pt idx="8">
                  <c:v>5.1280000000000001</c:v>
                </c:pt>
                <c:pt idx="11">
                  <c:v>5.2349999999999994</c:v>
                </c:pt>
                <c:pt idx="15">
                  <c:v>4.6900000000000004</c:v>
                </c:pt>
                <c:pt idx="19">
                  <c:v>6.88</c:v>
                </c:pt>
                <c:pt idx="23">
                  <c:v>14.38</c:v>
                </c:pt>
                <c:pt idx="27">
                  <c:v>19.8</c:v>
                </c:pt>
                <c:pt idx="31">
                  <c:v>24.52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52-42C8-A4C8-E49F6F69CEC9}"/>
            </c:ext>
          </c:extLst>
        </c:ser>
        <c:ser>
          <c:idx val="2"/>
          <c:order val="2"/>
          <c:tx>
            <c:strRef>
              <c:f>'Dist-334'!$P$6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'Dist-334'!$M$7:$M$42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'Dist-334'!$P$7:$P$42</c:f>
              <c:numCache>
                <c:formatCode>0.000</c:formatCode>
                <c:ptCount val="36"/>
                <c:pt idx="1">
                  <c:v>6.3827325776178796</c:v>
                </c:pt>
                <c:pt idx="2">
                  <c:v>6.109</c:v>
                </c:pt>
                <c:pt idx="3">
                  <c:v>3.9493329237958759</c:v>
                </c:pt>
                <c:pt idx="4">
                  <c:v>4.4982362653145476</c:v>
                </c:pt>
                <c:pt idx="5">
                  <c:v>4.181</c:v>
                </c:pt>
                <c:pt idx="6">
                  <c:v>4.8308327610337258</c:v>
                </c:pt>
                <c:pt idx="7">
                  <c:v>5.8257737749312213</c:v>
                </c:pt>
                <c:pt idx="8">
                  <c:v>5.1280000000000001</c:v>
                </c:pt>
                <c:pt idx="9">
                  <c:v>5.137305405126301</c:v>
                </c:pt>
                <c:pt idx="10">
                  <c:v>5.2572791230603757</c:v>
                </c:pt>
                <c:pt idx="11">
                  <c:v>5.2349999999999994</c:v>
                </c:pt>
                <c:pt idx="12">
                  <c:v>5.2803610370734004</c:v>
                </c:pt>
                <c:pt idx="13">
                  <c:v>6.2732579197471559</c:v>
                </c:pt>
                <c:pt idx="14">
                  <c:v>5.8448510340203805</c:v>
                </c:pt>
                <c:pt idx="15">
                  <c:v>4.6900000000000004</c:v>
                </c:pt>
                <c:pt idx="16">
                  <c:v>5.3559419807000452</c:v>
                </c:pt>
                <c:pt idx="17">
                  <c:v>8.0643501174719638</c:v>
                </c:pt>
                <c:pt idx="18">
                  <c:v>7.456382794642642</c:v>
                </c:pt>
                <c:pt idx="19">
                  <c:v>6.88</c:v>
                </c:pt>
                <c:pt idx="20">
                  <c:v>7.6311172053573593</c:v>
                </c:pt>
                <c:pt idx="21">
                  <c:v>9.3824111366261995</c:v>
                </c:pt>
                <c:pt idx="22">
                  <c:v>12.902438646349038</c:v>
                </c:pt>
                <c:pt idx="23">
                  <c:v>14.38</c:v>
                </c:pt>
                <c:pt idx="24">
                  <c:v>16.772025342129275</c:v>
                </c:pt>
                <c:pt idx="25">
                  <c:v>24.228103370189334</c:v>
                </c:pt>
                <c:pt idx="26">
                  <c:v>15.228642212989911</c:v>
                </c:pt>
                <c:pt idx="27">
                  <c:v>19.8</c:v>
                </c:pt>
                <c:pt idx="28">
                  <c:v>24.801727910588095</c:v>
                </c:pt>
                <c:pt idx="29">
                  <c:v>25.592185396285728</c:v>
                </c:pt>
                <c:pt idx="30">
                  <c:v>24.992923641769508</c:v>
                </c:pt>
                <c:pt idx="31">
                  <c:v>24.52</c:v>
                </c:pt>
                <c:pt idx="32">
                  <c:v>14.760380790316358</c:v>
                </c:pt>
                <c:pt idx="33">
                  <c:v>12.538935641186638</c:v>
                </c:pt>
                <c:pt idx="34">
                  <c:v>14.718268086067452</c:v>
                </c:pt>
                <c:pt idx="35">
                  <c:v>17.466122038308477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052-42C8-A4C8-E49F6F69C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930816"/>
        <c:axId val="284889600"/>
      </c:lineChart>
      <c:catAx>
        <c:axId val="328930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488960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48896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8930816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'Dist-335'!$N$6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'Dist-335'!$N$7:$N$42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E1-40DF-9BB0-37C22AF2DDAF}"/>
            </c:ext>
          </c:extLst>
        </c:ser>
        <c:ser>
          <c:idx val="1"/>
          <c:order val="1"/>
          <c:tx>
            <c:strRef>
              <c:f>'Dist-335'!$O$6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'Dist-335'!$O$7:$O$42</c:f>
              <c:numCache>
                <c:formatCode>General</c:formatCode>
                <c:ptCount val="36"/>
                <c:pt idx="2">
                  <c:v>6.1</c:v>
                </c:pt>
                <c:pt idx="5">
                  <c:v>4.37</c:v>
                </c:pt>
                <c:pt idx="8">
                  <c:v>5.2450000000000001</c:v>
                </c:pt>
                <c:pt idx="11">
                  <c:v>5.25</c:v>
                </c:pt>
                <c:pt idx="15">
                  <c:v>5.49</c:v>
                </c:pt>
                <c:pt idx="19">
                  <c:v>6.73</c:v>
                </c:pt>
                <c:pt idx="23">
                  <c:v>12.52</c:v>
                </c:pt>
                <c:pt idx="27">
                  <c:v>18.37</c:v>
                </c:pt>
                <c:pt idx="31">
                  <c:v>28.16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E1-40DF-9BB0-37C22AF2DDAF}"/>
            </c:ext>
          </c:extLst>
        </c:ser>
        <c:ser>
          <c:idx val="2"/>
          <c:order val="2"/>
          <c:tx>
            <c:strRef>
              <c:f>'Dist-335'!$P$6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'Dist-335'!$M$7:$M$42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'Dist-335'!$P$7:$P$42</c:f>
              <c:numCache>
                <c:formatCode>0.000</c:formatCode>
                <c:ptCount val="36"/>
                <c:pt idx="1">
                  <c:v>6.2701839813253271</c:v>
                </c:pt>
                <c:pt idx="2">
                  <c:v>6.1</c:v>
                </c:pt>
                <c:pt idx="3">
                  <c:v>5.3122261338558641</c:v>
                </c:pt>
                <c:pt idx="4">
                  <c:v>3.9992497893912544</c:v>
                </c:pt>
                <c:pt idx="5">
                  <c:v>4.37</c:v>
                </c:pt>
                <c:pt idx="6">
                  <c:v>4.1365123717458294</c:v>
                </c:pt>
                <c:pt idx="7">
                  <c:v>4.8488189611628316</c:v>
                </c:pt>
                <c:pt idx="8">
                  <c:v>5.2450000000000001</c:v>
                </c:pt>
                <c:pt idx="9">
                  <c:v>4.9888706004720715</c:v>
                </c:pt>
                <c:pt idx="10">
                  <c:v>5.1080069190436967</c:v>
                </c:pt>
                <c:pt idx="11">
                  <c:v>5.25</c:v>
                </c:pt>
                <c:pt idx="12">
                  <c:v>5.1634429639601338</c:v>
                </c:pt>
                <c:pt idx="13">
                  <c:v>5.5609511435835399</c:v>
                </c:pt>
                <c:pt idx="14">
                  <c:v>6.1696491254526409</c:v>
                </c:pt>
                <c:pt idx="15">
                  <c:v>5.49</c:v>
                </c:pt>
                <c:pt idx="16">
                  <c:v>4.7043272226750048</c:v>
                </c:pt>
                <c:pt idx="17">
                  <c:v>5.9397430468677346</c:v>
                </c:pt>
                <c:pt idx="18">
                  <c:v>7.5445062531576204</c:v>
                </c:pt>
                <c:pt idx="19">
                  <c:v>6.73</c:v>
                </c:pt>
                <c:pt idx="20">
                  <c:v>6.0347059559143164</c:v>
                </c:pt>
                <c:pt idx="21">
                  <c:v>7.1065150583326915</c:v>
                </c:pt>
                <c:pt idx="22">
                  <c:v>9.512370584033004</c:v>
                </c:pt>
                <c:pt idx="23">
                  <c:v>12.52</c:v>
                </c:pt>
                <c:pt idx="24">
                  <c:v>15.760199316681444</c:v>
                </c:pt>
                <c:pt idx="25">
                  <c:v>20.366798653757328</c:v>
                </c:pt>
                <c:pt idx="26">
                  <c:v>23.090783478722425</c:v>
                </c:pt>
                <c:pt idx="27">
                  <c:v>18.37</c:v>
                </c:pt>
                <c:pt idx="28">
                  <c:v>22.993996826860506</c:v>
                </c:pt>
                <c:pt idx="29">
                  <c:v>27.413168093532079</c:v>
                </c:pt>
                <c:pt idx="30">
                  <c:v>28.274256949877515</c:v>
                </c:pt>
                <c:pt idx="31">
                  <c:v>28.16</c:v>
                </c:pt>
                <c:pt idx="32">
                  <c:v>24.811874475744258</c:v>
                </c:pt>
                <c:pt idx="33">
                  <c:v>16.905653803843627</c:v>
                </c:pt>
                <c:pt idx="34">
                  <c:v>16.018685434811225</c:v>
                </c:pt>
                <c:pt idx="35">
                  <c:v>18.549534001557365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E1-40DF-9BB0-37C22AF2DD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8932864"/>
        <c:axId val="284891904"/>
      </c:lineChart>
      <c:catAx>
        <c:axId val="32893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8489190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848919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893286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'Dist-336'!$N$6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'Dist-336'!$N$7:$N$42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9-4DDF-824E-4AAB8614858F}"/>
            </c:ext>
          </c:extLst>
        </c:ser>
        <c:ser>
          <c:idx val="1"/>
          <c:order val="1"/>
          <c:tx>
            <c:strRef>
              <c:f>'Dist-336'!$O$6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'Dist-336'!$O$7:$O$42</c:f>
              <c:numCache>
                <c:formatCode>General</c:formatCode>
                <c:ptCount val="36"/>
                <c:pt idx="2">
                  <c:v>6.17</c:v>
                </c:pt>
                <c:pt idx="5">
                  <c:v>4.4000000000000004</c:v>
                </c:pt>
                <c:pt idx="8">
                  <c:v>5.3780000000000001</c:v>
                </c:pt>
                <c:pt idx="11">
                  <c:v>4.12</c:v>
                </c:pt>
                <c:pt idx="15">
                  <c:v>4.84</c:v>
                </c:pt>
                <c:pt idx="19">
                  <c:v>7.73</c:v>
                </c:pt>
                <c:pt idx="23">
                  <c:v>16.579999999999998</c:v>
                </c:pt>
                <c:pt idx="27">
                  <c:v>21.58</c:v>
                </c:pt>
                <c:pt idx="31">
                  <c:v>17.96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A9-4DDF-824E-4AAB8614858F}"/>
            </c:ext>
          </c:extLst>
        </c:ser>
        <c:ser>
          <c:idx val="2"/>
          <c:order val="2"/>
          <c:tx>
            <c:strRef>
              <c:f>'Dist-336'!$P$6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'Dist-336'!$M$7:$M$42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'Dist-336'!$P$7:$P$42</c:f>
              <c:numCache>
                <c:formatCode>0.000</c:formatCode>
                <c:ptCount val="36"/>
                <c:pt idx="1">
                  <c:v>6.4255601378029272</c:v>
                </c:pt>
                <c:pt idx="2">
                  <c:v>6.17</c:v>
                </c:pt>
                <c:pt idx="3">
                  <c:v>4.1636095407660152</c:v>
                </c:pt>
                <c:pt idx="4">
                  <c:v>4.6862741470988958</c:v>
                </c:pt>
                <c:pt idx="5">
                  <c:v>4.4000000000000004</c:v>
                </c:pt>
                <c:pt idx="6">
                  <c:v>5.0376687236617608</c:v>
                </c:pt>
                <c:pt idx="7">
                  <c:v>5.9984734932141892</c:v>
                </c:pt>
                <c:pt idx="8">
                  <c:v>5.3780000000000001</c:v>
                </c:pt>
                <c:pt idx="9">
                  <c:v>4.9385817869087214</c:v>
                </c:pt>
                <c:pt idx="10">
                  <c:v>4.5889059212993075</c:v>
                </c:pt>
                <c:pt idx="11">
                  <c:v>4.12</c:v>
                </c:pt>
                <c:pt idx="12">
                  <c:v>4.4695543221961724</c:v>
                </c:pt>
                <c:pt idx="13">
                  <c:v>5.7037398906332495</c:v>
                </c:pt>
                <c:pt idx="14">
                  <c:v>5.6109785897089708</c:v>
                </c:pt>
                <c:pt idx="15">
                  <c:v>4.84</c:v>
                </c:pt>
                <c:pt idx="16">
                  <c:v>5.6730789057801134</c:v>
                </c:pt>
                <c:pt idx="17">
                  <c:v>8.41302960901284</c:v>
                </c:pt>
                <c:pt idx="18">
                  <c:v>8.0567709504024059</c:v>
                </c:pt>
                <c:pt idx="19">
                  <c:v>7.73</c:v>
                </c:pt>
                <c:pt idx="20">
                  <c:v>8.893229049597597</c:v>
                </c:pt>
                <c:pt idx="21">
                  <c:v>10.990235525782811</c:v>
                </c:pt>
                <c:pt idx="22">
                  <c:v>14.738553661617711</c:v>
                </c:pt>
                <c:pt idx="23">
                  <c:v>16.579999999999998</c:v>
                </c:pt>
                <c:pt idx="24">
                  <c:v>18.798179752830318</c:v>
                </c:pt>
                <c:pt idx="25">
                  <c:v>25.744222055014802</c:v>
                </c:pt>
                <c:pt idx="26">
                  <c:v>17.3271683808156</c:v>
                </c:pt>
                <c:pt idx="27">
                  <c:v>21.58</c:v>
                </c:pt>
                <c:pt idx="28">
                  <c:v>24.243012693171639</c:v>
                </c:pt>
                <c:pt idx="29">
                  <c:v>22.97433095860594</c:v>
                </c:pt>
                <c:pt idx="30">
                  <c:v>20.408190062886913</c:v>
                </c:pt>
                <c:pt idx="31">
                  <c:v>17.96</c:v>
                </c:pt>
                <c:pt idx="32">
                  <c:v>8.8482981637187024</c:v>
                </c:pt>
                <c:pt idx="33">
                  <c:v>7.4032048799748171</c:v>
                </c:pt>
                <c:pt idx="34">
                  <c:v>9.9378567463288938</c:v>
                </c:pt>
                <c:pt idx="35">
                  <c:v>13.00328736042751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A9-4DDF-824E-4AAB86148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2052864"/>
        <c:axId val="301786240"/>
      </c:lineChart>
      <c:catAx>
        <c:axId val="302052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178624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017862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205286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'Dist-337'!$N$6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'Dist-337'!$N$7:$N$42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2-4E94-8FC6-CDAEB942D966}"/>
            </c:ext>
          </c:extLst>
        </c:ser>
        <c:ser>
          <c:idx val="1"/>
          <c:order val="1"/>
          <c:tx>
            <c:strRef>
              <c:f>'Dist-337'!$O$6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'Dist-337'!$O$7:$O$42</c:f>
              <c:numCache>
                <c:formatCode>General</c:formatCode>
                <c:ptCount val="36"/>
                <c:pt idx="2">
                  <c:v>6.59</c:v>
                </c:pt>
                <c:pt idx="5">
                  <c:v>5.22</c:v>
                </c:pt>
                <c:pt idx="8">
                  <c:v>5.8209999999999997</c:v>
                </c:pt>
                <c:pt idx="11">
                  <c:v>5.57</c:v>
                </c:pt>
                <c:pt idx="15">
                  <c:v>5.41</c:v>
                </c:pt>
                <c:pt idx="19">
                  <c:v>8.2200000000000006</c:v>
                </c:pt>
                <c:pt idx="23">
                  <c:v>16.940000000000001</c:v>
                </c:pt>
                <c:pt idx="27">
                  <c:v>20.07</c:v>
                </c:pt>
                <c:pt idx="31">
                  <c:v>29.93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22-4E94-8FC6-CDAEB942D966}"/>
            </c:ext>
          </c:extLst>
        </c:ser>
        <c:ser>
          <c:idx val="2"/>
          <c:order val="2"/>
          <c:tx>
            <c:strRef>
              <c:f>'Dist-337'!$P$6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'Dist-337'!$M$7:$M$42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'Dist-337'!$P$7:$P$42</c:f>
              <c:numCache>
                <c:formatCode>0.000</c:formatCode>
                <c:ptCount val="36"/>
                <c:pt idx="1">
                  <c:v>6.8270973244555968</c:v>
                </c:pt>
                <c:pt idx="2">
                  <c:v>6.59</c:v>
                </c:pt>
                <c:pt idx="3">
                  <c:v>5.3269244571890422</c:v>
                </c:pt>
                <c:pt idx="4">
                  <c:v>4.8781365878019036</c:v>
                </c:pt>
                <c:pt idx="5">
                  <c:v>5.22</c:v>
                </c:pt>
                <c:pt idx="6">
                  <c:v>5.2007668249724466</c:v>
                </c:pt>
                <c:pt idx="7">
                  <c:v>5.9855054263664735</c:v>
                </c:pt>
                <c:pt idx="8">
                  <c:v>5.8209999999999997</c:v>
                </c:pt>
                <c:pt idx="9">
                  <c:v>5.5473854245893346</c:v>
                </c:pt>
                <c:pt idx="10">
                  <c:v>5.5800414353021219</c:v>
                </c:pt>
                <c:pt idx="11">
                  <c:v>5.57</c:v>
                </c:pt>
                <c:pt idx="12">
                  <c:v>5.5066098256943938</c:v>
                </c:pt>
                <c:pt idx="13">
                  <c:v>6.1907952746100063</c:v>
                </c:pt>
                <c:pt idx="14">
                  <c:v>6.4063513258862272</c:v>
                </c:pt>
                <c:pt idx="15">
                  <c:v>5.41</c:v>
                </c:pt>
                <c:pt idx="16">
                  <c:v>5.40077399961692</c:v>
                </c:pt>
                <c:pt idx="17">
                  <c:v>7.6838378431446133</c:v>
                </c:pt>
                <c:pt idx="18">
                  <c:v>8.7874763465418795</c:v>
                </c:pt>
                <c:pt idx="19">
                  <c:v>8.2200000000000006</c:v>
                </c:pt>
                <c:pt idx="20">
                  <c:v>8.4208805019404114</c:v>
                </c:pt>
                <c:pt idx="21">
                  <c:v>10.285657569595141</c:v>
                </c:pt>
                <c:pt idx="22">
                  <c:v>13.845683284343787</c:v>
                </c:pt>
                <c:pt idx="23">
                  <c:v>16.940000000000001</c:v>
                </c:pt>
                <c:pt idx="24">
                  <c:v>19.409738501352578</c:v>
                </c:pt>
                <c:pt idx="25">
                  <c:v>25.024776989977717</c:v>
                </c:pt>
                <c:pt idx="26">
                  <c:v>22.200270058649846</c:v>
                </c:pt>
                <c:pt idx="27">
                  <c:v>20.07</c:v>
                </c:pt>
                <c:pt idx="28">
                  <c:v>25.706286896625507</c:v>
                </c:pt>
                <c:pt idx="29">
                  <c:v>29.375624977164044</c:v>
                </c:pt>
                <c:pt idx="30">
                  <c:v>29.96506690470283</c:v>
                </c:pt>
                <c:pt idx="31">
                  <c:v>29.93</c:v>
                </c:pt>
                <c:pt idx="32">
                  <c:v>23.370509649512421</c:v>
                </c:pt>
                <c:pt idx="33">
                  <c:v>16.902237251809982</c:v>
                </c:pt>
                <c:pt idx="34">
                  <c:v>17.228624676214679</c:v>
                </c:pt>
                <c:pt idx="35">
                  <c:v>20.181486517167862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22-4E94-8FC6-CDAEB942D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385664"/>
        <c:axId val="301788544"/>
      </c:lineChart>
      <c:catAx>
        <c:axId val="33438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17885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01788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38566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197523509436172E-2"/>
          <c:y val="6.7885117493472591E-2"/>
          <c:w val="0.64077771158492547"/>
          <c:h val="0.77545691906005221"/>
        </c:manualLayout>
      </c:layout>
      <c:lineChart>
        <c:grouping val="standard"/>
        <c:varyColors val="0"/>
        <c:ser>
          <c:idx val="0"/>
          <c:order val="0"/>
          <c:tx>
            <c:strRef>
              <c:f>'Dist-339'!$N$6</c:f>
              <c:strCache>
                <c:ptCount val="1"/>
                <c:pt idx="0">
                  <c:v>EIA Price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'Dist-339'!$M$7:$M$42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'Dist-339'!$N$7:$N$42</c:f>
              <c:numCache>
                <c:formatCode>General</c:formatCode>
                <c:ptCount val="36"/>
                <c:pt idx="0">
                  <c:v>6.37</c:v>
                </c:pt>
                <c:pt idx="1">
                  <c:v>6.27</c:v>
                </c:pt>
                <c:pt idx="2">
                  <c:v>6.01</c:v>
                </c:pt>
                <c:pt idx="3">
                  <c:v>3.87</c:v>
                </c:pt>
                <c:pt idx="4">
                  <c:v>4.3</c:v>
                </c:pt>
                <c:pt idx="5">
                  <c:v>3.91</c:v>
                </c:pt>
                <c:pt idx="6">
                  <c:v>4.5999999999999996</c:v>
                </c:pt>
                <c:pt idx="7">
                  <c:v>5.62</c:v>
                </c:pt>
                <c:pt idx="8">
                  <c:v>5.03</c:v>
                </c:pt>
                <c:pt idx="9">
                  <c:v>4.87</c:v>
                </c:pt>
                <c:pt idx="10">
                  <c:v>4.8099999999999996</c:v>
                </c:pt>
                <c:pt idx="11">
                  <c:v>4.62</c:v>
                </c:pt>
                <c:pt idx="12">
                  <c:v>4.6399999999999997</c:v>
                </c:pt>
                <c:pt idx="13">
                  <c:v>5.56</c:v>
                </c:pt>
                <c:pt idx="14">
                  <c:v>5.13</c:v>
                </c:pt>
                <c:pt idx="15">
                  <c:v>4.01</c:v>
                </c:pt>
                <c:pt idx="16">
                  <c:v>4.6100000000000003</c:v>
                </c:pt>
                <c:pt idx="17">
                  <c:v>7.15</c:v>
                </c:pt>
                <c:pt idx="18">
                  <c:v>6.54</c:v>
                </c:pt>
                <c:pt idx="19">
                  <c:v>5.96</c:v>
                </c:pt>
                <c:pt idx="20">
                  <c:v>7.23</c:v>
                </c:pt>
                <c:pt idx="21">
                  <c:v>9.4499999999999993</c:v>
                </c:pt>
                <c:pt idx="22">
                  <c:v>13.35</c:v>
                </c:pt>
                <c:pt idx="23">
                  <c:v>15.31</c:v>
                </c:pt>
                <c:pt idx="24">
                  <c:v>16.809999999999999</c:v>
                </c:pt>
                <c:pt idx="25">
                  <c:v>23.12</c:v>
                </c:pt>
                <c:pt idx="26">
                  <c:v>13.8</c:v>
                </c:pt>
                <c:pt idx="27">
                  <c:v>17.37</c:v>
                </c:pt>
                <c:pt idx="28">
                  <c:v>22.53</c:v>
                </c:pt>
                <c:pt idx="29">
                  <c:v>23.69</c:v>
                </c:pt>
                <c:pt idx="30">
                  <c:v>23.53</c:v>
                </c:pt>
                <c:pt idx="31">
                  <c:v>23.49</c:v>
                </c:pt>
                <c:pt idx="32">
                  <c:v>14.22</c:v>
                </c:pt>
                <c:pt idx="33">
                  <c:v>12.11</c:v>
                </c:pt>
                <c:pt idx="34">
                  <c:v>14.18</c:v>
                </c:pt>
                <c:pt idx="35">
                  <c:v>16.79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102-4344-B9C4-E1C6BE677D18}"/>
            </c:ext>
          </c:extLst>
        </c:ser>
        <c:ser>
          <c:idx val="1"/>
          <c:order val="1"/>
          <c:tx>
            <c:strRef>
              <c:f>'Dist-339'!$O$6</c:f>
              <c:strCache>
                <c:ptCount val="1"/>
                <c:pt idx="0">
                  <c:v>MECS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'Dist-339'!$M$7:$M$42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'Dist-339'!$O$7:$O$42</c:f>
              <c:numCache>
                <c:formatCode>General</c:formatCode>
                <c:ptCount val="36"/>
                <c:pt idx="2">
                  <c:v>6.61</c:v>
                </c:pt>
                <c:pt idx="5">
                  <c:v>4.9800000000000004</c:v>
                </c:pt>
                <c:pt idx="8">
                  <c:v>6.1180000000000003</c:v>
                </c:pt>
                <c:pt idx="11">
                  <c:v>3.88</c:v>
                </c:pt>
                <c:pt idx="15">
                  <c:v>4.3</c:v>
                </c:pt>
                <c:pt idx="19">
                  <c:v>7.07</c:v>
                </c:pt>
                <c:pt idx="23">
                  <c:v>17.32</c:v>
                </c:pt>
                <c:pt idx="27">
                  <c:v>18.23</c:v>
                </c:pt>
                <c:pt idx="31">
                  <c:v>30.56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102-4344-B9C4-E1C6BE677D18}"/>
            </c:ext>
          </c:extLst>
        </c:ser>
        <c:ser>
          <c:idx val="2"/>
          <c:order val="2"/>
          <c:tx>
            <c:strRef>
              <c:f>'Dist-339'!$P$6</c:f>
              <c:strCache>
                <c:ptCount val="1"/>
                <c:pt idx="0">
                  <c:v>Calibrated Prediction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cat>
            <c:numRef>
              <c:f>'Dist-339'!$M$7:$M$42</c:f>
              <c:numCache>
                <c:formatCode>General</c:formatCode>
                <c:ptCount val="36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</c:numCache>
            </c:numRef>
          </c:cat>
          <c:val>
            <c:numRef>
              <c:f>'Dist-339'!$P$7:$P$42</c:f>
              <c:numCache>
                <c:formatCode>0.000</c:formatCode>
                <c:ptCount val="36"/>
                <c:pt idx="1">
                  <c:v>6.8217211841423868</c:v>
                </c:pt>
                <c:pt idx="2">
                  <c:v>6.61</c:v>
                </c:pt>
                <c:pt idx="3">
                  <c:v>5.5280476950923951</c:v>
                </c:pt>
                <c:pt idx="4">
                  <c:v>4.6255672373970951</c:v>
                </c:pt>
                <c:pt idx="5">
                  <c:v>4.9800000000000004</c:v>
                </c:pt>
                <c:pt idx="6">
                  <c:v>4.9807192590472908</c:v>
                </c:pt>
                <c:pt idx="7">
                  <c:v>5.8850346762239329</c:v>
                </c:pt>
                <c:pt idx="8">
                  <c:v>6.1180000000000003</c:v>
                </c:pt>
                <c:pt idx="9">
                  <c:v>5.1494992627168665</c:v>
                </c:pt>
                <c:pt idx="10">
                  <c:v>4.510093759630923</c:v>
                </c:pt>
                <c:pt idx="11">
                  <c:v>3.88</c:v>
                </c:pt>
                <c:pt idx="12">
                  <c:v>3.9001134763705867</c:v>
                </c:pt>
                <c:pt idx="13">
                  <c:v>4.561883495973607</c:v>
                </c:pt>
                <c:pt idx="14">
                  <c:v>5.0752312106876571</c:v>
                </c:pt>
                <c:pt idx="15">
                  <c:v>4.3</c:v>
                </c:pt>
                <c:pt idx="16">
                  <c:v>4.0685291363797136</c:v>
                </c:pt>
                <c:pt idx="17">
                  <c:v>6.0693109814134623</c:v>
                </c:pt>
                <c:pt idx="18">
                  <c:v>7.6165724676375133</c:v>
                </c:pt>
                <c:pt idx="19">
                  <c:v>7.07</c:v>
                </c:pt>
                <c:pt idx="20">
                  <c:v>7.5090139412951782</c:v>
                </c:pt>
                <c:pt idx="21">
                  <c:v>9.7163321106396943</c:v>
                </c:pt>
                <c:pt idx="22">
                  <c:v>13.495274905999571</c:v>
                </c:pt>
                <c:pt idx="23">
                  <c:v>17.32</c:v>
                </c:pt>
                <c:pt idx="24">
                  <c:v>19.333610761570458</c:v>
                </c:pt>
                <c:pt idx="25">
                  <c:v>23.716339645407267</c:v>
                </c:pt>
                <c:pt idx="26">
                  <c:v>22.621910303937934</c:v>
                </c:pt>
                <c:pt idx="27">
                  <c:v>18.23</c:v>
                </c:pt>
                <c:pt idx="28">
                  <c:v>24.095152715435255</c:v>
                </c:pt>
                <c:pt idx="29">
                  <c:v>28.799157886296943</c:v>
                </c:pt>
                <c:pt idx="30">
                  <c:v>30.08838877994765</c:v>
                </c:pt>
                <c:pt idx="31">
                  <c:v>30.56</c:v>
                </c:pt>
                <c:pt idx="32">
                  <c:v>25.373369463672507</c:v>
                </c:pt>
                <c:pt idx="33">
                  <c:v>17.987914301817614</c:v>
                </c:pt>
                <c:pt idx="34">
                  <c:v>17.726387653041964</c:v>
                </c:pt>
                <c:pt idx="35">
                  <c:v>20.566076671256436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102-4344-B9C4-E1C6BE677D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34385664"/>
        <c:axId val="301788544"/>
      </c:lineChart>
      <c:catAx>
        <c:axId val="334385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0178854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3017885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3438566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72287201963833"/>
          <c:y val="0.12967798085291557"/>
          <c:w val="0.25728189316141303"/>
          <c:h val="0.167101827676240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1037" name="Chart 1">
          <a:extLst>
            <a:ext uri="{FF2B5EF4-FFF2-40B4-BE49-F238E27FC236}">
              <a16:creationId xmlns:a16="http://schemas.microsoft.com/office/drawing/2014/main" id="{00000000-0008-0000-02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238125</xdr:colOff>
      <xdr:row>7</xdr:row>
      <xdr:rowOff>0</xdr:rowOff>
    </xdr:from>
    <xdr:to>
      <xdr:col>27</xdr:col>
      <xdr:colOff>28575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209550</xdr:colOff>
      <xdr:row>7</xdr:row>
      <xdr:rowOff>0</xdr:rowOff>
    </xdr:from>
    <xdr:to>
      <xdr:col>27</xdr:col>
      <xdr:colOff>0</xdr:colOff>
      <xdr:row>29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31B96E-2E82-4EAD-BB18-D49EFE3D21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SMdata_01061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_12/Industrial/MECS_pric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MECS_prices_122419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Indicators%20-%20Industrial_2020/ASMdata_1223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M_DB"/>
      <sheetName val="Elec.cht"/>
      <sheetName val="ELECTRICITY"/>
      <sheetName val="Shares"/>
      <sheetName val="Distilate"/>
      <sheetName val="Resid"/>
      <sheetName val="Prices"/>
      <sheetName val="PURCHASED FUEL"/>
      <sheetName val="3DNAICS"/>
      <sheetName val="Original_MECS (110910)"/>
      <sheetName val="Chart1"/>
      <sheetName val="Sheet2"/>
      <sheetName val="Quantity_shares"/>
      <sheetName val="Expenditure_ratios"/>
      <sheetName val="Final_quantities"/>
      <sheetName val="BTUCharts10.28.10"/>
      <sheetName val="BTU charts"/>
      <sheetName val="Total.cht"/>
      <sheetName val="Fossil.cht"/>
      <sheetName val="Asmt4"/>
      <sheetName val="cht.20060131.elec"/>
      <sheetName val="Chart2"/>
      <sheetName val="Lookups"/>
      <sheetName val="3Digit"/>
      <sheetName val="313&amp;314"/>
      <sheetName val="334fix"/>
      <sheetName val="336fix"/>
      <sheetName val="339fix"/>
      <sheetName val="AERTable6.8"/>
      <sheetName val="311.cht"/>
      <sheetName val="312.cht"/>
      <sheetName val="321.cht"/>
      <sheetName val="322.cht"/>
      <sheetName val="323.cht"/>
      <sheetName val="326.cht"/>
      <sheetName val="327.cht"/>
      <sheetName val="331.cht"/>
      <sheetName val="332.cht"/>
      <sheetName val="333.cht"/>
      <sheetName val="334.cht"/>
      <sheetName val="335.cht"/>
      <sheetName val="336.cht"/>
      <sheetName val="339.ch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24">
          <cell r="O24">
            <v>2.9</v>
          </cell>
        </row>
        <row r="25">
          <cell r="O25">
            <v>4</v>
          </cell>
        </row>
        <row r="26">
          <cell r="O26">
            <v>3.41</v>
          </cell>
        </row>
        <row r="27">
          <cell r="O27">
            <v>3.41</v>
          </cell>
        </row>
        <row r="28">
          <cell r="O28">
            <v>4.18</v>
          </cell>
        </row>
        <row r="29">
          <cell r="O29">
            <v>3.4</v>
          </cell>
        </row>
        <row r="30">
          <cell r="O30">
            <v>3.57</v>
          </cell>
        </row>
        <row r="31">
          <cell r="O31">
            <v>2.48</v>
          </cell>
        </row>
        <row r="32">
          <cell r="O32">
            <v>4</v>
          </cell>
        </row>
        <row r="33">
          <cell r="O33">
            <v>2.0499999999999998</v>
          </cell>
        </row>
        <row r="34">
          <cell r="O34">
            <v>1.94</v>
          </cell>
        </row>
        <row r="35">
          <cell r="O35">
            <v>3.14</v>
          </cell>
        </row>
        <row r="36">
          <cell r="O36">
            <v>2.74</v>
          </cell>
        </row>
        <row r="37">
          <cell r="O37">
            <v>2.69</v>
          </cell>
        </row>
        <row r="38">
          <cell r="O38">
            <v>3.53</v>
          </cell>
        </row>
        <row r="39">
          <cell r="O39">
            <v>3.56</v>
          </cell>
        </row>
        <row r="40">
          <cell r="O40">
            <v>3.75</v>
          </cell>
        </row>
        <row r="41">
          <cell r="O41">
            <v>3.36</v>
          </cell>
        </row>
        <row r="42">
          <cell r="O42">
            <v>2.96</v>
          </cell>
        </row>
        <row r="43">
          <cell r="O43">
            <v>3.83</v>
          </cell>
        </row>
        <row r="44">
          <cell r="O44">
            <v>3.7</v>
          </cell>
        </row>
        <row r="87">
          <cell r="O87">
            <v>2.5338983050847457</v>
          </cell>
        </row>
        <row r="88">
          <cell r="O88">
            <v>3.5</v>
          </cell>
        </row>
        <row r="89">
          <cell r="O89">
            <v>3.074074074074074</v>
          </cell>
        </row>
        <row r="90">
          <cell r="O90">
            <v>3.074074074074074</v>
          </cell>
        </row>
        <row r="91">
          <cell r="O91">
            <v>3.736842105263158</v>
          </cell>
        </row>
        <row r="92">
          <cell r="O92">
            <v>3</v>
          </cell>
        </row>
        <row r="93">
          <cell r="O93">
            <v>3.0975609756097562</v>
          </cell>
        </row>
        <row r="94">
          <cell r="O94">
            <v>2.148842777334397</v>
          </cell>
        </row>
        <row r="95">
          <cell r="O95">
            <v>3.6041666666666665</v>
          </cell>
        </row>
        <row r="96">
          <cell r="O96">
            <v>1.798329355608592</v>
          </cell>
        </row>
        <row r="97">
          <cell r="O97">
            <v>1.6706976850271993</v>
          </cell>
        </row>
        <row r="98">
          <cell r="O98">
            <v>3.1354166666666665</v>
          </cell>
        </row>
        <row r="99">
          <cell r="O99">
            <v>2.5223097112860891</v>
          </cell>
        </row>
        <row r="100">
          <cell r="O100">
            <v>2.4759887005649719</v>
          </cell>
        </row>
        <row r="101">
          <cell r="O101">
            <v>3.3714285714285714</v>
          </cell>
        </row>
        <row r="102">
          <cell r="O102">
            <v>3.4587155963302751</v>
          </cell>
        </row>
        <row r="103">
          <cell r="O103">
            <v>3.4615384615384617</v>
          </cell>
        </row>
        <row r="104">
          <cell r="O104">
            <v>3.3291139240506329</v>
          </cell>
        </row>
        <row r="105">
          <cell r="O105">
            <v>2.9849624060150375</v>
          </cell>
        </row>
        <row r="106">
          <cell r="O106">
            <v>3.6315789473684212</v>
          </cell>
        </row>
        <row r="107">
          <cell r="O107">
            <v>3.8666666666666667</v>
          </cell>
        </row>
        <row r="150">
          <cell r="O150">
            <v>2.8335974643423136</v>
          </cell>
        </row>
        <row r="151">
          <cell r="O151">
            <v>2.5188002926115582</v>
          </cell>
        </row>
        <row r="152">
          <cell r="O152">
            <v>3.4444444444444442</v>
          </cell>
        </row>
        <row r="153">
          <cell r="O153">
            <v>3.4444444444444442</v>
          </cell>
        </row>
        <row r="154">
          <cell r="O154">
            <v>4.08</v>
          </cell>
        </row>
        <row r="155">
          <cell r="O155">
            <v>2.5188002926115582</v>
          </cell>
        </row>
        <row r="156">
          <cell r="O156">
            <v>3.0625</v>
          </cell>
        </row>
        <row r="157">
          <cell r="O157">
            <v>2.4504347826086956</v>
          </cell>
        </row>
        <row r="158">
          <cell r="O158">
            <v>4.041666666666667</v>
          </cell>
        </row>
        <row r="159">
          <cell r="O159">
            <v>2.1344019728729964</v>
          </cell>
        </row>
        <row r="160">
          <cell r="O160">
            <v>2.0856364344102762</v>
          </cell>
        </row>
        <row r="161">
          <cell r="O161">
            <v>3.5272727272727273</v>
          </cell>
        </row>
        <row r="162">
          <cell r="O162">
            <v>2.7847222222222223</v>
          </cell>
        </row>
        <row r="163">
          <cell r="O163">
            <v>2.6942046855733661</v>
          </cell>
        </row>
        <row r="164">
          <cell r="O164">
            <v>3.4454545454545453</v>
          </cell>
        </row>
        <row r="165">
          <cell r="O165">
            <v>3.6846846846846848</v>
          </cell>
        </row>
        <row r="166">
          <cell r="O166">
            <v>3.7931034482758621</v>
          </cell>
        </row>
        <row r="167">
          <cell r="O167">
            <v>3.5454545454545454</v>
          </cell>
        </row>
        <row r="168">
          <cell r="O168">
            <v>3.2738853503184715</v>
          </cell>
        </row>
        <row r="169">
          <cell r="O169">
            <v>3.7916666666666665</v>
          </cell>
        </row>
        <row r="170">
          <cell r="O170">
            <v>4.5263157894736841</v>
          </cell>
        </row>
        <row r="234">
          <cell r="O234">
            <v>2.936619718309859</v>
          </cell>
        </row>
        <row r="235">
          <cell r="O235">
            <v>3.2444444444444445</v>
          </cell>
        </row>
        <row r="236">
          <cell r="O236">
            <v>3.320388349514563</v>
          </cell>
        </row>
        <row r="237">
          <cell r="O237">
            <v>3.9207335907335916</v>
          </cell>
        </row>
        <row r="238">
          <cell r="O238">
            <v>3.7826086956521738</v>
          </cell>
        </row>
        <row r="239">
          <cell r="O239">
            <v>4</v>
          </cell>
        </row>
        <row r="240">
          <cell r="O240">
            <v>2.9863013698630136</v>
          </cell>
        </row>
        <row r="241">
          <cell r="O241">
            <v>2.6365187713310578</v>
          </cell>
        </row>
        <row r="242">
          <cell r="O242">
            <v>3.8409090909090908</v>
          </cell>
        </row>
        <row r="243">
          <cell r="O243">
            <v>2.1410129096325718</v>
          </cell>
        </row>
        <row r="244">
          <cell r="O244">
            <v>2.1447028423772609</v>
          </cell>
        </row>
        <row r="245">
          <cell r="O245">
            <v>3.4761904761904763</v>
          </cell>
        </row>
        <row r="246">
          <cell r="O246">
            <v>2.9054054054054053</v>
          </cell>
        </row>
        <row r="247">
          <cell r="O247">
            <v>2.889603429796356</v>
          </cell>
        </row>
        <row r="248">
          <cell r="O248">
            <v>3.4854771784232366</v>
          </cell>
        </row>
        <row r="249">
          <cell r="O249">
            <v>3.6464646464646466</v>
          </cell>
        </row>
        <row r="250">
          <cell r="O250">
            <v>3.6875</v>
          </cell>
        </row>
        <row r="251">
          <cell r="O251">
            <v>3.3773584905660377</v>
          </cell>
        </row>
        <row r="252">
          <cell r="O252">
            <v>3.2264150943396226</v>
          </cell>
        </row>
        <row r="253">
          <cell r="O253">
            <v>4.1481481481481479</v>
          </cell>
        </row>
        <row r="254">
          <cell r="O254">
            <v>3.9249999999999998</v>
          </cell>
        </row>
        <row r="318">
          <cell r="O318">
            <v>4.3745704467353947</v>
          </cell>
        </row>
        <row r="319">
          <cell r="O319">
            <v>4.3695652173913047</v>
          </cell>
        </row>
        <row r="320">
          <cell r="O320">
            <v>4.5999999999999996</v>
          </cell>
        </row>
        <row r="321">
          <cell r="O321">
            <v>4.4137931034482758</v>
          </cell>
        </row>
        <row r="322">
          <cell r="O322">
            <v>5.3125</v>
          </cell>
        </row>
        <row r="323">
          <cell r="O323">
            <v>4.75</v>
          </cell>
        </row>
        <row r="324">
          <cell r="O324">
            <v>4.7719298245614032</v>
          </cell>
        </row>
        <row r="325">
          <cell r="O325">
            <v>4.1488095238095237</v>
          </cell>
        </row>
        <row r="326">
          <cell r="O326">
            <v>4.9782608695652177</v>
          </cell>
        </row>
        <row r="327">
          <cell r="O327">
            <v>3.5421412300683373</v>
          </cell>
        </row>
        <row r="328">
          <cell r="O328">
            <v>3.2284351972258345</v>
          </cell>
        </row>
        <row r="329">
          <cell r="O329">
            <v>5</v>
          </cell>
        </row>
        <row r="330">
          <cell r="O330">
            <v>4.201421800947867</v>
          </cell>
        </row>
        <row r="331">
          <cell r="O331">
            <v>4.078125</v>
          </cell>
        </row>
        <row r="332">
          <cell r="O332">
            <v>4.9190476190476193</v>
          </cell>
        </row>
        <row r="333">
          <cell r="O333">
            <v>5.2682926829268295</v>
          </cell>
        </row>
        <row r="334">
          <cell r="O334">
            <v>5.4923076923076923</v>
          </cell>
        </row>
        <row r="335">
          <cell r="O335">
            <v>4.9056603773584904</v>
          </cell>
        </row>
        <row r="336">
          <cell r="O336">
            <v>4.2315270935960587</v>
          </cell>
        </row>
        <row r="337">
          <cell r="O337">
            <v>5.16</v>
          </cell>
        </row>
        <row r="338">
          <cell r="O338">
            <v>5.0625</v>
          </cell>
        </row>
        <row r="402">
          <cell r="O402">
            <v>7.1206896551724137</v>
          </cell>
        </row>
        <row r="403">
          <cell r="O403">
            <v>9.3414634146341466</v>
          </cell>
        </row>
        <row r="404">
          <cell r="O404">
            <v>8.8461538461538467</v>
          </cell>
        </row>
        <row r="405">
          <cell r="O405">
            <v>9.3260869565217384</v>
          </cell>
        </row>
        <row r="406">
          <cell r="O406">
            <v>9.7142857142857135</v>
          </cell>
        </row>
        <row r="407">
          <cell r="O407">
            <v>14</v>
          </cell>
        </row>
        <row r="408">
          <cell r="O408">
            <v>7.2758620689655169</v>
          </cell>
        </row>
        <row r="409">
          <cell r="O409">
            <v>8.4177215189873422</v>
          </cell>
        </row>
        <row r="410">
          <cell r="O410">
            <v>8.2564102564102573</v>
          </cell>
        </row>
        <row r="411">
          <cell r="O411">
            <v>7.0694935217903412</v>
          </cell>
        </row>
        <row r="412">
          <cell r="O412">
            <v>7.1483385939741746</v>
          </cell>
        </row>
        <row r="413">
          <cell r="O413">
            <v>8.96875</v>
          </cell>
        </row>
        <row r="414">
          <cell r="O414">
            <v>8.3152173913043477</v>
          </cell>
        </row>
        <row r="415">
          <cell r="O415">
            <v>8.3971282051282046</v>
          </cell>
        </row>
        <row r="416">
          <cell r="O416">
            <v>8.9</v>
          </cell>
        </row>
        <row r="417">
          <cell r="O417">
            <v>12.119047619047619</v>
          </cell>
        </row>
        <row r="418">
          <cell r="O418">
            <v>9.4</v>
          </cell>
        </row>
        <row r="419">
          <cell r="O419">
            <v>9.3809523809523814</v>
          </cell>
        </row>
        <row r="420">
          <cell r="O420">
            <v>6.9598393574297193</v>
          </cell>
        </row>
        <row r="421">
          <cell r="O421">
            <v>10.176470588235293</v>
          </cell>
        </row>
        <row r="422">
          <cell r="O422">
            <v>9.76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ECS_data"/>
      <sheetName val="MECS_EnergyPrices"/>
      <sheetName val="MECS vs CM"/>
      <sheetName val="Energy vs Fuel Expen"/>
      <sheetName val="Quantity Shares_1998 forward"/>
      <sheetName val="MECS vs CM_Elec"/>
      <sheetName val="MECS_data_SIC"/>
      <sheetName val="Plot Prices_1998forward"/>
      <sheetName val="Quantity Shares_1985-1998"/>
      <sheetName val="Plot Prices_1985forward"/>
      <sheetName val="ASM_CostofFuels"/>
      <sheetName val="Plot Prices"/>
    </sheetNames>
    <sheetDataSet>
      <sheetData sheetId="0"/>
      <sheetData sheetId="1"/>
      <sheetData sheetId="2">
        <row r="11">
          <cell r="A11" t="str">
            <v>311</v>
          </cell>
        </row>
        <row r="12">
          <cell r="A12" t="str">
            <v>312</v>
          </cell>
        </row>
        <row r="13">
          <cell r="A13" t="str">
            <v>313</v>
          </cell>
        </row>
        <row r="14">
          <cell r="A14" t="str">
            <v>314</v>
          </cell>
        </row>
        <row r="15">
          <cell r="A15" t="str">
            <v>315</v>
          </cell>
        </row>
        <row r="16">
          <cell r="A16" t="str">
            <v>316</v>
          </cell>
        </row>
        <row r="17">
          <cell r="A17" t="str">
            <v>321</v>
          </cell>
        </row>
        <row r="18">
          <cell r="A18" t="str">
            <v>322</v>
          </cell>
        </row>
        <row r="19">
          <cell r="A19" t="str">
            <v>323</v>
          </cell>
        </row>
        <row r="20">
          <cell r="A20" t="str">
            <v>324</v>
          </cell>
        </row>
        <row r="21">
          <cell r="A21" t="str">
            <v>325</v>
          </cell>
        </row>
        <row r="22">
          <cell r="A22" t="str">
            <v>326</v>
          </cell>
        </row>
        <row r="23">
          <cell r="A23" t="str">
            <v>327</v>
          </cell>
        </row>
        <row r="24">
          <cell r="A24" t="str">
            <v>331</v>
          </cell>
        </row>
        <row r="25">
          <cell r="A25" t="str">
            <v>332</v>
          </cell>
        </row>
        <row r="26">
          <cell r="A26" t="str">
            <v>333</v>
          </cell>
        </row>
        <row r="27">
          <cell r="A27" t="str">
            <v>334</v>
          </cell>
        </row>
        <row r="28">
          <cell r="A28" t="str">
            <v>335</v>
          </cell>
        </row>
        <row r="29">
          <cell r="A29" t="str">
            <v>336</v>
          </cell>
        </row>
        <row r="30">
          <cell r="A30" t="str">
            <v>337</v>
          </cell>
        </row>
        <row r="31">
          <cell r="A31" t="str">
            <v>339</v>
          </cell>
        </row>
        <row r="69">
          <cell r="C69">
            <v>6.58</v>
          </cell>
          <cell r="D69">
            <v>4.9862000000000002</v>
          </cell>
          <cell r="E69">
            <v>6.0640000000000001</v>
          </cell>
          <cell r="F69">
            <v>5.47</v>
          </cell>
          <cell r="G69">
            <v>4.0999999999999996</v>
          </cell>
          <cell r="H69">
            <v>7.04</v>
          </cell>
          <cell r="I69">
            <v>17.170000000000002</v>
          </cell>
          <cell r="J69">
            <v>18.62</v>
          </cell>
        </row>
        <row r="70">
          <cell r="C70">
            <v>6.36</v>
          </cell>
          <cell r="D70">
            <v>3.54</v>
          </cell>
          <cell r="E70">
            <v>5.1529999999999996</v>
          </cell>
          <cell r="F70">
            <v>4.17</v>
          </cell>
          <cell r="G70">
            <v>5.38</v>
          </cell>
          <cell r="H70">
            <v>9.75</v>
          </cell>
          <cell r="I70">
            <v>19.59</v>
          </cell>
          <cell r="J70">
            <v>13</v>
          </cell>
        </row>
        <row r="71">
          <cell r="C71">
            <v>6.02</v>
          </cell>
          <cell r="D71">
            <v>4.01</v>
          </cell>
          <cell r="E71">
            <v>4.468</v>
          </cell>
          <cell r="F71">
            <v>4.32</v>
          </cell>
          <cell r="G71">
            <v>3.64</v>
          </cell>
          <cell r="H71">
            <v>6.73</v>
          </cell>
          <cell r="I71">
            <v>18.440000000000001</v>
          </cell>
          <cell r="J71">
            <v>16.940000000000001</v>
          </cell>
        </row>
        <row r="72">
          <cell r="C72">
            <v>6.02</v>
          </cell>
          <cell r="D72">
            <v>4.01</v>
          </cell>
          <cell r="E72">
            <v>4.468</v>
          </cell>
          <cell r="F72">
            <v>4.32</v>
          </cell>
          <cell r="G72">
            <v>4.5</v>
          </cell>
          <cell r="H72">
            <v>6.73</v>
          </cell>
          <cell r="I72">
            <v>15.42</v>
          </cell>
          <cell r="J72">
            <v>14.42</v>
          </cell>
        </row>
        <row r="73">
          <cell r="C73">
            <v>6.48</v>
          </cell>
          <cell r="D73">
            <v>5.13</v>
          </cell>
          <cell r="E73">
            <v>6.6669999999999998</v>
          </cell>
          <cell r="F73">
            <v>5.15</v>
          </cell>
          <cell r="G73">
            <v>5.14</v>
          </cell>
          <cell r="H73">
            <v>6.74</v>
          </cell>
          <cell r="I73">
            <v>14.46</v>
          </cell>
          <cell r="J73">
            <v>15.3</v>
          </cell>
        </row>
        <row r="74">
          <cell r="C74">
            <v>6.44</v>
          </cell>
          <cell r="D74">
            <v>4.59</v>
          </cell>
          <cell r="E74">
            <v>4.8639999999999999</v>
          </cell>
          <cell r="F74">
            <v>3.57</v>
          </cell>
          <cell r="G74">
            <v>4.63</v>
          </cell>
          <cell r="H74">
            <v>5.87</v>
          </cell>
          <cell r="I74">
            <v>13.64</v>
          </cell>
          <cell r="J74">
            <v>21.02</v>
          </cell>
        </row>
        <row r="75">
          <cell r="C75">
            <v>6.23</v>
          </cell>
          <cell r="D75">
            <v>5.22</v>
          </cell>
          <cell r="E75">
            <v>6.4210000000000003</v>
          </cell>
          <cell r="F75">
            <v>6.14</v>
          </cell>
          <cell r="G75">
            <v>4.5999999999999996</v>
          </cell>
          <cell r="H75">
            <v>7.02</v>
          </cell>
          <cell r="I75">
            <v>16.75</v>
          </cell>
          <cell r="J75">
            <v>16.05</v>
          </cell>
        </row>
        <row r="76">
          <cell r="C76">
            <v>5.95</v>
          </cell>
          <cell r="D76">
            <v>3.96</v>
          </cell>
          <cell r="E76">
            <v>4.5659999999999998</v>
          </cell>
          <cell r="F76">
            <v>4.59</v>
          </cell>
          <cell r="G76">
            <v>4.29</v>
          </cell>
          <cell r="H76">
            <v>5.13</v>
          </cell>
          <cell r="I76">
            <v>10.93</v>
          </cell>
          <cell r="J76">
            <v>16.11</v>
          </cell>
        </row>
        <row r="77">
          <cell r="C77">
            <v>5.99</v>
          </cell>
          <cell r="D77">
            <v>4.5599999999999996</v>
          </cell>
          <cell r="E77">
            <v>6.0019999999999998</v>
          </cell>
          <cell r="F77">
            <v>5.57</v>
          </cell>
          <cell r="G77">
            <v>4.2699999999999996</v>
          </cell>
          <cell r="H77">
            <v>6.28</v>
          </cell>
          <cell r="I77">
            <v>15</v>
          </cell>
          <cell r="J77">
            <v>20.54</v>
          </cell>
        </row>
        <row r="78">
          <cell r="C78">
            <v>5.34</v>
          </cell>
          <cell r="D78">
            <v>4.5599999999999996</v>
          </cell>
          <cell r="E78">
            <v>5.1639999999999997</v>
          </cell>
          <cell r="F78">
            <v>4.4400000000000004</v>
          </cell>
          <cell r="G78">
            <v>3.85</v>
          </cell>
          <cell r="H78">
            <v>6.08</v>
          </cell>
          <cell r="I78">
            <v>13.03</v>
          </cell>
          <cell r="J78">
            <v>16.37</v>
          </cell>
        </row>
        <row r="79">
          <cell r="C79">
            <v>5.83</v>
          </cell>
          <cell r="D79">
            <v>4.3</v>
          </cell>
          <cell r="E79">
            <v>5.2839999999999998</v>
          </cell>
          <cell r="F79">
            <v>4.84</v>
          </cell>
          <cell r="G79">
            <v>4.68</v>
          </cell>
          <cell r="H79">
            <v>6.1</v>
          </cell>
          <cell r="I79">
            <v>13.34</v>
          </cell>
          <cell r="J79">
            <v>17.05</v>
          </cell>
        </row>
        <row r="80">
          <cell r="C80">
            <v>6.16</v>
          </cell>
          <cell r="D80">
            <v>7.46</v>
          </cell>
          <cell r="E80">
            <v>5.3719999999999999</v>
          </cell>
          <cell r="F80">
            <v>4.5599999999999996</v>
          </cell>
          <cell r="G80">
            <v>5.59</v>
          </cell>
          <cell r="H80">
            <v>6.66</v>
          </cell>
          <cell r="I80">
            <v>13.94</v>
          </cell>
          <cell r="J80">
            <v>22.73</v>
          </cell>
        </row>
        <row r="81">
          <cell r="C81">
            <v>6.44</v>
          </cell>
          <cell r="D81">
            <v>5.04</v>
          </cell>
          <cell r="E81">
            <v>6.01</v>
          </cell>
          <cell r="F81">
            <v>5.49</v>
          </cell>
          <cell r="G81">
            <v>4.7699999999999996</v>
          </cell>
          <cell r="H81">
            <v>7.5</v>
          </cell>
          <cell r="I81">
            <v>18.329999999999998</v>
          </cell>
          <cell r="J81">
            <v>16.7</v>
          </cell>
        </row>
        <row r="82">
          <cell r="C82">
            <v>6.06</v>
          </cell>
          <cell r="D82">
            <v>4.18</v>
          </cell>
          <cell r="E82">
            <v>5.835</v>
          </cell>
          <cell r="F82">
            <v>4.57</v>
          </cell>
          <cell r="G82">
            <v>5.0999999999999996</v>
          </cell>
          <cell r="H82">
            <v>4.7300000000000004</v>
          </cell>
          <cell r="I82">
            <v>15.44</v>
          </cell>
          <cell r="J82">
            <v>15.01</v>
          </cell>
        </row>
        <row r="83">
          <cell r="C83">
            <v>6.54</v>
          </cell>
          <cell r="D83">
            <v>4.7699999999999996</v>
          </cell>
          <cell r="E83">
            <v>5.7060000000000004</v>
          </cell>
          <cell r="F83">
            <v>5.44</v>
          </cell>
          <cell r="G83">
            <v>5.0599999999999996</v>
          </cell>
          <cell r="H83">
            <v>6.77</v>
          </cell>
          <cell r="I83">
            <v>20.399999999999999</v>
          </cell>
          <cell r="J83">
            <v>21.39</v>
          </cell>
        </row>
        <row r="84">
          <cell r="C84">
            <v>6.23</v>
          </cell>
          <cell r="D84">
            <v>4.3600000000000003</v>
          </cell>
          <cell r="E84">
            <v>5.7990000000000004</v>
          </cell>
          <cell r="F84">
            <v>5.24</v>
          </cell>
          <cell r="G84">
            <v>5.13</v>
          </cell>
          <cell r="H84">
            <v>8.69</v>
          </cell>
          <cell r="I84">
            <v>18.73</v>
          </cell>
          <cell r="J84">
            <v>19.73</v>
          </cell>
        </row>
        <row r="85">
          <cell r="C85">
            <v>6.109</v>
          </cell>
          <cell r="D85">
            <v>4.181</v>
          </cell>
          <cell r="E85">
            <v>5.1280000000000001</v>
          </cell>
          <cell r="F85">
            <v>5.2349999999999994</v>
          </cell>
          <cell r="G85">
            <v>4.6900000000000004</v>
          </cell>
          <cell r="H85">
            <v>6.88</v>
          </cell>
          <cell r="I85">
            <v>14.38</v>
          </cell>
          <cell r="J85">
            <v>19.8</v>
          </cell>
        </row>
        <row r="86">
          <cell r="C86">
            <v>6.1</v>
          </cell>
          <cell r="D86">
            <v>4.37</v>
          </cell>
          <cell r="E86">
            <v>5.2450000000000001</v>
          </cell>
          <cell r="F86">
            <v>5.25</v>
          </cell>
          <cell r="G86">
            <v>5.49</v>
          </cell>
          <cell r="H86">
            <v>6.73</v>
          </cell>
          <cell r="I86">
            <v>12.52</v>
          </cell>
          <cell r="J86">
            <v>18.37</v>
          </cell>
        </row>
        <row r="87">
          <cell r="C87">
            <v>6.17</v>
          </cell>
          <cell r="D87">
            <v>4.4000000000000004</v>
          </cell>
          <cell r="E87">
            <v>5.3780000000000001</v>
          </cell>
          <cell r="F87">
            <v>4.12</v>
          </cell>
          <cell r="G87">
            <v>4.84</v>
          </cell>
          <cell r="H87">
            <v>7.73</v>
          </cell>
          <cell r="I87">
            <v>16.579999999999998</v>
          </cell>
          <cell r="J87">
            <v>21.58</v>
          </cell>
        </row>
        <row r="88">
          <cell r="C88">
            <v>6.59</v>
          </cell>
          <cell r="D88">
            <v>5.22</v>
          </cell>
          <cell r="E88">
            <v>5.8209999999999997</v>
          </cell>
          <cell r="F88">
            <v>5.57</v>
          </cell>
          <cell r="G88">
            <v>5.41</v>
          </cell>
          <cell r="H88">
            <v>8.2200000000000006</v>
          </cell>
          <cell r="I88">
            <v>16.940000000000001</v>
          </cell>
          <cell r="J88">
            <v>20.07</v>
          </cell>
        </row>
        <row r="89">
          <cell r="C89">
            <v>6.61</v>
          </cell>
          <cell r="D89">
            <v>4.9800000000000004</v>
          </cell>
          <cell r="E89">
            <v>6.1180000000000003</v>
          </cell>
          <cell r="F89">
            <v>3.88</v>
          </cell>
          <cell r="G89">
            <v>4.3</v>
          </cell>
          <cell r="H89">
            <v>7.07</v>
          </cell>
          <cell r="I89">
            <v>17.32</v>
          </cell>
          <cell r="J89">
            <v>18.23</v>
          </cell>
        </row>
        <row r="90">
          <cell r="C90">
            <v>6.18</v>
          </cell>
          <cell r="D90">
            <v>4.66</v>
          </cell>
          <cell r="E90">
            <v>5.625</v>
          </cell>
          <cell r="F90">
            <v>5.14</v>
          </cell>
          <cell r="G90">
            <v>4.5</v>
          </cell>
          <cell r="H90">
            <v>6.56</v>
          </cell>
          <cell r="I90">
            <v>15.65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Sheet1"/>
      <sheetName val="MECS_data"/>
      <sheetName val="MECS_data_SIC"/>
      <sheetName val="MECS_Total_Fuel"/>
      <sheetName val="MECS_EnergyPrices"/>
      <sheetName val="MECS vs CM"/>
      <sheetName val="MECS vs CM_Elec"/>
      <sheetName val="Energy vs Fuel Expen"/>
      <sheetName val="Quantity Shares_1998 forward"/>
      <sheetName val="Plot Prices_1998forward"/>
      <sheetName val="Quantity Shares_1985-1998"/>
      <sheetName val="Plot Prices_1985forward"/>
    </sheetNames>
    <sheetDataSet>
      <sheetData sheetId="0"/>
      <sheetData sheetId="1"/>
      <sheetData sheetId="2"/>
      <sheetData sheetId="3"/>
      <sheetData sheetId="4"/>
      <sheetData sheetId="5">
        <row r="69">
          <cell r="K69">
            <v>22.71</v>
          </cell>
        </row>
        <row r="70">
          <cell r="K70">
            <v>19.989999999999998</v>
          </cell>
        </row>
        <row r="71">
          <cell r="K71">
            <v>24.22</v>
          </cell>
        </row>
        <row r="72">
          <cell r="K72">
            <v>23.75</v>
          </cell>
        </row>
        <row r="73">
          <cell r="K73">
            <v>33.75</v>
          </cell>
        </row>
        <row r="74">
          <cell r="K74">
            <v>23.28</v>
          </cell>
        </row>
        <row r="75">
          <cell r="K75">
            <v>21.81</v>
          </cell>
        </row>
        <row r="76">
          <cell r="K76">
            <v>20.440000000000001</v>
          </cell>
        </row>
        <row r="77">
          <cell r="K77">
            <v>21</v>
          </cell>
        </row>
        <row r="78">
          <cell r="K78">
            <v>16.34</v>
          </cell>
        </row>
        <row r="79">
          <cell r="K79">
            <v>21.41</v>
          </cell>
        </row>
        <row r="80">
          <cell r="K80">
            <v>22.64</v>
          </cell>
        </row>
        <row r="81">
          <cell r="K81">
            <v>18.899999999999999</v>
          </cell>
        </row>
        <row r="82">
          <cell r="K82">
            <v>22.24</v>
          </cell>
        </row>
        <row r="83">
          <cell r="K83">
            <v>26.55</v>
          </cell>
        </row>
        <row r="84">
          <cell r="K84">
            <v>35.5</v>
          </cell>
        </row>
        <row r="85">
          <cell r="K85">
            <v>24.52</v>
          </cell>
        </row>
        <row r="86">
          <cell r="K86">
            <v>28.16</v>
          </cell>
        </row>
        <row r="87">
          <cell r="K87">
            <v>17.96</v>
          </cell>
        </row>
        <row r="88">
          <cell r="K88">
            <v>29.93</v>
          </cell>
        </row>
        <row r="89">
          <cell r="K89">
            <v>30.56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 Few Notes"/>
      <sheetName val="ASM_DB"/>
      <sheetName val="ELECTRICITY"/>
      <sheetName val="PURCHASED FUEL"/>
      <sheetName val="Distillate"/>
      <sheetName val="Resid"/>
      <sheetName val="Prices"/>
      <sheetName val="AER_11_Table3.4"/>
      <sheetName val="3DNAICS"/>
      <sheetName val="Original_MECS (110910)"/>
      <sheetName val="Pivot_table-(not used)"/>
      <sheetName val="Quantity_shares"/>
      <sheetName val="Quantity_shares_revised"/>
      <sheetName val="Expenditure_ratios"/>
      <sheetName val="Expenditure_ratios_revised"/>
      <sheetName val="Expend_ratios_revised_1985-97"/>
      <sheetName val="Final_quant._elec_w_ASM_87"/>
      <sheetName val="Final_quantities_w_ASM_85"/>
      <sheetName val="Final_quantities-NOT USED"/>
      <sheetName val="BTUCharts10.28.10"/>
      <sheetName val="BTU charts"/>
      <sheetName val="Chart5"/>
      <sheetName val="Chart6"/>
      <sheetName val="Asmt4"/>
      <sheetName val="Chart7"/>
      <sheetName val="Chart8"/>
      <sheetName val="Lookups"/>
      <sheetName val="3Digit"/>
      <sheetName val="313&amp;314"/>
      <sheetName val="334fix"/>
      <sheetName val="336fix"/>
      <sheetName val="339fix"/>
      <sheetName val="AERTable6.8"/>
      <sheetName val="Chart9"/>
      <sheetName val="Chart10"/>
      <sheetName val="Chart11"/>
      <sheetName val="Chart12"/>
      <sheetName val="Chart13"/>
      <sheetName val="Chart14"/>
      <sheetName val="Chart15"/>
      <sheetName val="Chart16"/>
      <sheetName val="Chart17"/>
      <sheetName val="Chart18"/>
      <sheetName val="Chart19"/>
      <sheetName val="Chart20"/>
      <sheetName val="Chart21"/>
      <sheetName val="Chart22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N3">
            <v>6.37</v>
          </cell>
        </row>
        <row r="4">
          <cell r="N4">
            <v>6.27</v>
          </cell>
        </row>
        <row r="5">
          <cell r="N5">
            <v>6.01</v>
          </cell>
        </row>
        <row r="6">
          <cell r="N6">
            <v>3.87</v>
          </cell>
        </row>
        <row r="7">
          <cell r="N7">
            <v>4.3</v>
          </cell>
        </row>
        <row r="8">
          <cell r="N8">
            <v>3.91</v>
          </cell>
        </row>
        <row r="9">
          <cell r="N9">
            <v>4.5999999999999996</v>
          </cell>
        </row>
        <row r="10">
          <cell r="N10">
            <v>5.62</v>
          </cell>
        </row>
        <row r="11">
          <cell r="N11">
            <v>5.03</v>
          </cell>
        </row>
        <row r="12">
          <cell r="N12">
            <v>4.87</v>
          </cell>
        </row>
        <row r="13">
          <cell r="N13">
            <v>4.8099999999999996</v>
          </cell>
        </row>
        <row r="14">
          <cell r="N14">
            <v>4.62</v>
          </cell>
        </row>
        <row r="15">
          <cell r="N15">
            <v>4.6399999999999997</v>
          </cell>
        </row>
        <row r="16">
          <cell r="N16">
            <v>5.56</v>
          </cell>
        </row>
        <row r="17">
          <cell r="N17">
            <v>5.13</v>
          </cell>
        </row>
        <row r="18">
          <cell r="N18">
            <v>4.01</v>
          </cell>
        </row>
        <row r="19">
          <cell r="N19">
            <v>4.6100000000000003</v>
          </cell>
        </row>
        <row r="20">
          <cell r="N20">
            <v>7.15</v>
          </cell>
        </row>
        <row r="21">
          <cell r="N21">
            <v>6.54</v>
          </cell>
        </row>
        <row r="22">
          <cell r="N22">
            <v>5.96</v>
          </cell>
        </row>
        <row r="23">
          <cell r="N23">
            <v>7.23</v>
          </cell>
        </row>
        <row r="24">
          <cell r="N24">
            <v>9.4499999999999993</v>
          </cell>
        </row>
        <row r="25">
          <cell r="N25">
            <v>13.35</v>
          </cell>
        </row>
        <row r="26">
          <cell r="N26">
            <v>15.31</v>
          </cell>
        </row>
        <row r="27">
          <cell r="N27">
            <v>16.809999999999999</v>
          </cell>
        </row>
        <row r="28">
          <cell r="N28">
            <v>23.12</v>
          </cell>
        </row>
        <row r="29">
          <cell r="N29">
            <v>13.8</v>
          </cell>
        </row>
        <row r="30">
          <cell r="N30">
            <v>17.37</v>
          </cell>
        </row>
        <row r="31">
          <cell r="N31">
            <v>22.53</v>
          </cell>
        </row>
        <row r="32">
          <cell r="N32">
            <v>23.69</v>
          </cell>
        </row>
        <row r="33">
          <cell r="N33">
            <v>23.53</v>
          </cell>
        </row>
        <row r="34">
          <cell r="N34">
            <v>23.49</v>
          </cell>
        </row>
        <row r="35">
          <cell r="N35">
            <v>14.22</v>
          </cell>
        </row>
        <row r="36">
          <cell r="N36">
            <v>12.11</v>
          </cell>
        </row>
        <row r="37">
          <cell r="N37">
            <v>14.18</v>
          </cell>
        </row>
        <row r="38">
          <cell r="N38">
            <v>16.79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3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U54"/>
  <sheetViews>
    <sheetView tabSelected="1" topLeftCell="B4" workbookViewId="0">
      <selection activeCell="Z20" sqref="Z20"/>
    </sheetView>
  </sheetViews>
  <sheetFormatPr defaultRowHeight="12.75" x14ac:dyDescent="0.2"/>
  <sheetData>
    <row r="4" spans="3:47" x14ac:dyDescent="0.2">
      <c r="D4" t="s">
        <v>30</v>
      </c>
      <c r="G4" t="s">
        <v>31</v>
      </c>
      <c r="K4" t="s">
        <v>28</v>
      </c>
      <c r="Z4" t="s">
        <v>29</v>
      </c>
    </row>
    <row r="6" spans="3:47" ht="13.5" thickBot="1" x14ac:dyDescent="0.25">
      <c r="C6" s="6"/>
      <c r="D6" s="6">
        <v>1988</v>
      </c>
      <c r="E6" s="6">
        <v>1991</v>
      </c>
      <c r="F6" s="6">
        <v>1994</v>
      </c>
      <c r="G6" s="6">
        <v>1998</v>
      </c>
      <c r="H6" s="6">
        <v>2002</v>
      </c>
      <c r="I6" s="6">
        <v>2006</v>
      </c>
      <c r="O6">
        <v>1988</v>
      </c>
      <c r="P6">
        <v>1991</v>
      </c>
      <c r="Q6">
        <v>1994</v>
      </c>
      <c r="R6">
        <v>1998</v>
      </c>
      <c r="S6">
        <v>2002</v>
      </c>
      <c r="T6">
        <v>2006</v>
      </c>
      <c r="Z6" s="5"/>
      <c r="AA6" t="s">
        <v>7</v>
      </c>
      <c r="AB6" t="s">
        <v>8</v>
      </c>
      <c r="AC6" t="s">
        <v>9</v>
      </c>
      <c r="AD6" t="s">
        <v>10</v>
      </c>
      <c r="AE6" t="s">
        <v>11</v>
      </c>
      <c r="AF6" t="s">
        <v>12</v>
      </c>
      <c r="AG6" t="s">
        <v>13</v>
      </c>
      <c r="AH6" t="s">
        <v>14</v>
      </c>
      <c r="AI6" t="s">
        <v>15</v>
      </c>
      <c r="AJ6" t="s">
        <v>16</v>
      </c>
      <c r="AK6" t="s">
        <v>17</v>
      </c>
      <c r="AL6" t="s">
        <v>18</v>
      </c>
      <c r="AM6" t="s">
        <v>19</v>
      </c>
      <c r="AN6" t="s">
        <v>20</v>
      </c>
      <c r="AO6" t="s">
        <v>21</v>
      </c>
      <c r="AP6" t="s">
        <v>22</v>
      </c>
      <c r="AQ6" t="s">
        <v>23</v>
      </c>
      <c r="AR6" t="s">
        <v>24</v>
      </c>
      <c r="AS6" t="s">
        <v>25</v>
      </c>
      <c r="AT6" t="s">
        <v>26</v>
      </c>
      <c r="AU6" t="s">
        <v>27</v>
      </c>
    </row>
    <row r="7" spans="3:47" x14ac:dyDescent="0.2">
      <c r="C7" t="s">
        <v>7</v>
      </c>
      <c r="D7" s="3">
        <f>'[1]3DNAICS'!O24</f>
        <v>2.9</v>
      </c>
      <c r="E7" s="3">
        <f>'[1]3DNAICS'!O87</f>
        <v>2.5338983050847457</v>
      </c>
      <c r="F7" s="3">
        <f>'[1]3DNAICS'!O150</f>
        <v>2.8335974643423136</v>
      </c>
      <c r="G7" s="3">
        <f>'[1]3DNAICS'!O234</f>
        <v>2.936619718309859</v>
      </c>
      <c r="H7" s="3">
        <f>'[1]3DNAICS'!O318</f>
        <v>4.3745704467353947</v>
      </c>
      <c r="I7" s="3">
        <f>'[1]3DNAICS'!O402</f>
        <v>7.1206896551724137</v>
      </c>
      <c r="N7" t="s">
        <v>7</v>
      </c>
      <c r="O7" s="3">
        <f t="shared" ref="O7:O27" si="0">D7</f>
        <v>2.9</v>
      </c>
      <c r="P7" s="3">
        <f t="shared" ref="P7:P27" si="1">E7</f>
        <v>2.5338983050847457</v>
      </c>
      <c r="Q7" s="3">
        <f t="shared" ref="Q7:Q27" si="2">F7</f>
        <v>2.8335974643423136</v>
      </c>
      <c r="R7" s="3">
        <f t="shared" ref="R7:R27" si="3">G7</f>
        <v>2.936619718309859</v>
      </c>
      <c r="S7" s="3">
        <f t="shared" ref="S7:S27" si="4">H7</f>
        <v>4.3745704467353947</v>
      </c>
      <c r="T7" s="3">
        <f t="shared" ref="T7:T27" si="5">I7</f>
        <v>7.1206896551724137</v>
      </c>
      <c r="U7" s="3"/>
      <c r="V7" s="3"/>
      <c r="W7" s="3"/>
      <c r="X7" s="3"/>
      <c r="Y7" s="3"/>
      <c r="Z7">
        <v>1985</v>
      </c>
      <c r="AA7">
        <f t="array" ref="AA7:AU15">TRANSPOSE(O33:W53)</f>
        <v>6.58</v>
      </c>
      <c r="AB7">
        <v>6.36</v>
      </c>
      <c r="AC7">
        <v>6.02</v>
      </c>
      <c r="AD7">
        <v>6.02</v>
      </c>
      <c r="AE7">
        <v>6.48</v>
      </c>
      <c r="AF7">
        <v>6.44</v>
      </c>
      <c r="AG7">
        <v>6.23</v>
      </c>
      <c r="AH7">
        <v>5.95</v>
      </c>
      <c r="AI7">
        <v>5.99</v>
      </c>
      <c r="AJ7">
        <v>5.34</v>
      </c>
      <c r="AK7">
        <v>5.83</v>
      </c>
      <c r="AL7">
        <v>6.16</v>
      </c>
      <c r="AM7">
        <v>6.44</v>
      </c>
      <c r="AN7">
        <v>6.06</v>
      </c>
      <c r="AO7">
        <v>6.54</v>
      </c>
      <c r="AP7">
        <v>6.23</v>
      </c>
      <c r="AQ7">
        <v>6.109</v>
      </c>
      <c r="AR7">
        <v>6.1</v>
      </c>
      <c r="AS7">
        <v>6.17</v>
      </c>
      <c r="AT7">
        <v>6.59</v>
      </c>
      <c r="AU7">
        <v>6.61</v>
      </c>
    </row>
    <row r="8" spans="3:47" x14ac:dyDescent="0.2">
      <c r="C8" t="s">
        <v>8</v>
      </c>
      <c r="D8" s="3">
        <f>'[1]3DNAICS'!O25</f>
        <v>4</v>
      </c>
      <c r="E8" s="3">
        <f>'[1]3DNAICS'!O88</f>
        <v>3.5</v>
      </c>
      <c r="F8" s="3">
        <f>'[1]3DNAICS'!O151</f>
        <v>2.5188002926115582</v>
      </c>
      <c r="G8" s="3">
        <f>'[1]3DNAICS'!O235</f>
        <v>3.2444444444444445</v>
      </c>
      <c r="H8" s="3">
        <f>'[1]3DNAICS'!O319</f>
        <v>4.3695652173913047</v>
      </c>
      <c r="I8" s="3">
        <f>'[1]3DNAICS'!O403</f>
        <v>9.3414634146341466</v>
      </c>
      <c r="N8" t="s">
        <v>8</v>
      </c>
      <c r="O8" s="3">
        <f t="shared" si="0"/>
        <v>4</v>
      </c>
      <c r="P8" s="3">
        <f t="shared" si="1"/>
        <v>3.5</v>
      </c>
      <c r="Q8" s="3">
        <f t="shared" si="2"/>
        <v>2.5188002926115582</v>
      </c>
      <c r="R8" s="3">
        <f t="shared" si="3"/>
        <v>3.2444444444444445</v>
      </c>
      <c r="S8" s="3">
        <f t="shared" si="4"/>
        <v>4.3695652173913047</v>
      </c>
      <c r="T8" s="3">
        <f t="shared" si="5"/>
        <v>9.3414634146341466</v>
      </c>
      <c r="U8" s="3"/>
      <c r="V8" s="3"/>
      <c r="W8" s="3"/>
      <c r="X8" s="3"/>
      <c r="Y8" s="3"/>
      <c r="Z8">
        <v>1988</v>
      </c>
      <c r="AA8">
        <v>4.9862000000000002</v>
      </c>
      <c r="AB8">
        <v>3.54</v>
      </c>
      <c r="AC8">
        <v>4.01</v>
      </c>
      <c r="AD8">
        <v>4.01</v>
      </c>
      <c r="AE8">
        <v>5.13</v>
      </c>
      <c r="AF8">
        <v>4.59</v>
      </c>
      <c r="AG8">
        <v>5.22</v>
      </c>
      <c r="AH8">
        <v>3.96</v>
      </c>
      <c r="AI8">
        <v>4.5599999999999996</v>
      </c>
      <c r="AJ8">
        <v>4.5599999999999996</v>
      </c>
      <c r="AK8">
        <v>4.3</v>
      </c>
      <c r="AL8">
        <v>7.46</v>
      </c>
      <c r="AM8">
        <v>5.04</v>
      </c>
      <c r="AN8">
        <v>4.18</v>
      </c>
      <c r="AO8">
        <v>4.7699999999999996</v>
      </c>
      <c r="AP8">
        <v>4.3600000000000003</v>
      </c>
      <c r="AQ8">
        <v>4.181</v>
      </c>
      <c r="AR8">
        <v>4.37</v>
      </c>
      <c r="AS8">
        <v>4.4000000000000004</v>
      </c>
      <c r="AT8">
        <v>5.22</v>
      </c>
      <c r="AU8">
        <v>4.9800000000000004</v>
      </c>
    </row>
    <row r="9" spans="3:47" x14ac:dyDescent="0.2">
      <c r="C9" t="s">
        <v>9</v>
      </c>
      <c r="D9" s="3">
        <f>'[1]3DNAICS'!O26</f>
        <v>3.41</v>
      </c>
      <c r="E9" s="3">
        <f>'[1]3DNAICS'!O89</f>
        <v>3.074074074074074</v>
      </c>
      <c r="F9" s="3">
        <f>'[1]3DNAICS'!O152</f>
        <v>3.4444444444444442</v>
      </c>
      <c r="G9" s="3">
        <f>'[1]3DNAICS'!O236</f>
        <v>3.320388349514563</v>
      </c>
      <c r="H9" s="3">
        <f>'[1]3DNAICS'!O320</f>
        <v>4.5999999999999996</v>
      </c>
      <c r="I9" s="3">
        <f>'[1]3DNAICS'!O404</f>
        <v>8.8461538461538467</v>
      </c>
      <c r="N9" t="s">
        <v>9</v>
      </c>
      <c r="O9" s="3">
        <f t="shared" si="0"/>
        <v>3.41</v>
      </c>
      <c r="P9" s="3">
        <f t="shared" si="1"/>
        <v>3.074074074074074</v>
      </c>
      <c r="Q9" s="3">
        <f t="shared" si="2"/>
        <v>3.4444444444444442</v>
      </c>
      <c r="R9" s="3">
        <f t="shared" si="3"/>
        <v>3.320388349514563</v>
      </c>
      <c r="S9" s="3">
        <f t="shared" si="4"/>
        <v>4.5999999999999996</v>
      </c>
      <c r="T9" s="3">
        <f t="shared" si="5"/>
        <v>8.8461538461538467</v>
      </c>
      <c r="U9" s="3"/>
      <c r="V9" s="3"/>
      <c r="W9" s="3"/>
      <c r="X9" s="3"/>
      <c r="Y9" s="3"/>
      <c r="Z9">
        <v>1991</v>
      </c>
      <c r="AA9" s="3">
        <v>6.0640000000000001</v>
      </c>
      <c r="AB9" s="3">
        <v>5.1529999999999996</v>
      </c>
      <c r="AC9" s="3">
        <v>4.468</v>
      </c>
      <c r="AD9" s="3">
        <v>4.468</v>
      </c>
      <c r="AE9" s="3">
        <v>6.6669999999999998</v>
      </c>
      <c r="AF9" s="3">
        <v>4.8639999999999999</v>
      </c>
      <c r="AG9">
        <v>6.4210000000000003</v>
      </c>
      <c r="AH9">
        <v>4.5659999999999998</v>
      </c>
      <c r="AI9">
        <v>6.0019999999999998</v>
      </c>
      <c r="AJ9">
        <v>5.1639999999999997</v>
      </c>
      <c r="AK9">
        <v>5.2839999999999998</v>
      </c>
      <c r="AL9">
        <v>5.3719999999999999</v>
      </c>
      <c r="AM9">
        <v>6.01</v>
      </c>
      <c r="AN9">
        <v>5.835</v>
      </c>
      <c r="AO9">
        <v>5.7060000000000004</v>
      </c>
      <c r="AP9">
        <v>5.7990000000000004</v>
      </c>
      <c r="AQ9">
        <v>5.1280000000000001</v>
      </c>
      <c r="AR9">
        <v>5.2450000000000001</v>
      </c>
      <c r="AS9">
        <v>5.3780000000000001</v>
      </c>
      <c r="AT9">
        <v>5.8209999999999997</v>
      </c>
      <c r="AU9">
        <v>6.1180000000000003</v>
      </c>
    </row>
    <row r="10" spans="3:47" x14ac:dyDescent="0.2">
      <c r="C10" t="s">
        <v>10</v>
      </c>
      <c r="D10" s="3">
        <f>'[1]3DNAICS'!O27</f>
        <v>3.41</v>
      </c>
      <c r="E10" s="3">
        <f>'[1]3DNAICS'!O90</f>
        <v>3.074074074074074</v>
      </c>
      <c r="F10" s="3">
        <f>'[1]3DNAICS'!O153</f>
        <v>3.4444444444444442</v>
      </c>
      <c r="G10" s="3">
        <f>'[1]3DNAICS'!O237</f>
        <v>3.9207335907335916</v>
      </c>
      <c r="H10" s="3">
        <f>'[1]3DNAICS'!O321</f>
        <v>4.4137931034482758</v>
      </c>
      <c r="I10" s="3">
        <f>'[1]3DNAICS'!O405</f>
        <v>9.3260869565217384</v>
      </c>
      <c r="N10" t="s">
        <v>10</v>
      </c>
      <c r="O10" s="3">
        <f t="shared" si="0"/>
        <v>3.41</v>
      </c>
      <c r="P10" s="3">
        <f t="shared" si="1"/>
        <v>3.074074074074074</v>
      </c>
      <c r="Q10" s="3">
        <f t="shared" si="2"/>
        <v>3.4444444444444442</v>
      </c>
      <c r="R10" s="3">
        <f t="shared" si="3"/>
        <v>3.9207335907335916</v>
      </c>
      <c r="S10" s="3">
        <f t="shared" si="4"/>
        <v>4.4137931034482758</v>
      </c>
      <c r="T10" s="3">
        <f t="shared" si="5"/>
        <v>9.3260869565217384</v>
      </c>
      <c r="U10" s="3"/>
      <c r="V10" s="3"/>
      <c r="W10" s="3"/>
      <c r="X10" s="3"/>
      <c r="Y10" s="3"/>
      <c r="Z10">
        <v>1994</v>
      </c>
      <c r="AA10" s="3">
        <v>5.47</v>
      </c>
      <c r="AB10" s="3">
        <v>4.17</v>
      </c>
      <c r="AC10" s="3">
        <v>4.32</v>
      </c>
      <c r="AD10" s="3">
        <v>4.32</v>
      </c>
      <c r="AE10" s="3">
        <v>5.15</v>
      </c>
      <c r="AF10" s="3">
        <v>3.57</v>
      </c>
      <c r="AG10">
        <v>6.14</v>
      </c>
      <c r="AH10">
        <v>4.59</v>
      </c>
      <c r="AI10">
        <v>5.57</v>
      </c>
      <c r="AJ10">
        <v>4.4400000000000004</v>
      </c>
      <c r="AK10">
        <v>4.84</v>
      </c>
      <c r="AL10">
        <v>4.5599999999999996</v>
      </c>
      <c r="AM10">
        <v>5.49</v>
      </c>
      <c r="AN10">
        <v>4.57</v>
      </c>
      <c r="AO10">
        <v>5.44</v>
      </c>
      <c r="AP10">
        <v>5.24</v>
      </c>
      <c r="AQ10">
        <v>5.2349999999999994</v>
      </c>
      <c r="AR10">
        <v>5.25</v>
      </c>
      <c r="AS10">
        <v>4.12</v>
      </c>
      <c r="AT10">
        <v>5.57</v>
      </c>
      <c r="AU10">
        <v>3.88</v>
      </c>
    </row>
    <row r="11" spans="3:47" x14ac:dyDescent="0.2">
      <c r="C11" t="s">
        <v>11</v>
      </c>
      <c r="D11" s="3">
        <f>'[1]3DNAICS'!O28</f>
        <v>4.18</v>
      </c>
      <c r="E11" s="3">
        <f>'[1]3DNAICS'!O91</f>
        <v>3.736842105263158</v>
      </c>
      <c r="F11" s="3">
        <f>'[1]3DNAICS'!O154</f>
        <v>4.08</v>
      </c>
      <c r="G11" s="3">
        <f>'[1]3DNAICS'!O238</f>
        <v>3.7826086956521738</v>
      </c>
      <c r="H11" s="3">
        <f>'[1]3DNAICS'!O322</f>
        <v>5.3125</v>
      </c>
      <c r="I11" s="3">
        <f>'[1]3DNAICS'!O406</f>
        <v>9.7142857142857135</v>
      </c>
      <c r="N11" t="s">
        <v>11</v>
      </c>
      <c r="O11" s="3">
        <f t="shared" si="0"/>
        <v>4.18</v>
      </c>
      <c r="P11" s="3">
        <f t="shared" si="1"/>
        <v>3.736842105263158</v>
      </c>
      <c r="Q11" s="3">
        <f t="shared" si="2"/>
        <v>4.08</v>
      </c>
      <c r="R11" s="3">
        <f t="shared" si="3"/>
        <v>3.7826086956521738</v>
      </c>
      <c r="S11" s="3">
        <f t="shared" si="4"/>
        <v>5.3125</v>
      </c>
      <c r="T11" s="3">
        <f t="shared" si="5"/>
        <v>9.7142857142857135</v>
      </c>
      <c r="U11" s="3"/>
      <c r="V11" s="3"/>
      <c r="W11" s="3"/>
      <c r="X11" s="3"/>
      <c r="Y11" s="3"/>
      <c r="Z11">
        <v>1998</v>
      </c>
      <c r="AA11" s="3">
        <v>4.0999999999999996</v>
      </c>
      <c r="AB11" s="3">
        <v>5.38</v>
      </c>
      <c r="AC11" s="3">
        <v>3.64</v>
      </c>
      <c r="AD11" s="3">
        <v>4.5</v>
      </c>
      <c r="AE11" s="3">
        <v>5.14</v>
      </c>
      <c r="AF11" s="3">
        <v>4.63</v>
      </c>
      <c r="AG11">
        <v>4.5999999999999996</v>
      </c>
      <c r="AH11">
        <v>4.29</v>
      </c>
      <c r="AI11">
        <v>4.2699999999999996</v>
      </c>
      <c r="AJ11">
        <v>3.85</v>
      </c>
      <c r="AK11">
        <v>4.68</v>
      </c>
      <c r="AL11">
        <v>5.59</v>
      </c>
      <c r="AM11">
        <v>4.7699999999999996</v>
      </c>
      <c r="AN11">
        <v>5.0999999999999996</v>
      </c>
      <c r="AO11">
        <v>5.0599999999999996</v>
      </c>
      <c r="AP11">
        <v>5.13</v>
      </c>
      <c r="AQ11">
        <v>4.6900000000000004</v>
      </c>
      <c r="AR11">
        <v>5.49</v>
      </c>
      <c r="AS11">
        <v>4.84</v>
      </c>
      <c r="AT11">
        <v>5.41</v>
      </c>
      <c r="AU11">
        <v>4.3</v>
      </c>
    </row>
    <row r="12" spans="3:47" x14ac:dyDescent="0.2">
      <c r="C12" t="s">
        <v>12</v>
      </c>
      <c r="D12" s="3">
        <f>'[1]3DNAICS'!O29</f>
        <v>3.4</v>
      </c>
      <c r="E12" s="3">
        <f>'[1]3DNAICS'!O92</f>
        <v>3</v>
      </c>
      <c r="F12" s="3">
        <f>'[1]3DNAICS'!O155</f>
        <v>2.5188002926115582</v>
      </c>
      <c r="G12" s="3">
        <f>'[1]3DNAICS'!O239</f>
        <v>4</v>
      </c>
      <c r="H12" s="3">
        <f>'[1]3DNAICS'!O323</f>
        <v>4.75</v>
      </c>
      <c r="I12" s="3">
        <f>'[1]3DNAICS'!O407</f>
        <v>14</v>
      </c>
      <c r="N12" t="s">
        <v>12</v>
      </c>
      <c r="O12" s="3">
        <f t="shared" si="0"/>
        <v>3.4</v>
      </c>
      <c r="P12" s="3">
        <f t="shared" si="1"/>
        <v>3</v>
      </c>
      <c r="Q12" s="3">
        <f t="shared" si="2"/>
        <v>2.5188002926115582</v>
      </c>
      <c r="R12" s="3">
        <f t="shared" si="3"/>
        <v>4</v>
      </c>
      <c r="S12" s="3">
        <f t="shared" si="4"/>
        <v>4.75</v>
      </c>
      <c r="T12" s="3">
        <f t="shared" si="5"/>
        <v>14</v>
      </c>
      <c r="U12" s="3"/>
      <c r="V12" s="3"/>
      <c r="W12" s="3"/>
      <c r="X12" s="3"/>
      <c r="Y12" s="3"/>
      <c r="Z12">
        <v>2002</v>
      </c>
      <c r="AA12" s="3">
        <v>7.04</v>
      </c>
      <c r="AB12" s="3">
        <v>9.75</v>
      </c>
      <c r="AC12" s="3">
        <v>6.73</v>
      </c>
      <c r="AD12" s="3">
        <v>6.73</v>
      </c>
      <c r="AE12" s="3">
        <v>6.74</v>
      </c>
      <c r="AF12" s="3">
        <v>5.87</v>
      </c>
      <c r="AG12">
        <v>7.02</v>
      </c>
      <c r="AH12">
        <v>5.13</v>
      </c>
      <c r="AI12">
        <v>6.28</v>
      </c>
      <c r="AJ12">
        <v>6.08</v>
      </c>
      <c r="AK12">
        <v>6.1</v>
      </c>
      <c r="AL12">
        <v>6.66</v>
      </c>
      <c r="AM12">
        <v>7.5</v>
      </c>
      <c r="AN12">
        <v>4.7300000000000004</v>
      </c>
      <c r="AO12">
        <v>6.77</v>
      </c>
      <c r="AP12">
        <v>8.69</v>
      </c>
      <c r="AQ12">
        <v>6.88</v>
      </c>
      <c r="AR12">
        <v>6.73</v>
      </c>
      <c r="AS12">
        <v>7.73</v>
      </c>
      <c r="AT12">
        <v>8.2200000000000006</v>
      </c>
      <c r="AU12">
        <v>7.07</v>
      </c>
    </row>
    <row r="13" spans="3:47" x14ac:dyDescent="0.2">
      <c r="C13" t="s">
        <v>13</v>
      </c>
      <c r="D13" s="3">
        <f>'[1]3DNAICS'!O30</f>
        <v>3.57</v>
      </c>
      <c r="E13" s="3">
        <f>'[1]3DNAICS'!O93</f>
        <v>3.0975609756097562</v>
      </c>
      <c r="F13" s="3">
        <f>'[1]3DNAICS'!O156</f>
        <v>3.0625</v>
      </c>
      <c r="G13" s="3">
        <f>'[1]3DNAICS'!O240</f>
        <v>2.9863013698630136</v>
      </c>
      <c r="H13" s="3">
        <f>'[1]3DNAICS'!O324</f>
        <v>4.7719298245614032</v>
      </c>
      <c r="I13" s="3">
        <f>'[1]3DNAICS'!O408</f>
        <v>7.2758620689655169</v>
      </c>
      <c r="N13" t="s">
        <v>13</v>
      </c>
      <c r="O13" s="3">
        <f t="shared" si="0"/>
        <v>3.57</v>
      </c>
      <c r="P13" s="3">
        <f t="shared" si="1"/>
        <v>3.0975609756097562</v>
      </c>
      <c r="Q13" s="3">
        <f t="shared" si="2"/>
        <v>3.0625</v>
      </c>
      <c r="R13" s="3">
        <f t="shared" si="3"/>
        <v>2.9863013698630136</v>
      </c>
      <c r="S13" s="3">
        <f t="shared" si="4"/>
        <v>4.7719298245614032</v>
      </c>
      <c r="T13" s="3">
        <f t="shared" si="5"/>
        <v>7.2758620689655169</v>
      </c>
      <c r="U13" s="3"/>
      <c r="V13" s="3"/>
      <c r="W13" s="3"/>
      <c r="X13" s="3"/>
      <c r="Z13">
        <v>2006</v>
      </c>
      <c r="AA13" s="3">
        <v>17.170000000000002</v>
      </c>
      <c r="AB13" s="3">
        <v>19.59</v>
      </c>
      <c r="AC13" s="3">
        <v>18.440000000000001</v>
      </c>
      <c r="AD13" s="3">
        <v>15.42</v>
      </c>
      <c r="AE13" s="3">
        <v>14.46</v>
      </c>
      <c r="AF13" s="3">
        <v>13.64</v>
      </c>
      <c r="AG13">
        <v>16.75</v>
      </c>
      <c r="AH13">
        <v>10.93</v>
      </c>
      <c r="AI13">
        <v>15</v>
      </c>
      <c r="AJ13">
        <v>13.03</v>
      </c>
      <c r="AK13">
        <v>13.34</v>
      </c>
      <c r="AL13">
        <v>13.94</v>
      </c>
      <c r="AM13">
        <v>18.329999999999998</v>
      </c>
      <c r="AN13">
        <v>15.44</v>
      </c>
      <c r="AO13">
        <v>20.399999999999999</v>
      </c>
      <c r="AP13">
        <v>18.73</v>
      </c>
      <c r="AQ13">
        <v>14.38</v>
      </c>
      <c r="AR13">
        <v>12.52</v>
      </c>
      <c r="AS13">
        <v>16.579999999999998</v>
      </c>
      <c r="AT13">
        <v>16.940000000000001</v>
      </c>
      <c r="AU13">
        <v>17.32</v>
      </c>
    </row>
    <row r="14" spans="3:47" x14ac:dyDescent="0.2">
      <c r="C14" t="s">
        <v>14</v>
      </c>
      <c r="D14" s="3">
        <f>'[1]3DNAICS'!O31</f>
        <v>2.48</v>
      </c>
      <c r="E14" s="3">
        <f>'[1]3DNAICS'!O94</f>
        <v>2.148842777334397</v>
      </c>
      <c r="F14" s="3">
        <f>'[1]3DNAICS'!O157</f>
        <v>2.4504347826086956</v>
      </c>
      <c r="G14" s="3">
        <f>'[1]3DNAICS'!O241</f>
        <v>2.6365187713310578</v>
      </c>
      <c r="H14" s="3">
        <f>'[1]3DNAICS'!O325</f>
        <v>4.1488095238095237</v>
      </c>
      <c r="I14" s="3">
        <f>'[1]3DNAICS'!O409</f>
        <v>8.4177215189873422</v>
      </c>
      <c r="N14" t="s">
        <v>14</v>
      </c>
      <c r="O14" s="3">
        <f t="shared" si="0"/>
        <v>2.48</v>
      </c>
      <c r="P14" s="3">
        <f t="shared" si="1"/>
        <v>2.148842777334397</v>
      </c>
      <c r="Q14" s="3">
        <f t="shared" si="2"/>
        <v>2.4504347826086956</v>
      </c>
      <c r="R14" s="3">
        <f t="shared" si="3"/>
        <v>2.6365187713310578</v>
      </c>
      <c r="S14" s="3">
        <f t="shared" si="4"/>
        <v>4.1488095238095237</v>
      </c>
      <c r="T14" s="3">
        <f t="shared" si="5"/>
        <v>8.4177215189873422</v>
      </c>
      <c r="U14" s="3"/>
      <c r="V14" s="3"/>
      <c r="W14" s="3"/>
      <c r="X14" s="3"/>
      <c r="Z14">
        <v>2010</v>
      </c>
      <c r="AA14">
        <v>18.62</v>
      </c>
      <c r="AB14">
        <v>13</v>
      </c>
      <c r="AC14">
        <v>16.940000000000001</v>
      </c>
      <c r="AD14">
        <v>14.42</v>
      </c>
      <c r="AE14">
        <v>15.3</v>
      </c>
      <c r="AF14">
        <v>21.02</v>
      </c>
      <c r="AG14">
        <v>16.05</v>
      </c>
      <c r="AH14">
        <v>16.11</v>
      </c>
      <c r="AI14">
        <v>20.54</v>
      </c>
      <c r="AJ14">
        <v>16.37</v>
      </c>
      <c r="AK14">
        <v>17.05</v>
      </c>
      <c r="AL14">
        <v>22.73</v>
      </c>
      <c r="AM14">
        <v>16.7</v>
      </c>
      <c r="AN14">
        <v>15.01</v>
      </c>
      <c r="AO14">
        <v>21.39</v>
      </c>
      <c r="AP14">
        <v>19.73</v>
      </c>
      <c r="AQ14">
        <v>19.8</v>
      </c>
      <c r="AR14">
        <v>18.37</v>
      </c>
      <c r="AS14">
        <v>21.58</v>
      </c>
      <c r="AT14">
        <v>20.07</v>
      </c>
      <c r="AU14">
        <v>18.23</v>
      </c>
    </row>
    <row r="15" spans="3:47" x14ac:dyDescent="0.2">
      <c r="C15" t="s">
        <v>15</v>
      </c>
      <c r="D15" s="3">
        <f>'[1]3DNAICS'!O32</f>
        <v>4</v>
      </c>
      <c r="E15" s="3">
        <f>'[1]3DNAICS'!O95</f>
        <v>3.6041666666666665</v>
      </c>
      <c r="F15" s="3">
        <f>'[1]3DNAICS'!O158</f>
        <v>4.041666666666667</v>
      </c>
      <c r="G15" s="3">
        <f>'[1]3DNAICS'!O242</f>
        <v>3.8409090909090908</v>
      </c>
      <c r="H15" s="3">
        <f>'[1]3DNAICS'!O326</f>
        <v>4.9782608695652177</v>
      </c>
      <c r="I15" s="3">
        <f>'[1]3DNAICS'!O410</f>
        <v>8.2564102564102573</v>
      </c>
      <c r="N15" t="s">
        <v>15</v>
      </c>
      <c r="O15" s="3">
        <f t="shared" si="0"/>
        <v>4</v>
      </c>
      <c r="P15" s="3">
        <f t="shared" si="1"/>
        <v>3.6041666666666665</v>
      </c>
      <c r="Q15" s="3">
        <f t="shared" si="2"/>
        <v>4.041666666666667</v>
      </c>
      <c r="R15" s="3">
        <f t="shared" si="3"/>
        <v>3.8409090909090908</v>
      </c>
      <c r="S15" s="3">
        <f t="shared" si="4"/>
        <v>4.9782608695652177</v>
      </c>
      <c r="T15" s="3">
        <f t="shared" si="5"/>
        <v>8.2564102564102573</v>
      </c>
      <c r="U15" s="3"/>
      <c r="V15" s="3"/>
      <c r="W15" s="3"/>
      <c r="X15" s="3"/>
      <c r="Z15">
        <v>2014</v>
      </c>
      <c r="AA15">
        <v>22.71</v>
      </c>
      <c r="AB15">
        <v>19.989999999999998</v>
      </c>
      <c r="AC15">
        <v>24.22</v>
      </c>
      <c r="AD15">
        <v>23.75</v>
      </c>
      <c r="AE15">
        <v>33.75</v>
      </c>
      <c r="AF15">
        <v>23.28</v>
      </c>
      <c r="AG15">
        <v>21.81</v>
      </c>
      <c r="AH15">
        <v>20.440000000000001</v>
      </c>
      <c r="AI15">
        <v>21</v>
      </c>
      <c r="AJ15">
        <v>16.34</v>
      </c>
      <c r="AK15">
        <v>21.41</v>
      </c>
      <c r="AL15">
        <v>22.64</v>
      </c>
      <c r="AM15">
        <v>18.899999999999999</v>
      </c>
      <c r="AN15">
        <v>22.24</v>
      </c>
      <c r="AO15">
        <v>26.55</v>
      </c>
      <c r="AP15">
        <v>35.5</v>
      </c>
      <c r="AQ15">
        <v>24.52</v>
      </c>
      <c r="AR15">
        <v>28.16</v>
      </c>
      <c r="AS15">
        <v>17.96</v>
      </c>
      <c r="AT15">
        <v>29.93</v>
      </c>
      <c r="AU15">
        <v>30.56</v>
      </c>
    </row>
    <row r="16" spans="3:47" x14ac:dyDescent="0.2">
      <c r="C16" t="s">
        <v>16</v>
      </c>
      <c r="D16" s="3">
        <f>'[1]3DNAICS'!O33</f>
        <v>2.0499999999999998</v>
      </c>
      <c r="E16" s="3">
        <f>'[1]3DNAICS'!O96</f>
        <v>1.798329355608592</v>
      </c>
      <c r="F16" s="3">
        <f>'[1]3DNAICS'!O159</f>
        <v>2.1344019728729964</v>
      </c>
      <c r="G16" s="3">
        <f>'[1]3DNAICS'!O243</f>
        <v>2.1410129096325718</v>
      </c>
      <c r="H16" s="3">
        <f>'[1]3DNAICS'!O327</f>
        <v>3.5421412300683373</v>
      </c>
      <c r="I16" s="3">
        <f>'[1]3DNAICS'!O411</f>
        <v>7.0694935217903412</v>
      </c>
      <c r="N16" t="s">
        <v>16</v>
      </c>
      <c r="O16" s="3">
        <f t="shared" si="0"/>
        <v>2.0499999999999998</v>
      </c>
      <c r="P16" s="3">
        <f t="shared" si="1"/>
        <v>1.798329355608592</v>
      </c>
      <c r="Q16" s="3">
        <f t="shared" si="2"/>
        <v>2.1344019728729964</v>
      </c>
      <c r="R16" s="3">
        <f t="shared" si="3"/>
        <v>2.1410129096325718</v>
      </c>
      <c r="S16" s="3">
        <f t="shared" si="4"/>
        <v>3.5421412300683373</v>
      </c>
      <c r="T16" s="3">
        <f t="shared" si="5"/>
        <v>7.0694935217903412</v>
      </c>
      <c r="U16" s="3"/>
      <c r="V16" s="3"/>
      <c r="W16" s="3"/>
      <c r="X16" s="3"/>
    </row>
    <row r="17" spans="3:47" x14ac:dyDescent="0.2">
      <c r="C17" t="s">
        <v>17</v>
      </c>
      <c r="D17" s="3">
        <f>'[1]3DNAICS'!O34</f>
        <v>1.94</v>
      </c>
      <c r="E17" s="3">
        <f>'[1]3DNAICS'!O97</f>
        <v>1.6706976850271993</v>
      </c>
      <c r="F17" s="3">
        <f>'[1]3DNAICS'!O160</f>
        <v>2.0856364344102762</v>
      </c>
      <c r="G17" s="3">
        <f>'[1]3DNAICS'!O244</f>
        <v>2.1447028423772609</v>
      </c>
      <c r="H17" s="3">
        <f>'[1]3DNAICS'!O328</f>
        <v>3.2284351972258345</v>
      </c>
      <c r="I17" s="3">
        <f>'[1]3DNAICS'!O412</f>
        <v>7.1483385939741746</v>
      </c>
      <c r="N17" t="s">
        <v>17</v>
      </c>
      <c r="O17" s="3">
        <f t="shared" si="0"/>
        <v>1.94</v>
      </c>
      <c r="P17" s="3">
        <f t="shared" si="1"/>
        <v>1.6706976850271993</v>
      </c>
      <c r="Q17" s="3">
        <f t="shared" si="2"/>
        <v>2.0856364344102762</v>
      </c>
      <c r="R17" s="3">
        <f t="shared" si="3"/>
        <v>2.1447028423772609</v>
      </c>
      <c r="S17" s="3">
        <f t="shared" si="4"/>
        <v>3.2284351972258345</v>
      </c>
      <c r="T17" s="3">
        <f t="shared" si="5"/>
        <v>7.1483385939741746</v>
      </c>
      <c r="U17" s="3"/>
      <c r="V17" s="3"/>
      <c r="W17" s="3"/>
      <c r="X17" s="3"/>
    </row>
    <row r="18" spans="3:47" x14ac:dyDescent="0.2">
      <c r="C18" t="s">
        <v>18</v>
      </c>
      <c r="D18" s="3">
        <f>'[1]3DNAICS'!O35</f>
        <v>3.14</v>
      </c>
      <c r="E18" s="3">
        <f>'[1]3DNAICS'!O98</f>
        <v>3.1354166666666665</v>
      </c>
      <c r="F18" s="3">
        <f>'[1]3DNAICS'!O161</f>
        <v>3.5272727272727273</v>
      </c>
      <c r="G18" s="3">
        <f>'[1]3DNAICS'!O245</f>
        <v>3.4761904761904763</v>
      </c>
      <c r="H18" s="3">
        <f>'[1]3DNAICS'!O329</f>
        <v>5</v>
      </c>
      <c r="I18" s="3">
        <f>'[1]3DNAICS'!O413</f>
        <v>8.96875</v>
      </c>
      <c r="N18" t="s">
        <v>18</v>
      </c>
      <c r="O18" s="3">
        <f t="shared" si="0"/>
        <v>3.14</v>
      </c>
      <c r="P18" s="3">
        <f t="shared" si="1"/>
        <v>3.1354166666666665</v>
      </c>
      <c r="Q18" s="3">
        <f t="shared" si="2"/>
        <v>3.5272727272727273</v>
      </c>
      <c r="R18" s="3">
        <f t="shared" si="3"/>
        <v>3.4761904761904763</v>
      </c>
      <c r="S18" s="3">
        <f t="shared" si="4"/>
        <v>5</v>
      </c>
      <c r="T18" s="3">
        <f t="shared" si="5"/>
        <v>8.96875</v>
      </c>
      <c r="U18" s="3"/>
      <c r="V18" s="3"/>
      <c r="W18" s="3"/>
      <c r="X18" s="3"/>
    </row>
    <row r="19" spans="3:47" x14ac:dyDescent="0.2">
      <c r="C19" t="s">
        <v>19</v>
      </c>
      <c r="D19" s="3">
        <f>'[1]3DNAICS'!O36</f>
        <v>2.74</v>
      </c>
      <c r="E19" s="3">
        <f>'[1]3DNAICS'!O99</f>
        <v>2.5223097112860891</v>
      </c>
      <c r="F19" s="3">
        <f>'[1]3DNAICS'!O162</f>
        <v>2.7847222222222223</v>
      </c>
      <c r="G19" s="3">
        <f>'[1]3DNAICS'!O246</f>
        <v>2.9054054054054053</v>
      </c>
      <c r="H19" s="3">
        <f>'[1]3DNAICS'!O330</f>
        <v>4.201421800947867</v>
      </c>
      <c r="I19" s="3">
        <f>'[1]3DNAICS'!O414</f>
        <v>8.3152173913043477</v>
      </c>
      <c r="N19" t="s">
        <v>19</v>
      </c>
      <c r="O19" s="3">
        <f t="shared" si="0"/>
        <v>2.74</v>
      </c>
      <c r="P19" s="3">
        <f t="shared" si="1"/>
        <v>2.5223097112860891</v>
      </c>
      <c r="Q19" s="3">
        <f t="shared" si="2"/>
        <v>2.7847222222222223</v>
      </c>
      <c r="R19" s="3">
        <f t="shared" si="3"/>
        <v>2.9054054054054053</v>
      </c>
      <c r="S19" s="3">
        <f t="shared" si="4"/>
        <v>4.201421800947867</v>
      </c>
      <c r="T19" s="3">
        <f t="shared" si="5"/>
        <v>8.3152173913043477</v>
      </c>
      <c r="U19" s="3"/>
      <c r="V19" s="3"/>
      <c r="W19" s="3"/>
      <c r="X19" s="3"/>
    </row>
    <row r="20" spans="3:47" x14ac:dyDescent="0.2">
      <c r="C20" t="s">
        <v>20</v>
      </c>
      <c r="D20" s="3">
        <f>'[1]3DNAICS'!O37</f>
        <v>2.69</v>
      </c>
      <c r="E20" s="3">
        <f>'[1]3DNAICS'!O100</f>
        <v>2.4759887005649719</v>
      </c>
      <c r="F20" s="3">
        <f>'[1]3DNAICS'!O163</f>
        <v>2.6942046855733661</v>
      </c>
      <c r="G20" s="3">
        <f>'[1]3DNAICS'!O247</f>
        <v>2.889603429796356</v>
      </c>
      <c r="H20" s="3">
        <f>'[1]3DNAICS'!O331</f>
        <v>4.078125</v>
      </c>
      <c r="I20" s="3">
        <f>'[1]3DNAICS'!O415</f>
        <v>8.3971282051282046</v>
      </c>
      <c r="N20" t="s">
        <v>20</v>
      </c>
      <c r="O20" s="3">
        <f t="shared" si="0"/>
        <v>2.69</v>
      </c>
      <c r="P20" s="3">
        <f t="shared" si="1"/>
        <v>2.4759887005649719</v>
      </c>
      <c r="Q20" s="3">
        <f t="shared" si="2"/>
        <v>2.6942046855733661</v>
      </c>
      <c r="R20" s="3">
        <f t="shared" si="3"/>
        <v>2.889603429796356</v>
      </c>
      <c r="S20" s="3">
        <f t="shared" si="4"/>
        <v>4.078125</v>
      </c>
      <c r="T20" s="3">
        <f t="shared" si="5"/>
        <v>8.3971282051282046</v>
      </c>
      <c r="U20" s="3"/>
      <c r="V20" s="3"/>
      <c r="W20" s="3"/>
      <c r="X20" s="3"/>
      <c r="Z20">
        <v>1983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3:47" x14ac:dyDescent="0.2">
      <c r="C21" t="s">
        <v>21</v>
      </c>
      <c r="D21" s="3">
        <f>'[1]3DNAICS'!O38</f>
        <v>3.53</v>
      </c>
      <c r="E21" s="3">
        <f>'[1]3DNAICS'!O101</f>
        <v>3.3714285714285714</v>
      </c>
      <c r="F21" s="3">
        <f>'[1]3DNAICS'!O164</f>
        <v>3.4454545454545453</v>
      </c>
      <c r="G21" s="3">
        <f>'[1]3DNAICS'!O248</f>
        <v>3.4854771784232366</v>
      </c>
      <c r="H21" s="3">
        <f>'[1]3DNAICS'!O332</f>
        <v>4.9190476190476193</v>
      </c>
      <c r="I21" s="3">
        <f>'[1]3DNAICS'!O416</f>
        <v>8.9</v>
      </c>
      <c r="N21" t="s">
        <v>21</v>
      </c>
      <c r="O21" s="3">
        <f t="shared" si="0"/>
        <v>3.53</v>
      </c>
      <c r="P21" s="3">
        <f t="shared" si="1"/>
        <v>3.3714285714285714</v>
      </c>
      <c r="Q21" s="3">
        <f t="shared" si="2"/>
        <v>3.4454545454545453</v>
      </c>
      <c r="R21" s="3">
        <f t="shared" si="3"/>
        <v>3.4854771784232366</v>
      </c>
      <c r="S21" s="3">
        <f t="shared" si="4"/>
        <v>4.9190476190476193</v>
      </c>
      <c r="T21" s="3">
        <f t="shared" si="5"/>
        <v>8.9</v>
      </c>
      <c r="U21" s="3"/>
      <c r="V21" s="3"/>
      <c r="W21" s="3"/>
      <c r="X21" s="3"/>
      <c r="Z21">
        <f>Z20+1</f>
        <v>1984</v>
      </c>
    </row>
    <row r="22" spans="3:47" x14ac:dyDescent="0.2">
      <c r="C22" t="s">
        <v>22</v>
      </c>
      <c r="D22" s="3">
        <f>'[1]3DNAICS'!O39</f>
        <v>3.56</v>
      </c>
      <c r="E22" s="3">
        <f>'[1]3DNAICS'!O102</f>
        <v>3.4587155963302751</v>
      </c>
      <c r="F22" s="3">
        <f>'[1]3DNAICS'!O165</f>
        <v>3.6846846846846848</v>
      </c>
      <c r="G22" s="3">
        <f>'[1]3DNAICS'!O249</f>
        <v>3.6464646464646466</v>
      </c>
      <c r="H22" s="3">
        <f>'[1]3DNAICS'!O333</f>
        <v>5.2682926829268295</v>
      </c>
      <c r="I22" s="3">
        <f>'[1]3DNAICS'!O417</f>
        <v>12.119047619047619</v>
      </c>
      <c r="N22" t="s">
        <v>22</v>
      </c>
      <c r="O22" s="3">
        <f t="shared" si="0"/>
        <v>3.56</v>
      </c>
      <c r="P22" s="3">
        <f t="shared" si="1"/>
        <v>3.4587155963302751</v>
      </c>
      <c r="Q22" s="3">
        <f t="shared" si="2"/>
        <v>3.6846846846846848</v>
      </c>
      <c r="R22" s="3">
        <f t="shared" si="3"/>
        <v>3.6464646464646466</v>
      </c>
      <c r="S22" s="3">
        <f t="shared" si="4"/>
        <v>5.2682926829268295</v>
      </c>
      <c r="T22" s="3">
        <f t="shared" si="5"/>
        <v>12.119047619047619</v>
      </c>
      <c r="U22" s="3"/>
      <c r="V22" s="3"/>
      <c r="W22" s="3"/>
      <c r="X22" s="3"/>
      <c r="Z22">
        <f t="shared" ref="Z22:Z46" si="6">Z21+1</f>
        <v>1985</v>
      </c>
      <c r="AA22">
        <f t="shared" ref="AA22:AU22" si="7">AA7</f>
        <v>6.58</v>
      </c>
      <c r="AB22">
        <f t="shared" si="7"/>
        <v>6.36</v>
      </c>
      <c r="AC22">
        <f t="shared" si="7"/>
        <v>6.02</v>
      </c>
      <c r="AD22">
        <f t="shared" si="7"/>
        <v>6.02</v>
      </c>
      <c r="AE22">
        <f t="shared" si="7"/>
        <v>6.48</v>
      </c>
      <c r="AF22">
        <f t="shared" si="7"/>
        <v>6.44</v>
      </c>
      <c r="AG22">
        <f t="shared" si="7"/>
        <v>6.23</v>
      </c>
      <c r="AH22">
        <f t="shared" si="7"/>
        <v>5.95</v>
      </c>
      <c r="AI22">
        <f t="shared" si="7"/>
        <v>5.99</v>
      </c>
      <c r="AJ22">
        <f t="shared" si="7"/>
        <v>5.34</v>
      </c>
      <c r="AK22">
        <f t="shared" si="7"/>
        <v>5.83</v>
      </c>
      <c r="AL22">
        <f t="shared" si="7"/>
        <v>6.16</v>
      </c>
      <c r="AM22">
        <f t="shared" si="7"/>
        <v>6.44</v>
      </c>
      <c r="AN22">
        <f t="shared" si="7"/>
        <v>6.06</v>
      </c>
      <c r="AO22">
        <f t="shared" si="7"/>
        <v>6.54</v>
      </c>
      <c r="AP22">
        <f t="shared" si="7"/>
        <v>6.23</v>
      </c>
      <c r="AQ22">
        <f t="shared" si="7"/>
        <v>6.109</v>
      </c>
      <c r="AR22">
        <f t="shared" si="7"/>
        <v>6.1</v>
      </c>
      <c r="AS22">
        <f t="shared" si="7"/>
        <v>6.17</v>
      </c>
      <c r="AT22">
        <f t="shared" si="7"/>
        <v>6.59</v>
      </c>
      <c r="AU22">
        <f t="shared" si="7"/>
        <v>6.61</v>
      </c>
    </row>
    <row r="23" spans="3:47" x14ac:dyDescent="0.2">
      <c r="C23" t="s">
        <v>23</v>
      </c>
      <c r="D23" s="3">
        <f>'[1]3DNAICS'!O40</f>
        <v>3.75</v>
      </c>
      <c r="E23" s="3">
        <f>'[1]3DNAICS'!O103</f>
        <v>3.4615384615384617</v>
      </c>
      <c r="F23" s="3">
        <f>'[1]3DNAICS'!O166</f>
        <v>3.7931034482758621</v>
      </c>
      <c r="G23" s="3">
        <f>'[1]3DNAICS'!O250</f>
        <v>3.6875</v>
      </c>
      <c r="H23" s="3">
        <f>'[1]3DNAICS'!O334</f>
        <v>5.4923076923076923</v>
      </c>
      <c r="I23" s="3">
        <f>'[1]3DNAICS'!O418</f>
        <v>9.4</v>
      </c>
      <c r="N23" t="s">
        <v>23</v>
      </c>
      <c r="O23" s="3">
        <f t="shared" si="0"/>
        <v>3.75</v>
      </c>
      <c r="P23" s="3">
        <f t="shared" si="1"/>
        <v>3.4615384615384617</v>
      </c>
      <c r="Q23" s="3">
        <f t="shared" si="2"/>
        <v>3.7931034482758621</v>
      </c>
      <c r="R23" s="3">
        <f t="shared" si="3"/>
        <v>3.6875</v>
      </c>
      <c r="S23" s="3">
        <f t="shared" si="4"/>
        <v>5.4923076923076923</v>
      </c>
      <c r="T23" s="3">
        <f t="shared" si="5"/>
        <v>9.4</v>
      </c>
      <c r="U23" s="3"/>
      <c r="V23" s="3"/>
      <c r="W23" s="3"/>
      <c r="X23" s="3"/>
      <c r="Z23">
        <f t="shared" si="6"/>
        <v>1986</v>
      </c>
    </row>
    <row r="24" spans="3:47" x14ac:dyDescent="0.2">
      <c r="C24" t="s">
        <v>24</v>
      </c>
      <c r="D24" s="3">
        <f>'[1]3DNAICS'!O41</f>
        <v>3.36</v>
      </c>
      <c r="E24" s="3">
        <f>'[1]3DNAICS'!O104</f>
        <v>3.3291139240506329</v>
      </c>
      <c r="F24" s="3">
        <f>'[1]3DNAICS'!O167</f>
        <v>3.5454545454545454</v>
      </c>
      <c r="G24" s="3">
        <f>'[1]3DNAICS'!O251</f>
        <v>3.3773584905660377</v>
      </c>
      <c r="H24" s="3">
        <f>'[1]3DNAICS'!O335</f>
        <v>4.9056603773584904</v>
      </c>
      <c r="I24" s="3">
        <f>'[1]3DNAICS'!O419</f>
        <v>9.3809523809523814</v>
      </c>
      <c r="N24" t="s">
        <v>24</v>
      </c>
      <c r="O24" s="3">
        <f t="shared" si="0"/>
        <v>3.36</v>
      </c>
      <c r="P24" s="3">
        <f t="shared" si="1"/>
        <v>3.3291139240506329</v>
      </c>
      <c r="Q24" s="3">
        <f t="shared" si="2"/>
        <v>3.5454545454545454</v>
      </c>
      <c r="R24" s="3">
        <f t="shared" si="3"/>
        <v>3.3773584905660377</v>
      </c>
      <c r="S24" s="3">
        <f t="shared" si="4"/>
        <v>4.9056603773584904</v>
      </c>
      <c r="T24" s="3">
        <f t="shared" si="5"/>
        <v>9.3809523809523814</v>
      </c>
      <c r="U24" s="3"/>
      <c r="V24" s="3"/>
      <c r="W24" s="3"/>
      <c r="X24" s="3"/>
      <c r="Z24">
        <f t="shared" si="6"/>
        <v>1987</v>
      </c>
    </row>
    <row r="25" spans="3:47" x14ac:dyDescent="0.2">
      <c r="C25" t="s">
        <v>25</v>
      </c>
      <c r="D25" s="3">
        <f>'[1]3DNAICS'!O42</f>
        <v>2.96</v>
      </c>
      <c r="E25" s="3">
        <f>'[1]3DNAICS'!O105</f>
        <v>2.9849624060150375</v>
      </c>
      <c r="F25" s="3">
        <f>'[1]3DNAICS'!O168</f>
        <v>3.2738853503184715</v>
      </c>
      <c r="G25" s="3">
        <f>'[1]3DNAICS'!O252</f>
        <v>3.2264150943396226</v>
      </c>
      <c r="H25" s="3">
        <f>'[1]3DNAICS'!O336</f>
        <v>4.2315270935960587</v>
      </c>
      <c r="I25" s="3">
        <f>'[1]3DNAICS'!O420</f>
        <v>6.9598393574297193</v>
      </c>
      <c r="N25" t="s">
        <v>25</v>
      </c>
      <c r="O25" s="3">
        <f t="shared" si="0"/>
        <v>2.96</v>
      </c>
      <c r="P25" s="3">
        <f t="shared" si="1"/>
        <v>2.9849624060150375</v>
      </c>
      <c r="Q25" s="3">
        <f t="shared" si="2"/>
        <v>3.2738853503184715</v>
      </c>
      <c r="R25" s="3">
        <f t="shared" si="3"/>
        <v>3.2264150943396226</v>
      </c>
      <c r="S25" s="3">
        <f t="shared" si="4"/>
        <v>4.2315270935960587</v>
      </c>
      <c r="T25" s="3">
        <f t="shared" si="5"/>
        <v>6.9598393574297193</v>
      </c>
      <c r="U25" s="3"/>
      <c r="V25" s="3"/>
      <c r="W25" s="3"/>
      <c r="X25" s="3"/>
      <c r="Z25">
        <f t="shared" si="6"/>
        <v>1988</v>
      </c>
      <c r="AA25">
        <f t="shared" ref="AA25:AU25" si="8">AA8</f>
        <v>4.9862000000000002</v>
      </c>
      <c r="AB25">
        <f t="shared" si="8"/>
        <v>3.54</v>
      </c>
      <c r="AC25">
        <f t="shared" si="8"/>
        <v>4.01</v>
      </c>
      <c r="AD25">
        <f t="shared" si="8"/>
        <v>4.01</v>
      </c>
      <c r="AE25">
        <f t="shared" si="8"/>
        <v>5.13</v>
      </c>
      <c r="AF25">
        <f t="shared" si="8"/>
        <v>4.59</v>
      </c>
      <c r="AG25">
        <f t="shared" si="8"/>
        <v>5.22</v>
      </c>
      <c r="AH25">
        <f t="shared" si="8"/>
        <v>3.96</v>
      </c>
      <c r="AI25">
        <f t="shared" si="8"/>
        <v>4.5599999999999996</v>
      </c>
      <c r="AJ25">
        <f t="shared" si="8"/>
        <v>4.5599999999999996</v>
      </c>
      <c r="AK25">
        <f t="shared" si="8"/>
        <v>4.3</v>
      </c>
      <c r="AL25">
        <f t="shared" si="8"/>
        <v>7.46</v>
      </c>
      <c r="AM25">
        <f t="shared" si="8"/>
        <v>5.04</v>
      </c>
      <c r="AN25">
        <f t="shared" si="8"/>
        <v>4.18</v>
      </c>
      <c r="AO25">
        <f t="shared" si="8"/>
        <v>4.7699999999999996</v>
      </c>
      <c r="AP25">
        <f t="shared" si="8"/>
        <v>4.3600000000000003</v>
      </c>
      <c r="AQ25">
        <f t="shared" si="8"/>
        <v>4.181</v>
      </c>
      <c r="AR25">
        <f t="shared" si="8"/>
        <v>4.37</v>
      </c>
      <c r="AS25">
        <f t="shared" si="8"/>
        <v>4.4000000000000004</v>
      </c>
      <c r="AT25">
        <f t="shared" si="8"/>
        <v>5.22</v>
      </c>
      <c r="AU25">
        <f t="shared" si="8"/>
        <v>4.9800000000000004</v>
      </c>
    </row>
    <row r="26" spans="3:47" x14ac:dyDescent="0.2">
      <c r="C26" t="s">
        <v>26</v>
      </c>
      <c r="D26" s="3">
        <f>'[1]3DNAICS'!O43</f>
        <v>3.83</v>
      </c>
      <c r="E26" s="3">
        <f>'[1]3DNAICS'!O106</f>
        <v>3.6315789473684212</v>
      </c>
      <c r="F26" s="3">
        <f>'[1]3DNAICS'!O169</f>
        <v>3.7916666666666665</v>
      </c>
      <c r="G26" s="3">
        <f>'[1]3DNAICS'!O253</f>
        <v>4.1481481481481479</v>
      </c>
      <c r="H26" s="3">
        <f>'[1]3DNAICS'!O337</f>
        <v>5.16</v>
      </c>
      <c r="I26" s="3">
        <f>'[1]3DNAICS'!O421</f>
        <v>10.176470588235293</v>
      </c>
      <c r="N26" t="s">
        <v>26</v>
      </c>
      <c r="O26" s="3">
        <f t="shared" si="0"/>
        <v>3.83</v>
      </c>
      <c r="P26" s="3">
        <f t="shared" si="1"/>
        <v>3.6315789473684212</v>
      </c>
      <c r="Q26" s="3">
        <f t="shared" si="2"/>
        <v>3.7916666666666665</v>
      </c>
      <c r="R26" s="3">
        <f t="shared" si="3"/>
        <v>4.1481481481481479</v>
      </c>
      <c r="S26" s="3">
        <f t="shared" si="4"/>
        <v>5.16</v>
      </c>
      <c r="T26" s="3">
        <f t="shared" si="5"/>
        <v>10.176470588235293</v>
      </c>
      <c r="U26" s="3"/>
      <c r="V26" s="3"/>
      <c r="W26" s="3"/>
      <c r="X26" s="3"/>
      <c r="Z26">
        <f t="shared" si="6"/>
        <v>1989</v>
      </c>
    </row>
    <row r="27" spans="3:47" x14ac:dyDescent="0.2">
      <c r="C27" t="s">
        <v>27</v>
      </c>
      <c r="D27" s="3">
        <f>'[1]3DNAICS'!O44</f>
        <v>3.7</v>
      </c>
      <c r="E27" s="3">
        <f>'[1]3DNAICS'!O107</f>
        <v>3.8666666666666667</v>
      </c>
      <c r="F27" s="3">
        <f>'[1]3DNAICS'!O170</f>
        <v>4.5263157894736841</v>
      </c>
      <c r="G27" s="3">
        <f>'[1]3DNAICS'!O254</f>
        <v>3.9249999999999998</v>
      </c>
      <c r="H27" s="3">
        <f>'[1]3DNAICS'!O338</f>
        <v>5.0625</v>
      </c>
      <c r="I27" s="3">
        <f>'[1]3DNAICS'!O422</f>
        <v>9.76</v>
      </c>
      <c r="N27" t="s">
        <v>27</v>
      </c>
      <c r="O27" s="3">
        <f t="shared" si="0"/>
        <v>3.7</v>
      </c>
      <c r="P27" s="3">
        <f t="shared" si="1"/>
        <v>3.8666666666666667</v>
      </c>
      <c r="Q27" s="3">
        <f t="shared" si="2"/>
        <v>4.5263157894736841</v>
      </c>
      <c r="R27" s="3">
        <f t="shared" si="3"/>
        <v>3.9249999999999998</v>
      </c>
      <c r="S27" s="3">
        <f t="shared" si="4"/>
        <v>5.0625</v>
      </c>
      <c r="T27" s="3">
        <f t="shared" si="5"/>
        <v>9.76</v>
      </c>
      <c r="U27" s="3"/>
      <c r="V27" s="3"/>
      <c r="W27" s="3"/>
      <c r="X27" s="3"/>
      <c r="Z27">
        <f t="shared" si="6"/>
        <v>1990</v>
      </c>
    </row>
    <row r="28" spans="3:47" x14ac:dyDescent="0.2">
      <c r="Z28">
        <f t="shared" si="6"/>
        <v>1991</v>
      </c>
      <c r="AA28" s="3">
        <f t="shared" ref="AA28:AU28" si="9">AA9</f>
        <v>6.0640000000000001</v>
      </c>
      <c r="AB28" s="3">
        <f t="shared" si="9"/>
        <v>5.1529999999999996</v>
      </c>
      <c r="AC28" s="3">
        <f t="shared" si="9"/>
        <v>4.468</v>
      </c>
      <c r="AD28" s="3">
        <f t="shared" si="9"/>
        <v>4.468</v>
      </c>
      <c r="AE28" s="3">
        <f t="shared" si="9"/>
        <v>6.6669999999999998</v>
      </c>
      <c r="AF28" s="3">
        <f t="shared" si="9"/>
        <v>4.8639999999999999</v>
      </c>
      <c r="AG28" s="3">
        <f t="shared" si="9"/>
        <v>6.4210000000000003</v>
      </c>
      <c r="AH28" s="3">
        <f t="shared" si="9"/>
        <v>4.5659999999999998</v>
      </c>
      <c r="AI28" s="3">
        <f t="shared" si="9"/>
        <v>6.0019999999999998</v>
      </c>
      <c r="AJ28" s="3">
        <f t="shared" si="9"/>
        <v>5.1639999999999997</v>
      </c>
      <c r="AK28" s="3">
        <f t="shared" si="9"/>
        <v>5.2839999999999998</v>
      </c>
      <c r="AL28" s="3">
        <f t="shared" si="9"/>
        <v>5.3719999999999999</v>
      </c>
      <c r="AM28" s="3">
        <f t="shared" si="9"/>
        <v>6.01</v>
      </c>
      <c r="AN28" s="3">
        <f t="shared" si="9"/>
        <v>5.835</v>
      </c>
      <c r="AO28" s="3">
        <f t="shared" si="9"/>
        <v>5.7060000000000004</v>
      </c>
      <c r="AP28" s="3">
        <f t="shared" si="9"/>
        <v>5.7990000000000004</v>
      </c>
      <c r="AQ28" s="3">
        <f t="shared" si="9"/>
        <v>5.1280000000000001</v>
      </c>
      <c r="AR28" s="3">
        <f t="shared" si="9"/>
        <v>5.2450000000000001</v>
      </c>
      <c r="AS28" s="3">
        <f t="shared" si="9"/>
        <v>5.3780000000000001</v>
      </c>
      <c r="AT28" s="3">
        <f t="shared" si="9"/>
        <v>5.8209999999999997</v>
      </c>
      <c r="AU28" s="3">
        <f t="shared" si="9"/>
        <v>6.1180000000000003</v>
      </c>
    </row>
    <row r="29" spans="3:47" x14ac:dyDescent="0.2">
      <c r="Z29">
        <f t="shared" si="6"/>
        <v>1992</v>
      </c>
    </row>
    <row r="30" spans="3:47" x14ac:dyDescent="0.2">
      <c r="C30" s="9" t="s">
        <v>34</v>
      </c>
      <c r="D30" s="3"/>
      <c r="E30" s="3"/>
      <c r="F30" s="3"/>
      <c r="G30" s="3"/>
      <c r="H30" s="3"/>
      <c r="I30" s="3"/>
      <c r="O30" s="9" t="s">
        <v>37</v>
      </c>
      <c r="Z30">
        <f t="shared" si="6"/>
        <v>1993</v>
      </c>
    </row>
    <row r="31" spans="3:47" x14ac:dyDescent="0.2">
      <c r="D31" s="3"/>
      <c r="E31" s="3"/>
      <c r="F31" s="3"/>
      <c r="G31" s="3"/>
      <c r="H31" s="3"/>
      <c r="I31" s="3"/>
      <c r="Z31">
        <f t="shared" si="6"/>
        <v>1994</v>
      </c>
      <c r="AA31" s="3">
        <f t="shared" ref="AA31:AU31" si="10">AA10</f>
        <v>5.47</v>
      </c>
      <c r="AB31" s="3">
        <f t="shared" si="10"/>
        <v>4.17</v>
      </c>
      <c r="AC31" s="3">
        <f t="shared" si="10"/>
        <v>4.32</v>
      </c>
      <c r="AD31" s="3">
        <f t="shared" si="10"/>
        <v>4.32</v>
      </c>
      <c r="AE31" s="3">
        <f t="shared" si="10"/>
        <v>5.15</v>
      </c>
      <c r="AF31" s="3">
        <f t="shared" si="10"/>
        <v>3.57</v>
      </c>
      <c r="AG31" s="3">
        <f t="shared" si="10"/>
        <v>6.14</v>
      </c>
      <c r="AH31" s="3">
        <f t="shared" si="10"/>
        <v>4.59</v>
      </c>
      <c r="AI31" s="3">
        <f t="shared" si="10"/>
        <v>5.57</v>
      </c>
      <c r="AJ31" s="3">
        <f t="shared" si="10"/>
        <v>4.4400000000000004</v>
      </c>
      <c r="AK31" s="3">
        <f t="shared" si="10"/>
        <v>4.84</v>
      </c>
      <c r="AL31" s="3">
        <f t="shared" si="10"/>
        <v>4.5599999999999996</v>
      </c>
      <c r="AM31" s="3">
        <f t="shared" si="10"/>
        <v>5.49</v>
      </c>
      <c r="AN31" s="3">
        <f t="shared" si="10"/>
        <v>4.57</v>
      </c>
      <c r="AO31" s="3">
        <f t="shared" si="10"/>
        <v>5.44</v>
      </c>
      <c r="AP31" s="3">
        <f t="shared" si="10"/>
        <v>5.24</v>
      </c>
      <c r="AQ31" s="3">
        <f t="shared" si="10"/>
        <v>5.2349999999999994</v>
      </c>
      <c r="AR31" s="3">
        <f t="shared" si="10"/>
        <v>5.25</v>
      </c>
      <c r="AS31" s="3">
        <f t="shared" si="10"/>
        <v>4.12</v>
      </c>
      <c r="AT31" s="3">
        <f t="shared" si="10"/>
        <v>5.57</v>
      </c>
      <c r="AU31" s="3">
        <f t="shared" si="10"/>
        <v>3.88</v>
      </c>
    </row>
    <row r="32" spans="3:47" ht="13.5" thickBot="1" x14ac:dyDescent="0.25">
      <c r="D32" s="6">
        <v>1985</v>
      </c>
      <c r="E32" s="6">
        <v>1988</v>
      </c>
      <c r="F32" s="6">
        <v>1991</v>
      </c>
      <c r="G32" s="6">
        <v>1994</v>
      </c>
      <c r="H32" s="6">
        <v>1998</v>
      </c>
      <c r="I32" s="6">
        <v>2002</v>
      </c>
      <c r="J32" s="6">
        <v>2006</v>
      </c>
      <c r="K32" s="6">
        <v>2010</v>
      </c>
      <c r="L32" s="6">
        <v>2014</v>
      </c>
      <c r="M32" s="10"/>
      <c r="N32" s="10"/>
      <c r="O32" s="11">
        <f t="shared" ref="O32:V32" si="11">D32</f>
        <v>1985</v>
      </c>
      <c r="P32" s="11">
        <f t="shared" si="11"/>
        <v>1988</v>
      </c>
      <c r="Q32" s="11">
        <f t="shared" si="11"/>
        <v>1991</v>
      </c>
      <c r="R32" s="11">
        <f t="shared" si="11"/>
        <v>1994</v>
      </c>
      <c r="S32" s="11">
        <f t="shared" si="11"/>
        <v>1998</v>
      </c>
      <c r="T32" s="11">
        <f t="shared" si="11"/>
        <v>2002</v>
      </c>
      <c r="U32" s="11">
        <f t="shared" si="11"/>
        <v>2006</v>
      </c>
      <c r="V32" s="11">
        <f t="shared" si="11"/>
        <v>2010</v>
      </c>
      <c r="W32">
        <v>2014</v>
      </c>
      <c r="Z32">
        <f t="shared" si="6"/>
        <v>1995</v>
      </c>
    </row>
    <row r="33" spans="3:47" ht="21" customHeight="1" x14ac:dyDescent="0.2">
      <c r="C33" t="str">
        <f>[2]MECS_EnergyPrices!A11</f>
        <v>311</v>
      </c>
      <c r="D33" s="3">
        <f>[2]MECS_EnergyPrices!C69</f>
        <v>6.58</v>
      </c>
      <c r="E33" s="3">
        <f>[2]MECS_EnergyPrices!D69</f>
        <v>4.9862000000000002</v>
      </c>
      <c r="F33" s="3">
        <f>[2]MECS_EnergyPrices!E69</f>
        <v>6.0640000000000001</v>
      </c>
      <c r="G33" s="3">
        <f>[2]MECS_EnergyPrices!F69</f>
        <v>5.47</v>
      </c>
      <c r="H33" s="3">
        <f>[2]MECS_EnergyPrices!G69</f>
        <v>4.0999999999999996</v>
      </c>
      <c r="I33" s="3">
        <f>[2]MECS_EnergyPrices!H69</f>
        <v>7.04</v>
      </c>
      <c r="J33">
        <f>[2]MECS_EnergyPrices!I69</f>
        <v>17.170000000000002</v>
      </c>
      <c r="K33">
        <f>[2]MECS_EnergyPrices!J69</f>
        <v>18.62</v>
      </c>
      <c r="L33" s="3">
        <f>[3]MECS_EnergyPrices!K69</f>
        <v>22.71</v>
      </c>
      <c r="O33">
        <v>6.58</v>
      </c>
      <c r="P33">
        <v>4.9862000000000002</v>
      </c>
      <c r="Q33">
        <v>6.0640000000000001</v>
      </c>
      <c r="R33">
        <v>5.47</v>
      </c>
      <c r="S33">
        <v>4.0999999999999996</v>
      </c>
      <c r="T33">
        <v>7.04</v>
      </c>
      <c r="U33">
        <v>17.170000000000002</v>
      </c>
      <c r="V33">
        <v>18.62</v>
      </c>
      <c r="W33" s="3">
        <f>L33</f>
        <v>22.71</v>
      </c>
      <c r="Z33">
        <f t="shared" si="6"/>
        <v>1996</v>
      </c>
    </row>
    <row r="34" spans="3:47" x14ac:dyDescent="0.2">
      <c r="C34" t="str">
        <f>[2]MECS_EnergyPrices!A12</f>
        <v>312</v>
      </c>
      <c r="D34" s="3">
        <f>[2]MECS_EnergyPrices!C70</f>
        <v>6.36</v>
      </c>
      <c r="E34" s="3">
        <f>[2]MECS_EnergyPrices!D70</f>
        <v>3.54</v>
      </c>
      <c r="F34" s="3">
        <f>[2]MECS_EnergyPrices!E70</f>
        <v>5.1529999999999996</v>
      </c>
      <c r="G34" s="3">
        <f>[2]MECS_EnergyPrices!F70</f>
        <v>4.17</v>
      </c>
      <c r="H34" s="3">
        <f>[2]MECS_EnergyPrices!G70</f>
        <v>5.38</v>
      </c>
      <c r="I34" s="3">
        <f>[2]MECS_EnergyPrices!H70</f>
        <v>9.75</v>
      </c>
      <c r="J34">
        <f>[2]MECS_EnergyPrices!I70</f>
        <v>19.59</v>
      </c>
      <c r="K34">
        <f>[2]MECS_EnergyPrices!J70</f>
        <v>13</v>
      </c>
      <c r="L34" s="3">
        <f>[3]MECS_EnergyPrices!K70</f>
        <v>19.989999999999998</v>
      </c>
      <c r="O34">
        <v>6.36</v>
      </c>
      <c r="P34">
        <v>3.54</v>
      </c>
      <c r="Q34">
        <v>5.1529999999999996</v>
      </c>
      <c r="R34">
        <v>4.17</v>
      </c>
      <c r="S34">
        <v>5.38</v>
      </c>
      <c r="T34">
        <v>9.75</v>
      </c>
      <c r="U34">
        <v>19.59</v>
      </c>
      <c r="V34">
        <v>13</v>
      </c>
      <c r="W34" s="3">
        <f t="shared" ref="W34:W53" si="12">L34</f>
        <v>19.989999999999998</v>
      </c>
      <c r="Z34">
        <f t="shared" si="6"/>
        <v>1997</v>
      </c>
    </row>
    <row r="35" spans="3:47" x14ac:dyDescent="0.2">
      <c r="C35" t="str">
        <f>[2]MECS_EnergyPrices!A13</f>
        <v>313</v>
      </c>
      <c r="D35" s="3">
        <f>[2]MECS_EnergyPrices!C71</f>
        <v>6.02</v>
      </c>
      <c r="E35" s="3">
        <f>[2]MECS_EnergyPrices!D71</f>
        <v>4.01</v>
      </c>
      <c r="F35" s="3">
        <f>[2]MECS_EnergyPrices!E71</f>
        <v>4.468</v>
      </c>
      <c r="G35" s="3">
        <f>[2]MECS_EnergyPrices!F71</f>
        <v>4.32</v>
      </c>
      <c r="H35" s="3">
        <f>[2]MECS_EnergyPrices!G71</f>
        <v>3.64</v>
      </c>
      <c r="I35" s="3">
        <f>[2]MECS_EnergyPrices!H71</f>
        <v>6.73</v>
      </c>
      <c r="J35">
        <f>[2]MECS_EnergyPrices!I71</f>
        <v>18.440000000000001</v>
      </c>
      <c r="K35">
        <f>[2]MECS_EnergyPrices!J71</f>
        <v>16.940000000000001</v>
      </c>
      <c r="L35" s="3">
        <f>[3]MECS_EnergyPrices!K71</f>
        <v>24.22</v>
      </c>
      <c r="O35">
        <v>6.02</v>
      </c>
      <c r="P35">
        <v>4.01</v>
      </c>
      <c r="Q35">
        <v>4.468</v>
      </c>
      <c r="R35">
        <v>4.32</v>
      </c>
      <c r="S35">
        <v>3.64</v>
      </c>
      <c r="T35">
        <v>6.73</v>
      </c>
      <c r="U35">
        <v>18.440000000000001</v>
      </c>
      <c r="V35">
        <v>16.940000000000001</v>
      </c>
      <c r="W35" s="3">
        <f t="shared" si="12"/>
        <v>24.22</v>
      </c>
      <c r="Z35">
        <f t="shared" si="6"/>
        <v>1998</v>
      </c>
      <c r="AA35" s="3">
        <f t="shared" ref="AA35:AU35" si="13">AA11</f>
        <v>4.0999999999999996</v>
      </c>
      <c r="AB35" s="3">
        <f t="shared" si="13"/>
        <v>5.38</v>
      </c>
      <c r="AC35" s="3">
        <f t="shared" si="13"/>
        <v>3.64</v>
      </c>
      <c r="AD35" s="3">
        <f t="shared" si="13"/>
        <v>4.5</v>
      </c>
      <c r="AE35" s="3">
        <f t="shared" si="13"/>
        <v>5.14</v>
      </c>
      <c r="AF35" s="3">
        <f t="shared" si="13"/>
        <v>4.63</v>
      </c>
      <c r="AG35" s="3">
        <f t="shared" si="13"/>
        <v>4.5999999999999996</v>
      </c>
      <c r="AH35" s="3">
        <f t="shared" si="13"/>
        <v>4.29</v>
      </c>
      <c r="AI35" s="3">
        <f t="shared" si="13"/>
        <v>4.2699999999999996</v>
      </c>
      <c r="AJ35" s="3">
        <f t="shared" si="13"/>
        <v>3.85</v>
      </c>
      <c r="AK35" s="3">
        <f t="shared" si="13"/>
        <v>4.68</v>
      </c>
      <c r="AL35" s="3">
        <f t="shared" si="13"/>
        <v>5.59</v>
      </c>
      <c r="AM35" s="3">
        <f t="shared" si="13"/>
        <v>4.7699999999999996</v>
      </c>
      <c r="AN35" s="3">
        <f t="shared" si="13"/>
        <v>5.0999999999999996</v>
      </c>
      <c r="AO35" s="3">
        <f t="shared" si="13"/>
        <v>5.0599999999999996</v>
      </c>
      <c r="AP35" s="3">
        <f t="shared" si="13"/>
        <v>5.13</v>
      </c>
      <c r="AQ35" s="3">
        <f t="shared" si="13"/>
        <v>4.6900000000000004</v>
      </c>
      <c r="AR35" s="3">
        <f t="shared" si="13"/>
        <v>5.49</v>
      </c>
      <c r="AS35" s="3">
        <f t="shared" si="13"/>
        <v>4.84</v>
      </c>
      <c r="AT35" s="3">
        <f t="shared" si="13"/>
        <v>5.41</v>
      </c>
      <c r="AU35" s="3">
        <f t="shared" si="13"/>
        <v>4.3</v>
      </c>
    </row>
    <row r="36" spans="3:47" x14ac:dyDescent="0.2">
      <c r="C36" t="str">
        <f>[2]MECS_EnergyPrices!A14</f>
        <v>314</v>
      </c>
      <c r="D36" s="3">
        <f>[2]MECS_EnergyPrices!C72</f>
        <v>6.02</v>
      </c>
      <c r="E36" s="3">
        <f>[2]MECS_EnergyPrices!D72</f>
        <v>4.01</v>
      </c>
      <c r="F36" s="3">
        <f>[2]MECS_EnergyPrices!E72</f>
        <v>4.468</v>
      </c>
      <c r="G36" s="3">
        <f>[2]MECS_EnergyPrices!F72</f>
        <v>4.32</v>
      </c>
      <c r="H36" s="3">
        <f>[2]MECS_EnergyPrices!G72</f>
        <v>4.5</v>
      </c>
      <c r="I36" s="3">
        <f>[2]MECS_EnergyPrices!H72</f>
        <v>6.73</v>
      </c>
      <c r="J36">
        <f>[2]MECS_EnergyPrices!I72</f>
        <v>15.42</v>
      </c>
      <c r="K36">
        <f>[2]MECS_EnergyPrices!J72</f>
        <v>14.42</v>
      </c>
      <c r="L36" s="3">
        <f>[3]MECS_EnergyPrices!K72</f>
        <v>23.75</v>
      </c>
      <c r="O36">
        <v>6.02</v>
      </c>
      <c r="P36">
        <v>4.01</v>
      </c>
      <c r="Q36">
        <v>4.468</v>
      </c>
      <c r="R36">
        <v>4.32</v>
      </c>
      <c r="S36">
        <v>4.5</v>
      </c>
      <c r="T36">
        <v>6.73</v>
      </c>
      <c r="U36">
        <v>15.42</v>
      </c>
      <c r="V36">
        <v>14.42</v>
      </c>
      <c r="W36" s="3">
        <f t="shared" si="12"/>
        <v>23.75</v>
      </c>
      <c r="Z36">
        <f t="shared" si="6"/>
        <v>1999</v>
      </c>
    </row>
    <row r="37" spans="3:47" x14ac:dyDescent="0.2">
      <c r="C37" t="str">
        <f>[2]MECS_EnergyPrices!A15</f>
        <v>315</v>
      </c>
      <c r="D37" s="3">
        <f>[2]MECS_EnergyPrices!C73</f>
        <v>6.48</v>
      </c>
      <c r="E37" s="3">
        <f>[2]MECS_EnergyPrices!D73</f>
        <v>5.13</v>
      </c>
      <c r="F37" s="3">
        <f>[2]MECS_EnergyPrices!E73</f>
        <v>6.6669999999999998</v>
      </c>
      <c r="G37" s="3">
        <f>[2]MECS_EnergyPrices!F73</f>
        <v>5.15</v>
      </c>
      <c r="H37" s="3">
        <f>[2]MECS_EnergyPrices!G73</f>
        <v>5.14</v>
      </c>
      <c r="I37" s="3">
        <f>[2]MECS_EnergyPrices!H73</f>
        <v>6.74</v>
      </c>
      <c r="J37">
        <f>[2]MECS_EnergyPrices!I73</f>
        <v>14.46</v>
      </c>
      <c r="K37">
        <f>[2]MECS_EnergyPrices!J73</f>
        <v>15.3</v>
      </c>
      <c r="L37" s="3">
        <f>[3]MECS_EnergyPrices!K73</f>
        <v>33.75</v>
      </c>
      <c r="O37">
        <v>6.48</v>
      </c>
      <c r="P37">
        <v>5.13</v>
      </c>
      <c r="Q37">
        <v>6.6669999999999998</v>
      </c>
      <c r="R37">
        <v>5.15</v>
      </c>
      <c r="S37">
        <v>5.14</v>
      </c>
      <c r="T37">
        <v>6.74</v>
      </c>
      <c r="U37">
        <v>14.46</v>
      </c>
      <c r="V37">
        <v>15.3</v>
      </c>
      <c r="W37" s="3">
        <f t="shared" si="12"/>
        <v>33.75</v>
      </c>
      <c r="Z37">
        <f t="shared" si="6"/>
        <v>2000</v>
      </c>
    </row>
    <row r="38" spans="3:47" x14ac:dyDescent="0.2">
      <c r="C38" t="str">
        <f>[2]MECS_EnergyPrices!A16</f>
        <v>316</v>
      </c>
      <c r="D38" s="3">
        <f>[2]MECS_EnergyPrices!C74</f>
        <v>6.44</v>
      </c>
      <c r="E38" s="3">
        <f>[2]MECS_EnergyPrices!D74</f>
        <v>4.59</v>
      </c>
      <c r="F38" s="3">
        <f>[2]MECS_EnergyPrices!E74</f>
        <v>4.8639999999999999</v>
      </c>
      <c r="G38" s="3">
        <f>[2]MECS_EnergyPrices!F74</f>
        <v>3.57</v>
      </c>
      <c r="H38" s="3">
        <f>[2]MECS_EnergyPrices!G74</f>
        <v>4.63</v>
      </c>
      <c r="I38" s="3">
        <f>[2]MECS_EnergyPrices!H74</f>
        <v>5.87</v>
      </c>
      <c r="J38">
        <f>[2]MECS_EnergyPrices!I74</f>
        <v>13.64</v>
      </c>
      <c r="K38">
        <f>[2]MECS_EnergyPrices!J74</f>
        <v>21.02</v>
      </c>
      <c r="L38" s="3">
        <f>[3]MECS_EnergyPrices!K74</f>
        <v>23.28</v>
      </c>
      <c r="O38">
        <v>6.44</v>
      </c>
      <c r="P38">
        <v>4.59</v>
      </c>
      <c r="Q38">
        <v>4.8639999999999999</v>
      </c>
      <c r="R38">
        <v>3.57</v>
      </c>
      <c r="S38">
        <v>4.63</v>
      </c>
      <c r="T38">
        <v>5.87</v>
      </c>
      <c r="U38">
        <v>13.64</v>
      </c>
      <c r="V38">
        <v>21.02</v>
      </c>
      <c r="W38" s="3">
        <f t="shared" si="12"/>
        <v>23.28</v>
      </c>
      <c r="Z38">
        <f t="shared" si="6"/>
        <v>2001</v>
      </c>
    </row>
    <row r="39" spans="3:47" x14ac:dyDescent="0.2">
      <c r="C39" t="str">
        <f>[2]MECS_EnergyPrices!A17</f>
        <v>321</v>
      </c>
      <c r="D39" s="3">
        <f>[2]MECS_EnergyPrices!C75</f>
        <v>6.23</v>
      </c>
      <c r="E39" s="3">
        <f>[2]MECS_EnergyPrices!D75</f>
        <v>5.22</v>
      </c>
      <c r="F39" s="3">
        <f>[2]MECS_EnergyPrices!E75</f>
        <v>6.4210000000000003</v>
      </c>
      <c r="G39" s="3">
        <f>[2]MECS_EnergyPrices!F75</f>
        <v>6.14</v>
      </c>
      <c r="H39" s="3">
        <f>[2]MECS_EnergyPrices!G75</f>
        <v>4.5999999999999996</v>
      </c>
      <c r="I39" s="3">
        <f>[2]MECS_EnergyPrices!H75</f>
        <v>7.02</v>
      </c>
      <c r="J39">
        <f>[2]MECS_EnergyPrices!I75</f>
        <v>16.75</v>
      </c>
      <c r="K39">
        <f>[2]MECS_EnergyPrices!J75</f>
        <v>16.05</v>
      </c>
      <c r="L39" s="3">
        <f>[3]MECS_EnergyPrices!K75</f>
        <v>21.81</v>
      </c>
      <c r="O39">
        <v>6.23</v>
      </c>
      <c r="P39">
        <v>5.22</v>
      </c>
      <c r="Q39">
        <v>6.4210000000000003</v>
      </c>
      <c r="R39">
        <v>6.14</v>
      </c>
      <c r="S39">
        <v>4.5999999999999996</v>
      </c>
      <c r="T39">
        <v>7.02</v>
      </c>
      <c r="U39">
        <v>16.75</v>
      </c>
      <c r="V39">
        <v>16.05</v>
      </c>
      <c r="W39" s="3">
        <f t="shared" si="12"/>
        <v>21.81</v>
      </c>
      <c r="Z39">
        <f t="shared" si="6"/>
        <v>2002</v>
      </c>
      <c r="AA39" s="3">
        <f t="shared" ref="AA39:AU39" si="14">AA12</f>
        <v>7.04</v>
      </c>
      <c r="AB39" s="3">
        <f t="shared" si="14"/>
        <v>9.75</v>
      </c>
      <c r="AC39" s="3">
        <f t="shared" si="14"/>
        <v>6.73</v>
      </c>
      <c r="AD39" s="3">
        <f t="shared" si="14"/>
        <v>6.73</v>
      </c>
      <c r="AE39" s="3">
        <f t="shared" si="14"/>
        <v>6.74</v>
      </c>
      <c r="AF39" s="3">
        <f t="shared" si="14"/>
        <v>5.87</v>
      </c>
      <c r="AG39" s="3">
        <f t="shared" si="14"/>
        <v>7.02</v>
      </c>
      <c r="AH39" s="3">
        <f t="shared" si="14"/>
        <v>5.13</v>
      </c>
      <c r="AI39" s="3">
        <f t="shared" si="14"/>
        <v>6.28</v>
      </c>
      <c r="AJ39" s="3">
        <f t="shared" si="14"/>
        <v>6.08</v>
      </c>
      <c r="AK39" s="3">
        <f t="shared" si="14"/>
        <v>6.1</v>
      </c>
      <c r="AL39" s="3">
        <f t="shared" si="14"/>
        <v>6.66</v>
      </c>
      <c r="AM39" s="3">
        <f t="shared" si="14"/>
        <v>7.5</v>
      </c>
      <c r="AN39" s="3">
        <f t="shared" si="14"/>
        <v>4.7300000000000004</v>
      </c>
      <c r="AO39" s="3">
        <f t="shared" si="14"/>
        <v>6.77</v>
      </c>
      <c r="AP39" s="3">
        <f t="shared" si="14"/>
        <v>8.69</v>
      </c>
      <c r="AQ39" s="3">
        <f t="shared" si="14"/>
        <v>6.88</v>
      </c>
      <c r="AR39" s="3">
        <f t="shared" si="14"/>
        <v>6.73</v>
      </c>
      <c r="AS39" s="3">
        <f t="shared" si="14"/>
        <v>7.73</v>
      </c>
      <c r="AT39" s="3">
        <f t="shared" si="14"/>
        <v>8.2200000000000006</v>
      </c>
      <c r="AU39" s="3">
        <f t="shared" si="14"/>
        <v>7.07</v>
      </c>
    </row>
    <row r="40" spans="3:47" x14ac:dyDescent="0.2">
      <c r="C40" t="str">
        <f>[2]MECS_EnergyPrices!A18</f>
        <v>322</v>
      </c>
      <c r="D40" s="3">
        <f>[2]MECS_EnergyPrices!C76</f>
        <v>5.95</v>
      </c>
      <c r="E40" s="3">
        <f>[2]MECS_EnergyPrices!D76</f>
        <v>3.96</v>
      </c>
      <c r="F40" s="3">
        <f>[2]MECS_EnergyPrices!E76</f>
        <v>4.5659999999999998</v>
      </c>
      <c r="G40" s="3">
        <f>[2]MECS_EnergyPrices!F76</f>
        <v>4.59</v>
      </c>
      <c r="H40" s="3">
        <f>[2]MECS_EnergyPrices!G76</f>
        <v>4.29</v>
      </c>
      <c r="I40" s="3">
        <f>[2]MECS_EnergyPrices!H76</f>
        <v>5.13</v>
      </c>
      <c r="J40">
        <f>[2]MECS_EnergyPrices!I76</f>
        <v>10.93</v>
      </c>
      <c r="K40">
        <f>[2]MECS_EnergyPrices!J76</f>
        <v>16.11</v>
      </c>
      <c r="L40" s="3">
        <f>[3]MECS_EnergyPrices!K76</f>
        <v>20.440000000000001</v>
      </c>
      <c r="O40">
        <v>5.95</v>
      </c>
      <c r="P40">
        <v>3.96</v>
      </c>
      <c r="Q40">
        <v>4.5659999999999998</v>
      </c>
      <c r="R40">
        <v>4.59</v>
      </c>
      <c r="S40">
        <v>4.29</v>
      </c>
      <c r="T40">
        <v>5.13</v>
      </c>
      <c r="U40">
        <v>10.93</v>
      </c>
      <c r="V40">
        <v>16.11</v>
      </c>
      <c r="W40" s="3">
        <f t="shared" si="12"/>
        <v>20.440000000000001</v>
      </c>
      <c r="Z40">
        <f t="shared" si="6"/>
        <v>2003</v>
      </c>
    </row>
    <row r="41" spans="3:47" x14ac:dyDescent="0.2">
      <c r="C41" t="str">
        <f>[2]MECS_EnergyPrices!A19</f>
        <v>323</v>
      </c>
      <c r="D41" s="3">
        <f>[2]MECS_EnergyPrices!C77</f>
        <v>5.99</v>
      </c>
      <c r="E41" s="3">
        <f>[2]MECS_EnergyPrices!D77</f>
        <v>4.5599999999999996</v>
      </c>
      <c r="F41" s="3">
        <f>[2]MECS_EnergyPrices!E77</f>
        <v>6.0019999999999998</v>
      </c>
      <c r="G41" s="3">
        <f>[2]MECS_EnergyPrices!F77</f>
        <v>5.57</v>
      </c>
      <c r="H41" s="3">
        <f>[2]MECS_EnergyPrices!G77</f>
        <v>4.2699999999999996</v>
      </c>
      <c r="I41" s="3">
        <f>[2]MECS_EnergyPrices!H77</f>
        <v>6.28</v>
      </c>
      <c r="J41">
        <f>[2]MECS_EnergyPrices!I77</f>
        <v>15</v>
      </c>
      <c r="K41">
        <f>[2]MECS_EnergyPrices!J77</f>
        <v>20.54</v>
      </c>
      <c r="L41" s="3">
        <f>[3]MECS_EnergyPrices!K77</f>
        <v>21</v>
      </c>
      <c r="O41">
        <v>5.99</v>
      </c>
      <c r="P41">
        <v>4.5599999999999996</v>
      </c>
      <c r="Q41">
        <v>6.0019999999999998</v>
      </c>
      <c r="R41">
        <v>5.57</v>
      </c>
      <c r="S41">
        <v>4.2699999999999996</v>
      </c>
      <c r="T41">
        <v>6.28</v>
      </c>
      <c r="U41">
        <v>15</v>
      </c>
      <c r="V41">
        <v>20.54</v>
      </c>
      <c r="W41" s="3">
        <f t="shared" si="12"/>
        <v>21</v>
      </c>
      <c r="Z41">
        <f t="shared" si="6"/>
        <v>2004</v>
      </c>
    </row>
    <row r="42" spans="3:47" x14ac:dyDescent="0.2">
      <c r="C42" t="str">
        <f>[2]MECS_EnergyPrices!A20</f>
        <v>324</v>
      </c>
      <c r="D42" s="3">
        <f>[2]MECS_EnergyPrices!C78</f>
        <v>5.34</v>
      </c>
      <c r="E42" s="3">
        <f>[2]MECS_EnergyPrices!D78</f>
        <v>4.5599999999999996</v>
      </c>
      <c r="F42" s="3">
        <f>[2]MECS_EnergyPrices!E78</f>
        <v>5.1639999999999997</v>
      </c>
      <c r="G42" s="3">
        <f>[2]MECS_EnergyPrices!F78</f>
        <v>4.4400000000000004</v>
      </c>
      <c r="H42" s="3">
        <f>[2]MECS_EnergyPrices!G78</f>
        <v>3.85</v>
      </c>
      <c r="I42" s="3">
        <f>[2]MECS_EnergyPrices!H78</f>
        <v>6.08</v>
      </c>
      <c r="J42">
        <f>[2]MECS_EnergyPrices!I78</f>
        <v>13.03</v>
      </c>
      <c r="K42">
        <f>[2]MECS_EnergyPrices!J78</f>
        <v>16.37</v>
      </c>
      <c r="L42" s="3">
        <f>[3]MECS_EnergyPrices!K78</f>
        <v>16.34</v>
      </c>
      <c r="O42">
        <v>5.34</v>
      </c>
      <c r="P42">
        <v>4.5599999999999996</v>
      </c>
      <c r="Q42">
        <v>5.1639999999999997</v>
      </c>
      <c r="R42">
        <v>4.4400000000000004</v>
      </c>
      <c r="S42">
        <v>3.85</v>
      </c>
      <c r="T42">
        <v>6.08</v>
      </c>
      <c r="U42">
        <v>13.03</v>
      </c>
      <c r="V42">
        <v>16.37</v>
      </c>
      <c r="W42" s="3">
        <f t="shared" si="12"/>
        <v>16.34</v>
      </c>
      <c r="Z42">
        <f t="shared" si="6"/>
        <v>2005</v>
      </c>
    </row>
    <row r="43" spans="3:47" x14ac:dyDescent="0.2">
      <c r="C43" t="str">
        <f>[2]MECS_EnergyPrices!A21</f>
        <v>325</v>
      </c>
      <c r="D43" s="3">
        <f>[2]MECS_EnergyPrices!C79</f>
        <v>5.83</v>
      </c>
      <c r="E43" s="3">
        <f>[2]MECS_EnergyPrices!D79</f>
        <v>4.3</v>
      </c>
      <c r="F43" s="3">
        <f>[2]MECS_EnergyPrices!E79</f>
        <v>5.2839999999999998</v>
      </c>
      <c r="G43" s="3">
        <f>[2]MECS_EnergyPrices!F79</f>
        <v>4.84</v>
      </c>
      <c r="H43" s="3">
        <f>[2]MECS_EnergyPrices!G79</f>
        <v>4.68</v>
      </c>
      <c r="I43" s="3">
        <f>[2]MECS_EnergyPrices!H79</f>
        <v>6.1</v>
      </c>
      <c r="J43">
        <f>[2]MECS_EnergyPrices!I79</f>
        <v>13.34</v>
      </c>
      <c r="K43">
        <f>[2]MECS_EnergyPrices!J79</f>
        <v>17.05</v>
      </c>
      <c r="L43" s="3">
        <f>[3]MECS_EnergyPrices!K79</f>
        <v>21.41</v>
      </c>
      <c r="O43">
        <v>5.83</v>
      </c>
      <c r="P43">
        <v>4.3</v>
      </c>
      <c r="Q43">
        <v>5.2839999999999998</v>
      </c>
      <c r="R43">
        <v>4.84</v>
      </c>
      <c r="S43">
        <v>4.68</v>
      </c>
      <c r="T43">
        <v>6.1</v>
      </c>
      <c r="U43">
        <v>13.34</v>
      </c>
      <c r="V43">
        <v>17.05</v>
      </c>
      <c r="W43" s="3">
        <f t="shared" si="12"/>
        <v>21.41</v>
      </c>
      <c r="Z43">
        <f t="shared" si="6"/>
        <v>2006</v>
      </c>
      <c r="AA43" s="3">
        <f>AA13</f>
        <v>17.170000000000002</v>
      </c>
      <c r="AB43" s="3">
        <f>AB13</f>
        <v>19.59</v>
      </c>
      <c r="AC43" s="3">
        <f>AC13</f>
        <v>18.440000000000001</v>
      </c>
      <c r="AD43" s="3">
        <f>AD13</f>
        <v>15.42</v>
      </c>
      <c r="AE43" s="3">
        <f>AE13</f>
        <v>14.46</v>
      </c>
      <c r="AF43" s="8">
        <v>10</v>
      </c>
      <c r="AG43" s="3">
        <f t="shared" ref="AG43:AU43" si="15">AG13</f>
        <v>16.75</v>
      </c>
      <c r="AH43" s="3">
        <f t="shared" si="15"/>
        <v>10.93</v>
      </c>
      <c r="AI43" s="3">
        <f t="shared" si="15"/>
        <v>15</v>
      </c>
      <c r="AJ43" s="3">
        <f t="shared" si="15"/>
        <v>13.03</v>
      </c>
      <c r="AK43" s="3">
        <f t="shared" si="15"/>
        <v>13.34</v>
      </c>
      <c r="AL43" s="3">
        <f t="shared" si="15"/>
        <v>13.94</v>
      </c>
      <c r="AM43" s="3">
        <f t="shared" si="15"/>
        <v>18.329999999999998</v>
      </c>
      <c r="AN43" s="3">
        <f t="shared" si="15"/>
        <v>15.44</v>
      </c>
      <c r="AO43" s="3">
        <f t="shared" si="15"/>
        <v>20.399999999999999</v>
      </c>
      <c r="AP43" s="3">
        <f t="shared" si="15"/>
        <v>18.73</v>
      </c>
      <c r="AQ43" s="3">
        <f t="shared" si="15"/>
        <v>14.38</v>
      </c>
      <c r="AR43" s="3">
        <f t="shared" si="15"/>
        <v>12.52</v>
      </c>
      <c r="AS43" s="3">
        <f t="shared" si="15"/>
        <v>16.579999999999998</v>
      </c>
      <c r="AT43" s="3">
        <f t="shared" si="15"/>
        <v>16.940000000000001</v>
      </c>
      <c r="AU43" s="3">
        <f t="shared" si="15"/>
        <v>17.32</v>
      </c>
    </row>
    <row r="44" spans="3:47" x14ac:dyDescent="0.2">
      <c r="C44" t="str">
        <f>[2]MECS_EnergyPrices!A22</f>
        <v>326</v>
      </c>
      <c r="D44" s="3">
        <f>[2]MECS_EnergyPrices!C80</f>
        <v>6.16</v>
      </c>
      <c r="E44" s="3">
        <f>[2]MECS_EnergyPrices!D80</f>
        <v>7.46</v>
      </c>
      <c r="F44" s="3">
        <f>[2]MECS_EnergyPrices!E80</f>
        <v>5.3719999999999999</v>
      </c>
      <c r="G44" s="3">
        <f>[2]MECS_EnergyPrices!F80</f>
        <v>4.5599999999999996</v>
      </c>
      <c r="H44" s="3">
        <f>[2]MECS_EnergyPrices!G80</f>
        <v>5.59</v>
      </c>
      <c r="I44" s="3">
        <f>[2]MECS_EnergyPrices!H80</f>
        <v>6.66</v>
      </c>
      <c r="J44">
        <f>[2]MECS_EnergyPrices!I80</f>
        <v>13.94</v>
      </c>
      <c r="K44">
        <f>[2]MECS_EnergyPrices!J80</f>
        <v>22.73</v>
      </c>
      <c r="L44" s="3">
        <f>[3]MECS_EnergyPrices!K80</f>
        <v>22.64</v>
      </c>
      <c r="O44">
        <v>6.16</v>
      </c>
      <c r="P44">
        <v>7.46</v>
      </c>
      <c r="Q44">
        <v>5.3719999999999999</v>
      </c>
      <c r="R44">
        <v>4.5599999999999996</v>
      </c>
      <c r="S44">
        <v>5.59</v>
      </c>
      <c r="T44">
        <v>6.66</v>
      </c>
      <c r="U44">
        <v>13.94</v>
      </c>
      <c r="V44">
        <v>22.73</v>
      </c>
      <c r="W44" s="3">
        <f t="shared" si="12"/>
        <v>22.64</v>
      </c>
      <c r="Z44">
        <f t="shared" si="6"/>
        <v>2007</v>
      </c>
    </row>
    <row r="45" spans="3:47" x14ac:dyDescent="0.2">
      <c r="C45" t="str">
        <f>[2]MECS_EnergyPrices!A23</f>
        <v>327</v>
      </c>
      <c r="D45" s="3">
        <f>[2]MECS_EnergyPrices!C81</f>
        <v>6.44</v>
      </c>
      <c r="E45" s="3">
        <f>[2]MECS_EnergyPrices!D81</f>
        <v>5.04</v>
      </c>
      <c r="F45" s="3">
        <f>[2]MECS_EnergyPrices!E81</f>
        <v>6.01</v>
      </c>
      <c r="G45" s="3">
        <f>[2]MECS_EnergyPrices!F81</f>
        <v>5.49</v>
      </c>
      <c r="H45" s="3">
        <f>[2]MECS_EnergyPrices!G81</f>
        <v>4.7699999999999996</v>
      </c>
      <c r="I45" s="3">
        <f>[2]MECS_EnergyPrices!H81</f>
        <v>7.5</v>
      </c>
      <c r="J45">
        <f>[2]MECS_EnergyPrices!I81</f>
        <v>18.329999999999998</v>
      </c>
      <c r="K45">
        <f>[2]MECS_EnergyPrices!J81</f>
        <v>16.7</v>
      </c>
      <c r="L45" s="3">
        <f>[3]MECS_EnergyPrices!K81</f>
        <v>18.899999999999999</v>
      </c>
      <c r="O45">
        <v>6.44</v>
      </c>
      <c r="P45">
        <v>5.04</v>
      </c>
      <c r="Q45">
        <v>6.01</v>
      </c>
      <c r="R45">
        <v>5.49</v>
      </c>
      <c r="S45">
        <v>4.7699999999999996</v>
      </c>
      <c r="T45">
        <v>7.5</v>
      </c>
      <c r="U45">
        <v>18.329999999999998</v>
      </c>
      <c r="V45">
        <v>16.7</v>
      </c>
      <c r="W45" s="3">
        <f t="shared" si="12"/>
        <v>18.899999999999999</v>
      </c>
      <c r="Z45">
        <f t="shared" si="6"/>
        <v>2008</v>
      </c>
    </row>
    <row r="46" spans="3:47" x14ac:dyDescent="0.2">
      <c r="C46" t="str">
        <f>[2]MECS_EnergyPrices!A24</f>
        <v>331</v>
      </c>
      <c r="D46" s="3">
        <f>[2]MECS_EnergyPrices!C82</f>
        <v>6.06</v>
      </c>
      <c r="E46" s="3">
        <f>[2]MECS_EnergyPrices!D82</f>
        <v>4.18</v>
      </c>
      <c r="F46" s="3">
        <f>[2]MECS_EnergyPrices!E82</f>
        <v>5.835</v>
      </c>
      <c r="G46" s="3">
        <f>[2]MECS_EnergyPrices!F82</f>
        <v>4.57</v>
      </c>
      <c r="H46" s="3">
        <f>[2]MECS_EnergyPrices!G82</f>
        <v>5.0999999999999996</v>
      </c>
      <c r="I46" s="3">
        <f>[2]MECS_EnergyPrices!H82</f>
        <v>4.7300000000000004</v>
      </c>
      <c r="J46">
        <f>[2]MECS_EnergyPrices!I82</f>
        <v>15.44</v>
      </c>
      <c r="K46">
        <f>[2]MECS_EnergyPrices!J82</f>
        <v>15.01</v>
      </c>
      <c r="L46" s="3">
        <f>[3]MECS_EnergyPrices!K82</f>
        <v>22.24</v>
      </c>
      <c r="O46">
        <v>6.06</v>
      </c>
      <c r="P46">
        <v>4.18</v>
      </c>
      <c r="Q46">
        <v>5.835</v>
      </c>
      <c r="R46">
        <v>4.57</v>
      </c>
      <c r="S46">
        <v>5.0999999999999996</v>
      </c>
      <c r="T46">
        <v>4.7300000000000004</v>
      </c>
      <c r="U46">
        <v>15.44</v>
      </c>
      <c r="V46">
        <v>15.01</v>
      </c>
      <c r="W46" s="3">
        <f t="shared" si="12"/>
        <v>22.24</v>
      </c>
      <c r="Z46">
        <f t="shared" si="6"/>
        <v>2009</v>
      </c>
    </row>
    <row r="47" spans="3:47" x14ac:dyDescent="0.2">
      <c r="C47" t="str">
        <f>[2]MECS_EnergyPrices!A25</f>
        <v>332</v>
      </c>
      <c r="D47" s="3">
        <f>[2]MECS_EnergyPrices!C83</f>
        <v>6.54</v>
      </c>
      <c r="E47" s="3">
        <f>[2]MECS_EnergyPrices!D83</f>
        <v>4.7699999999999996</v>
      </c>
      <c r="F47" s="3">
        <f>[2]MECS_EnergyPrices!E83</f>
        <v>5.7060000000000004</v>
      </c>
      <c r="G47" s="3">
        <f>[2]MECS_EnergyPrices!F83</f>
        <v>5.44</v>
      </c>
      <c r="H47" s="3">
        <f>[2]MECS_EnergyPrices!G83</f>
        <v>5.0599999999999996</v>
      </c>
      <c r="I47" s="3">
        <f>[2]MECS_EnergyPrices!H83</f>
        <v>6.77</v>
      </c>
      <c r="J47">
        <f>[2]MECS_EnergyPrices!I83</f>
        <v>20.399999999999999</v>
      </c>
      <c r="K47">
        <f>[2]MECS_EnergyPrices!J83</f>
        <v>21.39</v>
      </c>
      <c r="L47" s="3">
        <f>[3]MECS_EnergyPrices!K83</f>
        <v>26.55</v>
      </c>
      <c r="O47">
        <v>6.54</v>
      </c>
      <c r="P47">
        <v>4.7699999999999996</v>
      </c>
      <c r="Q47">
        <v>5.7060000000000004</v>
      </c>
      <c r="R47">
        <v>5.44</v>
      </c>
      <c r="S47">
        <v>5.0599999999999996</v>
      </c>
      <c r="T47">
        <v>6.77</v>
      </c>
      <c r="U47">
        <v>20.399999999999999</v>
      </c>
      <c r="V47">
        <v>21.39</v>
      </c>
      <c r="W47" s="3">
        <f t="shared" si="12"/>
        <v>26.55</v>
      </c>
      <c r="Z47">
        <v>2010</v>
      </c>
      <c r="AA47">
        <f t="shared" ref="AA47:AU47" si="16">AA14</f>
        <v>18.62</v>
      </c>
      <c r="AB47">
        <f t="shared" si="16"/>
        <v>13</v>
      </c>
      <c r="AC47">
        <f t="shared" si="16"/>
        <v>16.940000000000001</v>
      </c>
      <c r="AD47">
        <f t="shared" si="16"/>
        <v>14.42</v>
      </c>
      <c r="AE47">
        <f t="shared" si="16"/>
        <v>15.3</v>
      </c>
      <c r="AF47">
        <f t="shared" si="16"/>
        <v>21.02</v>
      </c>
      <c r="AG47">
        <f t="shared" si="16"/>
        <v>16.05</v>
      </c>
      <c r="AH47">
        <f t="shared" si="16"/>
        <v>16.11</v>
      </c>
      <c r="AI47">
        <f t="shared" si="16"/>
        <v>20.54</v>
      </c>
      <c r="AJ47">
        <f t="shared" si="16"/>
        <v>16.37</v>
      </c>
      <c r="AK47">
        <f t="shared" si="16"/>
        <v>17.05</v>
      </c>
      <c r="AL47">
        <f t="shared" si="16"/>
        <v>22.73</v>
      </c>
      <c r="AM47">
        <f t="shared" si="16"/>
        <v>16.7</v>
      </c>
      <c r="AN47">
        <f t="shared" si="16"/>
        <v>15.01</v>
      </c>
      <c r="AO47">
        <f t="shared" si="16"/>
        <v>21.39</v>
      </c>
      <c r="AP47">
        <f t="shared" si="16"/>
        <v>19.73</v>
      </c>
      <c r="AQ47">
        <f t="shared" si="16"/>
        <v>19.8</v>
      </c>
      <c r="AR47">
        <f t="shared" si="16"/>
        <v>18.37</v>
      </c>
      <c r="AS47">
        <f t="shared" si="16"/>
        <v>21.58</v>
      </c>
      <c r="AT47">
        <f t="shared" si="16"/>
        <v>20.07</v>
      </c>
      <c r="AU47">
        <f t="shared" si="16"/>
        <v>18.23</v>
      </c>
    </row>
    <row r="48" spans="3:47" x14ac:dyDescent="0.2">
      <c r="C48" t="str">
        <f>[2]MECS_EnergyPrices!A26</f>
        <v>333</v>
      </c>
      <c r="D48" s="3">
        <f>[2]MECS_EnergyPrices!C84</f>
        <v>6.23</v>
      </c>
      <c r="E48" s="3">
        <f>[2]MECS_EnergyPrices!D84</f>
        <v>4.3600000000000003</v>
      </c>
      <c r="F48" s="3">
        <f>[2]MECS_EnergyPrices!E84</f>
        <v>5.7990000000000004</v>
      </c>
      <c r="G48" s="3">
        <f>[2]MECS_EnergyPrices!F84</f>
        <v>5.24</v>
      </c>
      <c r="H48" s="3">
        <f>[2]MECS_EnergyPrices!G84</f>
        <v>5.13</v>
      </c>
      <c r="I48" s="3">
        <f>[2]MECS_EnergyPrices!H84</f>
        <v>8.69</v>
      </c>
      <c r="J48">
        <f>[2]MECS_EnergyPrices!I84</f>
        <v>18.73</v>
      </c>
      <c r="K48">
        <f>[2]MECS_EnergyPrices!J84</f>
        <v>19.73</v>
      </c>
      <c r="L48" s="3">
        <f>[3]MECS_EnergyPrices!K84</f>
        <v>35.5</v>
      </c>
      <c r="O48">
        <v>6.23</v>
      </c>
      <c r="P48">
        <v>4.3600000000000003</v>
      </c>
      <c r="Q48">
        <v>5.7990000000000004</v>
      </c>
      <c r="R48">
        <v>5.24</v>
      </c>
      <c r="S48">
        <v>5.13</v>
      </c>
      <c r="T48">
        <v>8.69</v>
      </c>
      <c r="U48">
        <v>18.73</v>
      </c>
      <c r="V48">
        <v>19.73</v>
      </c>
      <c r="W48" s="3">
        <f t="shared" si="12"/>
        <v>35.5</v>
      </c>
      <c r="Z48">
        <v>2011</v>
      </c>
    </row>
    <row r="49" spans="3:47" x14ac:dyDescent="0.2">
      <c r="C49" t="str">
        <f>[2]MECS_EnergyPrices!A27</f>
        <v>334</v>
      </c>
      <c r="D49" s="3">
        <f>[2]MECS_EnergyPrices!C85</f>
        <v>6.109</v>
      </c>
      <c r="E49" s="3">
        <f>[2]MECS_EnergyPrices!D85</f>
        <v>4.181</v>
      </c>
      <c r="F49" s="3">
        <f>[2]MECS_EnergyPrices!E85</f>
        <v>5.1280000000000001</v>
      </c>
      <c r="G49" s="3">
        <f>[2]MECS_EnergyPrices!F85</f>
        <v>5.2349999999999994</v>
      </c>
      <c r="H49" s="3">
        <f>[2]MECS_EnergyPrices!G85</f>
        <v>4.6900000000000004</v>
      </c>
      <c r="I49" s="3">
        <f>[2]MECS_EnergyPrices!H85</f>
        <v>6.88</v>
      </c>
      <c r="J49">
        <f>[2]MECS_EnergyPrices!I85</f>
        <v>14.38</v>
      </c>
      <c r="K49">
        <f>[2]MECS_EnergyPrices!J85</f>
        <v>19.8</v>
      </c>
      <c r="L49" s="3">
        <f>[3]MECS_EnergyPrices!K85</f>
        <v>24.52</v>
      </c>
      <c r="O49">
        <v>6.109</v>
      </c>
      <c r="P49">
        <v>4.181</v>
      </c>
      <c r="Q49">
        <v>5.1280000000000001</v>
      </c>
      <c r="R49">
        <v>5.2349999999999994</v>
      </c>
      <c r="S49">
        <v>4.6900000000000004</v>
      </c>
      <c r="T49">
        <v>6.88</v>
      </c>
      <c r="U49">
        <v>14.38</v>
      </c>
      <c r="V49">
        <v>19.8</v>
      </c>
      <c r="W49" s="3">
        <f t="shared" si="12"/>
        <v>24.52</v>
      </c>
      <c r="Z49">
        <v>2012</v>
      </c>
    </row>
    <row r="50" spans="3:47" x14ac:dyDescent="0.2">
      <c r="C50" t="str">
        <f>[2]MECS_EnergyPrices!A28</f>
        <v>335</v>
      </c>
      <c r="D50" s="3">
        <f>[2]MECS_EnergyPrices!C86</f>
        <v>6.1</v>
      </c>
      <c r="E50" s="3">
        <f>[2]MECS_EnergyPrices!D86</f>
        <v>4.37</v>
      </c>
      <c r="F50" s="3">
        <f>[2]MECS_EnergyPrices!E86</f>
        <v>5.2450000000000001</v>
      </c>
      <c r="G50" s="3">
        <f>[2]MECS_EnergyPrices!F86</f>
        <v>5.25</v>
      </c>
      <c r="H50" s="3">
        <f>[2]MECS_EnergyPrices!G86</f>
        <v>5.49</v>
      </c>
      <c r="I50" s="3">
        <f>[2]MECS_EnergyPrices!H86</f>
        <v>6.73</v>
      </c>
      <c r="J50">
        <f>[2]MECS_EnergyPrices!I86</f>
        <v>12.52</v>
      </c>
      <c r="K50">
        <f>[2]MECS_EnergyPrices!J86</f>
        <v>18.37</v>
      </c>
      <c r="L50" s="3">
        <f>[3]MECS_EnergyPrices!K86</f>
        <v>28.16</v>
      </c>
      <c r="O50">
        <v>6.1</v>
      </c>
      <c r="P50">
        <v>4.37</v>
      </c>
      <c r="Q50">
        <v>5.2450000000000001</v>
      </c>
      <c r="R50">
        <v>5.25</v>
      </c>
      <c r="S50">
        <v>5.49</v>
      </c>
      <c r="T50">
        <v>6.73</v>
      </c>
      <c r="U50">
        <v>12.52</v>
      </c>
      <c r="V50">
        <v>18.37</v>
      </c>
      <c r="W50" s="3">
        <f t="shared" si="12"/>
        <v>28.16</v>
      </c>
      <c r="Z50">
        <v>2013</v>
      </c>
    </row>
    <row r="51" spans="3:47" x14ac:dyDescent="0.2">
      <c r="C51" t="str">
        <f>[2]MECS_EnergyPrices!A29</f>
        <v>336</v>
      </c>
      <c r="D51">
        <f>[2]MECS_EnergyPrices!C87</f>
        <v>6.17</v>
      </c>
      <c r="E51">
        <f>[2]MECS_EnergyPrices!D87</f>
        <v>4.4000000000000004</v>
      </c>
      <c r="F51">
        <f>[2]MECS_EnergyPrices!E87</f>
        <v>5.3780000000000001</v>
      </c>
      <c r="G51">
        <f>[2]MECS_EnergyPrices!F87</f>
        <v>4.12</v>
      </c>
      <c r="H51">
        <f>[2]MECS_EnergyPrices!G87</f>
        <v>4.84</v>
      </c>
      <c r="I51">
        <f>[2]MECS_EnergyPrices!H87</f>
        <v>7.73</v>
      </c>
      <c r="J51">
        <f>[2]MECS_EnergyPrices!I87</f>
        <v>16.579999999999998</v>
      </c>
      <c r="K51">
        <f>[2]MECS_EnergyPrices!J87</f>
        <v>21.58</v>
      </c>
      <c r="L51" s="3">
        <f>[3]MECS_EnergyPrices!K87</f>
        <v>17.96</v>
      </c>
      <c r="O51">
        <v>6.17</v>
      </c>
      <c r="P51">
        <v>4.4000000000000004</v>
      </c>
      <c r="Q51">
        <v>5.3780000000000001</v>
      </c>
      <c r="R51">
        <v>4.12</v>
      </c>
      <c r="S51">
        <v>4.84</v>
      </c>
      <c r="T51">
        <v>7.73</v>
      </c>
      <c r="U51">
        <v>16.579999999999998</v>
      </c>
      <c r="V51">
        <v>21.58</v>
      </c>
      <c r="W51" s="3">
        <f t="shared" si="12"/>
        <v>17.96</v>
      </c>
      <c r="Z51">
        <v>2014</v>
      </c>
      <c r="AA51">
        <f>AA15</f>
        <v>22.71</v>
      </c>
      <c r="AB51">
        <f t="shared" ref="AB51:AU51" si="17">AB15</f>
        <v>19.989999999999998</v>
      </c>
      <c r="AC51">
        <f t="shared" si="17"/>
        <v>24.22</v>
      </c>
      <c r="AD51">
        <f t="shared" si="17"/>
        <v>23.75</v>
      </c>
      <c r="AE51">
        <f t="shared" si="17"/>
        <v>33.75</v>
      </c>
      <c r="AF51">
        <f t="shared" si="17"/>
        <v>23.28</v>
      </c>
      <c r="AG51">
        <f t="shared" si="17"/>
        <v>21.81</v>
      </c>
      <c r="AH51">
        <f t="shared" si="17"/>
        <v>20.440000000000001</v>
      </c>
      <c r="AI51">
        <f t="shared" si="17"/>
        <v>21</v>
      </c>
      <c r="AJ51">
        <f t="shared" si="17"/>
        <v>16.34</v>
      </c>
      <c r="AK51">
        <f t="shared" si="17"/>
        <v>21.41</v>
      </c>
      <c r="AL51">
        <f t="shared" si="17"/>
        <v>22.64</v>
      </c>
      <c r="AM51">
        <f t="shared" si="17"/>
        <v>18.899999999999999</v>
      </c>
      <c r="AN51">
        <f t="shared" si="17"/>
        <v>22.24</v>
      </c>
      <c r="AO51">
        <f t="shared" si="17"/>
        <v>26.55</v>
      </c>
      <c r="AP51">
        <f t="shared" si="17"/>
        <v>35.5</v>
      </c>
      <c r="AQ51">
        <f t="shared" si="17"/>
        <v>24.52</v>
      </c>
      <c r="AR51">
        <f t="shared" si="17"/>
        <v>28.16</v>
      </c>
      <c r="AS51">
        <f t="shared" si="17"/>
        <v>17.96</v>
      </c>
      <c r="AT51">
        <f t="shared" si="17"/>
        <v>29.93</v>
      </c>
      <c r="AU51">
        <f t="shared" si="17"/>
        <v>30.56</v>
      </c>
    </row>
    <row r="52" spans="3:47" x14ac:dyDescent="0.2">
      <c r="C52" t="str">
        <f>[2]MECS_EnergyPrices!A30</f>
        <v>337</v>
      </c>
      <c r="D52">
        <f>[2]MECS_EnergyPrices!C88</f>
        <v>6.59</v>
      </c>
      <c r="E52">
        <f>[2]MECS_EnergyPrices!D88</f>
        <v>5.22</v>
      </c>
      <c r="F52">
        <f>[2]MECS_EnergyPrices!E88</f>
        <v>5.8209999999999997</v>
      </c>
      <c r="G52">
        <f>[2]MECS_EnergyPrices!F88</f>
        <v>5.57</v>
      </c>
      <c r="H52">
        <f>[2]MECS_EnergyPrices!G88</f>
        <v>5.41</v>
      </c>
      <c r="I52">
        <f>[2]MECS_EnergyPrices!H88</f>
        <v>8.2200000000000006</v>
      </c>
      <c r="J52">
        <f>[2]MECS_EnergyPrices!I88</f>
        <v>16.940000000000001</v>
      </c>
      <c r="K52">
        <f>[2]MECS_EnergyPrices!J88</f>
        <v>20.07</v>
      </c>
      <c r="L52" s="3">
        <f>[3]MECS_EnergyPrices!K88</f>
        <v>29.93</v>
      </c>
      <c r="O52">
        <v>6.59</v>
      </c>
      <c r="P52">
        <v>5.22</v>
      </c>
      <c r="Q52">
        <v>5.8209999999999997</v>
      </c>
      <c r="R52">
        <v>5.57</v>
      </c>
      <c r="S52">
        <v>5.41</v>
      </c>
      <c r="T52">
        <v>8.2200000000000006</v>
      </c>
      <c r="U52">
        <v>16.940000000000001</v>
      </c>
      <c r="V52">
        <v>20.07</v>
      </c>
      <c r="W52" s="3">
        <f t="shared" si="12"/>
        <v>29.93</v>
      </c>
    </row>
    <row r="53" spans="3:47" x14ac:dyDescent="0.2">
      <c r="C53" t="str">
        <f>[2]MECS_EnergyPrices!A31</f>
        <v>339</v>
      </c>
      <c r="D53">
        <f>[2]MECS_EnergyPrices!C89</f>
        <v>6.61</v>
      </c>
      <c r="E53">
        <f>[2]MECS_EnergyPrices!D89</f>
        <v>4.9800000000000004</v>
      </c>
      <c r="F53">
        <f>[2]MECS_EnergyPrices!E89</f>
        <v>6.1180000000000003</v>
      </c>
      <c r="G53">
        <f>[2]MECS_EnergyPrices!F89</f>
        <v>3.88</v>
      </c>
      <c r="H53">
        <f>[2]MECS_EnergyPrices!G89</f>
        <v>4.3</v>
      </c>
      <c r="I53">
        <f>[2]MECS_EnergyPrices!H89</f>
        <v>7.07</v>
      </c>
      <c r="J53">
        <f>[2]MECS_EnergyPrices!I89</f>
        <v>17.32</v>
      </c>
      <c r="K53">
        <f>[2]MECS_EnergyPrices!J89</f>
        <v>18.23</v>
      </c>
      <c r="L53" s="3">
        <f>[3]MECS_EnergyPrices!K89</f>
        <v>30.56</v>
      </c>
      <c r="O53">
        <v>6.61</v>
      </c>
      <c r="P53">
        <v>4.9800000000000004</v>
      </c>
      <c r="Q53">
        <v>6.1180000000000003</v>
      </c>
      <c r="R53">
        <v>3.88</v>
      </c>
      <c r="S53">
        <v>4.3</v>
      </c>
      <c r="T53">
        <v>7.07</v>
      </c>
      <c r="U53">
        <v>17.32</v>
      </c>
      <c r="V53">
        <v>18.23</v>
      </c>
      <c r="W53" s="3">
        <f t="shared" si="12"/>
        <v>30.56</v>
      </c>
    </row>
    <row r="54" spans="3:47" x14ac:dyDescent="0.2">
      <c r="C54" s="9" t="s">
        <v>36</v>
      </c>
      <c r="D54">
        <f>[2]MECS_EnergyPrices!C90</f>
        <v>6.18</v>
      </c>
      <c r="E54">
        <f>[2]MECS_EnergyPrices!D90</f>
        <v>4.66</v>
      </c>
      <c r="F54">
        <f>[2]MECS_EnergyPrices!E90</f>
        <v>5.625</v>
      </c>
      <c r="G54">
        <f>[2]MECS_EnergyPrices!F90</f>
        <v>5.14</v>
      </c>
      <c r="H54">
        <f>[2]MECS_EnergyPrices!G90</f>
        <v>4.5</v>
      </c>
      <c r="I54">
        <f>[2]MECS_EnergyPrices!H90</f>
        <v>6.56</v>
      </c>
      <c r="J54">
        <f>[2]MECS_EnergyPrices!I90</f>
        <v>15.65</v>
      </c>
      <c r="K54">
        <f>[2]MECS_EnergyPrices!J90</f>
        <v>0</v>
      </c>
      <c r="O54">
        <v>6.18</v>
      </c>
      <c r="P54">
        <v>4.66</v>
      </c>
      <c r="Q54">
        <v>5.625</v>
      </c>
      <c r="R54">
        <v>5.14</v>
      </c>
      <c r="S54">
        <v>4.5</v>
      </c>
      <c r="T54">
        <v>6.56</v>
      </c>
      <c r="U54">
        <v>15.65</v>
      </c>
      <c r="V54">
        <v>0</v>
      </c>
    </row>
  </sheetData>
  <pageMargins left="0.75" right="0.75" top="1" bottom="1" header="0.5" footer="0.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S722"/>
  <sheetViews>
    <sheetView topLeftCell="AA694" workbookViewId="0">
      <selection activeCell="AJ730" sqref="AJ730"/>
    </sheetView>
  </sheetViews>
  <sheetFormatPr defaultRowHeight="12.75" x14ac:dyDescent="0.2"/>
  <cols>
    <col min="5" max="5" width="9.5703125" bestFit="1" customWidth="1"/>
    <col min="6" max="11" width="10.5703125" bestFit="1" customWidth="1"/>
    <col min="12" max="12" width="9.5703125" bestFit="1" customWidth="1"/>
    <col min="13" max="13" width="10.5703125" bestFit="1" customWidth="1"/>
    <col min="14" max="15" width="9.5703125" bestFit="1" customWidth="1"/>
    <col min="16" max="17" width="10.5703125" bestFit="1" customWidth="1"/>
    <col min="18" max="18" width="9.5703125" bestFit="1" customWidth="1"/>
    <col min="19" max="22" width="10.5703125" bestFit="1" customWidth="1"/>
    <col min="23" max="23" width="9.5703125" bestFit="1" customWidth="1"/>
    <col min="24" max="25" width="10.5703125" bestFit="1" customWidth="1"/>
  </cols>
  <sheetData>
    <row r="3" spans="1:45" x14ac:dyDescent="0.2">
      <c r="A3" s="9" t="s">
        <v>40</v>
      </c>
    </row>
    <row r="8" spans="1:45" x14ac:dyDescent="0.2">
      <c r="AQ8" s="7" t="s">
        <v>32</v>
      </c>
      <c r="AR8" s="7" t="s">
        <v>33</v>
      </c>
      <c r="AS8" s="9" t="s">
        <v>38</v>
      </c>
    </row>
    <row r="9" spans="1:45" x14ac:dyDescent="0.2">
      <c r="AQ9" s="7">
        <v>1985</v>
      </c>
      <c r="AR9" s="7" t="s">
        <v>7</v>
      </c>
      <c r="AS9" s="3">
        <f t="shared" ref="AS9:AS29" si="0">F92</f>
        <v>6.58</v>
      </c>
    </row>
    <row r="10" spans="1:45" x14ac:dyDescent="0.2">
      <c r="AQ10" s="7">
        <v>1985</v>
      </c>
      <c r="AR10" s="7" t="s">
        <v>8</v>
      </c>
      <c r="AS10" s="3">
        <f t="shared" si="0"/>
        <v>6.36</v>
      </c>
    </row>
    <row r="11" spans="1:45" x14ac:dyDescent="0.2">
      <c r="AQ11" s="7">
        <v>1985</v>
      </c>
      <c r="AR11" s="7" t="s">
        <v>9</v>
      </c>
      <c r="AS11" s="3">
        <f t="shared" si="0"/>
        <v>6.02</v>
      </c>
    </row>
    <row r="12" spans="1:45" x14ac:dyDescent="0.2">
      <c r="AQ12" s="7">
        <v>1985</v>
      </c>
      <c r="AR12" s="7" t="s">
        <v>10</v>
      </c>
      <c r="AS12" s="3">
        <f t="shared" si="0"/>
        <v>6.02</v>
      </c>
    </row>
    <row r="13" spans="1:45" x14ac:dyDescent="0.2">
      <c r="AQ13" s="7">
        <v>1985</v>
      </c>
      <c r="AR13" s="7" t="s">
        <v>11</v>
      </c>
      <c r="AS13" s="3">
        <f t="shared" si="0"/>
        <v>6.48</v>
      </c>
    </row>
    <row r="14" spans="1:45" x14ac:dyDescent="0.2">
      <c r="AQ14" s="7">
        <v>1985</v>
      </c>
      <c r="AR14" s="7" t="s">
        <v>12</v>
      </c>
      <c r="AS14" s="3">
        <f t="shared" si="0"/>
        <v>6.44</v>
      </c>
    </row>
    <row r="15" spans="1:45" x14ac:dyDescent="0.2">
      <c r="AQ15" s="7">
        <v>1985</v>
      </c>
      <c r="AR15" s="7" t="s">
        <v>13</v>
      </c>
      <c r="AS15" s="3">
        <f t="shared" si="0"/>
        <v>6.23</v>
      </c>
    </row>
    <row r="16" spans="1:45" x14ac:dyDescent="0.2">
      <c r="AQ16" s="7">
        <v>1985</v>
      </c>
      <c r="AR16" s="7" t="s">
        <v>14</v>
      </c>
      <c r="AS16" s="3">
        <f t="shared" si="0"/>
        <v>5.95</v>
      </c>
    </row>
    <row r="17" spans="43:45" x14ac:dyDescent="0.2">
      <c r="AQ17" s="7">
        <v>1985</v>
      </c>
      <c r="AR17" s="7" t="s">
        <v>15</v>
      </c>
      <c r="AS17" s="3">
        <f t="shared" si="0"/>
        <v>5.99</v>
      </c>
    </row>
    <row r="18" spans="43:45" x14ac:dyDescent="0.2">
      <c r="AQ18" s="7">
        <v>1985</v>
      </c>
      <c r="AR18" s="7" t="s">
        <v>16</v>
      </c>
      <c r="AS18" s="3">
        <f t="shared" si="0"/>
        <v>5.34</v>
      </c>
    </row>
    <row r="19" spans="43:45" x14ac:dyDescent="0.2">
      <c r="AQ19" s="7">
        <v>1985</v>
      </c>
      <c r="AR19" s="7" t="s">
        <v>17</v>
      </c>
      <c r="AS19" s="3">
        <f t="shared" si="0"/>
        <v>5.83</v>
      </c>
    </row>
    <row r="20" spans="43:45" x14ac:dyDescent="0.2">
      <c r="AQ20" s="7">
        <v>1985</v>
      </c>
      <c r="AR20" s="7" t="s">
        <v>18</v>
      </c>
      <c r="AS20" s="3">
        <f t="shared" si="0"/>
        <v>6.16</v>
      </c>
    </row>
    <row r="21" spans="43:45" x14ac:dyDescent="0.2">
      <c r="AQ21" s="7">
        <v>1985</v>
      </c>
      <c r="AR21" s="7" t="s">
        <v>19</v>
      </c>
      <c r="AS21" s="3">
        <f t="shared" si="0"/>
        <v>6.44</v>
      </c>
    </row>
    <row r="22" spans="43:45" x14ac:dyDescent="0.2">
      <c r="AQ22" s="7">
        <v>1985</v>
      </c>
      <c r="AR22" s="7" t="s">
        <v>20</v>
      </c>
      <c r="AS22" s="3">
        <f t="shared" si="0"/>
        <v>6.06</v>
      </c>
    </row>
    <row r="23" spans="43:45" x14ac:dyDescent="0.2">
      <c r="AQ23" s="7">
        <v>1985</v>
      </c>
      <c r="AR23" s="7" t="s">
        <v>21</v>
      </c>
      <c r="AS23" s="3">
        <f t="shared" si="0"/>
        <v>6.54</v>
      </c>
    </row>
    <row r="24" spans="43:45" x14ac:dyDescent="0.2">
      <c r="AQ24" s="7">
        <v>1985</v>
      </c>
      <c r="AR24" s="7" t="s">
        <v>22</v>
      </c>
      <c r="AS24" s="3">
        <f t="shared" si="0"/>
        <v>6.23</v>
      </c>
    </row>
    <row r="25" spans="43:45" x14ac:dyDescent="0.2">
      <c r="AQ25" s="7">
        <v>1985</v>
      </c>
      <c r="AR25" s="7" t="s">
        <v>23</v>
      </c>
      <c r="AS25" s="3">
        <f t="shared" si="0"/>
        <v>6.109</v>
      </c>
    </row>
    <row r="26" spans="43:45" x14ac:dyDescent="0.2">
      <c r="AQ26" s="7">
        <v>1985</v>
      </c>
      <c r="AR26" s="7" t="s">
        <v>24</v>
      </c>
      <c r="AS26" s="3">
        <f t="shared" si="0"/>
        <v>6.1</v>
      </c>
    </row>
    <row r="27" spans="43:45" x14ac:dyDescent="0.2">
      <c r="AQ27" s="7">
        <v>1985</v>
      </c>
      <c r="AR27" s="7" t="s">
        <v>25</v>
      </c>
      <c r="AS27" s="3">
        <f t="shared" si="0"/>
        <v>6.17</v>
      </c>
    </row>
    <row r="28" spans="43:45" x14ac:dyDescent="0.2">
      <c r="AQ28" s="7">
        <v>1985</v>
      </c>
      <c r="AR28" s="7" t="s">
        <v>26</v>
      </c>
      <c r="AS28" s="3">
        <f t="shared" si="0"/>
        <v>6.59</v>
      </c>
    </row>
    <row r="29" spans="43:45" x14ac:dyDescent="0.2">
      <c r="AQ29" s="7">
        <v>1985</v>
      </c>
      <c r="AR29" s="7" t="s">
        <v>27</v>
      </c>
      <c r="AS29" s="3">
        <f t="shared" si="0"/>
        <v>6.61</v>
      </c>
    </row>
    <row r="30" spans="43:45" x14ac:dyDescent="0.2">
      <c r="AQ30" s="7">
        <v>1986</v>
      </c>
      <c r="AR30" s="7" t="s">
        <v>7</v>
      </c>
      <c r="AS30" s="3">
        <f t="shared" ref="AS30:AS50" si="1">G92</f>
        <v>4.2122748003327439</v>
      </c>
    </row>
    <row r="31" spans="43:45" x14ac:dyDescent="0.2">
      <c r="AQ31" s="7">
        <v>1986</v>
      </c>
      <c r="AR31" s="7" t="s">
        <v>8</v>
      </c>
      <c r="AS31" s="3">
        <f t="shared" si="1"/>
        <v>4.8919998967104865</v>
      </c>
    </row>
    <row r="32" spans="43:45" x14ac:dyDescent="0.2">
      <c r="AQ32" s="7">
        <v>1986</v>
      </c>
      <c r="AR32" s="7" t="s">
        <v>9</v>
      </c>
      <c r="AS32" s="3">
        <f t="shared" si="1"/>
        <v>3.8431199723113827</v>
      </c>
    </row>
    <row r="33" spans="43:45" x14ac:dyDescent="0.2">
      <c r="AQ33" s="7">
        <v>1986</v>
      </c>
      <c r="AR33" s="7" t="s">
        <v>10</v>
      </c>
      <c r="AS33" s="3">
        <f t="shared" si="1"/>
        <v>5.0081089266334411</v>
      </c>
    </row>
    <row r="34" spans="43:45" x14ac:dyDescent="0.2">
      <c r="AQ34" s="7">
        <v>1986</v>
      </c>
      <c r="AR34" s="7" t="s">
        <v>11</v>
      </c>
      <c r="AS34" s="3">
        <f t="shared" si="1"/>
        <v>4.5875000000000004</v>
      </c>
    </row>
    <row r="35" spans="43:45" x14ac:dyDescent="0.2">
      <c r="AQ35" s="7">
        <v>1986</v>
      </c>
      <c r="AR35" s="7" t="s">
        <v>12</v>
      </c>
      <c r="AS35" s="3">
        <f t="shared" si="1"/>
        <v>4.4074302011151909</v>
      </c>
    </row>
    <row r="36" spans="43:45" x14ac:dyDescent="0.2">
      <c r="AQ36" s="7">
        <v>1986</v>
      </c>
      <c r="AR36" s="7" t="s">
        <v>13</v>
      </c>
      <c r="AS36" s="3">
        <f t="shared" si="1"/>
        <v>4.9697220804893476</v>
      </c>
    </row>
    <row r="37" spans="43:45" x14ac:dyDescent="0.2">
      <c r="AQ37" s="7">
        <v>1986</v>
      </c>
      <c r="AR37" s="7" t="s">
        <v>14</v>
      </c>
      <c r="AS37" s="3">
        <f t="shared" si="1"/>
        <v>4.3185127644472203</v>
      </c>
    </row>
    <row r="38" spans="43:45" x14ac:dyDescent="0.2">
      <c r="AQ38" s="7">
        <v>1986</v>
      </c>
      <c r="AR38" s="7" t="s">
        <v>15</v>
      </c>
      <c r="AS38" s="3">
        <f t="shared" si="1"/>
        <v>4.0635280027121059</v>
      </c>
    </row>
    <row r="39" spans="43:45" x14ac:dyDescent="0.2">
      <c r="AQ39" s="7">
        <v>1986</v>
      </c>
      <c r="AR39" s="7" t="s">
        <v>16</v>
      </c>
      <c r="AS39" s="3">
        <f t="shared" si="1"/>
        <v>3.8949384430399689</v>
      </c>
    </row>
    <row r="40" spans="43:45" x14ac:dyDescent="0.2">
      <c r="AQ40" s="7">
        <v>1986</v>
      </c>
      <c r="AR40" s="7" t="s">
        <v>17</v>
      </c>
      <c r="AS40" s="3">
        <f t="shared" si="1"/>
        <v>4.1218427805372784</v>
      </c>
    </row>
    <row r="41" spans="43:45" x14ac:dyDescent="0.2">
      <c r="AQ41" s="7">
        <v>1986</v>
      </c>
      <c r="AR41" s="7" t="s">
        <v>18</v>
      </c>
      <c r="AS41" s="3">
        <f t="shared" si="1"/>
        <v>5.0497523985404449</v>
      </c>
    </row>
    <row r="42" spans="43:45" x14ac:dyDescent="0.2">
      <c r="AQ42" s="7">
        <v>1986</v>
      </c>
      <c r="AR42" s="7" t="s">
        <v>19</v>
      </c>
      <c r="AS42" s="3">
        <f t="shared" si="1"/>
        <v>4.5836668735272896</v>
      </c>
    </row>
    <row r="43" spans="43:45" x14ac:dyDescent="0.2">
      <c r="AQ43" s="7">
        <v>1986</v>
      </c>
      <c r="AR43" s="7" t="s">
        <v>20</v>
      </c>
      <c r="AS43" s="3">
        <f t="shared" si="1"/>
        <v>4.919192177824427</v>
      </c>
    </row>
    <row r="44" spans="43:45" x14ac:dyDescent="0.2">
      <c r="AQ44" s="7">
        <v>1986</v>
      </c>
      <c r="AR44" s="7" t="s">
        <v>21</v>
      </c>
      <c r="AS44" s="3">
        <f t="shared" si="1"/>
        <v>4.2254634899977344</v>
      </c>
    </row>
    <row r="45" spans="43:45" x14ac:dyDescent="0.2">
      <c r="AQ45" s="7">
        <v>1986</v>
      </c>
      <c r="AR45" s="7" t="s">
        <v>22</v>
      </c>
      <c r="AS45" s="3">
        <f t="shared" si="1"/>
        <v>4.3109730480828219</v>
      </c>
    </row>
    <row r="46" spans="43:45" x14ac:dyDescent="0.2">
      <c r="AQ46" s="7">
        <v>1986</v>
      </c>
      <c r="AR46" s="7" t="s">
        <v>23</v>
      </c>
      <c r="AS46" s="3">
        <f t="shared" si="1"/>
        <v>3.9493329237958759</v>
      </c>
    </row>
    <row r="47" spans="43:45" x14ac:dyDescent="0.2">
      <c r="AQ47" s="7">
        <v>1986</v>
      </c>
      <c r="AR47" s="7" t="s">
        <v>24</v>
      </c>
      <c r="AS47" s="3">
        <f t="shared" si="1"/>
        <v>5.3122261338558641</v>
      </c>
    </row>
    <row r="48" spans="43:45" x14ac:dyDescent="0.2">
      <c r="AQ48" s="7">
        <v>1986</v>
      </c>
      <c r="AR48" s="7" t="s">
        <v>25</v>
      </c>
      <c r="AS48" s="3">
        <f t="shared" si="1"/>
        <v>4.1636095407660152</v>
      </c>
    </row>
    <row r="49" spans="4:45" x14ac:dyDescent="0.2">
      <c r="AQ49" s="7">
        <v>1986</v>
      </c>
      <c r="AR49" s="7" t="s">
        <v>26</v>
      </c>
      <c r="AS49" s="3">
        <f t="shared" si="1"/>
        <v>5.3269244571890422</v>
      </c>
    </row>
    <row r="50" spans="4:45" x14ac:dyDescent="0.2">
      <c r="AQ50" s="7">
        <v>1986</v>
      </c>
      <c r="AR50" s="7" t="s">
        <v>27</v>
      </c>
      <c r="AS50" s="3">
        <f t="shared" si="1"/>
        <v>5.5280476950923951</v>
      </c>
    </row>
    <row r="51" spans="4:45" x14ac:dyDescent="0.2">
      <c r="E51" s="19">
        <v>311</v>
      </c>
      <c r="F51" s="19">
        <v>312</v>
      </c>
      <c r="G51" s="19">
        <v>313</v>
      </c>
      <c r="H51" s="19">
        <v>314</v>
      </c>
      <c r="I51" s="19">
        <v>315</v>
      </c>
      <c r="J51" s="19">
        <v>316</v>
      </c>
      <c r="K51" s="19">
        <v>321</v>
      </c>
      <c r="L51" s="19">
        <v>322</v>
      </c>
      <c r="M51" s="19">
        <v>323</v>
      </c>
      <c r="N51" s="19">
        <v>324</v>
      </c>
      <c r="O51" s="19">
        <v>325</v>
      </c>
      <c r="P51" s="19">
        <v>326</v>
      </c>
      <c r="Q51" s="19">
        <v>327</v>
      </c>
      <c r="R51" s="19">
        <v>331</v>
      </c>
      <c r="S51" s="19">
        <v>332</v>
      </c>
      <c r="T51" s="19">
        <v>333</v>
      </c>
      <c r="U51" s="19">
        <v>334</v>
      </c>
      <c r="V51" s="19">
        <v>335</v>
      </c>
      <c r="W51" s="19">
        <v>336</v>
      </c>
      <c r="X51" s="19">
        <v>337</v>
      </c>
      <c r="Y51" s="19">
        <v>339</v>
      </c>
      <c r="AQ51" s="7">
        <v>1987</v>
      </c>
      <c r="AR51" s="7" t="s">
        <v>7</v>
      </c>
      <c r="AS51" s="3">
        <f t="shared" ref="AS51:AS71" si="2">H92</f>
        <v>5.3457953851470235</v>
      </c>
    </row>
    <row r="52" spans="4:45" x14ac:dyDescent="0.2">
      <c r="D52" s="7">
        <v>1984</v>
      </c>
      <c r="E52" s="3">
        <f>'Dist-311'!P8</f>
        <v>6.8788253273930797</v>
      </c>
      <c r="F52" s="3">
        <f>'Dist-312'!P8</f>
        <v>6.5376405344330184</v>
      </c>
      <c r="G52" s="3">
        <f>'Dist-313'!P8</f>
        <v>6.2919632392529641</v>
      </c>
      <c r="H52" s="3">
        <f>'Dist-314'!P8</f>
        <v>6.1848930559974384</v>
      </c>
      <c r="I52" s="3">
        <f>'Dist-315'!P8</f>
        <v>6.74</v>
      </c>
      <c r="J52" s="3">
        <f>'Dist-316'!P8</f>
        <v>6.6955204890878033</v>
      </c>
      <c r="K52" s="3">
        <f>'Dist-321'!P8</f>
        <v>6.4458892544808872</v>
      </c>
      <c r="L52" s="3">
        <f>'Dist-322'!P8</f>
        <v>6.1520952582261845</v>
      </c>
      <c r="M52" s="3">
        <f>'Dist-323'!P8</f>
        <v>6.2513605523806861</v>
      </c>
      <c r="N52" s="3">
        <f>'Dist-324'!P8</f>
        <v>5.5534015237108552</v>
      </c>
      <c r="O52" s="3">
        <f>'Dist-325'!P8</f>
        <v>6.061010783496787</v>
      </c>
      <c r="P52" s="3">
        <f>'Dist-326'!P8</f>
        <v>6.4365752428330927</v>
      </c>
      <c r="Q52" s="3">
        <f>'Dist-327'!P8</f>
        <v>6.6905367055168652</v>
      </c>
      <c r="R52" s="3">
        <f>'Dist-331'!P8</f>
        <v>6.2397535705072107</v>
      </c>
      <c r="S52" s="3">
        <f>'Dist-332'!P8</f>
        <v>6.8509284675885205</v>
      </c>
      <c r="T52" s="3">
        <f>'Dist-333'!P8</f>
        <v>6.505235922655543</v>
      </c>
      <c r="U52" s="3">
        <f>'Dist-334'!P8</f>
        <v>6.3827325776178796</v>
      </c>
      <c r="V52" s="3">
        <f>'Dist-335'!P8</f>
        <v>6.2701839813253271</v>
      </c>
      <c r="W52" s="3">
        <f>'Dist-336'!P8</f>
        <v>6.4255601378029272</v>
      </c>
      <c r="X52" s="3">
        <f>'Dist-337'!P8</f>
        <v>6.8270973244555968</v>
      </c>
      <c r="Y52" s="3">
        <f>'Dist-339'!P8</f>
        <v>6.8217211841423868</v>
      </c>
      <c r="AQ52" s="7">
        <v>1987</v>
      </c>
      <c r="AR52" s="7" t="s">
        <v>8</v>
      </c>
      <c r="AS52" s="3">
        <f t="shared" si="2"/>
        <v>3.8042758718651819</v>
      </c>
    </row>
    <row r="53" spans="4:45" x14ac:dyDescent="0.2">
      <c r="D53" s="7">
        <v>1985</v>
      </c>
      <c r="E53" s="3">
        <f>'Dist-311'!P9</f>
        <v>6.58</v>
      </c>
      <c r="F53" s="3">
        <f>'Dist-312'!P9</f>
        <v>6.36</v>
      </c>
      <c r="G53" s="3">
        <f>'Dist-313'!P9</f>
        <v>6.02</v>
      </c>
      <c r="H53" s="3">
        <f>'Dist-314'!P9</f>
        <v>6.02</v>
      </c>
      <c r="I53" s="3">
        <f>'Dist-315'!P9</f>
        <v>6.48</v>
      </c>
      <c r="J53" s="3">
        <f>'Dist-316'!P9</f>
        <v>6.44</v>
      </c>
      <c r="K53" s="3">
        <f>'Dist-321'!P9</f>
        <v>6.23</v>
      </c>
      <c r="L53" s="3">
        <f>'Dist-322'!P9</f>
        <v>5.95</v>
      </c>
      <c r="M53" s="3">
        <f>'Dist-323'!P9</f>
        <v>5.99</v>
      </c>
      <c r="N53" s="3">
        <f>'Dist-324'!P9</f>
        <v>5.34</v>
      </c>
      <c r="O53" s="3">
        <f>'Dist-325'!P9</f>
        <v>5.83</v>
      </c>
      <c r="P53" s="3">
        <f>'Dist-326'!P9</f>
        <v>6.16</v>
      </c>
      <c r="Q53" s="3">
        <f>'Dist-327'!P9</f>
        <v>6.44</v>
      </c>
      <c r="R53" s="3">
        <f>'Dist-331'!P9</f>
        <v>6.06</v>
      </c>
      <c r="S53" s="3">
        <f>'Dist-332'!P9</f>
        <v>6.54</v>
      </c>
      <c r="T53" s="3">
        <f>'Dist-333'!P9</f>
        <v>6.23</v>
      </c>
      <c r="U53" s="3">
        <f>'Dist-334'!P9</f>
        <v>6.109</v>
      </c>
      <c r="V53" s="3">
        <f>'Dist-335'!P9</f>
        <v>6.1</v>
      </c>
      <c r="W53" s="3">
        <f>'Dist-336'!P9</f>
        <v>6.17</v>
      </c>
      <c r="X53" s="3">
        <f>'Dist-337'!P9</f>
        <v>6.59</v>
      </c>
      <c r="Y53" s="3">
        <f>'Dist-339'!P9</f>
        <v>6.61</v>
      </c>
      <c r="AQ53" s="7">
        <v>1987</v>
      </c>
      <c r="AR53" s="7" t="s">
        <v>9</v>
      </c>
      <c r="AS53" s="3">
        <f t="shared" si="2"/>
        <v>4.3563582250244277</v>
      </c>
    </row>
    <row r="54" spans="4:45" x14ac:dyDescent="0.2">
      <c r="D54" s="7">
        <v>1986</v>
      </c>
      <c r="E54" s="3">
        <f>'Dist-311'!P10</f>
        <v>4.2122748003327439</v>
      </c>
      <c r="F54" s="3">
        <f>'Dist-312'!P10</f>
        <v>4.8919998967104865</v>
      </c>
      <c r="G54" s="3">
        <f>'Dist-313'!P10</f>
        <v>3.8431199723113827</v>
      </c>
      <c r="H54" s="3">
        <f>'Dist-314'!P10</f>
        <v>5.0081089266334411</v>
      </c>
      <c r="I54" s="3">
        <f>'Dist-315'!P10</f>
        <v>4.5875000000000004</v>
      </c>
      <c r="J54" s="3">
        <f>'Dist-316'!P10</f>
        <v>4.4074302011151909</v>
      </c>
      <c r="K54" s="3">
        <f>'Dist-321'!P10</f>
        <v>4.9697220804893476</v>
      </c>
      <c r="L54" s="3">
        <f>'Dist-322'!P10</f>
        <v>4.3185127644472203</v>
      </c>
      <c r="M54" s="3">
        <f>'Dist-323'!P10</f>
        <v>4.0635280027121059</v>
      </c>
      <c r="N54" s="3">
        <f>'Dist-324'!P10</f>
        <v>3.8949384430399689</v>
      </c>
      <c r="O54" s="3">
        <f>'Dist-325'!P10</f>
        <v>4.1218427805372784</v>
      </c>
      <c r="P54" s="3">
        <f>'Dist-326'!P10</f>
        <v>5.0497523985404449</v>
      </c>
      <c r="Q54" s="3">
        <f>'Dist-327'!P10</f>
        <v>4.5836668735272896</v>
      </c>
      <c r="R54" s="3">
        <f>'Dist-331'!P10</f>
        <v>4.919192177824427</v>
      </c>
      <c r="S54" s="3">
        <f>'Dist-332'!P10</f>
        <v>4.2254634899977344</v>
      </c>
      <c r="T54" s="3">
        <f>'Dist-333'!P10</f>
        <v>4.3109730480828219</v>
      </c>
      <c r="U54" s="3">
        <f>'Dist-334'!P10</f>
        <v>3.9493329237958759</v>
      </c>
      <c r="V54" s="3">
        <f>'Dist-335'!P10</f>
        <v>5.3122261338558641</v>
      </c>
      <c r="W54" s="3">
        <f>'Dist-336'!P10</f>
        <v>4.1636095407660152</v>
      </c>
      <c r="X54" s="3">
        <f>'Dist-337'!P10</f>
        <v>5.3269244571890422</v>
      </c>
      <c r="Y54" s="3">
        <f>'Dist-339'!P10</f>
        <v>5.5280476950923951</v>
      </c>
      <c r="AQ54" s="7">
        <v>1987</v>
      </c>
      <c r="AR54" s="7" t="s">
        <v>10</v>
      </c>
      <c r="AS54" s="3">
        <f t="shared" si="2"/>
        <v>3.9018601128838761</v>
      </c>
    </row>
    <row r="55" spans="4:45" x14ac:dyDescent="0.2">
      <c r="D55" s="7">
        <v>1987</v>
      </c>
      <c r="E55" s="3">
        <f>'Dist-311'!P11</f>
        <v>5.3457953851470235</v>
      </c>
      <c r="F55" s="3">
        <f>'Dist-312'!P11</f>
        <v>3.8042758718651819</v>
      </c>
      <c r="G55" s="3">
        <f>'Dist-313'!P11</f>
        <v>4.3563582250244277</v>
      </c>
      <c r="H55" s="3">
        <f>'Dist-314'!P11</f>
        <v>3.9018601128838761</v>
      </c>
      <c r="I55" s="3">
        <f>'Dist-315'!P11</f>
        <v>5.2725</v>
      </c>
      <c r="J55" s="3">
        <f>'Dist-316'!P11</f>
        <v>4.9027203531015218</v>
      </c>
      <c r="K55" s="3">
        <f>'Dist-321'!P11</f>
        <v>5.022269410420825</v>
      </c>
      <c r="L55" s="3">
        <f>'Dist-322'!P11</f>
        <v>4.2285500194768737</v>
      </c>
      <c r="M55" s="3">
        <f>'Dist-323'!P11</f>
        <v>4.7273144331871233</v>
      </c>
      <c r="N55" s="3">
        <f>'Dist-324'!P11</f>
        <v>4.5687051473677336</v>
      </c>
      <c r="O55" s="3">
        <f>'Dist-325'!P11</f>
        <v>4.4518037605647134</v>
      </c>
      <c r="P55" s="3">
        <f>'Dist-326'!P11</f>
        <v>6.7086834670060504</v>
      </c>
      <c r="Q55" s="3">
        <f>'Dist-327'!P11</f>
        <v>5.2100283778014989</v>
      </c>
      <c r="R55" s="3">
        <f>'Dist-331'!P11</f>
        <v>4.1023472299181423</v>
      </c>
      <c r="S55" s="3">
        <f>'Dist-332'!P11</f>
        <v>4.9917487473872244</v>
      </c>
      <c r="T55" s="3">
        <f>'Dist-333'!P11</f>
        <v>4.422368138271275</v>
      </c>
      <c r="U55" s="3">
        <f>'Dist-334'!P11</f>
        <v>4.4982362653145476</v>
      </c>
      <c r="V55" s="3">
        <f>'Dist-335'!P11</f>
        <v>3.9992497893912544</v>
      </c>
      <c r="W55" s="3">
        <f>'Dist-336'!P11</f>
        <v>4.6862741470988958</v>
      </c>
      <c r="X55" s="3">
        <f>'Dist-337'!P11</f>
        <v>4.8781365878019036</v>
      </c>
      <c r="Y55" s="3">
        <f>'Dist-339'!P11</f>
        <v>4.6255672373970951</v>
      </c>
      <c r="AQ55" s="7">
        <v>1987</v>
      </c>
      <c r="AR55" s="7" t="s">
        <v>11</v>
      </c>
      <c r="AS55" s="3">
        <f t="shared" si="2"/>
        <v>5.2725</v>
      </c>
    </row>
    <row r="56" spans="4:45" x14ac:dyDescent="0.2">
      <c r="D56" s="7">
        <v>1988</v>
      </c>
      <c r="E56" s="3">
        <f>'Dist-311'!P12</f>
        <v>4.9862000000000002</v>
      </c>
      <c r="F56" s="3">
        <f>'Dist-312'!P12</f>
        <v>3.54</v>
      </c>
      <c r="G56" s="3">
        <f>'Dist-313'!P12</f>
        <v>4.01</v>
      </c>
      <c r="H56" s="3">
        <f>'Dist-314'!P12</f>
        <v>4.01</v>
      </c>
      <c r="I56" s="3">
        <f>'Dist-315'!P12</f>
        <v>5.13</v>
      </c>
      <c r="J56" s="3">
        <f>'Dist-316'!P12</f>
        <v>4.59</v>
      </c>
      <c r="K56" s="3">
        <f>'Dist-321'!P12</f>
        <v>5.22</v>
      </c>
      <c r="L56" s="3">
        <f>'Dist-322'!P12</f>
        <v>3.96</v>
      </c>
      <c r="M56" s="3">
        <f>'Dist-323'!P12</f>
        <v>4.5599999999999996</v>
      </c>
      <c r="N56" s="3">
        <f>'Dist-324'!P12</f>
        <v>4.5599999999999996</v>
      </c>
      <c r="O56" s="3">
        <f>'Dist-325'!P12</f>
        <v>4.3</v>
      </c>
      <c r="P56" s="3">
        <f>'Dist-326'!P12</f>
        <v>7.46</v>
      </c>
      <c r="Q56" s="3">
        <f>'Dist-327'!P12</f>
        <v>5.04</v>
      </c>
      <c r="R56" s="3">
        <f>'Dist-331'!P12</f>
        <v>4.18</v>
      </c>
      <c r="S56" s="3">
        <f>'Dist-332'!P12</f>
        <v>4.7699999999999996</v>
      </c>
      <c r="T56" s="3">
        <f>'Dist-333'!P12</f>
        <v>4.3600000000000003</v>
      </c>
      <c r="U56" s="3">
        <f>'Dist-334'!P12</f>
        <v>4.181</v>
      </c>
      <c r="V56" s="3">
        <f>'Dist-335'!P12</f>
        <v>4.37</v>
      </c>
      <c r="W56" s="3">
        <f>'Dist-336'!P12</f>
        <v>4.4000000000000004</v>
      </c>
      <c r="X56" s="3">
        <f>'Dist-337'!P12</f>
        <v>5.22</v>
      </c>
      <c r="Y56" s="3">
        <f>'Dist-339'!P12</f>
        <v>4.9800000000000004</v>
      </c>
      <c r="AQ56" s="7">
        <v>1987</v>
      </c>
      <c r="AR56" s="7" t="s">
        <v>12</v>
      </c>
      <c r="AS56" s="3">
        <f t="shared" si="2"/>
        <v>4.9027203531015218</v>
      </c>
    </row>
    <row r="57" spans="4:45" x14ac:dyDescent="0.2">
      <c r="D57" s="7">
        <v>1989</v>
      </c>
      <c r="E57" s="3">
        <f>'Dist-311'!P13</f>
        <v>5.8892259030432248</v>
      </c>
      <c r="F57" s="3">
        <f>'Dist-312'!P13</f>
        <v>3.8389149872003534</v>
      </c>
      <c r="G57" s="3">
        <f>'Dist-313'!P13</f>
        <v>4.4962823917563455</v>
      </c>
      <c r="H57" s="3">
        <f>'Dist-314'!P13</f>
        <v>3.7939188012619862</v>
      </c>
      <c r="I57" s="3">
        <f>'Dist-315'!P13</f>
        <v>5.957609999999999</v>
      </c>
      <c r="J57" s="3">
        <f>'Dist-316'!P13</f>
        <v>4.9952998642451227</v>
      </c>
      <c r="K57" s="3">
        <f>'Dist-321'!P13</f>
        <v>5.6072073952673316</v>
      </c>
      <c r="L57" s="3">
        <f>'Dist-322'!P13</f>
        <v>4.2587256672141809</v>
      </c>
      <c r="M57" s="3">
        <f>'Dist-323'!P13</f>
        <v>5.3579366191645068</v>
      </c>
      <c r="N57" s="3">
        <f>'Dist-324'!P13</f>
        <v>5.0222963392190687</v>
      </c>
      <c r="O57" s="3">
        <f>'Dist-325'!P13</f>
        <v>4.8267988800435297</v>
      </c>
      <c r="P57" s="3">
        <f>'Dist-326'!P13</f>
        <v>7.1117857992450872</v>
      </c>
      <c r="Q57" s="3">
        <f>'Dist-327'!P13</f>
        <v>5.6688383094138599</v>
      </c>
      <c r="R57" s="3">
        <f>'Dist-331'!P13</f>
        <v>4.4665601715298786</v>
      </c>
      <c r="S57" s="3">
        <f>'Dist-332'!P13</f>
        <v>5.4620395423667762</v>
      </c>
      <c r="T57" s="3">
        <f>'Dist-333'!P13</f>
        <v>4.9436461814854891</v>
      </c>
      <c r="U57" s="3">
        <f>'Dist-334'!P13</f>
        <v>4.8308327610337258</v>
      </c>
      <c r="V57" s="3">
        <f>'Dist-335'!P13</f>
        <v>4.1365123717458294</v>
      </c>
      <c r="W57" s="3">
        <f>'Dist-336'!P13</f>
        <v>5.0376687236617608</v>
      </c>
      <c r="X57" s="3">
        <f>'Dist-337'!P13</f>
        <v>5.2007668249724466</v>
      </c>
      <c r="Y57" s="3">
        <f>'Dist-339'!P13</f>
        <v>4.9807192590472908</v>
      </c>
      <c r="AQ57" s="7">
        <v>1987</v>
      </c>
      <c r="AR57" s="7" t="s">
        <v>13</v>
      </c>
      <c r="AS57" s="3">
        <f t="shared" si="2"/>
        <v>5.022269410420825</v>
      </c>
    </row>
    <row r="58" spans="4:45" x14ac:dyDescent="0.2">
      <c r="D58" s="7">
        <v>1990</v>
      </c>
      <c r="E58" s="3">
        <f>'Dist-311'!P14</f>
        <v>6.9912055138395051</v>
      </c>
      <c r="F58" s="3">
        <f>'Dist-312'!P14</f>
        <v>4.8218427087631346</v>
      </c>
      <c r="G58" s="3">
        <f>'Dist-313'!P14</f>
        <v>5.3206135553351732</v>
      </c>
      <c r="H58" s="3">
        <f>'Dist-314'!P14</f>
        <v>4.3522288523475279</v>
      </c>
      <c r="I58" s="3">
        <f>'Dist-315'!P14</f>
        <v>7.1193899999999992</v>
      </c>
      <c r="J58" s="3">
        <f>'Dist-316'!P14</f>
        <v>5.7166471589563672</v>
      </c>
      <c r="K58" s="3">
        <f>'Dist-321'!P14</f>
        <v>6.5449554213862662</v>
      </c>
      <c r="L58" s="3">
        <f>'Dist-322'!P14</f>
        <v>4.9608731208164656</v>
      </c>
      <c r="M58" s="3">
        <f>'Dist-323'!P14</f>
        <v>6.4907614848634854</v>
      </c>
      <c r="N58" s="3">
        <f>'Dist-324'!P14</f>
        <v>5.7522957775112964</v>
      </c>
      <c r="O58" s="3">
        <f>'Dist-325'!P14</f>
        <v>5.7288855498954243</v>
      </c>
      <c r="P58" s="3">
        <f>'Dist-326'!P14</f>
        <v>7.0818153962409056</v>
      </c>
      <c r="Q58" s="3">
        <f>'Dist-327'!P14</f>
        <v>6.614573163899939</v>
      </c>
      <c r="R58" s="3">
        <f>'Dist-331'!P14</f>
        <v>5.4688215939216196</v>
      </c>
      <c r="S58" s="3">
        <f>'Dist-332'!P14</f>
        <v>6.5446852211459392</v>
      </c>
      <c r="T58" s="3">
        <f>'Dist-333'!P14</f>
        <v>6.1084349123020774</v>
      </c>
      <c r="U58" s="3">
        <f>'Dist-334'!P14</f>
        <v>5.8257737749312213</v>
      </c>
      <c r="V58" s="3">
        <f>'Dist-335'!P14</f>
        <v>4.8488189611628316</v>
      </c>
      <c r="W58" s="3">
        <f>'Dist-336'!P14</f>
        <v>5.9984734932141892</v>
      </c>
      <c r="X58" s="3">
        <f>'Dist-337'!P14</f>
        <v>5.9855054263664735</v>
      </c>
      <c r="Y58" s="3">
        <f>'Dist-339'!P14</f>
        <v>5.8850346762239329</v>
      </c>
      <c r="AQ58" s="7">
        <v>1987</v>
      </c>
      <c r="AR58" s="7" t="s">
        <v>14</v>
      </c>
      <c r="AS58" s="3">
        <f t="shared" si="2"/>
        <v>4.2285500194768737</v>
      </c>
    </row>
    <row r="59" spans="4:45" x14ac:dyDescent="0.2">
      <c r="D59" s="7">
        <v>1991</v>
      </c>
      <c r="E59" s="3">
        <f>'Dist-311'!P15</f>
        <v>6.0640000000000001</v>
      </c>
      <c r="F59" s="3">
        <f>'Dist-312'!P15</f>
        <v>5.1529999999999996</v>
      </c>
      <c r="G59" s="3">
        <f>'Dist-313'!P15</f>
        <v>4.468</v>
      </c>
      <c r="H59" s="3">
        <f>'Dist-314'!P15</f>
        <v>4.468</v>
      </c>
      <c r="I59" s="3">
        <f>'Dist-315'!P15</f>
        <v>6.6669999999999998</v>
      </c>
      <c r="J59" s="3">
        <f>'Dist-316'!P15</f>
        <v>4.8639999999999999</v>
      </c>
      <c r="K59" s="3">
        <f>'Dist-321'!P15</f>
        <v>6.4210000000000003</v>
      </c>
      <c r="L59" s="3">
        <f>'Dist-322'!P15</f>
        <v>4.5659999999999998</v>
      </c>
      <c r="M59" s="3">
        <f>'Dist-323'!P15</f>
        <v>6.0019999999999998</v>
      </c>
      <c r="N59" s="3">
        <f>'Dist-324'!P15</f>
        <v>5.1639999999999997</v>
      </c>
      <c r="O59" s="3">
        <f>'Dist-325'!P15</f>
        <v>5.2839999999999998</v>
      </c>
      <c r="P59" s="3">
        <f>'Dist-326'!P15</f>
        <v>5.3719999999999999</v>
      </c>
      <c r="Q59" s="3">
        <f>'Dist-327'!P15</f>
        <v>6.01</v>
      </c>
      <c r="R59" s="3">
        <f>'Dist-331'!P15</f>
        <v>5.835</v>
      </c>
      <c r="S59" s="3">
        <f>'Dist-332'!P15</f>
        <v>5.7060000000000004</v>
      </c>
      <c r="T59" s="3">
        <f>'Dist-333'!P15</f>
        <v>5.7990000000000004</v>
      </c>
      <c r="U59" s="3">
        <f>'Dist-334'!P15</f>
        <v>5.1280000000000001</v>
      </c>
      <c r="V59" s="3">
        <f>'Dist-335'!P15</f>
        <v>5.2450000000000001</v>
      </c>
      <c r="W59" s="3">
        <f>'Dist-336'!P15</f>
        <v>5.3780000000000001</v>
      </c>
      <c r="X59" s="3">
        <f>'Dist-337'!P15</f>
        <v>5.8209999999999997</v>
      </c>
      <c r="Y59" s="3">
        <f>'Dist-339'!P15</f>
        <v>6.1180000000000003</v>
      </c>
      <c r="AQ59" s="7">
        <v>1987</v>
      </c>
      <c r="AR59" s="7" t="s">
        <v>15</v>
      </c>
      <c r="AS59" s="3">
        <f t="shared" si="2"/>
        <v>4.7273144331871233</v>
      </c>
    </row>
    <row r="60" spans="4:45" x14ac:dyDescent="0.2">
      <c r="D60" s="7">
        <v>1992</v>
      </c>
      <c r="E60" s="3">
        <f>'Dist-311'!P16</f>
        <v>5.8987131593829352</v>
      </c>
      <c r="F60" s="3">
        <f>'Dist-312'!P16</f>
        <v>4.6624399013631921</v>
      </c>
      <c r="G60" s="3">
        <f>'Dist-313'!P16</f>
        <v>4.3933234922709676</v>
      </c>
      <c r="H60" s="3">
        <f>'Dist-314'!P16</f>
        <v>4.2152048910825499</v>
      </c>
      <c r="I60" s="3">
        <f>'Dist-315'!P16</f>
        <v>6.1416899999999996</v>
      </c>
      <c r="J60" s="3">
        <f>'Dist-316'!P16</f>
        <v>4.4127055535366591</v>
      </c>
      <c r="K60" s="3">
        <f>'Dist-321'!P16</f>
        <v>6.2169313091813043</v>
      </c>
      <c r="L60" s="3">
        <f>'Dist-322'!P16</f>
        <v>4.5051090537136949</v>
      </c>
      <c r="M60" s="3">
        <f>'Dist-323'!P16</f>
        <v>5.8346107475238345</v>
      </c>
      <c r="N60" s="3">
        <f>'Dist-324'!P16</f>
        <v>4.9048068552474691</v>
      </c>
      <c r="O60" s="3">
        <f>'Dist-325'!P16</f>
        <v>5.0882693322965977</v>
      </c>
      <c r="P60" s="3">
        <f>'Dist-326'!P16</f>
        <v>5.0777653519308554</v>
      </c>
      <c r="Q60" s="3">
        <f>'Dist-327'!P16</f>
        <v>5.814599012975898</v>
      </c>
      <c r="R60" s="3">
        <f>'Dist-331'!P16</f>
        <v>5.241666375868915</v>
      </c>
      <c r="S60" s="3">
        <f>'Dist-332'!P16</f>
        <v>5.5886817955790908</v>
      </c>
      <c r="T60" s="3">
        <f>'Dist-333'!P16</f>
        <v>5.5123300179591119</v>
      </c>
      <c r="U60" s="3">
        <f>'Dist-334'!P16</f>
        <v>5.137305405126301</v>
      </c>
      <c r="V60" s="3">
        <f>'Dist-335'!P16</f>
        <v>4.9888706004720715</v>
      </c>
      <c r="W60" s="3">
        <f>'Dist-336'!P16</f>
        <v>4.9385817869087214</v>
      </c>
      <c r="X60" s="3">
        <f>'Dist-337'!P16</f>
        <v>5.5473854245893346</v>
      </c>
      <c r="Y60" s="3">
        <f>'Dist-339'!P16</f>
        <v>5.1494992627168665</v>
      </c>
      <c r="AQ60" s="7">
        <v>1987</v>
      </c>
      <c r="AR60" s="7" t="s">
        <v>16</v>
      </c>
      <c r="AS60" s="3">
        <f t="shared" si="2"/>
        <v>4.5687051473677336</v>
      </c>
    </row>
    <row r="61" spans="4:45" x14ac:dyDescent="0.2">
      <c r="D61" s="7">
        <v>1993</v>
      </c>
      <c r="E61" s="3">
        <f>'Dist-311'!P17</f>
        <v>5.7719908291782245</v>
      </c>
      <c r="F61" s="3">
        <f>'Dist-312'!P17</f>
        <v>4.4229198633735969</v>
      </c>
      <c r="G61" s="3">
        <f>'Dist-313'!P17</f>
        <v>4.4260568814889893</v>
      </c>
      <c r="H61" s="3">
        <f>'Dist-314'!P17</f>
        <v>4.2662579409195711</v>
      </c>
      <c r="I61" s="3">
        <f>'Dist-315'!P17</f>
        <v>5.7053099999999999</v>
      </c>
      <c r="J61" s="3">
        <f>'Dist-316'!P17</f>
        <v>4.0507775798196262</v>
      </c>
      <c r="K61" s="3">
        <f>'Dist-321'!P17</f>
        <v>6.2119307405751343</v>
      </c>
      <c r="L61" s="3">
        <f>'Dist-322'!P17</f>
        <v>4.5884281796001734</v>
      </c>
      <c r="M61" s="3">
        <f>'Dist-323'!P17</f>
        <v>5.7675462392893211</v>
      </c>
      <c r="N61" s="3">
        <f>'Dist-324'!P17</f>
        <v>4.7238163974883989</v>
      </c>
      <c r="O61" s="3">
        <f>'Dist-325'!P17</f>
        <v>5.0152438265248689</v>
      </c>
      <c r="P61" s="3">
        <f>'Dist-326'!P17</f>
        <v>4.8861471760883459</v>
      </c>
      <c r="Q61" s="3">
        <f>'Dist-327'!P17</f>
        <v>5.7143090684298938</v>
      </c>
      <c r="R61" s="3">
        <f>'Dist-331'!P17</f>
        <v>4.9094891161972685</v>
      </c>
      <c r="S61" s="3">
        <f>'Dist-332'!P17</f>
        <v>5.5931945660657378</v>
      </c>
      <c r="T61" s="3">
        <f>'Dist-333'!P17</f>
        <v>5.4269292776415714</v>
      </c>
      <c r="U61" s="3">
        <f>'Dist-334'!P17</f>
        <v>5.2572791230603757</v>
      </c>
      <c r="V61" s="3">
        <f>'Dist-335'!P17</f>
        <v>5.1080069190436967</v>
      </c>
      <c r="W61" s="3">
        <f>'Dist-336'!P17</f>
        <v>4.5889059212993075</v>
      </c>
      <c r="X61" s="3">
        <f>'Dist-337'!P17</f>
        <v>5.5800414353021219</v>
      </c>
      <c r="Y61" s="3">
        <f>'Dist-339'!P17</f>
        <v>4.510093759630923</v>
      </c>
      <c r="AQ61" s="7">
        <v>1987</v>
      </c>
      <c r="AR61" s="7" t="s">
        <v>17</v>
      </c>
      <c r="AS61" s="3">
        <f t="shared" si="2"/>
        <v>4.4518037605647134</v>
      </c>
    </row>
    <row r="62" spans="4:45" x14ac:dyDescent="0.2">
      <c r="D62" s="7">
        <v>1994</v>
      </c>
      <c r="E62" s="3">
        <f>'Dist-311'!P18</f>
        <v>5.47</v>
      </c>
      <c r="F62" s="3">
        <f>'Dist-312'!P18</f>
        <v>4.17</v>
      </c>
      <c r="G62" s="3">
        <f>'Dist-313'!P18</f>
        <v>4.32</v>
      </c>
      <c r="H62" s="3">
        <f>'Dist-314'!P18</f>
        <v>4.32</v>
      </c>
      <c r="I62" s="3">
        <f>'Dist-315'!P18</f>
        <v>5.15</v>
      </c>
      <c r="J62" s="3">
        <f>'Dist-316'!P18</f>
        <v>3.57</v>
      </c>
      <c r="K62" s="3">
        <f>'Dist-321'!P18</f>
        <v>6.14</v>
      </c>
      <c r="L62" s="3">
        <f>'Dist-322'!P18</f>
        <v>4.59</v>
      </c>
      <c r="M62" s="3">
        <f>'Dist-323'!P18</f>
        <v>5.57</v>
      </c>
      <c r="N62" s="3">
        <f>'Dist-324'!P18</f>
        <v>4.4400000000000004</v>
      </c>
      <c r="O62" s="3">
        <f>'Dist-325'!P18</f>
        <v>4.84</v>
      </c>
      <c r="P62" s="3">
        <f>'Dist-326'!P18</f>
        <v>4.5599999999999996</v>
      </c>
      <c r="Q62" s="3">
        <f>'Dist-327'!P18</f>
        <v>5.49</v>
      </c>
      <c r="R62" s="3">
        <f>'Dist-331'!P18</f>
        <v>4.57</v>
      </c>
      <c r="S62" s="3">
        <f>'Dist-332'!P18</f>
        <v>5.44</v>
      </c>
      <c r="T62" s="3">
        <f>'Dist-333'!P18</f>
        <v>5.24</v>
      </c>
      <c r="U62" s="3">
        <f>'Dist-334'!P18</f>
        <v>5.2349999999999994</v>
      </c>
      <c r="V62" s="3">
        <f>'Dist-335'!P18</f>
        <v>5.25</v>
      </c>
      <c r="W62" s="3">
        <f>'Dist-336'!P18</f>
        <v>4.12</v>
      </c>
      <c r="X62" s="3">
        <f>'Dist-337'!P18</f>
        <v>5.57</v>
      </c>
      <c r="Y62" s="3">
        <f>'Dist-339'!P18</f>
        <v>3.88</v>
      </c>
      <c r="AQ62" s="7">
        <v>1987</v>
      </c>
      <c r="AR62" s="7" t="s">
        <v>18</v>
      </c>
      <c r="AS62" s="3">
        <f t="shared" si="2"/>
        <v>6.7086834670060504</v>
      </c>
    </row>
    <row r="63" spans="4:45" x14ac:dyDescent="0.2">
      <c r="D63" s="7">
        <v>1995</v>
      </c>
      <c r="E63" s="3">
        <f>'Dist-311'!P19</f>
        <v>5.3892498878174848</v>
      </c>
      <c r="F63" s="3">
        <f>'Dist-312'!P19</f>
        <v>4.4300302482802802</v>
      </c>
      <c r="G63" s="3">
        <f>'Dist-313'!P19</f>
        <v>4.3304371491197555</v>
      </c>
      <c r="H63" s="3">
        <f>'Dist-314'!P19</f>
        <v>4.2721948760623008</v>
      </c>
      <c r="I63" s="3">
        <f>'Dist-315'!P19</f>
        <v>5.32</v>
      </c>
      <c r="J63" s="3">
        <f>'Dist-316'!P19</f>
        <v>4.0045280167986386</v>
      </c>
      <c r="K63" s="3">
        <f>'Dist-321'!P19</f>
        <v>5.800692531113782</v>
      </c>
      <c r="L63" s="3">
        <f>'Dist-322'!P19</f>
        <v>4.5958041082741099</v>
      </c>
      <c r="M63" s="3">
        <f>'Dist-323'!P19</f>
        <v>5.4184026741756472</v>
      </c>
      <c r="N63" s="3">
        <f>'Dist-324'!P19</f>
        <v>4.4340837032312406</v>
      </c>
      <c r="O63" s="3">
        <f>'Dist-325'!P19</f>
        <v>4.9239872107514717</v>
      </c>
      <c r="P63" s="3">
        <f>'Dist-326'!P19</f>
        <v>5.0009970361104159</v>
      </c>
      <c r="Q63" s="3">
        <f>'Dist-327'!P19</f>
        <v>5.4762214680833043</v>
      </c>
      <c r="R63" s="3">
        <f>'Dist-331'!P19</f>
        <v>4.651216363946741</v>
      </c>
      <c r="S63" s="3">
        <f>'Dist-332'!P19</f>
        <v>5.5512890794577681</v>
      </c>
      <c r="T63" s="3">
        <f>'Dist-333'!P19</f>
        <v>5.3134354307922784</v>
      </c>
      <c r="U63" s="3">
        <f>'Dist-334'!P19</f>
        <v>5.2803610370734004</v>
      </c>
      <c r="V63" s="3">
        <f>'Dist-335'!P19</f>
        <v>5.1634429639601338</v>
      </c>
      <c r="W63" s="3">
        <f>'Dist-336'!P19</f>
        <v>4.4695543221961724</v>
      </c>
      <c r="X63" s="3">
        <f>'Dist-337'!P19</f>
        <v>5.5066098256943938</v>
      </c>
      <c r="Y63" s="3">
        <f>'Dist-339'!P19</f>
        <v>3.9001134763705867</v>
      </c>
      <c r="AQ63" s="7">
        <v>1987</v>
      </c>
      <c r="AR63" s="7" t="s">
        <v>19</v>
      </c>
      <c r="AS63" s="3">
        <f t="shared" si="2"/>
        <v>5.2100283778014989</v>
      </c>
    </row>
    <row r="64" spans="4:45" x14ac:dyDescent="0.2">
      <c r="D64" s="7">
        <v>1996</v>
      </c>
      <c r="E64" s="3">
        <f>'Dist-311'!P20</f>
        <v>6.3685963802098318</v>
      </c>
      <c r="F64" s="3">
        <f>'Dist-312'!P20</f>
        <v>5.2400690616398222</v>
      </c>
      <c r="G64" s="3">
        <f>'Dist-313'!P20</f>
        <v>5.2822855110382365</v>
      </c>
      <c r="H64" s="3">
        <f>'Dist-314'!P20</f>
        <v>4.7133201371845255</v>
      </c>
      <c r="I64" s="3">
        <f>'Dist-315'!P20</f>
        <v>6.39</v>
      </c>
      <c r="J64" s="3">
        <f>'Dist-316'!P20</f>
        <v>5.323550034285824</v>
      </c>
      <c r="K64" s="3">
        <f>'Dist-321'!P20</f>
        <v>6.169208877937721</v>
      </c>
      <c r="L64" s="3">
        <f>'Dist-322'!P20</f>
        <v>5.2796015145597668</v>
      </c>
      <c r="M64" s="3">
        <f>'Dist-323'!P20</f>
        <v>6.1715149527459756</v>
      </c>
      <c r="N64" s="3">
        <f>'Dist-324'!P20</f>
        <v>5.1668649885385198</v>
      </c>
      <c r="O64" s="3">
        <f>'Dist-325'!P20</f>
        <v>5.7957746877407095</v>
      </c>
      <c r="P64" s="3">
        <f>'Dist-326'!P20</f>
        <v>6.3993699127969226</v>
      </c>
      <c r="Q64" s="3">
        <f>'Dist-327'!P20</f>
        <v>6.3296853783403764</v>
      </c>
      <c r="R64" s="3">
        <f>'Dist-331'!P20</f>
        <v>5.28562026372642</v>
      </c>
      <c r="S64" s="3">
        <f>'Dist-332'!P20</f>
        <v>6.7388690082604157</v>
      </c>
      <c r="T64" s="3">
        <f>'Dist-333'!P20</f>
        <v>6.3065491320652978</v>
      </c>
      <c r="U64" s="3">
        <f>'Dist-334'!P20</f>
        <v>6.2732579197471559</v>
      </c>
      <c r="V64" s="3">
        <f>'Dist-335'!P20</f>
        <v>5.5609511435835399</v>
      </c>
      <c r="W64" s="3">
        <f>'Dist-336'!P20</f>
        <v>5.7037398906332495</v>
      </c>
      <c r="X64" s="3">
        <f>'Dist-337'!P20</f>
        <v>6.1907952746100063</v>
      </c>
      <c r="Y64" s="3">
        <f>'Dist-339'!P20</f>
        <v>4.561883495973607</v>
      </c>
      <c r="AQ64" s="7">
        <v>1987</v>
      </c>
      <c r="AR64" s="7" t="s">
        <v>20</v>
      </c>
      <c r="AS64" s="3">
        <f t="shared" si="2"/>
        <v>4.1023472299181423</v>
      </c>
    </row>
    <row r="65" spans="4:45" x14ac:dyDescent="0.2">
      <c r="D65" s="7">
        <v>1997</v>
      </c>
      <c r="E65" s="3">
        <f>'Dist-311'!P21</f>
        <v>5.5284470651504458</v>
      </c>
      <c r="F65" s="3">
        <f>'Dist-312'!P21</f>
        <v>5.804253747549021</v>
      </c>
      <c r="G65" s="3">
        <f>'Dist-313'!P21</f>
        <v>4.8220170537586302</v>
      </c>
      <c r="H65" s="3">
        <f>'Dist-314'!P21</f>
        <v>5.1514862075182624</v>
      </c>
      <c r="I65" s="3">
        <f>'Dist-315'!P21</f>
        <v>6.1099999999999994</v>
      </c>
      <c r="J65" s="3">
        <f>'Dist-316'!P21</f>
        <v>5.3158310507401891</v>
      </c>
      <c r="K65" s="3">
        <f>'Dist-321'!P21</f>
        <v>5.8283442015356925</v>
      </c>
      <c r="L65" s="3">
        <f>'Dist-322'!P21</f>
        <v>5.1388689181355849</v>
      </c>
      <c r="M65" s="3">
        <f>'Dist-323'!P21</f>
        <v>5.5675628247242823</v>
      </c>
      <c r="N65" s="3">
        <f>'Dist-324'!P21</f>
        <v>4.7915999007317414</v>
      </c>
      <c r="O65" s="3">
        <f>'Dist-325'!P21</f>
        <v>5.5916297780633268</v>
      </c>
      <c r="P65" s="3">
        <f>'Dist-326'!P21</f>
        <v>6.3616790286192959</v>
      </c>
      <c r="Q65" s="3">
        <f>'Dist-327'!P21</f>
        <v>5.8822856253367979</v>
      </c>
      <c r="R65" s="3">
        <f>'Dist-331'!P21</f>
        <v>5.7063046332032847</v>
      </c>
      <c r="S65" s="3">
        <f>'Dist-332'!P21</f>
        <v>6.3120126630457447</v>
      </c>
      <c r="T65" s="3">
        <f>'Dist-333'!P21</f>
        <v>6.2151769467971709</v>
      </c>
      <c r="U65" s="3">
        <f>'Dist-334'!P21</f>
        <v>5.8448510340203805</v>
      </c>
      <c r="V65" s="3">
        <f>'Dist-335'!P21</f>
        <v>6.1696491254526409</v>
      </c>
      <c r="W65" s="3">
        <f>'Dist-336'!P21</f>
        <v>5.6109785897089708</v>
      </c>
      <c r="X65" s="3">
        <f>'Dist-337'!P21</f>
        <v>6.4063513258862272</v>
      </c>
      <c r="Y65" s="3">
        <f>'Dist-339'!P21</f>
        <v>5.0752312106876571</v>
      </c>
      <c r="AQ65" s="7">
        <v>1987</v>
      </c>
      <c r="AR65" s="7" t="s">
        <v>21</v>
      </c>
      <c r="AS65" s="3">
        <f t="shared" si="2"/>
        <v>4.9917487473872244</v>
      </c>
    </row>
    <row r="66" spans="4:45" x14ac:dyDescent="0.2">
      <c r="D66" s="7">
        <v>1998</v>
      </c>
      <c r="E66" s="3">
        <f>'Dist-311'!P22</f>
        <v>4.0999999999999996</v>
      </c>
      <c r="F66" s="3">
        <f>'Dist-312'!P22</f>
        <v>5.38</v>
      </c>
      <c r="G66" s="3">
        <f>'Dist-313'!P22</f>
        <v>3.64</v>
      </c>
      <c r="H66" s="3">
        <f>'Dist-314'!P22</f>
        <v>4.5</v>
      </c>
      <c r="I66" s="3">
        <f>'Dist-315'!P22</f>
        <v>5.14</v>
      </c>
      <c r="J66" s="3">
        <f>'Dist-316'!P22</f>
        <v>4.63</v>
      </c>
      <c r="K66" s="3">
        <f>'Dist-321'!P22</f>
        <v>4.5999999999999996</v>
      </c>
      <c r="L66" s="3">
        <f>'Dist-322'!P22</f>
        <v>4.29</v>
      </c>
      <c r="M66" s="3">
        <f>'Dist-323'!P22</f>
        <v>4.2699999999999996</v>
      </c>
      <c r="N66" s="3">
        <f>'Dist-324'!P22</f>
        <v>3.85</v>
      </c>
      <c r="O66" s="3">
        <f>'Dist-325'!P22</f>
        <v>4.68</v>
      </c>
      <c r="P66" s="3">
        <f>'Dist-326'!P22</f>
        <v>5.59</v>
      </c>
      <c r="Q66" s="3">
        <f>'Dist-327'!P22</f>
        <v>4.7699999999999996</v>
      </c>
      <c r="R66" s="3">
        <f>'Dist-331'!P22</f>
        <v>5.0999999999999996</v>
      </c>
      <c r="S66" s="3">
        <f>'Dist-332'!P22</f>
        <v>5.0599999999999996</v>
      </c>
      <c r="T66" s="3">
        <f>'Dist-333'!P22</f>
        <v>5.13</v>
      </c>
      <c r="U66" s="3">
        <f>'Dist-334'!P22</f>
        <v>4.6900000000000004</v>
      </c>
      <c r="V66" s="3">
        <f>'Dist-335'!P22</f>
        <v>5.49</v>
      </c>
      <c r="W66" s="3">
        <f>'Dist-336'!P22</f>
        <v>4.84</v>
      </c>
      <c r="X66" s="3">
        <f>'Dist-337'!P22</f>
        <v>5.41</v>
      </c>
      <c r="Y66" s="3">
        <f>'Dist-339'!P22</f>
        <v>4.3</v>
      </c>
      <c r="AQ66" s="7">
        <v>1987</v>
      </c>
      <c r="AR66" s="7" t="s">
        <v>22</v>
      </c>
      <c r="AS66" s="3">
        <f t="shared" si="2"/>
        <v>4.422368138271275</v>
      </c>
    </row>
    <row r="67" spans="4:45" x14ac:dyDescent="0.2">
      <c r="D67" s="7">
        <v>1999</v>
      </c>
      <c r="E67" s="3">
        <f>'Dist-311'!P23</f>
        <v>5.2504253778421646</v>
      </c>
      <c r="F67" s="3">
        <f>'Dist-312'!P23</f>
        <v>5.8268361472994243</v>
      </c>
      <c r="G67" s="3">
        <f>'Dist-313'!P23</f>
        <v>4.5301764015998414</v>
      </c>
      <c r="H67" s="3">
        <f>'Dist-314'!P23</f>
        <v>4.2175944588579295</v>
      </c>
      <c r="I67" s="3">
        <f>'Dist-315'!P23</f>
        <v>5.6524999999999999</v>
      </c>
      <c r="J67" s="3">
        <f>'Dist-316'!P23</f>
        <v>5.0505617500860689</v>
      </c>
      <c r="K67" s="3">
        <f>'Dist-321'!P23</f>
        <v>4.8588346789115251</v>
      </c>
      <c r="L67" s="3">
        <f>'Dist-322'!P23</f>
        <v>4.3473422967939621</v>
      </c>
      <c r="M67" s="3">
        <f>'Dist-323'!P23</f>
        <v>4.8855887005493353</v>
      </c>
      <c r="N67" s="3">
        <f>'Dist-324'!P23</f>
        <v>4.4998371977595051</v>
      </c>
      <c r="O67" s="3">
        <f>'Dist-325'!P23</f>
        <v>5.0030060546631114</v>
      </c>
      <c r="P67" s="3">
        <f>'Dist-326'!P23</f>
        <v>5.9771719800720122</v>
      </c>
      <c r="Q67" s="3">
        <f>'Dist-327'!P23</f>
        <v>5.5609053052717208</v>
      </c>
      <c r="R67" s="3">
        <f>'Dist-331'!P23</f>
        <v>4.3167121597132052</v>
      </c>
      <c r="S67" s="3">
        <f>'Dist-332'!P23</f>
        <v>5.6220363561681097</v>
      </c>
      <c r="T67" s="3">
        <f>'Dist-333'!P23</f>
        <v>5.7710268707475683</v>
      </c>
      <c r="U67" s="3">
        <f>'Dist-334'!P23</f>
        <v>5.3559419807000452</v>
      </c>
      <c r="V67" s="3">
        <f>'Dist-335'!P23</f>
        <v>4.7043272226750048</v>
      </c>
      <c r="W67" s="3">
        <f>'Dist-336'!P23</f>
        <v>5.6730789057801134</v>
      </c>
      <c r="X67" s="3">
        <f>'Dist-337'!P23</f>
        <v>5.40077399961692</v>
      </c>
      <c r="Y67" s="3">
        <f>'Dist-339'!P23</f>
        <v>4.0685291363797136</v>
      </c>
      <c r="AQ67" s="7">
        <v>1987</v>
      </c>
      <c r="AR67" s="7" t="s">
        <v>23</v>
      </c>
      <c r="AS67" s="3">
        <f t="shared" si="2"/>
        <v>4.4982362653145476</v>
      </c>
    </row>
    <row r="68" spans="4:45" x14ac:dyDescent="0.2">
      <c r="D68" s="7">
        <v>2000</v>
      </c>
      <c r="E68" s="3">
        <f>'Dist-311'!P24</f>
        <v>8.4467182174411555</v>
      </c>
      <c r="F68" s="3">
        <f>'Dist-312'!P24</f>
        <v>8.06335096398392</v>
      </c>
      <c r="G68" s="3">
        <f>'Dist-313'!P24</f>
        <v>7.4496169730102668</v>
      </c>
      <c r="H68" s="3">
        <f>'Dist-314'!P24</f>
        <v>5.7510037813742168</v>
      </c>
      <c r="I68" s="3">
        <f>'Dist-315'!P24</f>
        <v>8.1050000000000004</v>
      </c>
      <c r="J68" s="3">
        <f>'Dist-316'!P24</f>
        <v>7.3776994572118957</v>
      </c>
      <c r="K68" s="3">
        <f>'Dist-321'!P24</f>
        <v>7.0109544855938584</v>
      </c>
      <c r="L68" s="3">
        <f>'Dist-322'!P24</f>
        <v>6.0668865279456163</v>
      </c>
      <c r="M68" s="3">
        <f>'Dist-323'!P24</f>
        <v>7.451329215016095</v>
      </c>
      <c r="N68" s="3">
        <f>'Dist-324'!P24</f>
        <v>6.7419780724384717</v>
      </c>
      <c r="O68" s="3">
        <f>'Dist-325'!P24</f>
        <v>7.1344830767000555</v>
      </c>
      <c r="P68" s="3">
        <f>'Dist-326'!P24</f>
        <v>8.4280207720524807</v>
      </c>
      <c r="Q68" s="3">
        <f>'Dist-327'!P24</f>
        <v>8.2211998747846717</v>
      </c>
      <c r="R68" s="3">
        <f>'Dist-331'!P24</f>
        <v>5.3684480043875507</v>
      </c>
      <c r="S68" s="3">
        <f>'Dist-332'!P24</f>
        <v>8.5040774320351797</v>
      </c>
      <c r="T68" s="3">
        <f>'Dist-333'!P24</f>
        <v>8.7022106707377667</v>
      </c>
      <c r="U68" s="3">
        <f>'Dist-334'!P24</f>
        <v>8.0643501174719638</v>
      </c>
      <c r="V68" s="3">
        <f>'Dist-335'!P24</f>
        <v>5.9397430468677346</v>
      </c>
      <c r="W68" s="3">
        <f>'Dist-336'!P24</f>
        <v>8.41302960901284</v>
      </c>
      <c r="X68" s="3">
        <f>'Dist-337'!P24</f>
        <v>7.6838378431446133</v>
      </c>
      <c r="Y68" s="3">
        <f>'Dist-339'!P24</f>
        <v>6.0693109814134623</v>
      </c>
      <c r="AQ68" s="7">
        <v>1987</v>
      </c>
      <c r="AR68" s="7" t="s">
        <v>24</v>
      </c>
      <c r="AS68" s="3">
        <f t="shared" si="2"/>
        <v>3.9992497893912544</v>
      </c>
    </row>
    <row r="69" spans="4:45" x14ac:dyDescent="0.2">
      <c r="D69" s="7">
        <v>2001</v>
      </c>
      <c r="E69" s="3">
        <f>'Dist-311'!P25</f>
        <v>7.4277234273847164</v>
      </c>
      <c r="F69" s="3">
        <f>'Dist-312'!P25</f>
        <v>9.649938334949324</v>
      </c>
      <c r="G69" s="3">
        <f>'Dist-313'!P25</f>
        <v>7.0741182996251553</v>
      </c>
      <c r="H69" s="3">
        <f>'Dist-314'!P25</f>
        <v>7.1813191715665656</v>
      </c>
      <c r="I69" s="3">
        <f>'Dist-315'!P25</f>
        <v>7.4075000000000006</v>
      </c>
      <c r="J69" s="3">
        <f>'Dist-316'!P25</f>
        <v>6.6091081619278054</v>
      </c>
      <c r="K69" s="3">
        <f>'Dist-321'!P25</f>
        <v>7.4614512857742161</v>
      </c>
      <c r="L69" s="3">
        <f>'Dist-322'!P25</f>
        <v>5.8371829000260007</v>
      </c>
      <c r="M69" s="3">
        <f>'Dist-323'!P25</f>
        <v>6.8505861141014694</v>
      </c>
      <c r="N69" s="3">
        <f>'Dist-324'!P25</f>
        <v>6.3986774098513015</v>
      </c>
      <c r="O69" s="3">
        <f>'Dist-325'!P25</f>
        <v>6.7415228985474718</v>
      </c>
      <c r="P69" s="3">
        <f>'Dist-326'!P25</f>
        <v>7.5280541220166386</v>
      </c>
      <c r="Q69" s="3">
        <f>'Dist-327'!P25</f>
        <v>7.8461458966894391</v>
      </c>
      <c r="R69" s="3">
        <f>'Dist-331'!P25</f>
        <v>5.8403774686833501</v>
      </c>
      <c r="S69" s="3">
        <f>'Dist-332'!P25</f>
        <v>7.6191005351951748</v>
      </c>
      <c r="T69" s="3">
        <f>'Dist-333'!P25</f>
        <v>9.0640755148325329</v>
      </c>
      <c r="U69" s="3">
        <f>'Dist-334'!P25</f>
        <v>7.456382794642642</v>
      </c>
      <c r="V69" s="3">
        <f>'Dist-335'!P25</f>
        <v>7.5445062531576204</v>
      </c>
      <c r="W69" s="3">
        <f>'Dist-336'!P25</f>
        <v>8.0567709504024059</v>
      </c>
      <c r="X69" s="3">
        <f>'Dist-337'!P25</f>
        <v>8.7874763465418795</v>
      </c>
      <c r="Y69" s="3">
        <f>'Dist-339'!P25</f>
        <v>7.6165724676375133</v>
      </c>
      <c r="AQ69" s="7">
        <v>1987</v>
      </c>
      <c r="AR69" s="7" t="s">
        <v>25</v>
      </c>
      <c r="AS69" s="3">
        <f t="shared" si="2"/>
        <v>4.6862741470988958</v>
      </c>
    </row>
    <row r="70" spans="4:45" x14ac:dyDescent="0.2">
      <c r="D70" s="7">
        <v>2002</v>
      </c>
      <c r="E70" s="3">
        <f>'Dist-311'!P26</f>
        <v>7.04</v>
      </c>
      <c r="F70" s="3">
        <f>'Dist-312'!P26</f>
        <v>9.75</v>
      </c>
      <c r="G70" s="3">
        <f>'Dist-313'!P26</f>
        <v>6.73</v>
      </c>
      <c r="H70" s="3">
        <f>'Dist-314'!P26</f>
        <v>6.73</v>
      </c>
      <c r="I70" s="3">
        <f>'Dist-315'!P26</f>
        <v>6.74</v>
      </c>
      <c r="J70" s="3">
        <f>'Dist-316'!P26</f>
        <v>5.87</v>
      </c>
      <c r="K70" s="3">
        <f>'Dist-321'!P26</f>
        <v>7.02</v>
      </c>
      <c r="L70" s="3">
        <f>'Dist-322'!P26</f>
        <v>5.13</v>
      </c>
      <c r="M70" s="3">
        <f>'Dist-323'!P26</f>
        <v>6.28</v>
      </c>
      <c r="N70" s="3">
        <f>'Dist-324'!P26</f>
        <v>6.08</v>
      </c>
      <c r="O70" s="3">
        <f>'Dist-325'!P26</f>
        <v>6.1</v>
      </c>
      <c r="P70" s="3">
        <f>'Dist-326'!P26</f>
        <v>6.66</v>
      </c>
      <c r="Q70" s="3">
        <f>'Dist-327'!P26</f>
        <v>7.5</v>
      </c>
      <c r="R70" s="3">
        <f>'Dist-331'!P26</f>
        <v>4.7300000000000004</v>
      </c>
      <c r="S70" s="3">
        <f>'Dist-332'!P26</f>
        <v>6.77</v>
      </c>
      <c r="T70" s="3">
        <f>'Dist-333'!P26</f>
        <v>8.69</v>
      </c>
      <c r="U70" s="3">
        <f>'Dist-334'!P26</f>
        <v>6.88</v>
      </c>
      <c r="V70" s="3">
        <f>'Dist-335'!P26</f>
        <v>6.73</v>
      </c>
      <c r="W70" s="3">
        <f>'Dist-336'!P26</f>
        <v>7.73</v>
      </c>
      <c r="X70" s="3">
        <f>'Dist-337'!P26</f>
        <v>8.2200000000000006</v>
      </c>
      <c r="Y70" s="3">
        <f>'Dist-339'!P26</f>
        <v>7.07</v>
      </c>
      <c r="AQ70" s="7">
        <v>1987</v>
      </c>
      <c r="AR70" s="7" t="s">
        <v>26</v>
      </c>
      <c r="AS70" s="3">
        <f t="shared" si="2"/>
        <v>4.8781365878019036</v>
      </c>
    </row>
    <row r="71" spans="4:45" x14ac:dyDescent="0.2">
      <c r="D71" s="7">
        <v>2003</v>
      </c>
      <c r="E71" s="3">
        <f>'Dist-311'!P27</f>
        <v>8.6989479214038088</v>
      </c>
      <c r="F71" s="3">
        <f>'Dist-312'!P27</f>
        <v>10.588352191287314</v>
      </c>
      <c r="G71" s="3">
        <f>'Dist-313'!P27</f>
        <v>8.5408817003748467</v>
      </c>
      <c r="H71" s="3">
        <f>'Dist-314'!P27</f>
        <v>7.1001203094393261</v>
      </c>
      <c r="I71" s="3">
        <f>'Dist-315'!P27</f>
        <v>7.6025000000000009</v>
      </c>
      <c r="J71" s="3">
        <f>'Dist-316'!P27</f>
        <v>5.853391838072195</v>
      </c>
      <c r="K71" s="3">
        <f>'Dist-321'!P27</f>
        <v>8.023243607684357</v>
      </c>
      <c r="L71" s="3">
        <f>'Dist-322'!P27</f>
        <v>5.453724814800438</v>
      </c>
      <c r="M71" s="3">
        <f>'Dist-323'!P27</f>
        <v>7.3869138858985313</v>
      </c>
      <c r="N71" s="3">
        <f>'Dist-324'!P27</f>
        <v>6.9413225901486992</v>
      </c>
      <c r="O71" s="3">
        <f>'Dist-325'!P27</f>
        <v>6.7985686432213868</v>
      </c>
      <c r="P71" s="3">
        <f>'Dist-326'!P27</f>
        <v>7.3444458779833619</v>
      </c>
      <c r="Q71" s="3">
        <f>'Dist-327'!P27</f>
        <v>9.1788541033105595</v>
      </c>
      <c r="R71" s="3">
        <f>'Dist-331'!P27</f>
        <v>5.7203208515228194</v>
      </c>
      <c r="S71" s="3">
        <f>'Dist-332'!P27</f>
        <v>8.900899464804823</v>
      </c>
      <c r="T71" s="3">
        <f>'Dist-333'!P27</f>
        <v>9.6153964149472593</v>
      </c>
      <c r="U71" s="3">
        <f>'Dist-334'!P27</f>
        <v>7.6311172053573593</v>
      </c>
      <c r="V71" s="3">
        <f>'Dist-335'!P27</f>
        <v>6.0347059559143164</v>
      </c>
      <c r="W71" s="3">
        <f>'Dist-336'!P27</f>
        <v>8.893229049597597</v>
      </c>
      <c r="X71" s="3">
        <f>'Dist-337'!P27</f>
        <v>8.4208805019404114</v>
      </c>
      <c r="Y71" s="3">
        <f>'Dist-339'!P27</f>
        <v>7.5090139412951782</v>
      </c>
      <c r="AQ71" s="7">
        <v>1987</v>
      </c>
      <c r="AR71" s="7" t="s">
        <v>27</v>
      </c>
      <c r="AS71" s="3">
        <f t="shared" si="2"/>
        <v>4.6255672373970951</v>
      </c>
    </row>
    <row r="72" spans="4:45" x14ac:dyDescent="0.2">
      <c r="D72" s="7">
        <v>2004</v>
      </c>
      <c r="E72" s="3">
        <f>'Dist-311'!P28</f>
        <v>11.169512450961903</v>
      </c>
      <c r="F72" s="3">
        <f>'Dist-312'!P28</f>
        <v>12.783452887969913</v>
      </c>
      <c r="G72" s="3">
        <f>'Dist-313'!P28</f>
        <v>11.345475236481679</v>
      </c>
      <c r="H72" s="3">
        <f>'Dist-314'!P28</f>
        <v>8.9652588372717563</v>
      </c>
      <c r="I72" s="3">
        <f>'Dist-315'!P28</f>
        <v>9.4149999999999991</v>
      </c>
      <c r="J72" s="3">
        <f>'Dist-316'!P28</f>
        <v>6.7704162324267436</v>
      </c>
      <c r="K72" s="3">
        <f>'Dist-321'!P28</f>
        <v>10.245857542420056</v>
      </c>
      <c r="L72" s="3">
        <f>'Dist-322'!P28</f>
        <v>6.7510425080759067</v>
      </c>
      <c r="M72" s="3">
        <f>'Dist-323'!P28</f>
        <v>9.448799020880335</v>
      </c>
      <c r="N72" s="3">
        <f>'Dist-324'!P28</f>
        <v>8.5823815169332143</v>
      </c>
      <c r="O72" s="3">
        <f>'Dist-325'!P28</f>
        <v>8.4704536832440311</v>
      </c>
      <c r="P72" s="3">
        <f>'Dist-326'!P28</f>
        <v>9.0394551432414829</v>
      </c>
      <c r="Q72" s="3">
        <f>'Dist-327'!P28</f>
        <v>11.773130784471206</v>
      </c>
      <c r="R72" s="3">
        <f>'Dist-331'!P28</f>
        <v>8.1202029670796154</v>
      </c>
      <c r="S72" s="3">
        <f>'Dist-332'!P28</f>
        <v>12.167883715029241</v>
      </c>
      <c r="T72" s="3">
        <f>'Dist-333'!P28</f>
        <v>11.90696323232765</v>
      </c>
      <c r="U72" s="3">
        <f>'Dist-334'!P28</f>
        <v>9.3824111366261995</v>
      </c>
      <c r="V72" s="3">
        <f>'Dist-335'!P28</f>
        <v>7.1065150583326915</v>
      </c>
      <c r="W72" s="3">
        <f>'Dist-336'!P28</f>
        <v>10.990235525782811</v>
      </c>
      <c r="X72" s="3">
        <f>'Dist-337'!P28</f>
        <v>10.285657569595141</v>
      </c>
      <c r="Y72" s="3">
        <f>'Dist-339'!P28</f>
        <v>9.7163321106396943</v>
      </c>
      <c r="AQ72" s="7">
        <v>1988</v>
      </c>
      <c r="AR72" s="7" t="s">
        <v>7</v>
      </c>
      <c r="AS72" s="3">
        <f t="shared" ref="AS72:AS92" si="3">I92</f>
        <v>4.9862000000000002</v>
      </c>
    </row>
    <row r="73" spans="4:45" x14ac:dyDescent="0.2">
      <c r="D73" s="7">
        <v>2005</v>
      </c>
      <c r="E73" s="3">
        <f>'Dist-311'!P29</f>
        <v>15.513592451011256</v>
      </c>
      <c r="F73" s="3">
        <f>'Dist-312'!P29</f>
        <v>16.271220244285285</v>
      </c>
      <c r="G73" s="3">
        <f>'Dist-313'!P29</f>
        <v>15.907369703146131</v>
      </c>
      <c r="H73" s="3">
        <f>'Dist-314'!P29</f>
        <v>12.078527091154463</v>
      </c>
      <c r="I73" s="3">
        <f>'Dist-315'!P29</f>
        <v>12.907500000000001</v>
      </c>
      <c r="J73" s="3">
        <f>'Dist-316'!P29</f>
        <v>9.3384960947332516</v>
      </c>
      <c r="K73" s="3">
        <f>'Dist-321'!P29</f>
        <v>13.951564758489049</v>
      </c>
      <c r="L73" s="3">
        <f>'Dist-322'!P29</f>
        <v>9.4023367024326667</v>
      </c>
      <c r="M73" s="3">
        <f>'Dist-323'!P29</f>
        <v>13.19947541739888</v>
      </c>
      <c r="N73" s="3">
        <f>'Dist-324'!P29</f>
        <v>11.602342596926338</v>
      </c>
      <c r="O73" s="3">
        <f>'Dist-325'!P29</f>
        <v>11.661474159405186</v>
      </c>
      <c r="P73" s="3">
        <f>'Dist-326'!P29</f>
        <v>12.521565977574969</v>
      </c>
      <c r="Q73" s="3">
        <f>'Dist-327'!P29</f>
        <v>15.986260024356216</v>
      </c>
      <c r="R73" s="3">
        <f>'Dist-331'!P29</f>
        <v>11.83563388992226</v>
      </c>
      <c r="S73" s="3">
        <f>'Dist-332'!P29</f>
        <v>17.443944217364098</v>
      </c>
      <c r="T73" s="3">
        <f>'Dist-333'!P29</f>
        <v>16.050758778228815</v>
      </c>
      <c r="U73" s="3">
        <f>'Dist-334'!P29</f>
        <v>12.902438646349038</v>
      </c>
      <c r="V73" s="3">
        <f>'Dist-335'!P29</f>
        <v>9.512370584033004</v>
      </c>
      <c r="W73" s="3">
        <f>'Dist-336'!P29</f>
        <v>14.738553661617711</v>
      </c>
      <c r="X73" s="3">
        <f>'Dist-337'!P29</f>
        <v>13.845683284343787</v>
      </c>
      <c r="Y73" s="3">
        <f>'Dist-339'!P29</f>
        <v>13.495274905999571</v>
      </c>
      <c r="AQ73" s="7">
        <v>1988</v>
      </c>
      <c r="AR73" s="7" t="s">
        <v>8</v>
      </c>
      <c r="AS73" s="3">
        <f t="shared" si="3"/>
        <v>3.54</v>
      </c>
    </row>
    <row r="74" spans="4:45" x14ac:dyDescent="0.2">
      <c r="D74" s="7">
        <v>2006</v>
      </c>
      <c r="E74" s="3">
        <f>'Dist-311'!P30</f>
        <v>17.170000000000002</v>
      </c>
      <c r="F74" s="3">
        <f>'Dist-312'!P30</f>
        <v>19.59</v>
      </c>
      <c r="G74" s="3">
        <f>'Dist-313'!P30</f>
        <v>18.440000000000001</v>
      </c>
      <c r="H74" s="3">
        <f>'Dist-314'!P30</f>
        <v>15.42</v>
      </c>
      <c r="I74" s="3">
        <f>'Dist-315'!P30</f>
        <v>14.46</v>
      </c>
      <c r="J74" s="12">
        <f>'Dist-316'!P30</f>
        <v>10</v>
      </c>
      <c r="K74" s="3">
        <f>'Dist-321'!P30</f>
        <v>16.75</v>
      </c>
      <c r="L74" s="3">
        <f>'Dist-322'!P30</f>
        <v>10.93</v>
      </c>
      <c r="M74" s="3">
        <f>'Dist-323'!P30</f>
        <v>15</v>
      </c>
      <c r="N74" s="3">
        <f>'Dist-324'!P30</f>
        <v>13.03</v>
      </c>
      <c r="O74" s="3">
        <f>'Dist-325'!P30</f>
        <v>13.34</v>
      </c>
      <c r="P74" s="3">
        <f>'Dist-326'!P30</f>
        <v>13.94</v>
      </c>
      <c r="Q74" s="3">
        <f>'Dist-327'!P30</f>
        <v>18.329999999999998</v>
      </c>
      <c r="R74" s="3">
        <f>'Dist-331'!P30</f>
        <v>15.44</v>
      </c>
      <c r="S74" s="3">
        <f>'Dist-332'!P30</f>
        <v>20.399999999999999</v>
      </c>
      <c r="T74" s="3">
        <f>'Dist-333'!P30</f>
        <v>18.73</v>
      </c>
      <c r="U74" s="3">
        <f>'Dist-334'!P30</f>
        <v>14.38</v>
      </c>
      <c r="V74" s="3">
        <f>'Dist-335'!P30</f>
        <v>12.52</v>
      </c>
      <c r="W74" s="3">
        <f>'Dist-336'!P30</f>
        <v>16.579999999999998</v>
      </c>
      <c r="X74" s="3">
        <f>'Dist-337'!P30</f>
        <v>16.940000000000001</v>
      </c>
      <c r="Y74" s="3">
        <f>'Dist-339'!P30</f>
        <v>17.32</v>
      </c>
      <c r="AQ74" s="7">
        <v>1988</v>
      </c>
      <c r="AR74" s="7" t="s">
        <v>9</v>
      </c>
      <c r="AS74" s="3">
        <f t="shared" si="3"/>
        <v>4.01</v>
      </c>
    </row>
    <row r="75" spans="4:45" x14ac:dyDescent="0.2">
      <c r="D75" s="7">
        <v>2007</v>
      </c>
      <c r="E75" s="3">
        <f>'Dist-311'!P31</f>
        <v>18.387356093069879</v>
      </c>
      <c r="F75" s="3">
        <f>'Dist-312'!P31</f>
        <v>19.315553206370481</v>
      </c>
      <c r="G75" s="3">
        <f>'Dist-313'!P31</f>
        <v>19.095322271785271</v>
      </c>
      <c r="H75" s="3">
        <f>'Dist-314'!P31</f>
        <v>16.677619567557603</v>
      </c>
      <c r="I75" s="3">
        <f>'Dist-315'!P31</f>
        <v>15.654999999999999</v>
      </c>
      <c r="J75" s="3">
        <f>'Dist-316'!P31</f>
        <v>13.723029545198019</v>
      </c>
      <c r="K75" s="3">
        <f>'Dist-321'!P31</f>
        <v>17.818803434175091</v>
      </c>
      <c r="L75" s="3">
        <f>'Dist-322'!P31</f>
        <v>13.22326964988115</v>
      </c>
      <c r="M75" s="3">
        <f>'Dist-323'!P31</f>
        <v>17.37515440036529</v>
      </c>
      <c r="N75" s="3">
        <f>'Dist-324'!P31</f>
        <v>14.673463464827663</v>
      </c>
      <c r="O75" s="3">
        <f>'Dist-325'!P31</f>
        <v>15.270524520623788</v>
      </c>
      <c r="P75" s="3">
        <f>'Dist-326'!P31</f>
        <v>17.185294669963827</v>
      </c>
      <c r="Q75" s="3">
        <f>'Dist-327'!P31</f>
        <v>18.871648672823508</v>
      </c>
      <c r="R75" s="3">
        <f>'Dist-331'!P31</f>
        <v>16.758165614227124</v>
      </c>
      <c r="S75" s="3">
        <f>'Dist-332'!P31</f>
        <v>21.825440540671892</v>
      </c>
      <c r="T75" s="3">
        <f>'Dist-333'!P31</f>
        <v>20.379345542687417</v>
      </c>
      <c r="U75" s="3">
        <f>'Dist-334'!P31</f>
        <v>16.772025342129275</v>
      </c>
      <c r="V75" s="3">
        <f>'Dist-335'!P31</f>
        <v>15.760199316681444</v>
      </c>
      <c r="W75" s="3">
        <f>'Dist-336'!P31</f>
        <v>18.798179752830318</v>
      </c>
      <c r="X75" s="3">
        <f>'Dist-337'!P31</f>
        <v>19.409738501352578</v>
      </c>
      <c r="Y75" s="3">
        <f>'Dist-339'!P31</f>
        <v>19.333610761570458</v>
      </c>
      <c r="AQ75" s="7">
        <v>1988</v>
      </c>
      <c r="AR75" s="7" t="s">
        <v>10</v>
      </c>
      <c r="AS75" s="3">
        <f t="shared" si="3"/>
        <v>4.01</v>
      </c>
    </row>
    <row r="76" spans="4:45" x14ac:dyDescent="0.2">
      <c r="D76" s="7">
        <v>2008</v>
      </c>
      <c r="E76" s="3">
        <f>'Dist-311'!P32</f>
        <v>25.569030603291658</v>
      </c>
      <c r="F76" s="3">
        <f>'Dist-312'!P32</f>
        <v>21.226339720665919</v>
      </c>
      <c r="G76" s="3">
        <f>'Dist-313'!P32</f>
        <v>24.781964469750395</v>
      </c>
      <c r="H76" s="3">
        <f>'Dist-314'!P32</f>
        <v>19.597029762828129</v>
      </c>
      <c r="I76" s="3">
        <f>'Dist-315'!P32</f>
        <v>21.66</v>
      </c>
      <c r="J76" s="3">
        <f>'Dist-316'!P32</f>
        <v>22.173188138520395</v>
      </c>
      <c r="K76" s="3">
        <f>'Dist-321'!P32</f>
        <v>22.211649139799082</v>
      </c>
      <c r="L76" s="3">
        <f>'Dist-322'!P32</f>
        <v>18.889390077892983</v>
      </c>
      <c r="M76" s="3">
        <f>'Dist-323'!P32</f>
        <v>24.585479019773267</v>
      </c>
      <c r="N76" s="3">
        <f>'Dist-324'!P32</f>
        <v>20.264855118306158</v>
      </c>
      <c r="O76" s="3">
        <f>'Dist-325'!P32</f>
        <v>21.273658734033653</v>
      </c>
      <c r="P76" s="3">
        <f>'Dist-326'!P32</f>
        <v>25.547231332339869</v>
      </c>
      <c r="Q76" s="3">
        <f>'Dist-327'!P32</f>
        <v>24.048226397709033</v>
      </c>
      <c r="R76" s="3">
        <f>'Dist-331'!P32</f>
        <v>20.230494343198451</v>
      </c>
      <c r="S76" s="3">
        <f>'Dist-332'!P32</f>
        <v>29.003057731731417</v>
      </c>
      <c r="T76" s="3">
        <f>'Dist-333'!P32</f>
        <v>26.559631531617033</v>
      </c>
      <c r="U76" s="3">
        <f>'Dist-334'!P32</f>
        <v>24.228103370189334</v>
      </c>
      <c r="V76" s="3">
        <f>'Dist-335'!P32</f>
        <v>20.366798653757328</v>
      </c>
      <c r="W76" s="3">
        <f>'Dist-336'!P32</f>
        <v>25.744222055014802</v>
      </c>
      <c r="X76" s="3">
        <f>'Dist-337'!P32</f>
        <v>25.024776989977717</v>
      </c>
      <c r="Y76" s="3">
        <f>'Dist-339'!P32</f>
        <v>23.716339645407267</v>
      </c>
      <c r="AQ76" s="7">
        <v>1988</v>
      </c>
      <c r="AR76" s="7" t="s">
        <v>11</v>
      </c>
      <c r="AS76" s="3">
        <f t="shared" si="3"/>
        <v>5.13</v>
      </c>
    </row>
    <row r="77" spans="4:45" x14ac:dyDescent="0.2">
      <c r="D77" s="7">
        <v>2009</v>
      </c>
      <c r="E77" s="3">
        <f>'Dist-311'!P33</f>
        <v>12.74396521959018</v>
      </c>
      <c r="F77" s="3">
        <f>'Dist-312'!P33</f>
        <v>17.616541518097531</v>
      </c>
      <c r="G77" s="3">
        <f>'Dist-313'!P33</f>
        <v>14.119431938777662</v>
      </c>
      <c r="H77" s="3">
        <f>'Dist-314'!P33</f>
        <v>19.109546899022533</v>
      </c>
      <c r="I77" s="3">
        <f>'Dist-315'!P33</f>
        <v>12.035</v>
      </c>
      <c r="J77" s="3">
        <f>'Dist-316'!P33</f>
        <v>15.262634253218319</v>
      </c>
      <c r="K77" s="3">
        <f>'Dist-321'!P33</f>
        <v>16.764517295939129</v>
      </c>
      <c r="L77" s="3">
        <f>'Dist-322'!P33</f>
        <v>14.120643151432144</v>
      </c>
      <c r="M77" s="3">
        <f>'Dist-323'!P33</f>
        <v>16.08401350952694</v>
      </c>
      <c r="N77" s="3">
        <f>'Dist-324'!P33</f>
        <v>13.027532096397447</v>
      </c>
      <c r="O77" s="3">
        <f>'Dist-325'!P33</f>
        <v>14.331525923220955</v>
      </c>
      <c r="P77" s="3">
        <f>'Dist-326'!P33</f>
        <v>17.282740896711164</v>
      </c>
      <c r="Q77" s="3">
        <f>'Dist-327'!P33</f>
        <v>14.163693710176824</v>
      </c>
      <c r="R77" s="3">
        <f>'Dist-331'!P33</f>
        <v>18.383893704428957</v>
      </c>
      <c r="S77" s="3">
        <f>'Dist-332'!P33</f>
        <v>17.489090505834881</v>
      </c>
      <c r="T77" s="3">
        <f>'Dist-333'!P33</f>
        <v>18.821736624601023</v>
      </c>
      <c r="U77" s="3">
        <f>'Dist-334'!P33</f>
        <v>15.228642212989911</v>
      </c>
      <c r="V77" s="3">
        <f>'Dist-335'!P33</f>
        <v>23.090783478722425</v>
      </c>
      <c r="W77" s="3">
        <f>'Dist-336'!P33</f>
        <v>17.3271683808156</v>
      </c>
      <c r="X77" s="3">
        <f>'Dist-337'!P33</f>
        <v>22.200270058649846</v>
      </c>
      <c r="Y77" s="3">
        <f>'Dist-339'!P33</f>
        <v>22.621910303937934</v>
      </c>
      <c r="AQ77" s="7">
        <v>1988</v>
      </c>
      <c r="AR77" s="7" t="s">
        <v>12</v>
      </c>
      <c r="AS77" s="3">
        <f t="shared" si="3"/>
        <v>4.59</v>
      </c>
    </row>
    <row r="78" spans="4:45" x14ac:dyDescent="0.2">
      <c r="D78" s="7">
        <v>2010</v>
      </c>
      <c r="E78" s="3">
        <f>'Dist-311'!P34</f>
        <v>18.62</v>
      </c>
      <c r="F78" s="3">
        <f>'Dist-312'!P34</f>
        <v>13</v>
      </c>
      <c r="G78" s="3">
        <f>'Dist-313'!P34</f>
        <v>16.940000000000001</v>
      </c>
      <c r="H78" s="3">
        <f>'Dist-314'!P34</f>
        <v>14.42</v>
      </c>
      <c r="I78" s="3">
        <f>'Dist-315'!P34</f>
        <v>15.3</v>
      </c>
      <c r="J78" s="3">
        <f>'Dist-316'!P34</f>
        <v>21.02</v>
      </c>
      <c r="K78" s="3">
        <f>'Dist-321'!P34</f>
        <v>16.05</v>
      </c>
      <c r="L78" s="3">
        <f>'Dist-322'!P34</f>
        <v>16.11</v>
      </c>
      <c r="M78" s="3">
        <f>'Dist-323'!P34</f>
        <v>20.54</v>
      </c>
      <c r="N78" s="3">
        <f>'Dist-324'!P34</f>
        <v>16.37</v>
      </c>
      <c r="O78" s="3">
        <f>'Dist-325'!P34</f>
        <v>17.05</v>
      </c>
      <c r="P78" s="3">
        <f>'Dist-326'!P34</f>
        <v>22.73</v>
      </c>
      <c r="Q78" s="3">
        <f>'Dist-327'!P34</f>
        <v>16.7</v>
      </c>
      <c r="R78" s="3">
        <f>'Dist-331'!P34</f>
        <v>15.01</v>
      </c>
      <c r="S78" s="3">
        <f>'Dist-332'!P34</f>
        <v>21.39</v>
      </c>
      <c r="T78" s="3">
        <f>'Dist-333'!P34</f>
        <v>19.73</v>
      </c>
      <c r="U78" s="3">
        <f>'Dist-334'!P34</f>
        <v>19.8</v>
      </c>
      <c r="V78" s="3">
        <f>'Dist-335'!P34</f>
        <v>18.37</v>
      </c>
      <c r="W78" s="3">
        <f>'Dist-336'!P34</f>
        <v>21.58</v>
      </c>
      <c r="X78" s="3">
        <f>'Dist-337'!P34</f>
        <v>20.07</v>
      </c>
      <c r="Y78" s="3">
        <f>'Dist-339'!P34</f>
        <v>18.23</v>
      </c>
      <c r="AQ78" s="7">
        <v>1988</v>
      </c>
      <c r="AR78" s="7" t="s">
        <v>13</v>
      </c>
      <c r="AS78" s="3">
        <f t="shared" si="3"/>
        <v>5.22</v>
      </c>
    </row>
    <row r="79" spans="4:45" x14ac:dyDescent="0.2">
      <c r="D79" s="7">
        <v>2011</v>
      </c>
      <c r="E79" s="3">
        <f>'Dist-311'!P35</f>
        <v>23.863386398434468</v>
      </c>
      <c r="F79" s="3">
        <f>'Dist-312'!P35</f>
        <v>17.10434163076534</v>
      </c>
      <c r="G79" s="3">
        <f>'Dist-313'!P35</f>
        <v>22.557025224954856</v>
      </c>
      <c r="H79" s="3">
        <f>'Dist-314'!P35</f>
        <v>18.899162652141527</v>
      </c>
      <c r="I79" s="3">
        <f>'Dist-315'!P35</f>
        <v>23.5425</v>
      </c>
      <c r="J79" s="3">
        <f>'Dist-316'!P35</f>
        <v>25.152459136110476</v>
      </c>
      <c r="K79" s="3">
        <f>'Dist-321'!P35</f>
        <v>20.429135513856941</v>
      </c>
      <c r="L79" s="3">
        <f>'Dist-322'!P35</f>
        <v>19.973089111709395</v>
      </c>
      <c r="M79" s="3">
        <f>'Dist-323'!P35</f>
        <v>24.30399540439188</v>
      </c>
      <c r="N79" s="3">
        <f>'Dist-324'!P35</f>
        <v>19.341913581040021</v>
      </c>
      <c r="O79" s="3">
        <f>'Dist-325'!P35</f>
        <v>21.342749639822735</v>
      </c>
      <c r="P79" s="3">
        <f>'Dist-326'!P35</f>
        <v>26.568915890323559</v>
      </c>
      <c r="Q79" s="3">
        <f>'Dist-327'!P35</f>
        <v>20.747877850100856</v>
      </c>
      <c r="R79" s="3">
        <f>'Dist-331'!P35</f>
        <v>19.195986802086878</v>
      </c>
      <c r="S79" s="3">
        <f>'Dist-332'!P35</f>
        <v>27.021039759024344</v>
      </c>
      <c r="T79" s="3">
        <f>'Dist-333'!P35</f>
        <v>27.45240948215033</v>
      </c>
      <c r="U79" s="3">
        <f>'Dist-334'!P35</f>
        <v>24.801727910588095</v>
      </c>
      <c r="V79" s="3">
        <f>'Dist-335'!P35</f>
        <v>22.993996826860506</v>
      </c>
      <c r="W79" s="3">
        <f>'Dist-336'!P35</f>
        <v>24.243012693171639</v>
      </c>
      <c r="X79" s="3">
        <f>'Dist-337'!P35</f>
        <v>25.706286896625507</v>
      </c>
      <c r="Y79" s="3">
        <f>'Dist-339'!P35</f>
        <v>24.095152715435255</v>
      </c>
      <c r="AQ79" s="7">
        <v>1988</v>
      </c>
      <c r="AR79" s="7" t="s">
        <v>14</v>
      </c>
      <c r="AS79" s="3">
        <f t="shared" si="3"/>
        <v>3.96</v>
      </c>
    </row>
    <row r="80" spans="4:45" x14ac:dyDescent="0.2">
      <c r="D80" s="7">
        <v>2012</v>
      </c>
      <c r="E80" s="3">
        <f>'Dist-311'!P36</f>
        <v>23.91891235473593</v>
      </c>
      <c r="F80" s="3">
        <f>'Dist-312'!P36</f>
        <v>19.967007749155332</v>
      </c>
      <c r="G80" s="3">
        <f>'Dist-313'!P36</f>
        <v>23.990000615248718</v>
      </c>
      <c r="H80" s="3">
        <f>'Dist-314'!P36</f>
        <v>22.722284484013052</v>
      </c>
      <c r="I80" s="3">
        <f>'Dist-315'!P36</f>
        <v>27.785000000000004</v>
      </c>
      <c r="J80" s="3">
        <f>'Dist-316'!P36</f>
        <v>25.353833824716297</v>
      </c>
      <c r="K80" s="3">
        <f>'Dist-321'!P36</f>
        <v>22.394163830749196</v>
      </c>
      <c r="L80" s="3">
        <f>'Dist-322'!P36</f>
        <v>21.222578868307838</v>
      </c>
      <c r="M80" s="3">
        <f>'Dist-323'!P36</f>
        <v>24.047059233696292</v>
      </c>
      <c r="N80" s="3">
        <f>'Dist-324'!P36</f>
        <v>19.030726797297653</v>
      </c>
      <c r="O80" s="3">
        <f>'Dist-325'!P36</f>
        <v>22.353825628894231</v>
      </c>
      <c r="P80" s="3">
        <f>'Dist-326'!P36</f>
        <v>26.152828044753392</v>
      </c>
      <c r="Q80" s="3">
        <f>'Dist-327'!P36</f>
        <v>20.941344846096086</v>
      </c>
      <c r="R80" s="3">
        <f>'Dist-331'!P36</f>
        <v>22.202810241895865</v>
      </c>
      <c r="S80" s="3">
        <f>'Dist-332'!P36</f>
        <v>27.868564632071454</v>
      </c>
      <c r="T80" s="3">
        <f>'Dist-333'!P36</f>
        <v>31.700086623670842</v>
      </c>
      <c r="U80" s="3">
        <f>'Dist-334'!P36</f>
        <v>25.592185396285728</v>
      </c>
      <c r="V80" s="3">
        <f>'Dist-335'!P36</f>
        <v>27.413168093532079</v>
      </c>
      <c r="W80" s="3">
        <f>'Dist-336'!P36</f>
        <v>22.97433095860594</v>
      </c>
      <c r="X80" s="3">
        <f>'Dist-337'!P36</f>
        <v>29.375624977164044</v>
      </c>
      <c r="Y80" s="3">
        <f>'Dist-339'!P36</f>
        <v>28.799157886296943</v>
      </c>
      <c r="AQ80" s="7">
        <v>1988</v>
      </c>
      <c r="AR80" s="7" t="s">
        <v>15</v>
      </c>
      <c r="AS80" s="3">
        <f t="shared" si="3"/>
        <v>4.5599999999999996</v>
      </c>
    </row>
    <row r="81" spans="4:45" x14ac:dyDescent="0.2">
      <c r="D81" s="7">
        <v>2013</v>
      </c>
      <c r="E81" s="3">
        <f>'Dist-311'!P37</f>
        <v>23.116554669575503</v>
      </c>
      <c r="F81" s="3">
        <f>'Dist-312'!P37</f>
        <v>20.263114807600033</v>
      </c>
      <c r="G81" s="3">
        <f>'Dist-313'!P37</f>
        <v>24.042239560104441</v>
      </c>
      <c r="H81" s="3">
        <f>'Dist-314'!P37</f>
        <v>23.608743693458614</v>
      </c>
      <c r="I81" s="3">
        <f>'Dist-315'!P37</f>
        <v>30.707500000000003</v>
      </c>
      <c r="J81" s="3">
        <f>'Dist-316'!P37</f>
        <v>24.257950645645582</v>
      </c>
      <c r="K81" s="3">
        <f>'Dist-321'!P37</f>
        <v>22.250356268424923</v>
      </c>
      <c r="L81" s="3">
        <f>'Dist-322'!P37</f>
        <v>20.892853668988742</v>
      </c>
      <c r="M81" s="3">
        <f>'Dist-323'!P37</f>
        <v>22.463215643221833</v>
      </c>
      <c r="N81" s="3">
        <f>'Dist-324'!P37</f>
        <v>17.636116893177093</v>
      </c>
      <c r="O81" s="3">
        <f>'Dist-325'!P37</f>
        <v>21.888065751885655</v>
      </c>
      <c r="P81" s="3">
        <f>'Dist-326'!P37</f>
        <v>24.332588966338289</v>
      </c>
      <c r="Q81" s="3">
        <f>'Dist-327'!P37</f>
        <v>19.862856260236455</v>
      </c>
      <c r="R81" s="3">
        <f>'Dist-331'!P37</f>
        <v>22.526275445968949</v>
      </c>
      <c r="S81" s="3">
        <f>'Dist-332'!P37</f>
        <v>27.13752959274607</v>
      </c>
      <c r="T81" s="3">
        <f>'Dist-333'!P37</f>
        <v>33.702395002385508</v>
      </c>
      <c r="U81" s="3">
        <f>'Dist-334'!P37</f>
        <v>24.992923641769508</v>
      </c>
      <c r="V81" s="3">
        <f>'Dist-335'!P37</f>
        <v>28.274256949877515</v>
      </c>
      <c r="W81" s="3">
        <f>'Dist-336'!P37</f>
        <v>20.408190062886913</v>
      </c>
      <c r="X81" s="3">
        <f>'Dist-337'!P37</f>
        <v>29.96506690470283</v>
      </c>
      <c r="Y81" s="3">
        <f>'Dist-339'!P37</f>
        <v>30.08838877994765</v>
      </c>
      <c r="AQ81" s="7">
        <v>1988</v>
      </c>
      <c r="AR81" s="7" t="s">
        <v>16</v>
      </c>
      <c r="AS81" s="3">
        <f t="shared" si="3"/>
        <v>4.5599999999999996</v>
      </c>
    </row>
    <row r="82" spans="4:45" x14ac:dyDescent="0.2">
      <c r="D82" s="7">
        <v>2014</v>
      </c>
      <c r="E82" s="3">
        <f>'Dist-311'!P38</f>
        <v>22.71</v>
      </c>
      <c r="F82" s="3">
        <f>'Dist-312'!P38</f>
        <v>19.989999999999998</v>
      </c>
      <c r="G82" s="3">
        <f>'Dist-313'!P38</f>
        <v>24.22</v>
      </c>
      <c r="H82" s="3">
        <f>'Dist-314'!P38</f>
        <v>23.75</v>
      </c>
      <c r="I82" s="3">
        <f>'Dist-315'!P38</f>
        <v>33.75</v>
      </c>
      <c r="J82" s="3">
        <f>'Dist-316'!P38</f>
        <v>23.28</v>
      </c>
      <c r="K82" s="3">
        <f>'Dist-321'!P38</f>
        <v>21.81</v>
      </c>
      <c r="L82" s="3">
        <f>'Dist-322'!P38</f>
        <v>20.440000000000001</v>
      </c>
      <c r="M82" s="3">
        <f>'Dist-323'!P38</f>
        <v>21</v>
      </c>
      <c r="N82" s="3">
        <f>'Dist-324'!P38</f>
        <v>16.34</v>
      </c>
      <c r="O82" s="3">
        <f>'Dist-325'!P38</f>
        <v>21.41</v>
      </c>
      <c r="P82" s="3">
        <f>'Dist-326'!P38</f>
        <v>22.64</v>
      </c>
      <c r="Q82" s="3">
        <f>'Dist-327'!P38</f>
        <v>18.899999999999999</v>
      </c>
      <c r="R82" s="3">
        <f>'Dist-331'!P38</f>
        <v>22.24</v>
      </c>
      <c r="S82" s="3">
        <f>'Dist-332'!P38</f>
        <v>26.55</v>
      </c>
      <c r="T82" s="3">
        <f>'Dist-333'!P38</f>
        <v>35.5</v>
      </c>
      <c r="U82" s="3">
        <f>'Dist-334'!P38</f>
        <v>24.52</v>
      </c>
      <c r="V82" s="3">
        <f>'Dist-335'!P38</f>
        <v>28.16</v>
      </c>
      <c r="W82" s="3">
        <f>'Dist-336'!P38</f>
        <v>17.96</v>
      </c>
      <c r="X82" s="3">
        <f>'Dist-337'!P38</f>
        <v>29.93</v>
      </c>
      <c r="Y82" s="3">
        <f>'Dist-339'!P38</f>
        <v>30.56</v>
      </c>
      <c r="AQ82" s="7">
        <v>1988</v>
      </c>
      <c r="AR82" s="7" t="s">
        <v>17</v>
      </c>
      <c r="AS82" s="3">
        <f t="shared" si="3"/>
        <v>4.3</v>
      </c>
    </row>
    <row r="83" spans="4:45" x14ac:dyDescent="0.2">
      <c r="D83" s="7">
        <v>2015</v>
      </c>
      <c r="E83" s="3">
        <f>'Dist-311'!P39</f>
        <v>11.390254386910723</v>
      </c>
      <c r="F83" s="3">
        <f>'Dist-312'!P39</f>
        <v>15.336890349986341</v>
      </c>
      <c r="G83" s="3">
        <f>'Dist-313'!P39</f>
        <v>14.523464508173136</v>
      </c>
      <c r="H83" s="3">
        <f>'Dist-314'!P39</f>
        <v>19.990326868598324</v>
      </c>
      <c r="I83" s="3">
        <f>'Dist-315'!P39</f>
        <v>24.480000000000004</v>
      </c>
      <c r="J83" s="3">
        <f>'Dist-316'!P39</f>
        <v>14.169711792907963</v>
      </c>
      <c r="K83" s="3">
        <f>'Dist-321'!P39</f>
        <v>15.135092911206176</v>
      </c>
      <c r="L83" s="3">
        <f>'Dist-322'!P39</f>
        <v>13.792959122468528</v>
      </c>
      <c r="M83" s="3">
        <f>'Dist-323'!P39</f>
        <v>11.68149107473478</v>
      </c>
      <c r="N83" s="3">
        <f>'Dist-324'!P39</f>
        <v>8.7314149046168072</v>
      </c>
      <c r="O83" s="3">
        <f>'Dist-325'!P39</f>
        <v>13.480468361406103</v>
      </c>
      <c r="P83" s="3">
        <f>'Dist-326'!P39</f>
        <v>12.779028842066287</v>
      </c>
      <c r="Q83" s="3">
        <f>'Dist-327'!P39</f>
        <v>9.9674028456102093</v>
      </c>
      <c r="R83" s="3">
        <f>'Dist-331'!P39</f>
        <v>17.618628582589135</v>
      </c>
      <c r="S83" s="3">
        <f>'Dist-332'!P39</f>
        <v>15.464204251747752</v>
      </c>
      <c r="T83" s="3">
        <f>'Dist-333'!P39</f>
        <v>26.542829793652537</v>
      </c>
      <c r="U83" s="3">
        <f>'Dist-334'!P39</f>
        <v>14.760380790316358</v>
      </c>
      <c r="V83" s="3">
        <f>'Dist-335'!P39</f>
        <v>24.811874475744258</v>
      </c>
      <c r="W83" s="3">
        <f>'Dist-336'!P39</f>
        <v>8.8482981637187024</v>
      </c>
      <c r="X83" s="3">
        <f>'Dist-337'!P39</f>
        <v>23.370509649512421</v>
      </c>
      <c r="Y83" s="3">
        <f>'Dist-339'!P39</f>
        <v>25.373369463672507</v>
      </c>
      <c r="AQ83" s="7">
        <v>1988</v>
      </c>
      <c r="AR83" s="7" t="s">
        <v>18</v>
      </c>
      <c r="AS83" s="3">
        <f t="shared" si="3"/>
        <v>7.46</v>
      </c>
    </row>
    <row r="84" spans="4:45" x14ac:dyDescent="0.2">
      <c r="D84" s="7">
        <v>2016</v>
      </c>
      <c r="E84" s="3">
        <f>'Dist-311'!P40</f>
        <v>10.561843339126694</v>
      </c>
      <c r="F84" s="3">
        <f>'Dist-312'!P40</f>
        <v>9.8633417159443102</v>
      </c>
      <c r="G84" s="3">
        <f>'Dist-313'!P40</f>
        <v>12.316378220389456</v>
      </c>
      <c r="H84" s="3">
        <f>'Dist-314'!P40</f>
        <v>13.567079686384133</v>
      </c>
      <c r="I84" s="3">
        <f>'Dist-315'!P40</f>
        <v>22.37</v>
      </c>
      <c r="J84" s="3">
        <f>'Dist-316'!P40</f>
        <v>12.096064746849255</v>
      </c>
      <c r="K84" s="3">
        <f>'Dist-321'!P40</f>
        <v>10.930082008274738</v>
      </c>
      <c r="L84" s="3">
        <f>'Dist-322'!P40</f>
        <v>10.813030606252713</v>
      </c>
      <c r="M84" s="3">
        <f>'Dist-323'!P40</f>
        <v>9.5604496688761351</v>
      </c>
      <c r="N84" s="3">
        <f>'Dist-324'!P40</f>
        <v>8.0395863543786952</v>
      </c>
      <c r="O84" s="3">
        <f>'Dist-325'!P40</f>
        <v>10.869402173943456</v>
      </c>
      <c r="P84" s="3">
        <f>'Dist-326'!P40</f>
        <v>10.534514371382345</v>
      </c>
      <c r="Q84" s="3">
        <f>'Dist-327'!P40</f>
        <v>7.9342011200694902</v>
      </c>
      <c r="R84" s="3">
        <f>'Dist-331'!P40</f>
        <v>11.871023982416418</v>
      </c>
      <c r="S84" s="3">
        <f>'Dist-332'!P40</f>
        <v>12.940900149394757</v>
      </c>
      <c r="T84" s="3">
        <f>'Dist-333'!P40</f>
        <v>22.255264456215194</v>
      </c>
      <c r="U84" s="3">
        <f>'Dist-334'!P40</f>
        <v>12.538935641186638</v>
      </c>
      <c r="V84" s="3">
        <f>'Dist-335'!P40</f>
        <v>16.905653803843627</v>
      </c>
      <c r="W84" s="3">
        <f>'Dist-336'!P40</f>
        <v>7.4032048799748171</v>
      </c>
      <c r="X84" s="3">
        <f>'Dist-337'!P40</f>
        <v>16.902237251809982</v>
      </c>
      <c r="Y84" s="3">
        <f>'Dist-339'!P40</f>
        <v>17.987914301817614</v>
      </c>
      <c r="AH84" s="10"/>
      <c r="AI84" s="10"/>
      <c r="AJ84" s="10"/>
      <c r="AK84" s="10"/>
      <c r="AL84" s="10"/>
      <c r="AM84" s="10"/>
      <c r="AN84" s="10"/>
      <c r="AO84" s="10"/>
      <c r="AQ84" s="7">
        <v>1988</v>
      </c>
      <c r="AR84" s="7" t="s">
        <v>19</v>
      </c>
      <c r="AS84" s="3">
        <f t="shared" si="3"/>
        <v>5.04</v>
      </c>
    </row>
    <row r="85" spans="4:45" x14ac:dyDescent="0.2">
      <c r="D85" s="7">
        <v>2017</v>
      </c>
      <c r="E85" s="3">
        <f>'Dist-311'!P41</f>
        <v>13.489536217079671</v>
      </c>
      <c r="F85" s="3">
        <f>'Dist-312'!P41</f>
        <v>9.8923461387566149</v>
      </c>
      <c r="G85" s="3">
        <f>'Dist-313'!P41</f>
        <v>14.481624009826524</v>
      </c>
      <c r="H85" s="3">
        <f>'Dist-314'!P41</f>
        <v>13.132754097967617</v>
      </c>
      <c r="I85" s="3">
        <f>'Dist-315'!P41</f>
        <v>24.44</v>
      </c>
      <c r="J85" s="3">
        <f>'Dist-316'!P41</f>
        <v>14.130400948432914</v>
      </c>
      <c r="K85" s="3">
        <f>'Dist-321'!P41</f>
        <v>11.806096753149067</v>
      </c>
      <c r="L85" s="3">
        <f>'Dist-322'!P41</f>
        <v>11.961675573910298</v>
      </c>
      <c r="M85" s="3">
        <f>'Dist-323'!P41</f>
        <v>11.641281758983904</v>
      </c>
      <c r="N85" s="3">
        <f>'Dist-324'!P41</f>
        <v>10.738590793153584</v>
      </c>
      <c r="O85" s="3">
        <f>'Dist-325'!P41</f>
        <v>12.455617307355961</v>
      </c>
      <c r="P85" s="3">
        <f>'Dist-326'!P41</f>
        <v>12.73647880470735</v>
      </c>
      <c r="Q85" s="3">
        <f>'Dist-327'!P41</f>
        <v>10.663886477804446</v>
      </c>
      <c r="R85" s="3">
        <f>'Dist-331'!P41</f>
        <v>11.828583151418991</v>
      </c>
      <c r="S85" s="3">
        <f>'Dist-332'!P41</f>
        <v>15.416369102887977</v>
      </c>
      <c r="T85" s="3">
        <f>'Dist-333'!P41</f>
        <v>23.740881079774692</v>
      </c>
      <c r="U85" s="3">
        <f>'Dist-334'!P41</f>
        <v>14.718268086067452</v>
      </c>
      <c r="V85" s="3">
        <f>'Dist-335'!P41</f>
        <v>16.018685434811225</v>
      </c>
      <c r="W85" s="3">
        <f>'Dist-336'!P41</f>
        <v>9.9378567463288938</v>
      </c>
      <c r="X85" s="3">
        <f>'Dist-337'!P41</f>
        <v>17.228624676214679</v>
      </c>
      <c r="Y85" s="3">
        <f>'Dist-339'!P41</f>
        <v>17.726387653041964</v>
      </c>
      <c r="AH85" s="3"/>
      <c r="AI85" s="3"/>
      <c r="AJ85" s="3"/>
      <c r="AK85" s="3"/>
      <c r="AL85" s="3"/>
      <c r="AM85" s="3"/>
      <c r="AN85" s="3"/>
      <c r="AO85" s="3"/>
      <c r="AQ85" s="7">
        <v>1988</v>
      </c>
      <c r="AR85" s="7" t="s">
        <v>20</v>
      </c>
      <c r="AS85" s="3">
        <f t="shared" si="3"/>
        <v>4.18</v>
      </c>
    </row>
    <row r="86" spans="4:45" x14ac:dyDescent="0.2">
      <c r="D86" s="7">
        <v>2018</v>
      </c>
      <c r="E86" s="3">
        <f>'Dist-311'!P42</f>
        <v>16.288028991119468</v>
      </c>
      <c r="F86" s="3">
        <f>'Dist-312'!P42</f>
        <v>12.183791463220013</v>
      </c>
      <c r="G86" s="3">
        <f>'Dist-313'!P42</f>
        <v>17.211716526942826</v>
      </c>
      <c r="H86" s="3">
        <f>'Dist-314'!P42</f>
        <v>15.428979425437145</v>
      </c>
      <c r="I86" s="3">
        <f>'Dist-315'!P42</f>
        <v>27.05</v>
      </c>
      <c r="J86" s="3">
        <f>'Dist-316'!P42</f>
        <v>16.695433550429701</v>
      </c>
      <c r="K86" s="3">
        <f>'Dist-321'!P42</f>
        <v>14.282481470721422</v>
      </c>
      <c r="L86" s="3">
        <f>'Dist-322'!P42</f>
        <v>14.159283281051803</v>
      </c>
      <c r="M86" s="3">
        <f>'Dist-323'!P42</f>
        <v>14.264939611728479</v>
      </c>
      <c r="N86" s="3">
        <f>'Dist-324'!P42</f>
        <v>13.780813781174095</v>
      </c>
      <c r="O86" s="3">
        <f>'Dist-325'!P42</f>
        <v>14.867420850260403</v>
      </c>
      <c r="P86" s="3">
        <f>'Dist-326'!P42</f>
        <v>15.512868742378007</v>
      </c>
      <c r="Q86" s="3">
        <f>'Dist-327'!P42</f>
        <v>13.678889560108367</v>
      </c>
      <c r="R86" s="3">
        <f>'Dist-331'!P42</f>
        <v>14.17362227365178</v>
      </c>
      <c r="S86" s="3">
        <f>'Dist-332'!P42</f>
        <v>18.537612565988127</v>
      </c>
      <c r="T86" s="3">
        <f>'Dist-333'!P42</f>
        <v>26.762714360071655</v>
      </c>
      <c r="U86" s="3">
        <f>'Dist-334'!P42</f>
        <v>17.466122038308477</v>
      </c>
      <c r="V86" s="3">
        <f>'Dist-335'!P42</f>
        <v>18.549534001557365</v>
      </c>
      <c r="W86" s="3">
        <f>'Dist-336'!P42</f>
        <v>13.00328736042751</v>
      </c>
      <c r="X86" s="3">
        <f>'Dist-337'!P42</f>
        <v>20.181486517167862</v>
      </c>
      <c r="Y86" s="3">
        <f>'Dist-339'!P42</f>
        <v>20.566076671256436</v>
      </c>
      <c r="AH86" s="3"/>
      <c r="AI86" s="3"/>
      <c r="AJ86" s="3"/>
      <c r="AK86" s="3"/>
      <c r="AL86" s="3"/>
      <c r="AM86" s="3"/>
      <c r="AN86" s="3"/>
      <c r="AO86" s="3"/>
      <c r="AQ86" s="7">
        <v>1988</v>
      </c>
      <c r="AR86" s="7" t="s">
        <v>21</v>
      </c>
      <c r="AS86" s="3">
        <f t="shared" si="3"/>
        <v>4.7699999999999996</v>
      </c>
    </row>
    <row r="87" spans="4:45" x14ac:dyDescent="0.2">
      <c r="AH87" s="3"/>
      <c r="AI87" s="3"/>
      <c r="AJ87" s="3"/>
      <c r="AK87" s="3"/>
      <c r="AL87" s="3"/>
      <c r="AM87" s="3"/>
      <c r="AN87" s="3"/>
      <c r="AO87" s="3"/>
      <c r="AQ87" s="7">
        <v>1988</v>
      </c>
      <c r="AR87" s="7" t="s">
        <v>22</v>
      </c>
      <c r="AS87" s="3">
        <f t="shared" si="3"/>
        <v>4.3600000000000003</v>
      </c>
    </row>
    <row r="88" spans="4:45" x14ac:dyDescent="0.2">
      <c r="AH88" s="3"/>
      <c r="AI88" s="3"/>
      <c r="AJ88" s="3"/>
      <c r="AK88" s="3"/>
      <c r="AL88" s="3"/>
      <c r="AM88" s="3"/>
      <c r="AN88" s="3"/>
      <c r="AO88" s="3"/>
      <c r="AQ88" s="7">
        <v>1988</v>
      </c>
      <c r="AR88" s="7" t="s">
        <v>23</v>
      </c>
      <c r="AS88" s="3">
        <f t="shared" si="3"/>
        <v>4.181</v>
      </c>
    </row>
    <row r="89" spans="4:45" x14ac:dyDescent="0.2">
      <c r="AH89" s="3"/>
      <c r="AI89" s="3"/>
      <c r="AJ89" s="3"/>
      <c r="AK89" s="3"/>
      <c r="AL89" s="3"/>
      <c r="AM89" s="3"/>
      <c r="AN89" s="3"/>
      <c r="AO89" s="3"/>
      <c r="AQ89" s="7">
        <v>1988</v>
      </c>
      <c r="AR89" s="7" t="s">
        <v>24</v>
      </c>
      <c r="AS89" s="3">
        <f t="shared" si="3"/>
        <v>4.37</v>
      </c>
    </row>
    <row r="90" spans="4:45" x14ac:dyDescent="0.2">
      <c r="AH90" s="3"/>
      <c r="AI90" s="3"/>
      <c r="AJ90" s="3"/>
      <c r="AK90" s="3"/>
      <c r="AL90" s="3"/>
      <c r="AM90" s="3"/>
      <c r="AN90" s="3"/>
      <c r="AO90" s="3"/>
      <c r="AQ90" s="7">
        <v>1988</v>
      </c>
      <c r="AR90" s="7" t="s">
        <v>25</v>
      </c>
      <c r="AS90" s="3">
        <f t="shared" si="3"/>
        <v>4.4000000000000004</v>
      </c>
    </row>
    <row r="91" spans="4:45" ht="13.5" thickBot="1" x14ac:dyDescent="0.25">
      <c r="E91" s="6">
        <f>1984</f>
        <v>1984</v>
      </c>
      <c r="F91" s="6">
        <f>E91+1</f>
        <v>1985</v>
      </c>
      <c r="G91" s="6">
        <f t="shared" ref="G91:AE91" si="4">F91+1</f>
        <v>1986</v>
      </c>
      <c r="H91" s="6">
        <f t="shared" si="4"/>
        <v>1987</v>
      </c>
      <c r="I91" s="13">
        <f t="shared" si="4"/>
        <v>1988</v>
      </c>
      <c r="J91" s="6">
        <f t="shared" si="4"/>
        <v>1989</v>
      </c>
      <c r="K91" s="6">
        <f t="shared" si="4"/>
        <v>1990</v>
      </c>
      <c r="L91" s="13">
        <f t="shared" si="4"/>
        <v>1991</v>
      </c>
      <c r="M91" s="6">
        <f t="shared" si="4"/>
        <v>1992</v>
      </c>
      <c r="N91" s="6">
        <f t="shared" si="4"/>
        <v>1993</v>
      </c>
      <c r="O91" s="13">
        <f t="shared" si="4"/>
        <v>1994</v>
      </c>
      <c r="P91" s="6">
        <f t="shared" si="4"/>
        <v>1995</v>
      </c>
      <c r="Q91" s="6">
        <f t="shared" si="4"/>
        <v>1996</v>
      </c>
      <c r="R91" s="6">
        <f t="shared" si="4"/>
        <v>1997</v>
      </c>
      <c r="S91" s="13">
        <f t="shared" si="4"/>
        <v>1998</v>
      </c>
      <c r="T91" s="6">
        <f t="shared" si="4"/>
        <v>1999</v>
      </c>
      <c r="U91" s="6">
        <f t="shared" si="4"/>
        <v>2000</v>
      </c>
      <c r="V91" s="6">
        <f t="shared" si="4"/>
        <v>2001</v>
      </c>
      <c r="W91" s="13">
        <f t="shared" si="4"/>
        <v>2002</v>
      </c>
      <c r="X91" s="6">
        <f t="shared" si="4"/>
        <v>2003</v>
      </c>
      <c r="Y91" s="6">
        <f t="shared" si="4"/>
        <v>2004</v>
      </c>
      <c r="Z91" s="6">
        <f t="shared" si="4"/>
        <v>2005</v>
      </c>
      <c r="AA91" s="13">
        <f t="shared" si="4"/>
        <v>2006</v>
      </c>
      <c r="AB91" s="6">
        <f t="shared" si="4"/>
        <v>2007</v>
      </c>
      <c r="AC91" s="6">
        <f t="shared" si="4"/>
        <v>2008</v>
      </c>
      <c r="AD91" s="6">
        <f t="shared" si="4"/>
        <v>2009</v>
      </c>
      <c r="AE91" s="13">
        <f t="shared" si="4"/>
        <v>2010</v>
      </c>
      <c r="AF91" s="6">
        <f t="shared" ref="AF91" si="5">AE91+1</f>
        <v>2011</v>
      </c>
      <c r="AG91" s="6">
        <f t="shared" ref="AG91" si="6">AF91+1</f>
        <v>2012</v>
      </c>
      <c r="AH91" s="6">
        <f t="shared" ref="AH91" si="7">AG91+1</f>
        <v>2013</v>
      </c>
      <c r="AI91" s="6">
        <f t="shared" ref="AI91" si="8">AH91+1</f>
        <v>2014</v>
      </c>
      <c r="AJ91" s="6">
        <f t="shared" ref="AJ91" si="9">AI91+1</f>
        <v>2015</v>
      </c>
      <c r="AK91" s="6">
        <f t="shared" ref="AK91" si="10">AJ91+1</f>
        <v>2016</v>
      </c>
      <c r="AL91" s="6">
        <f t="shared" ref="AL91" si="11">AK91+1</f>
        <v>2017</v>
      </c>
      <c r="AM91" s="6">
        <f t="shared" ref="AM91" si="12">AL91+1</f>
        <v>2018</v>
      </c>
      <c r="AN91" s="10"/>
      <c r="AO91" s="10"/>
      <c r="AQ91" s="7">
        <v>1988</v>
      </c>
      <c r="AR91" s="7" t="s">
        <v>26</v>
      </c>
      <c r="AS91" s="3">
        <f t="shared" si="3"/>
        <v>5.22</v>
      </c>
    </row>
    <row r="92" spans="4:45" x14ac:dyDescent="0.2">
      <c r="D92">
        <f>311</f>
        <v>311</v>
      </c>
      <c r="E92" s="3">
        <f t="array" ref="E92:AM112">TRANSPOSE(E52:Y86)</f>
        <v>6.8788253273930797</v>
      </c>
      <c r="F92" s="3">
        <v>6.58</v>
      </c>
      <c r="G92" s="3">
        <v>4.2122748003327439</v>
      </c>
      <c r="H92" s="3">
        <v>5.3457953851470235</v>
      </c>
      <c r="I92" s="14">
        <v>4.9862000000000002</v>
      </c>
      <c r="J92" s="3">
        <v>5.8892259030432248</v>
      </c>
      <c r="K92" s="3">
        <v>6.9912055138395051</v>
      </c>
      <c r="L92" s="14">
        <v>6.0640000000000001</v>
      </c>
      <c r="M92" s="3">
        <v>5.8987131593829352</v>
      </c>
      <c r="N92" s="3">
        <v>5.7719908291782245</v>
      </c>
      <c r="O92" s="14">
        <v>5.47</v>
      </c>
      <c r="P92" s="3">
        <v>5.3892498878174848</v>
      </c>
      <c r="Q92" s="3">
        <v>6.3685963802098318</v>
      </c>
      <c r="R92" s="3">
        <v>5.5284470651504458</v>
      </c>
      <c r="S92" s="14">
        <v>4.0999999999999996</v>
      </c>
      <c r="T92" s="3">
        <v>5.2504253778421646</v>
      </c>
      <c r="U92" s="3">
        <v>8.4467182174411555</v>
      </c>
      <c r="V92" s="3">
        <v>7.4277234273847164</v>
      </c>
      <c r="W92" s="14">
        <v>7.04</v>
      </c>
      <c r="X92" s="3">
        <v>8.6989479214038088</v>
      </c>
      <c r="Y92" s="3">
        <v>11.169512450961903</v>
      </c>
      <c r="Z92" s="3">
        <v>15.513592451011256</v>
      </c>
      <c r="AA92" s="14">
        <v>17.170000000000002</v>
      </c>
      <c r="AB92" s="3">
        <v>18.387356093069879</v>
      </c>
      <c r="AC92" s="3">
        <v>25.569030603291658</v>
      </c>
      <c r="AD92" s="3">
        <v>12.74396521959018</v>
      </c>
      <c r="AE92" s="14">
        <v>18.62</v>
      </c>
      <c r="AF92" s="3">
        <v>23.863386398434468</v>
      </c>
      <c r="AG92" s="3">
        <v>23.91891235473593</v>
      </c>
      <c r="AH92" s="3">
        <v>23.116554669575503</v>
      </c>
      <c r="AI92" s="3">
        <v>22.71</v>
      </c>
      <c r="AJ92" s="3">
        <v>11.390254386910723</v>
      </c>
      <c r="AK92" s="3">
        <v>10.561843339126694</v>
      </c>
      <c r="AL92" s="3">
        <v>13.489536217079671</v>
      </c>
      <c r="AM92" s="3">
        <v>16.288028991119468</v>
      </c>
      <c r="AN92" s="3"/>
      <c r="AO92" s="3"/>
      <c r="AQ92" s="7">
        <v>1988</v>
      </c>
      <c r="AR92" s="7" t="s">
        <v>27</v>
      </c>
      <c r="AS92" s="3">
        <f t="shared" si="3"/>
        <v>4.9800000000000004</v>
      </c>
    </row>
    <row r="93" spans="4:45" x14ac:dyDescent="0.2">
      <c r="D93">
        <v>312</v>
      </c>
      <c r="E93" s="3">
        <v>6.5376405344330184</v>
      </c>
      <c r="F93" s="3">
        <v>6.36</v>
      </c>
      <c r="G93" s="3">
        <v>4.8919998967104865</v>
      </c>
      <c r="H93" s="3">
        <v>3.8042758718651819</v>
      </c>
      <c r="I93" s="14">
        <v>3.54</v>
      </c>
      <c r="J93" s="3">
        <v>3.8389149872003534</v>
      </c>
      <c r="K93" s="3">
        <v>4.8218427087631346</v>
      </c>
      <c r="L93" s="14">
        <v>5.1529999999999996</v>
      </c>
      <c r="M93" s="3">
        <v>4.6624399013631921</v>
      </c>
      <c r="N93" s="3">
        <v>4.4229198633735969</v>
      </c>
      <c r="O93" s="14">
        <v>4.17</v>
      </c>
      <c r="P93" s="3">
        <v>4.4300302482802802</v>
      </c>
      <c r="Q93" s="3">
        <v>5.2400690616398222</v>
      </c>
      <c r="R93" s="3">
        <v>5.804253747549021</v>
      </c>
      <c r="S93" s="14">
        <v>5.38</v>
      </c>
      <c r="T93" s="3">
        <v>5.8268361472994243</v>
      </c>
      <c r="U93" s="3">
        <v>8.06335096398392</v>
      </c>
      <c r="V93" s="3">
        <v>9.649938334949324</v>
      </c>
      <c r="W93" s="14">
        <v>9.75</v>
      </c>
      <c r="X93" s="3">
        <v>10.588352191287314</v>
      </c>
      <c r="Y93" s="3">
        <v>12.783452887969913</v>
      </c>
      <c r="Z93" s="3">
        <v>16.271220244285285</v>
      </c>
      <c r="AA93" s="14">
        <v>19.59</v>
      </c>
      <c r="AB93" s="3">
        <v>19.315553206370481</v>
      </c>
      <c r="AC93" s="3">
        <v>21.226339720665919</v>
      </c>
      <c r="AD93" s="3">
        <v>17.616541518097531</v>
      </c>
      <c r="AE93" s="14">
        <v>13</v>
      </c>
      <c r="AF93" s="3">
        <v>17.10434163076534</v>
      </c>
      <c r="AG93" s="3">
        <v>19.967007749155332</v>
      </c>
      <c r="AH93" s="3">
        <v>20.263114807600033</v>
      </c>
      <c r="AI93" s="3">
        <v>19.989999999999998</v>
      </c>
      <c r="AJ93" s="3">
        <v>15.336890349986341</v>
      </c>
      <c r="AK93" s="3">
        <v>9.8633417159443102</v>
      </c>
      <c r="AL93" s="3">
        <v>9.8923461387566149</v>
      </c>
      <c r="AM93" s="3">
        <v>12.183791463220013</v>
      </c>
      <c r="AN93" s="3"/>
      <c r="AO93" s="3"/>
      <c r="AQ93" s="7">
        <v>1989</v>
      </c>
      <c r="AR93" s="7" t="s">
        <v>7</v>
      </c>
      <c r="AS93" s="3">
        <f t="shared" ref="AS93:AS113" si="13">J92</f>
        <v>5.8892259030432248</v>
      </c>
    </row>
    <row r="94" spans="4:45" x14ac:dyDescent="0.2">
      <c r="D94">
        <v>313</v>
      </c>
      <c r="E94" s="3">
        <v>6.2919632392529641</v>
      </c>
      <c r="F94" s="3">
        <v>6.02</v>
      </c>
      <c r="G94" s="3">
        <v>3.8431199723113827</v>
      </c>
      <c r="H94" s="3">
        <v>4.3563582250244277</v>
      </c>
      <c r="I94" s="14">
        <v>4.01</v>
      </c>
      <c r="J94" s="3">
        <v>4.4962823917563455</v>
      </c>
      <c r="K94" s="3">
        <v>5.3206135553351732</v>
      </c>
      <c r="L94" s="14">
        <v>4.468</v>
      </c>
      <c r="M94" s="3">
        <v>4.3933234922709676</v>
      </c>
      <c r="N94" s="3">
        <v>4.4260568814889893</v>
      </c>
      <c r="O94" s="14">
        <v>4.32</v>
      </c>
      <c r="P94" s="3">
        <v>4.3304371491197555</v>
      </c>
      <c r="Q94" s="3">
        <v>5.2822855110382365</v>
      </c>
      <c r="R94" s="3">
        <v>4.8220170537586302</v>
      </c>
      <c r="S94" s="14">
        <v>3.64</v>
      </c>
      <c r="T94" s="3">
        <v>4.5301764015998414</v>
      </c>
      <c r="U94" s="3">
        <v>7.4496169730102668</v>
      </c>
      <c r="V94" s="3">
        <v>7.0741182996251553</v>
      </c>
      <c r="W94" s="14">
        <v>6.73</v>
      </c>
      <c r="X94" s="3">
        <v>8.5408817003748467</v>
      </c>
      <c r="Y94" s="3">
        <v>11.345475236481679</v>
      </c>
      <c r="Z94" s="3">
        <v>15.907369703146131</v>
      </c>
      <c r="AA94" s="14">
        <v>18.440000000000001</v>
      </c>
      <c r="AB94" s="3">
        <v>19.095322271785271</v>
      </c>
      <c r="AC94" s="3">
        <v>24.781964469750395</v>
      </c>
      <c r="AD94" s="3">
        <v>14.119431938777662</v>
      </c>
      <c r="AE94" s="14">
        <v>16.940000000000001</v>
      </c>
      <c r="AF94" s="3">
        <v>22.557025224954856</v>
      </c>
      <c r="AG94" s="3">
        <v>23.990000615248718</v>
      </c>
      <c r="AH94" s="3">
        <v>24.042239560104441</v>
      </c>
      <c r="AI94" s="3">
        <v>24.22</v>
      </c>
      <c r="AJ94" s="3">
        <v>14.523464508173136</v>
      </c>
      <c r="AK94" s="3">
        <v>12.316378220389456</v>
      </c>
      <c r="AL94" s="3">
        <v>14.481624009826524</v>
      </c>
      <c r="AM94" s="3">
        <v>17.211716526942826</v>
      </c>
      <c r="AN94" s="3"/>
      <c r="AO94" s="3"/>
      <c r="AQ94" s="7">
        <v>1989</v>
      </c>
      <c r="AR94" s="7" t="s">
        <v>8</v>
      </c>
      <c r="AS94" s="3">
        <f t="shared" si="13"/>
        <v>3.8389149872003534</v>
      </c>
    </row>
    <row r="95" spans="4:45" x14ac:dyDescent="0.2">
      <c r="D95">
        <v>314</v>
      </c>
      <c r="E95" s="3">
        <v>6.1848930559974384</v>
      </c>
      <c r="F95" s="3">
        <v>6.02</v>
      </c>
      <c r="G95" s="3">
        <v>5.0081089266334411</v>
      </c>
      <c r="H95" s="3">
        <v>3.9018601128838761</v>
      </c>
      <c r="I95" s="14">
        <v>4.01</v>
      </c>
      <c r="J95" s="3">
        <v>3.7939188012619862</v>
      </c>
      <c r="K95" s="3">
        <v>4.3522288523475279</v>
      </c>
      <c r="L95" s="14">
        <v>4.468</v>
      </c>
      <c r="M95" s="3">
        <v>4.2152048910825499</v>
      </c>
      <c r="N95" s="3">
        <v>4.2662579409195711</v>
      </c>
      <c r="O95" s="14">
        <v>4.32</v>
      </c>
      <c r="P95" s="3">
        <v>4.2721948760623008</v>
      </c>
      <c r="Q95" s="3">
        <v>4.7133201371845255</v>
      </c>
      <c r="R95" s="3">
        <v>5.1514862075182624</v>
      </c>
      <c r="S95" s="14">
        <v>4.5</v>
      </c>
      <c r="T95" s="3">
        <v>4.2175944588579295</v>
      </c>
      <c r="U95" s="3">
        <v>5.7510037813742168</v>
      </c>
      <c r="V95" s="3">
        <v>7.1813191715665656</v>
      </c>
      <c r="W95" s="14">
        <v>6.73</v>
      </c>
      <c r="X95" s="3">
        <v>7.1001203094393261</v>
      </c>
      <c r="Y95" s="3">
        <v>8.9652588372717563</v>
      </c>
      <c r="Z95" s="3">
        <v>12.078527091154463</v>
      </c>
      <c r="AA95" s="14">
        <v>15.42</v>
      </c>
      <c r="AB95" s="3">
        <v>16.677619567557603</v>
      </c>
      <c r="AC95" s="3">
        <v>19.597029762828129</v>
      </c>
      <c r="AD95" s="3">
        <v>19.109546899022533</v>
      </c>
      <c r="AE95" s="14">
        <v>14.42</v>
      </c>
      <c r="AF95" s="3">
        <v>18.899162652141527</v>
      </c>
      <c r="AG95" s="3">
        <v>22.722284484013052</v>
      </c>
      <c r="AH95" s="3">
        <v>23.608743693458614</v>
      </c>
      <c r="AI95" s="3">
        <v>23.75</v>
      </c>
      <c r="AJ95" s="3">
        <v>19.990326868598324</v>
      </c>
      <c r="AK95" s="3">
        <v>13.567079686384133</v>
      </c>
      <c r="AL95" s="3">
        <v>13.132754097967617</v>
      </c>
      <c r="AM95" s="3">
        <v>15.428979425437145</v>
      </c>
      <c r="AN95" s="3"/>
      <c r="AO95" s="3"/>
      <c r="AQ95" s="7">
        <v>1989</v>
      </c>
      <c r="AR95" s="7" t="s">
        <v>9</v>
      </c>
      <c r="AS95" s="3">
        <f t="shared" si="13"/>
        <v>4.4962823917563455</v>
      </c>
    </row>
    <row r="96" spans="4:45" x14ac:dyDescent="0.2">
      <c r="D96">
        <v>315</v>
      </c>
      <c r="E96" s="3">
        <v>6.74</v>
      </c>
      <c r="F96" s="3">
        <v>6.48</v>
      </c>
      <c r="G96" s="3">
        <v>4.5875000000000004</v>
      </c>
      <c r="H96" s="3">
        <v>5.2725</v>
      </c>
      <c r="I96" s="14">
        <v>5.13</v>
      </c>
      <c r="J96" s="3">
        <v>5.957609999999999</v>
      </c>
      <c r="K96" s="3">
        <v>7.1193899999999992</v>
      </c>
      <c r="L96" s="14">
        <v>6.6669999999999998</v>
      </c>
      <c r="M96" s="3">
        <v>6.1416899999999996</v>
      </c>
      <c r="N96" s="3">
        <v>5.7053099999999999</v>
      </c>
      <c r="O96" s="14">
        <v>5.15</v>
      </c>
      <c r="P96" s="3">
        <v>5.32</v>
      </c>
      <c r="Q96" s="3">
        <v>6.39</v>
      </c>
      <c r="R96" s="3">
        <v>6.1099999999999994</v>
      </c>
      <c r="S96" s="14">
        <v>5.14</v>
      </c>
      <c r="T96" s="3">
        <v>5.6524999999999999</v>
      </c>
      <c r="U96" s="3">
        <v>8.1050000000000004</v>
      </c>
      <c r="V96" s="3">
        <v>7.4075000000000006</v>
      </c>
      <c r="W96" s="14">
        <v>6.74</v>
      </c>
      <c r="X96" s="3">
        <v>7.6025000000000009</v>
      </c>
      <c r="Y96" s="3">
        <v>9.4149999999999991</v>
      </c>
      <c r="Z96" s="3">
        <v>12.907500000000001</v>
      </c>
      <c r="AA96" s="14">
        <v>14.46</v>
      </c>
      <c r="AB96" s="3">
        <v>15.654999999999999</v>
      </c>
      <c r="AC96" s="3">
        <v>21.66</v>
      </c>
      <c r="AD96" s="3">
        <v>12.035</v>
      </c>
      <c r="AE96" s="14">
        <v>15.3</v>
      </c>
      <c r="AF96" s="3">
        <v>23.5425</v>
      </c>
      <c r="AG96" s="3">
        <v>27.785000000000004</v>
      </c>
      <c r="AH96" s="3">
        <v>30.707500000000003</v>
      </c>
      <c r="AI96" s="3">
        <v>33.75</v>
      </c>
      <c r="AJ96" s="3">
        <v>24.480000000000004</v>
      </c>
      <c r="AK96" s="3">
        <v>22.37</v>
      </c>
      <c r="AL96" s="3">
        <v>24.44</v>
      </c>
      <c r="AM96" s="3">
        <v>27.05</v>
      </c>
      <c r="AN96" s="3"/>
      <c r="AO96" s="3"/>
      <c r="AQ96" s="7">
        <v>1989</v>
      </c>
      <c r="AR96" s="7" t="s">
        <v>10</v>
      </c>
      <c r="AS96" s="3">
        <f t="shared" si="13"/>
        <v>3.7939188012619862</v>
      </c>
    </row>
    <row r="97" spans="4:45" x14ac:dyDescent="0.2">
      <c r="D97">
        <v>316</v>
      </c>
      <c r="E97" s="3">
        <v>6.6955204890878033</v>
      </c>
      <c r="F97" s="3">
        <v>6.44</v>
      </c>
      <c r="G97" s="3">
        <v>4.4074302011151909</v>
      </c>
      <c r="H97" s="3">
        <v>4.9027203531015218</v>
      </c>
      <c r="I97" s="14">
        <v>4.59</v>
      </c>
      <c r="J97" s="3">
        <v>4.9952998642451227</v>
      </c>
      <c r="K97" s="3">
        <v>5.7166471589563672</v>
      </c>
      <c r="L97" s="14">
        <v>4.8639999999999999</v>
      </c>
      <c r="M97" s="3">
        <v>4.4127055535366591</v>
      </c>
      <c r="N97" s="3">
        <v>4.0507775798196262</v>
      </c>
      <c r="O97" s="14">
        <v>3.57</v>
      </c>
      <c r="P97" s="3">
        <v>4.0045280167986386</v>
      </c>
      <c r="Q97" s="3">
        <v>5.323550034285824</v>
      </c>
      <c r="R97" s="3">
        <v>5.3158310507401891</v>
      </c>
      <c r="S97" s="14">
        <v>4.63</v>
      </c>
      <c r="T97" s="3">
        <v>5.0505617500860689</v>
      </c>
      <c r="U97" s="3">
        <v>7.3776994572118957</v>
      </c>
      <c r="V97" s="3">
        <v>6.6091081619278054</v>
      </c>
      <c r="W97" s="14">
        <v>5.87</v>
      </c>
      <c r="X97" s="3">
        <v>5.853391838072195</v>
      </c>
      <c r="Y97" s="3">
        <v>6.7704162324267436</v>
      </c>
      <c r="Z97" s="3">
        <v>9.3384960947332516</v>
      </c>
      <c r="AA97" s="14">
        <v>10</v>
      </c>
      <c r="AB97" s="3">
        <v>13.723029545198019</v>
      </c>
      <c r="AC97" s="3">
        <v>22.173188138520395</v>
      </c>
      <c r="AD97" s="3">
        <v>15.262634253218319</v>
      </c>
      <c r="AE97" s="14">
        <v>21.02</v>
      </c>
      <c r="AF97" s="3">
        <v>25.152459136110476</v>
      </c>
      <c r="AG97" s="3">
        <v>25.353833824716297</v>
      </c>
      <c r="AH97" s="3">
        <v>24.257950645645582</v>
      </c>
      <c r="AI97" s="3">
        <v>23.28</v>
      </c>
      <c r="AJ97" s="3">
        <v>14.169711792907963</v>
      </c>
      <c r="AK97" s="3">
        <v>12.096064746849255</v>
      </c>
      <c r="AL97" s="3">
        <v>14.130400948432914</v>
      </c>
      <c r="AM97" s="3">
        <v>16.695433550429701</v>
      </c>
      <c r="AN97" s="3"/>
      <c r="AO97" s="3"/>
      <c r="AQ97" s="7">
        <v>1989</v>
      </c>
      <c r="AR97" s="7" t="s">
        <v>11</v>
      </c>
      <c r="AS97" s="3">
        <f t="shared" si="13"/>
        <v>5.957609999999999</v>
      </c>
    </row>
    <row r="98" spans="4:45" x14ac:dyDescent="0.2">
      <c r="D98">
        <v>321</v>
      </c>
      <c r="E98" s="3">
        <v>6.4458892544808872</v>
      </c>
      <c r="F98" s="3">
        <v>6.23</v>
      </c>
      <c r="G98" s="3">
        <v>4.9697220804893476</v>
      </c>
      <c r="H98" s="3">
        <v>5.022269410420825</v>
      </c>
      <c r="I98" s="14">
        <v>5.22</v>
      </c>
      <c r="J98" s="3">
        <v>5.6072073952673316</v>
      </c>
      <c r="K98" s="3">
        <v>6.5449554213862662</v>
      </c>
      <c r="L98" s="14">
        <v>6.4210000000000003</v>
      </c>
      <c r="M98" s="3">
        <v>6.2169313091813043</v>
      </c>
      <c r="N98" s="3">
        <v>6.2119307405751343</v>
      </c>
      <c r="O98" s="14">
        <v>6.14</v>
      </c>
      <c r="P98" s="3">
        <v>5.800692531113782</v>
      </c>
      <c r="Q98" s="3">
        <v>6.169208877937721</v>
      </c>
      <c r="R98" s="3">
        <v>5.8283442015356925</v>
      </c>
      <c r="S98" s="14">
        <v>4.5999999999999996</v>
      </c>
      <c r="T98" s="3">
        <v>4.8588346789115251</v>
      </c>
      <c r="U98" s="3">
        <v>7.0109544855938584</v>
      </c>
      <c r="V98" s="3">
        <v>7.4614512857742161</v>
      </c>
      <c r="W98" s="14">
        <v>7.02</v>
      </c>
      <c r="X98" s="3">
        <v>8.023243607684357</v>
      </c>
      <c r="Y98" s="3">
        <v>10.245857542420056</v>
      </c>
      <c r="Z98" s="3">
        <v>13.951564758489049</v>
      </c>
      <c r="AA98" s="14">
        <v>16.75</v>
      </c>
      <c r="AB98" s="3">
        <v>17.818803434175091</v>
      </c>
      <c r="AC98" s="3">
        <v>22.211649139799082</v>
      </c>
      <c r="AD98" s="3">
        <v>16.764517295939129</v>
      </c>
      <c r="AE98" s="14">
        <v>16.05</v>
      </c>
      <c r="AF98" s="3">
        <v>20.429135513856941</v>
      </c>
      <c r="AG98" s="3">
        <v>22.394163830749196</v>
      </c>
      <c r="AH98" s="3">
        <v>22.250356268424923</v>
      </c>
      <c r="AI98" s="3">
        <v>21.81</v>
      </c>
      <c r="AJ98" s="3">
        <v>15.135092911206176</v>
      </c>
      <c r="AK98" s="3">
        <v>10.930082008274738</v>
      </c>
      <c r="AL98" s="3">
        <v>11.806096753149067</v>
      </c>
      <c r="AM98" s="3">
        <v>14.282481470721422</v>
      </c>
      <c r="AN98" s="3"/>
      <c r="AO98" s="3"/>
      <c r="AQ98" s="7">
        <v>1989</v>
      </c>
      <c r="AR98" s="7" t="s">
        <v>12</v>
      </c>
      <c r="AS98" s="3">
        <f t="shared" si="13"/>
        <v>4.9952998642451227</v>
      </c>
    </row>
    <row r="99" spans="4:45" x14ac:dyDescent="0.2">
      <c r="D99">
        <v>322</v>
      </c>
      <c r="E99" s="3">
        <v>6.1520952582261845</v>
      </c>
      <c r="F99" s="3">
        <v>5.95</v>
      </c>
      <c r="G99" s="3">
        <v>4.3185127644472203</v>
      </c>
      <c r="H99" s="3">
        <v>4.2285500194768737</v>
      </c>
      <c r="I99" s="14">
        <v>3.96</v>
      </c>
      <c r="J99" s="3">
        <v>4.2587256672141809</v>
      </c>
      <c r="K99" s="3">
        <v>4.9608731208164656</v>
      </c>
      <c r="L99" s="14">
        <v>4.5659999999999998</v>
      </c>
      <c r="M99" s="3">
        <v>4.5051090537136949</v>
      </c>
      <c r="N99" s="3">
        <v>4.5884281796001734</v>
      </c>
      <c r="O99" s="14">
        <v>4.59</v>
      </c>
      <c r="P99" s="3">
        <v>4.5958041082741099</v>
      </c>
      <c r="Q99" s="3">
        <v>5.2796015145597668</v>
      </c>
      <c r="R99" s="3">
        <v>5.1388689181355849</v>
      </c>
      <c r="S99" s="14">
        <v>4.29</v>
      </c>
      <c r="T99" s="3">
        <v>4.3473422967939621</v>
      </c>
      <c r="U99" s="3">
        <v>6.0668865279456163</v>
      </c>
      <c r="V99" s="3">
        <v>5.8371829000260007</v>
      </c>
      <c r="W99" s="14">
        <v>5.13</v>
      </c>
      <c r="X99" s="3">
        <v>5.453724814800438</v>
      </c>
      <c r="Y99" s="3">
        <v>6.7510425080759067</v>
      </c>
      <c r="Z99" s="3">
        <v>9.4023367024326667</v>
      </c>
      <c r="AA99" s="14">
        <v>10.93</v>
      </c>
      <c r="AB99" s="3">
        <v>13.22326964988115</v>
      </c>
      <c r="AC99" s="3">
        <v>18.889390077892983</v>
      </c>
      <c r="AD99" s="3">
        <v>14.120643151432144</v>
      </c>
      <c r="AE99" s="14">
        <v>16.11</v>
      </c>
      <c r="AF99" s="3">
        <v>19.973089111709395</v>
      </c>
      <c r="AG99" s="3">
        <v>21.222578868307838</v>
      </c>
      <c r="AH99" s="3">
        <v>20.892853668988742</v>
      </c>
      <c r="AI99" s="3">
        <v>20.440000000000001</v>
      </c>
      <c r="AJ99" s="3">
        <v>13.792959122468528</v>
      </c>
      <c r="AK99" s="3">
        <v>10.813030606252713</v>
      </c>
      <c r="AL99" s="3">
        <v>11.961675573910298</v>
      </c>
      <c r="AM99" s="3">
        <v>14.159283281051803</v>
      </c>
      <c r="AN99" s="3"/>
      <c r="AO99" s="3"/>
      <c r="AQ99" s="7">
        <v>1989</v>
      </c>
      <c r="AR99" s="7" t="s">
        <v>13</v>
      </c>
      <c r="AS99" s="3">
        <f t="shared" si="13"/>
        <v>5.6072073952673316</v>
      </c>
    </row>
    <row r="100" spans="4:45" x14ac:dyDescent="0.2">
      <c r="D100">
        <v>323</v>
      </c>
      <c r="E100" s="3">
        <v>6.2513605523806861</v>
      </c>
      <c r="F100" s="3">
        <v>5.99</v>
      </c>
      <c r="G100" s="3">
        <v>4.0635280027121059</v>
      </c>
      <c r="H100" s="3">
        <v>4.7273144331871233</v>
      </c>
      <c r="I100" s="14">
        <v>4.5599999999999996</v>
      </c>
      <c r="J100" s="3">
        <v>5.3579366191645068</v>
      </c>
      <c r="K100" s="3">
        <v>6.4907614848634854</v>
      </c>
      <c r="L100" s="14">
        <v>6.0019999999999998</v>
      </c>
      <c r="M100" s="3">
        <v>5.8346107475238345</v>
      </c>
      <c r="N100" s="3">
        <v>5.7675462392893211</v>
      </c>
      <c r="O100" s="14">
        <v>5.57</v>
      </c>
      <c r="P100" s="3">
        <v>5.4184026741756472</v>
      </c>
      <c r="Q100" s="3">
        <v>6.1715149527459756</v>
      </c>
      <c r="R100" s="3">
        <v>5.5675628247242823</v>
      </c>
      <c r="S100" s="14">
        <v>4.2699999999999996</v>
      </c>
      <c r="T100" s="3">
        <v>4.8855887005493353</v>
      </c>
      <c r="U100" s="3">
        <v>7.451329215016095</v>
      </c>
      <c r="V100" s="3">
        <v>6.8505861141014694</v>
      </c>
      <c r="W100" s="14">
        <v>6.28</v>
      </c>
      <c r="X100" s="3">
        <v>7.3869138858985313</v>
      </c>
      <c r="Y100" s="3">
        <v>9.448799020880335</v>
      </c>
      <c r="Z100" s="3">
        <v>13.19947541739888</v>
      </c>
      <c r="AA100" s="14">
        <v>15</v>
      </c>
      <c r="AB100" s="3">
        <v>17.37515440036529</v>
      </c>
      <c r="AC100" s="3">
        <v>24.585479019773267</v>
      </c>
      <c r="AD100" s="3">
        <v>16.08401350952694</v>
      </c>
      <c r="AE100" s="14">
        <v>20.54</v>
      </c>
      <c r="AF100" s="3">
        <v>24.30399540439188</v>
      </c>
      <c r="AG100" s="3">
        <v>24.047059233696292</v>
      </c>
      <c r="AH100" s="3">
        <v>22.463215643221833</v>
      </c>
      <c r="AI100" s="3">
        <v>21</v>
      </c>
      <c r="AJ100" s="3">
        <v>11.68149107473478</v>
      </c>
      <c r="AK100" s="3">
        <v>9.5604496688761351</v>
      </c>
      <c r="AL100" s="3">
        <v>11.641281758983904</v>
      </c>
      <c r="AM100" s="3">
        <v>14.264939611728479</v>
      </c>
      <c r="AN100" s="3"/>
      <c r="AO100" s="3"/>
      <c r="AQ100" s="7">
        <v>1989</v>
      </c>
      <c r="AR100" s="7" t="s">
        <v>14</v>
      </c>
      <c r="AS100" s="3">
        <f t="shared" si="13"/>
        <v>4.2587256672141809</v>
      </c>
    </row>
    <row r="101" spans="4:45" x14ac:dyDescent="0.2">
      <c r="D101">
        <v>324</v>
      </c>
      <c r="E101" s="3">
        <v>5.5534015237108552</v>
      </c>
      <c r="F101" s="3">
        <v>5.34</v>
      </c>
      <c r="G101" s="3">
        <v>3.8949384430399689</v>
      </c>
      <c r="H101" s="3">
        <v>4.5687051473677336</v>
      </c>
      <c r="I101" s="14">
        <v>4.5599999999999996</v>
      </c>
      <c r="J101" s="3">
        <v>5.0222963392190687</v>
      </c>
      <c r="K101" s="3">
        <v>5.7522957775112964</v>
      </c>
      <c r="L101" s="14">
        <v>5.1639999999999997</v>
      </c>
      <c r="M101" s="3">
        <v>4.9048068552474691</v>
      </c>
      <c r="N101" s="3">
        <v>4.7238163974883989</v>
      </c>
      <c r="O101" s="14">
        <v>4.4400000000000004</v>
      </c>
      <c r="P101" s="3">
        <v>4.4340837032312406</v>
      </c>
      <c r="Q101" s="3">
        <v>5.1668649885385198</v>
      </c>
      <c r="R101" s="3">
        <v>4.7915999007317414</v>
      </c>
      <c r="S101" s="14">
        <v>3.85</v>
      </c>
      <c r="T101" s="3">
        <v>4.4998371977595051</v>
      </c>
      <c r="U101" s="3">
        <v>6.7419780724384717</v>
      </c>
      <c r="V101" s="3">
        <v>6.3986774098513015</v>
      </c>
      <c r="W101" s="14">
        <v>6.08</v>
      </c>
      <c r="X101" s="3">
        <v>6.9413225901486992</v>
      </c>
      <c r="Y101" s="3">
        <v>8.5823815169332143</v>
      </c>
      <c r="Z101" s="3">
        <v>11.602342596926338</v>
      </c>
      <c r="AA101" s="14">
        <v>13.03</v>
      </c>
      <c r="AB101" s="3">
        <v>14.673463464827663</v>
      </c>
      <c r="AC101" s="3">
        <v>20.264855118306158</v>
      </c>
      <c r="AD101" s="3">
        <v>13.027532096397447</v>
      </c>
      <c r="AE101" s="14">
        <v>16.37</v>
      </c>
      <c r="AF101" s="3">
        <v>19.341913581040021</v>
      </c>
      <c r="AG101" s="3">
        <v>19.030726797297653</v>
      </c>
      <c r="AH101" s="3">
        <v>17.636116893177093</v>
      </c>
      <c r="AI101" s="3">
        <v>16.34</v>
      </c>
      <c r="AJ101" s="3">
        <v>8.7314149046168072</v>
      </c>
      <c r="AK101" s="3">
        <v>8.0395863543786952</v>
      </c>
      <c r="AL101" s="3">
        <v>10.738590793153584</v>
      </c>
      <c r="AM101" s="3">
        <v>13.780813781174095</v>
      </c>
      <c r="AN101" s="3"/>
      <c r="AO101" s="3"/>
      <c r="AQ101" s="7">
        <v>1989</v>
      </c>
      <c r="AR101" s="7" t="s">
        <v>15</v>
      </c>
      <c r="AS101" s="3">
        <f t="shared" si="13"/>
        <v>5.3579366191645068</v>
      </c>
    </row>
    <row r="102" spans="4:45" x14ac:dyDescent="0.2">
      <c r="D102">
        <v>325</v>
      </c>
      <c r="E102" s="3">
        <v>6.061010783496787</v>
      </c>
      <c r="F102" s="3">
        <v>5.83</v>
      </c>
      <c r="G102" s="3">
        <v>4.1218427805372784</v>
      </c>
      <c r="H102" s="3">
        <v>4.4518037605647134</v>
      </c>
      <c r="I102" s="14">
        <v>4.3</v>
      </c>
      <c r="J102" s="3">
        <v>4.8267988800435297</v>
      </c>
      <c r="K102" s="3">
        <v>5.7288855498954243</v>
      </c>
      <c r="L102" s="14">
        <v>5.2839999999999998</v>
      </c>
      <c r="M102" s="3">
        <v>5.0882693322965977</v>
      </c>
      <c r="N102" s="3">
        <v>5.0152438265248689</v>
      </c>
      <c r="O102" s="14">
        <v>4.84</v>
      </c>
      <c r="P102" s="3">
        <v>4.9239872107514717</v>
      </c>
      <c r="Q102" s="3">
        <v>5.7957746877407095</v>
      </c>
      <c r="R102" s="3">
        <v>5.5916297780633268</v>
      </c>
      <c r="S102" s="14">
        <v>4.68</v>
      </c>
      <c r="T102" s="3">
        <v>5.0030060546631114</v>
      </c>
      <c r="U102" s="3">
        <v>7.1344830767000555</v>
      </c>
      <c r="V102" s="3">
        <v>6.7415228985474718</v>
      </c>
      <c r="W102" s="14">
        <v>6.1</v>
      </c>
      <c r="X102" s="3">
        <v>6.7985686432213868</v>
      </c>
      <c r="Y102" s="3">
        <v>8.4704536832440311</v>
      </c>
      <c r="Z102" s="3">
        <v>11.661474159405186</v>
      </c>
      <c r="AA102" s="14">
        <v>13.34</v>
      </c>
      <c r="AB102" s="3">
        <v>15.270524520623788</v>
      </c>
      <c r="AC102" s="3">
        <v>21.273658734033653</v>
      </c>
      <c r="AD102" s="3">
        <v>14.331525923220955</v>
      </c>
      <c r="AE102" s="14">
        <v>17.05</v>
      </c>
      <c r="AF102" s="3">
        <v>21.342749639822735</v>
      </c>
      <c r="AG102" s="3">
        <v>22.353825628894231</v>
      </c>
      <c r="AH102" s="3">
        <v>21.888065751885655</v>
      </c>
      <c r="AI102" s="3">
        <v>21.41</v>
      </c>
      <c r="AJ102" s="3">
        <v>13.480468361406103</v>
      </c>
      <c r="AK102" s="3">
        <v>10.869402173943456</v>
      </c>
      <c r="AL102" s="3">
        <v>12.455617307355961</v>
      </c>
      <c r="AM102" s="3">
        <v>14.867420850260403</v>
      </c>
      <c r="AN102" s="3"/>
      <c r="AO102" s="3"/>
      <c r="AQ102" s="7">
        <v>1989</v>
      </c>
      <c r="AR102" s="7" t="s">
        <v>16</v>
      </c>
      <c r="AS102" s="3">
        <f t="shared" si="13"/>
        <v>5.0222963392190687</v>
      </c>
    </row>
    <row r="103" spans="4:45" x14ac:dyDescent="0.2">
      <c r="D103">
        <v>326</v>
      </c>
      <c r="E103" s="3">
        <v>6.4365752428330927</v>
      </c>
      <c r="F103" s="3">
        <v>6.16</v>
      </c>
      <c r="G103" s="3">
        <v>5.0497523985404449</v>
      </c>
      <c r="H103" s="3">
        <v>6.7086834670060504</v>
      </c>
      <c r="I103" s="14">
        <v>7.46</v>
      </c>
      <c r="J103" s="3">
        <v>7.1117857992450872</v>
      </c>
      <c r="K103" s="3">
        <v>7.0818153962409056</v>
      </c>
      <c r="L103" s="14">
        <v>5.3719999999999999</v>
      </c>
      <c r="M103" s="3">
        <v>5.0777653519308554</v>
      </c>
      <c r="N103" s="3">
        <v>4.8861471760883459</v>
      </c>
      <c r="O103" s="14">
        <v>4.5599999999999996</v>
      </c>
      <c r="P103" s="3">
        <v>5.0009970361104159</v>
      </c>
      <c r="Q103" s="3">
        <v>6.3993699127969226</v>
      </c>
      <c r="R103" s="3">
        <v>6.3616790286192959</v>
      </c>
      <c r="S103" s="14">
        <v>5.59</v>
      </c>
      <c r="T103" s="3">
        <v>5.9771719800720122</v>
      </c>
      <c r="U103" s="3">
        <v>8.4280207720524807</v>
      </c>
      <c r="V103" s="3">
        <v>7.5280541220166386</v>
      </c>
      <c r="W103" s="14">
        <v>6.66</v>
      </c>
      <c r="X103" s="3">
        <v>7.3444458779833619</v>
      </c>
      <c r="Y103" s="3">
        <v>9.0394551432414829</v>
      </c>
      <c r="Z103" s="3">
        <v>12.521565977574969</v>
      </c>
      <c r="AA103" s="14">
        <v>13.94</v>
      </c>
      <c r="AB103" s="3">
        <v>17.185294669963827</v>
      </c>
      <c r="AC103" s="3">
        <v>25.547231332339869</v>
      </c>
      <c r="AD103" s="3">
        <v>17.282740896711164</v>
      </c>
      <c r="AE103" s="14">
        <v>22.73</v>
      </c>
      <c r="AF103" s="3">
        <v>26.568915890323559</v>
      </c>
      <c r="AG103" s="3">
        <v>26.152828044753392</v>
      </c>
      <c r="AH103" s="3">
        <v>24.332588966338289</v>
      </c>
      <c r="AI103" s="3">
        <v>22.64</v>
      </c>
      <c r="AJ103" s="3">
        <v>12.779028842066287</v>
      </c>
      <c r="AK103" s="3">
        <v>10.534514371382345</v>
      </c>
      <c r="AL103" s="3">
        <v>12.73647880470735</v>
      </c>
      <c r="AM103" s="3">
        <v>15.512868742378007</v>
      </c>
      <c r="AN103" s="3"/>
      <c r="AO103" s="3"/>
      <c r="AQ103" s="7">
        <v>1989</v>
      </c>
      <c r="AR103" s="7" t="s">
        <v>17</v>
      </c>
      <c r="AS103" s="3">
        <f t="shared" si="13"/>
        <v>4.8267988800435297</v>
      </c>
    </row>
    <row r="104" spans="4:45" x14ac:dyDescent="0.2">
      <c r="D104">
        <v>327</v>
      </c>
      <c r="E104" s="3">
        <v>6.6905367055168652</v>
      </c>
      <c r="F104" s="3">
        <v>6.44</v>
      </c>
      <c r="G104" s="3">
        <v>4.5836668735272896</v>
      </c>
      <c r="H104" s="3">
        <v>5.2100283778014989</v>
      </c>
      <c r="I104" s="14">
        <v>5.04</v>
      </c>
      <c r="J104" s="3">
        <v>5.6688383094138599</v>
      </c>
      <c r="K104" s="3">
        <v>6.614573163899939</v>
      </c>
      <c r="L104" s="14">
        <v>6.01</v>
      </c>
      <c r="M104" s="3">
        <v>5.814599012975898</v>
      </c>
      <c r="N104" s="3">
        <v>5.7143090684298938</v>
      </c>
      <c r="O104" s="14">
        <v>5.49</v>
      </c>
      <c r="P104" s="3">
        <v>5.4762214680833043</v>
      </c>
      <c r="Q104" s="3">
        <v>6.3296853783403764</v>
      </c>
      <c r="R104" s="3">
        <v>5.8822856253367979</v>
      </c>
      <c r="S104" s="14">
        <v>4.7699999999999996</v>
      </c>
      <c r="T104" s="3">
        <v>5.5609053052717208</v>
      </c>
      <c r="U104" s="3">
        <v>8.2211998747846717</v>
      </c>
      <c r="V104" s="3">
        <v>7.8461458966894391</v>
      </c>
      <c r="W104" s="14">
        <v>7.5</v>
      </c>
      <c r="X104" s="3">
        <v>9.1788541033105595</v>
      </c>
      <c r="Y104" s="3">
        <v>11.773130784471206</v>
      </c>
      <c r="Z104" s="3">
        <v>15.986260024356216</v>
      </c>
      <c r="AA104" s="14">
        <v>18.329999999999998</v>
      </c>
      <c r="AB104" s="3">
        <v>18.871648672823508</v>
      </c>
      <c r="AC104" s="3">
        <v>24.048226397709033</v>
      </c>
      <c r="AD104" s="3">
        <v>14.163693710176824</v>
      </c>
      <c r="AE104" s="14">
        <v>16.7</v>
      </c>
      <c r="AF104" s="3">
        <v>20.747877850100856</v>
      </c>
      <c r="AG104" s="3">
        <v>20.941344846096086</v>
      </c>
      <c r="AH104" s="3">
        <v>19.862856260236455</v>
      </c>
      <c r="AI104" s="3">
        <v>18.899999999999999</v>
      </c>
      <c r="AJ104" s="3">
        <v>9.9674028456102093</v>
      </c>
      <c r="AK104" s="3">
        <v>7.9342011200694902</v>
      </c>
      <c r="AL104" s="3">
        <v>10.663886477804446</v>
      </c>
      <c r="AM104" s="3">
        <v>13.678889560108367</v>
      </c>
      <c r="AN104" s="3"/>
      <c r="AO104" s="3"/>
      <c r="AQ104" s="7">
        <v>1989</v>
      </c>
      <c r="AR104" s="7" t="s">
        <v>18</v>
      </c>
      <c r="AS104" s="3">
        <f t="shared" si="13"/>
        <v>7.1117857992450872</v>
      </c>
    </row>
    <row r="105" spans="4:45" x14ac:dyDescent="0.2">
      <c r="D105">
        <v>331</v>
      </c>
      <c r="E105" s="3">
        <v>6.2397535705072107</v>
      </c>
      <c r="F105" s="3">
        <v>6.06</v>
      </c>
      <c r="G105" s="3">
        <v>4.919192177824427</v>
      </c>
      <c r="H105" s="3">
        <v>4.1023472299181423</v>
      </c>
      <c r="I105" s="14">
        <v>4.18</v>
      </c>
      <c r="J105" s="3">
        <v>4.4665601715298786</v>
      </c>
      <c r="K105" s="3">
        <v>5.4688215939216196</v>
      </c>
      <c r="L105" s="14">
        <v>5.835</v>
      </c>
      <c r="M105" s="3">
        <v>5.241666375868915</v>
      </c>
      <c r="N105" s="3">
        <v>4.9094891161972685</v>
      </c>
      <c r="O105" s="14">
        <v>4.57</v>
      </c>
      <c r="P105" s="3">
        <v>4.651216363946741</v>
      </c>
      <c r="Q105" s="3">
        <v>5.28562026372642</v>
      </c>
      <c r="R105" s="3">
        <v>5.7063046332032847</v>
      </c>
      <c r="S105" s="14">
        <v>5.0999999999999996</v>
      </c>
      <c r="T105" s="3">
        <v>4.3167121597132052</v>
      </c>
      <c r="U105" s="3">
        <v>5.3684480043875507</v>
      </c>
      <c r="V105" s="3">
        <v>5.8403774686833501</v>
      </c>
      <c r="W105" s="14">
        <v>4.7300000000000004</v>
      </c>
      <c r="X105" s="3">
        <v>5.7203208515228194</v>
      </c>
      <c r="Y105" s="3">
        <v>8.1202029670796154</v>
      </c>
      <c r="Z105" s="3">
        <v>11.83563388992226</v>
      </c>
      <c r="AA105" s="14">
        <v>15.44</v>
      </c>
      <c r="AB105" s="3">
        <v>16.758165614227124</v>
      </c>
      <c r="AC105" s="3">
        <v>20.230494343198451</v>
      </c>
      <c r="AD105" s="3">
        <v>18.383893704428957</v>
      </c>
      <c r="AE105" s="14">
        <v>15.01</v>
      </c>
      <c r="AF105" s="3">
        <v>19.195986802086878</v>
      </c>
      <c r="AG105" s="3">
        <v>22.202810241895865</v>
      </c>
      <c r="AH105" s="3">
        <v>22.526275445968949</v>
      </c>
      <c r="AI105" s="3">
        <v>22.24</v>
      </c>
      <c r="AJ105" s="3">
        <v>17.618628582589135</v>
      </c>
      <c r="AK105" s="3">
        <v>11.871023982416418</v>
      </c>
      <c r="AL105" s="3">
        <v>11.828583151418991</v>
      </c>
      <c r="AM105" s="3">
        <v>14.17362227365178</v>
      </c>
      <c r="AN105" s="3"/>
      <c r="AO105" s="3"/>
      <c r="AQ105" s="7">
        <v>1989</v>
      </c>
      <c r="AR105" s="7" t="s">
        <v>19</v>
      </c>
      <c r="AS105" s="3">
        <f t="shared" si="13"/>
        <v>5.6688383094138599</v>
      </c>
    </row>
    <row r="106" spans="4:45" x14ac:dyDescent="0.2">
      <c r="D106">
        <v>332</v>
      </c>
      <c r="E106" s="3">
        <v>6.8509284675885205</v>
      </c>
      <c r="F106" s="3">
        <v>6.54</v>
      </c>
      <c r="G106" s="3">
        <v>4.2254634899977344</v>
      </c>
      <c r="H106" s="3">
        <v>4.9917487473872244</v>
      </c>
      <c r="I106" s="14">
        <v>4.7699999999999996</v>
      </c>
      <c r="J106" s="3">
        <v>5.4620395423667762</v>
      </c>
      <c r="K106" s="3">
        <v>6.5446852211459392</v>
      </c>
      <c r="L106" s="14">
        <v>5.7060000000000004</v>
      </c>
      <c r="M106" s="3">
        <v>5.5886817955790908</v>
      </c>
      <c r="N106" s="3">
        <v>5.5931945660657378</v>
      </c>
      <c r="O106" s="14">
        <v>5.44</v>
      </c>
      <c r="P106" s="3">
        <v>5.5512890794577681</v>
      </c>
      <c r="Q106" s="3">
        <v>6.7388690082604157</v>
      </c>
      <c r="R106" s="3">
        <v>6.3120126630457447</v>
      </c>
      <c r="S106" s="14">
        <v>5.0599999999999996</v>
      </c>
      <c r="T106" s="3">
        <v>5.6220363561681097</v>
      </c>
      <c r="U106" s="3">
        <v>8.5040774320351797</v>
      </c>
      <c r="V106" s="3">
        <v>7.6191005351951748</v>
      </c>
      <c r="W106" s="14">
        <v>6.77</v>
      </c>
      <c r="X106" s="3">
        <v>8.900899464804823</v>
      </c>
      <c r="Y106" s="3">
        <v>12.167883715029241</v>
      </c>
      <c r="Z106" s="3">
        <v>17.443944217364098</v>
      </c>
      <c r="AA106" s="14">
        <v>20.399999999999999</v>
      </c>
      <c r="AB106" s="3">
        <v>21.825440540671892</v>
      </c>
      <c r="AC106" s="3">
        <v>29.003057731731417</v>
      </c>
      <c r="AD106" s="3">
        <v>17.489090505834881</v>
      </c>
      <c r="AE106" s="14">
        <v>21.39</v>
      </c>
      <c r="AF106" s="3">
        <v>27.021039759024344</v>
      </c>
      <c r="AG106" s="3">
        <v>27.868564632071454</v>
      </c>
      <c r="AH106" s="3">
        <v>27.13752959274607</v>
      </c>
      <c r="AI106" s="3">
        <v>26.55</v>
      </c>
      <c r="AJ106" s="3">
        <v>15.464204251747752</v>
      </c>
      <c r="AK106" s="3">
        <v>12.940900149394757</v>
      </c>
      <c r="AL106" s="3">
        <v>15.416369102887977</v>
      </c>
      <c r="AM106" s="3">
        <v>18.537612565988127</v>
      </c>
      <c r="AN106" s="3"/>
      <c r="AO106" s="3"/>
      <c r="AQ106" s="7">
        <v>1989</v>
      </c>
      <c r="AR106" s="7" t="s">
        <v>20</v>
      </c>
      <c r="AS106" s="3">
        <f t="shared" si="13"/>
        <v>4.4665601715298786</v>
      </c>
    </row>
    <row r="107" spans="4:45" x14ac:dyDescent="0.2">
      <c r="D107">
        <v>333</v>
      </c>
      <c r="E107" s="3">
        <v>6.505235922655543</v>
      </c>
      <c r="F107" s="3">
        <v>6.23</v>
      </c>
      <c r="G107" s="3">
        <v>4.3109730480828219</v>
      </c>
      <c r="H107" s="3">
        <v>4.422368138271275</v>
      </c>
      <c r="I107" s="14">
        <v>4.3600000000000003</v>
      </c>
      <c r="J107" s="3">
        <v>4.9436461814854891</v>
      </c>
      <c r="K107" s="3">
        <v>6.1084349123020774</v>
      </c>
      <c r="L107" s="14">
        <v>5.7990000000000004</v>
      </c>
      <c r="M107" s="3">
        <v>5.5123300179591119</v>
      </c>
      <c r="N107" s="3">
        <v>5.4269292776415714</v>
      </c>
      <c r="O107" s="14">
        <v>5.24</v>
      </c>
      <c r="P107" s="3">
        <v>5.3134354307922784</v>
      </c>
      <c r="Q107" s="3">
        <v>6.3065491320652978</v>
      </c>
      <c r="R107" s="3">
        <v>6.2151769467971709</v>
      </c>
      <c r="S107" s="14">
        <v>5.13</v>
      </c>
      <c r="T107" s="3">
        <v>5.7710268707475683</v>
      </c>
      <c r="U107" s="3">
        <v>8.7022106707377667</v>
      </c>
      <c r="V107" s="3">
        <v>9.0640755148325329</v>
      </c>
      <c r="W107" s="14">
        <v>8.69</v>
      </c>
      <c r="X107" s="3">
        <v>9.6153964149472593</v>
      </c>
      <c r="Y107" s="3">
        <v>11.90696323232765</v>
      </c>
      <c r="Z107" s="3">
        <v>16.050758778228815</v>
      </c>
      <c r="AA107" s="14">
        <v>18.73</v>
      </c>
      <c r="AB107" s="3">
        <v>20.379345542687417</v>
      </c>
      <c r="AC107" s="3">
        <v>26.559631531617033</v>
      </c>
      <c r="AD107" s="3">
        <v>18.821736624601023</v>
      </c>
      <c r="AE107" s="14">
        <v>19.73</v>
      </c>
      <c r="AF107" s="3">
        <v>27.45240948215033</v>
      </c>
      <c r="AG107" s="3">
        <v>31.700086623670842</v>
      </c>
      <c r="AH107" s="3">
        <v>33.702395002385508</v>
      </c>
      <c r="AI107" s="3">
        <v>35.5</v>
      </c>
      <c r="AJ107" s="3">
        <v>26.542829793652537</v>
      </c>
      <c r="AK107" s="3">
        <v>22.255264456215194</v>
      </c>
      <c r="AL107" s="3">
        <v>23.740881079774692</v>
      </c>
      <c r="AM107" s="3">
        <v>26.762714360071655</v>
      </c>
      <c r="AN107" s="3"/>
      <c r="AO107" s="3"/>
      <c r="AQ107" s="7">
        <v>1989</v>
      </c>
      <c r="AR107" s="7" t="s">
        <v>21</v>
      </c>
      <c r="AS107" s="3">
        <f t="shared" si="13"/>
        <v>5.4620395423667762</v>
      </c>
    </row>
    <row r="108" spans="4:45" x14ac:dyDescent="0.2">
      <c r="D108">
        <v>334</v>
      </c>
      <c r="E108" s="3">
        <v>6.3827325776178796</v>
      </c>
      <c r="F108" s="3">
        <v>6.109</v>
      </c>
      <c r="G108" s="3">
        <v>3.9493329237958759</v>
      </c>
      <c r="H108" s="3">
        <v>4.4982362653145476</v>
      </c>
      <c r="I108" s="14">
        <v>4.181</v>
      </c>
      <c r="J108" s="3">
        <v>4.8308327610337258</v>
      </c>
      <c r="K108" s="3">
        <v>5.8257737749312213</v>
      </c>
      <c r="L108" s="14">
        <v>5.1280000000000001</v>
      </c>
      <c r="M108" s="3">
        <v>5.137305405126301</v>
      </c>
      <c r="N108" s="3">
        <v>5.2572791230603757</v>
      </c>
      <c r="O108" s="14">
        <v>5.2349999999999994</v>
      </c>
      <c r="P108" s="3">
        <v>5.2803610370734004</v>
      </c>
      <c r="Q108" s="3">
        <v>6.2732579197471559</v>
      </c>
      <c r="R108" s="3">
        <v>5.8448510340203805</v>
      </c>
      <c r="S108" s="14">
        <v>4.6900000000000004</v>
      </c>
      <c r="T108" s="3">
        <v>5.3559419807000452</v>
      </c>
      <c r="U108" s="3">
        <v>8.0643501174719638</v>
      </c>
      <c r="V108" s="3">
        <v>7.456382794642642</v>
      </c>
      <c r="W108" s="14">
        <v>6.88</v>
      </c>
      <c r="X108" s="3">
        <v>7.6311172053573593</v>
      </c>
      <c r="Y108" s="3">
        <v>9.3824111366261995</v>
      </c>
      <c r="Z108" s="3">
        <v>12.902438646349038</v>
      </c>
      <c r="AA108" s="14">
        <v>14.38</v>
      </c>
      <c r="AB108" s="3">
        <v>16.772025342129275</v>
      </c>
      <c r="AC108" s="3">
        <v>24.228103370189334</v>
      </c>
      <c r="AD108" s="3">
        <v>15.228642212989911</v>
      </c>
      <c r="AE108" s="14">
        <v>19.8</v>
      </c>
      <c r="AF108" s="3">
        <v>24.801727910588095</v>
      </c>
      <c r="AG108" s="3">
        <v>25.592185396285728</v>
      </c>
      <c r="AH108" s="3">
        <v>24.992923641769508</v>
      </c>
      <c r="AI108" s="3">
        <v>24.52</v>
      </c>
      <c r="AJ108" s="3">
        <v>14.760380790316358</v>
      </c>
      <c r="AK108" s="3">
        <v>12.538935641186638</v>
      </c>
      <c r="AL108" s="3">
        <v>14.718268086067452</v>
      </c>
      <c r="AM108" s="3">
        <v>17.466122038308477</v>
      </c>
      <c r="AN108" s="3"/>
      <c r="AO108" s="3"/>
      <c r="AQ108" s="7">
        <v>1989</v>
      </c>
      <c r="AR108" s="7" t="s">
        <v>22</v>
      </c>
      <c r="AS108" s="3">
        <f t="shared" si="13"/>
        <v>4.9436461814854891</v>
      </c>
    </row>
    <row r="109" spans="4:45" x14ac:dyDescent="0.2">
      <c r="D109">
        <v>335</v>
      </c>
      <c r="E109" s="3">
        <v>6.2701839813253271</v>
      </c>
      <c r="F109" s="3">
        <v>6.1</v>
      </c>
      <c r="G109" s="3">
        <v>5.3122261338558641</v>
      </c>
      <c r="H109" s="3">
        <v>3.9992497893912544</v>
      </c>
      <c r="I109" s="14">
        <v>4.37</v>
      </c>
      <c r="J109" s="3">
        <v>4.1365123717458294</v>
      </c>
      <c r="K109" s="3">
        <v>4.8488189611628316</v>
      </c>
      <c r="L109" s="14">
        <v>5.2450000000000001</v>
      </c>
      <c r="M109" s="3">
        <v>4.9888706004720715</v>
      </c>
      <c r="N109" s="3">
        <v>5.1080069190436967</v>
      </c>
      <c r="O109" s="14">
        <v>5.25</v>
      </c>
      <c r="P109" s="3">
        <v>5.1634429639601338</v>
      </c>
      <c r="Q109" s="3">
        <v>5.5609511435835399</v>
      </c>
      <c r="R109" s="3">
        <v>6.1696491254526409</v>
      </c>
      <c r="S109" s="14">
        <v>5.49</v>
      </c>
      <c r="T109" s="3">
        <v>4.7043272226750048</v>
      </c>
      <c r="U109" s="3">
        <v>5.9397430468677346</v>
      </c>
      <c r="V109" s="3">
        <v>7.5445062531576204</v>
      </c>
      <c r="W109" s="14">
        <v>6.73</v>
      </c>
      <c r="X109" s="3">
        <v>6.0347059559143164</v>
      </c>
      <c r="Y109" s="3">
        <v>7.1065150583326915</v>
      </c>
      <c r="Z109" s="3">
        <v>9.512370584033004</v>
      </c>
      <c r="AA109" s="14">
        <v>12.52</v>
      </c>
      <c r="AB109" s="3">
        <v>15.760199316681444</v>
      </c>
      <c r="AC109" s="3">
        <v>20.366798653757328</v>
      </c>
      <c r="AD109" s="3">
        <v>23.090783478722425</v>
      </c>
      <c r="AE109" s="14">
        <v>18.37</v>
      </c>
      <c r="AF109" s="3">
        <v>22.993996826860506</v>
      </c>
      <c r="AG109" s="3">
        <v>27.413168093532079</v>
      </c>
      <c r="AH109" s="3">
        <v>28.274256949877515</v>
      </c>
      <c r="AI109" s="3">
        <v>28.16</v>
      </c>
      <c r="AJ109" s="3">
        <v>24.811874475744258</v>
      </c>
      <c r="AK109" s="3">
        <v>16.905653803843627</v>
      </c>
      <c r="AL109" s="3">
        <v>16.018685434811225</v>
      </c>
      <c r="AM109" s="3">
        <v>18.549534001557365</v>
      </c>
      <c r="AN109" s="3"/>
      <c r="AO109" s="3"/>
      <c r="AQ109" s="7">
        <v>1989</v>
      </c>
      <c r="AR109" s="7" t="s">
        <v>23</v>
      </c>
      <c r="AS109" s="3">
        <f t="shared" si="13"/>
        <v>4.8308327610337258</v>
      </c>
    </row>
    <row r="110" spans="4:45" x14ac:dyDescent="0.2">
      <c r="D110">
        <v>336</v>
      </c>
      <c r="E110" s="3">
        <v>6.4255601378029272</v>
      </c>
      <c r="F110" s="3">
        <v>6.17</v>
      </c>
      <c r="G110" s="3">
        <v>4.1636095407660152</v>
      </c>
      <c r="H110" s="3">
        <v>4.6862741470988958</v>
      </c>
      <c r="I110" s="14">
        <v>4.4000000000000004</v>
      </c>
      <c r="J110" s="3">
        <v>5.0376687236617608</v>
      </c>
      <c r="K110" s="3">
        <v>5.9984734932141892</v>
      </c>
      <c r="L110" s="14">
        <v>5.3780000000000001</v>
      </c>
      <c r="M110" s="3">
        <v>4.9385817869087214</v>
      </c>
      <c r="N110" s="3">
        <v>4.5889059212993075</v>
      </c>
      <c r="O110" s="14">
        <v>4.12</v>
      </c>
      <c r="P110" s="3">
        <v>4.4695543221961724</v>
      </c>
      <c r="Q110" s="3">
        <v>5.7037398906332495</v>
      </c>
      <c r="R110" s="3">
        <v>5.6109785897089708</v>
      </c>
      <c r="S110" s="14">
        <v>4.84</v>
      </c>
      <c r="T110" s="3">
        <v>5.6730789057801134</v>
      </c>
      <c r="U110" s="3">
        <v>8.41302960901284</v>
      </c>
      <c r="V110" s="3">
        <v>8.0567709504024059</v>
      </c>
      <c r="W110" s="14">
        <v>7.73</v>
      </c>
      <c r="X110" s="3">
        <v>8.893229049597597</v>
      </c>
      <c r="Y110" s="3">
        <v>10.990235525782811</v>
      </c>
      <c r="Z110" s="3">
        <v>14.738553661617711</v>
      </c>
      <c r="AA110" s="14">
        <v>16.579999999999998</v>
      </c>
      <c r="AB110" s="3">
        <v>18.798179752830318</v>
      </c>
      <c r="AC110" s="3">
        <v>25.744222055014802</v>
      </c>
      <c r="AD110" s="3">
        <v>17.3271683808156</v>
      </c>
      <c r="AE110" s="14">
        <v>21.58</v>
      </c>
      <c r="AF110" s="3">
        <v>24.243012693171639</v>
      </c>
      <c r="AG110" s="3">
        <v>22.97433095860594</v>
      </c>
      <c r="AH110" s="3">
        <v>20.408190062886913</v>
      </c>
      <c r="AI110" s="3">
        <v>17.96</v>
      </c>
      <c r="AJ110" s="3">
        <v>8.8482981637187024</v>
      </c>
      <c r="AK110" s="3">
        <v>7.4032048799748171</v>
      </c>
      <c r="AL110" s="3">
        <v>9.9378567463288938</v>
      </c>
      <c r="AM110" s="3">
        <v>13.00328736042751</v>
      </c>
      <c r="AN110" s="3"/>
      <c r="AO110" s="3"/>
      <c r="AQ110" s="7">
        <v>1989</v>
      </c>
      <c r="AR110" s="7" t="s">
        <v>24</v>
      </c>
      <c r="AS110" s="3">
        <f t="shared" si="13"/>
        <v>4.1365123717458294</v>
      </c>
    </row>
    <row r="111" spans="4:45" x14ac:dyDescent="0.2">
      <c r="D111">
        <v>337</v>
      </c>
      <c r="E111" s="3">
        <v>6.8270973244555968</v>
      </c>
      <c r="F111" s="3">
        <v>6.59</v>
      </c>
      <c r="G111" s="3">
        <v>5.3269244571890422</v>
      </c>
      <c r="H111" s="3">
        <v>4.8781365878019036</v>
      </c>
      <c r="I111" s="14">
        <v>5.22</v>
      </c>
      <c r="J111" s="3">
        <v>5.2007668249724466</v>
      </c>
      <c r="K111" s="3">
        <v>5.9855054263664735</v>
      </c>
      <c r="L111" s="14">
        <v>5.8209999999999997</v>
      </c>
      <c r="M111" s="3">
        <v>5.5473854245893346</v>
      </c>
      <c r="N111" s="3">
        <v>5.5800414353021219</v>
      </c>
      <c r="O111" s="14">
        <v>5.57</v>
      </c>
      <c r="P111" s="3">
        <v>5.5066098256943938</v>
      </c>
      <c r="Q111" s="3">
        <v>6.1907952746100063</v>
      </c>
      <c r="R111" s="3">
        <v>6.4063513258862272</v>
      </c>
      <c r="S111" s="14">
        <v>5.41</v>
      </c>
      <c r="T111" s="3">
        <v>5.40077399961692</v>
      </c>
      <c r="U111" s="3">
        <v>7.6838378431446133</v>
      </c>
      <c r="V111" s="3">
        <v>8.7874763465418795</v>
      </c>
      <c r="W111" s="14">
        <v>8.2200000000000006</v>
      </c>
      <c r="X111" s="3">
        <v>8.4208805019404114</v>
      </c>
      <c r="Y111" s="3">
        <v>10.285657569595141</v>
      </c>
      <c r="Z111" s="3">
        <v>13.845683284343787</v>
      </c>
      <c r="AA111" s="14">
        <v>16.940000000000001</v>
      </c>
      <c r="AB111" s="3">
        <v>19.409738501352578</v>
      </c>
      <c r="AC111" s="3">
        <v>25.024776989977717</v>
      </c>
      <c r="AD111" s="3">
        <v>22.200270058649846</v>
      </c>
      <c r="AE111" s="14">
        <v>20.07</v>
      </c>
      <c r="AF111" s="3">
        <v>25.706286896625507</v>
      </c>
      <c r="AG111" s="3">
        <v>29.375624977164044</v>
      </c>
      <c r="AH111" s="3">
        <v>29.96506690470283</v>
      </c>
      <c r="AI111" s="3">
        <v>29.93</v>
      </c>
      <c r="AJ111" s="3">
        <v>23.370509649512421</v>
      </c>
      <c r="AK111" s="3">
        <v>16.902237251809982</v>
      </c>
      <c r="AL111" s="3">
        <v>17.228624676214679</v>
      </c>
      <c r="AM111" s="3">
        <v>20.181486517167862</v>
      </c>
      <c r="AN111" s="3"/>
      <c r="AO111" s="3"/>
      <c r="AQ111" s="7">
        <v>1989</v>
      </c>
      <c r="AR111" s="7" t="s">
        <v>25</v>
      </c>
      <c r="AS111" s="3">
        <f t="shared" si="13"/>
        <v>5.0376687236617608</v>
      </c>
    </row>
    <row r="112" spans="4:45" x14ac:dyDescent="0.2">
      <c r="D112">
        <v>339</v>
      </c>
      <c r="E112" s="3">
        <v>6.8217211841423868</v>
      </c>
      <c r="F112" s="3">
        <v>6.61</v>
      </c>
      <c r="G112" s="3">
        <v>5.5280476950923951</v>
      </c>
      <c r="H112" s="3">
        <v>4.6255672373970951</v>
      </c>
      <c r="I112" s="14">
        <v>4.9800000000000004</v>
      </c>
      <c r="J112" s="3">
        <v>4.9807192590472908</v>
      </c>
      <c r="K112" s="3">
        <v>5.8850346762239329</v>
      </c>
      <c r="L112" s="14">
        <v>6.1180000000000003</v>
      </c>
      <c r="M112" s="3">
        <v>5.1494992627168665</v>
      </c>
      <c r="N112" s="3">
        <v>4.510093759630923</v>
      </c>
      <c r="O112" s="14">
        <v>3.88</v>
      </c>
      <c r="P112" s="3">
        <v>3.9001134763705867</v>
      </c>
      <c r="Q112" s="3">
        <v>4.561883495973607</v>
      </c>
      <c r="R112" s="3">
        <v>5.0752312106876571</v>
      </c>
      <c r="S112" s="14">
        <v>4.3</v>
      </c>
      <c r="T112" s="3">
        <v>4.0685291363797136</v>
      </c>
      <c r="U112" s="3">
        <v>6.0693109814134623</v>
      </c>
      <c r="V112" s="3">
        <v>7.6165724676375133</v>
      </c>
      <c r="W112" s="14">
        <v>7.07</v>
      </c>
      <c r="X112" s="3">
        <v>7.5090139412951782</v>
      </c>
      <c r="Y112" s="3">
        <v>9.7163321106396943</v>
      </c>
      <c r="Z112" s="3">
        <v>13.495274905999571</v>
      </c>
      <c r="AA112" s="14">
        <v>17.32</v>
      </c>
      <c r="AB112" s="3">
        <v>19.333610761570458</v>
      </c>
      <c r="AC112" s="3">
        <v>23.716339645407267</v>
      </c>
      <c r="AD112" s="3">
        <v>22.621910303937934</v>
      </c>
      <c r="AE112" s="14">
        <v>18.23</v>
      </c>
      <c r="AF112" s="3">
        <v>24.095152715435255</v>
      </c>
      <c r="AG112" s="3">
        <v>28.799157886296943</v>
      </c>
      <c r="AH112" s="3">
        <v>30.08838877994765</v>
      </c>
      <c r="AI112" s="3">
        <v>30.56</v>
      </c>
      <c r="AJ112" s="3">
        <v>25.373369463672507</v>
      </c>
      <c r="AK112" s="3">
        <v>17.987914301817614</v>
      </c>
      <c r="AL112" s="3">
        <v>17.726387653041964</v>
      </c>
      <c r="AM112" s="3">
        <v>20.566076671256436</v>
      </c>
      <c r="AN112" s="3"/>
      <c r="AO112" s="3"/>
      <c r="AQ112" s="7">
        <v>1989</v>
      </c>
      <c r="AR112" s="7" t="s">
        <v>26</v>
      </c>
      <c r="AS112" s="3">
        <f t="shared" si="13"/>
        <v>5.2007668249724466</v>
      </c>
    </row>
    <row r="113" spans="43:45" x14ac:dyDescent="0.2">
      <c r="AQ113" s="7">
        <v>1989</v>
      </c>
      <c r="AR113" s="7" t="s">
        <v>27</v>
      </c>
      <c r="AS113" s="3">
        <f t="shared" si="13"/>
        <v>4.9807192590472908</v>
      </c>
    </row>
    <row r="114" spans="43:45" x14ac:dyDescent="0.2">
      <c r="AQ114" s="7">
        <v>1990</v>
      </c>
      <c r="AR114" s="7" t="s">
        <v>7</v>
      </c>
      <c r="AS114" s="3">
        <f t="shared" ref="AS114:AS134" si="14">K92</f>
        <v>6.9912055138395051</v>
      </c>
    </row>
    <row r="115" spans="43:45" x14ac:dyDescent="0.2">
      <c r="AQ115" s="7">
        <v>1990</v>
      </c>
      <c r="AR115" s="7" t="s">
        <v>8</v>
      </c>
      <c r="AS115" s="3">
        <f t="shared" si="14"/>
        <v>4.8218427087631346</v>
      </c>
    </row>
    <row r="116" spans="43:45" x14ac:dyDescent="0.2">
      <c r="AQ116" s="7">
        <v>1990</v>
      </c>
      <c r="AR116" s="7" t="s">
        <v>9</v>
      </c>
      <c r="AS116" s="3">
        <f t="shared" si="14"/>
        <v>5.3206135553351732</v>
      </c>
    </row>
    <row r="117" spans="43:45" x14ac:dyDescent="0.2">
      <c r="AQ117" s="7">
        <v>1990</v>
      </c>
      <c r="AR117" s="7" t="s">
        <v>10</v>
      </c>
      <c r="AS117" s="3">
        <f t="shared" si="14"/>
        <v>4.3522288523475279</v>
      </c>
    </row>
    <row r="118" spans="43:45" x14ac:dyDescent="0.2">
      <c r="AQ118" s="7">
        <v>1990</v>
      </c>
      <c r="AR118" s="7" t="s">
        <v>11</v>
      </c>
      <c r="AS118" s="3">
        <f t="shared" si="14"/>
        <v>7.1193899999999992</v>
      </c>
    </row>
    <row r="119" spans="43:45" x14ac:dyDescent="0.2">
      <c r="AQ119" s="7">
        <v>1990</v>
      </c>
      <c r="AR119" s="7" t="s">
        <v>12</v>
      </c>
      <c r="AS119" s="3">
        <f t="shared" si="14"/>
        <v>5.7166471589563672</v>
      </c>
    </row>
    <row r="120" spans="43:45" x14ac:dyDescent="0.2">
      <c r="AQ120" s="7">
        <v>1990</v>
      </c>
      <c r="AR120" s="7" t="s">
        <v>13</v>
      </c>
      <c r="AS120" s="3">
        <f t="shared" si="14"/>
        <v>6.5449554213862662</v>
      </c>
    </row>
    <row r="121" spans="43:45" x14ac:dyDescent="0.2">
      <c r="AQ121" s="7">
        <v>1990</v>
      </c>
      <c r="AR121" s="7" t="s">
        <v>14</v>
      </c>
      <c r="AS121" s="3">
        <f t="shared" si="14"/>
        <v>4.9608731208164656</v>
      </c>
    </row>
    <row r="122" spans="43:45" x14ac:dyDescent="0.2">
      <c r="AQ122" s="7">
        <v>1990</v>
      </c>
      <c r="AR122" s="7" t="s">
        <v>15</v>
      </c>
      <c r="AS122" s="3">
        <f t="shared" si="14"/>
        <v>6.4907614848634854</v>
      </c>
    </row>
    <row r="123" spans="43:45" x14ac:dyDescent="0.2">
      <c r="AQ123" s="7">
        <v>1990</v>
      </c>
      <c r="AR123" s="7" t="s">
        <v>16</v>
      </c>
      <c r="AS123" s="3">
        <f t="shared" si="14"/>
        <v>5.7522957775112964</v>
      </c>
    </row>
    <row r="124" spans="43:45" x14ac:dyDescent="0.2">
      <c r="AQ124" s="7">
        <v>1990</v>
      </c>
      <c r="AR124" s="7" t="s">
        <v>17</v>
      </c>
      <c r="AS124" s="3">
        <f t="shared" si="14"/>
        <v>5.7288855498954243</v>
      </c>
    </row>
    <row r="125" spans="43:45" x14ac:dyDescent="0.2">
      <c r="AQ125" s="7">
        <v>1990</v>
      </c>
      <c r="AR125" s="7" t="s">
        <v>18</v>
      </c>
      <c r="AS125" s="3">
        <f t="shared" si="14"/>
        <v>7.0818153962409056</v>
      </c>
    </row>
    <row r="126" spans="43:45" x14ac:dyDescent="0.2">
      <c r="AQ126" s="7">
        <v>1990</v>
      </c>
      <c r="AR126" s="7" t="s">
        <v>19</v>
      </c>
      <c r="AS126" s="3">
        <f t="shared" si="14"/>
        <v>6.614573163899939</v>
      </c>
    </row>
    <row r="127" spans="43:45" x14ac:dyDescent="0.2">
      <c r="AQ127" s="7">
        <v>1990</v>
      </c>
      <c r="AR127" s="7" t="s">
        <v>20</v>
      </c>
      <c r="AS127" s="3">
        <f t="shared" si="14"/>
        <v>5.4688215939216196</v>
      </c>
    </row>
    <row r="128" spans="43:45" x14ac:dyDescent="0.2">
      <c r="AQ128" s="7">
        <v>1990</v>
      </c>
      <c r="AR128" s="7" t="s">
        <v>21</v>
      </c>
      <c r="AS128" s="3">
        <f t="shared" si="14"/>
        <v>6.5446852211459392</v>
      </c>
    </row>
    <row r="129" spans="43:45" x14ac:dyDescent="0.2">
      <c r="AQ129" s="7">
        <v>1990</v>
      </c>
      <c r="AR129" s="7" t="s">
        <v>22</v>
      </c>
      <c r="AS129" s="3">
        <f t="shared" si="14"/>
        <v>6.1084349123020774</v>
      </c>
    </row>
    <row r="130" spans="43:45" x14ac:dyDescent="0.2">
      <c r="AQ130" s="7">
        <v>1990</v>
      </c>
      <c r="AR130" s="7" t="s">
        <v>23</v>
      </c>
      <c r="AS130" s="3">
        <f t="shared" si="14"/>
        <v>5.8257737749312213</v>
      </c>
    </row>
    <row r="131" spans="43:45" x14ac:dyDescent="0.2">
      <c r="AQ131" s="7">
        <v>1990</v>
      </c>
      <c r="AR131" s="7" t="s">
        <v>24</v>
      </c>
      <c r="AS131" s="3">
        <f t="shared" si="14"/>
        <v>4.8488189611628316</v>
      </c>
    </row>
    <row r="132" spans="43:45" x14ac:dyDescent="0.2">
      <c r="AQ132" s="7">
        <v>1990</v>
      </c>
      <c r="AR132" s="7" t="s">
        <v>25</v>
      </c>
      <c r="AS132" s="3">
        <f t="shared" si="14"/>
        <v>5.9984734932141892</v>
      </c>
    </row>
    <row r="133" spans="43:45" x14ac:dyDescent="0.2">
      <c r="AQ133" s="7">
        <v>1990</v>
      </c>
      <c r="AR133" s="7" t="s">
        <v>26</v>
      </c>
      <c r="AS133" s="3">
        <f t="shared" si="14"/>
        <v>5.9855054263664735</v>
      </c>
    </row>
    <row r="134" spans="43:45" x14ac:dyDescent="0.2">
      <c r="AQ134" s="7">
        <v>1990</v>
      </c>
      <c r="AR134" s="7" t="s">
        <v>27</v>
      </c>
      <c r="AS134" s="3">
        <f t="shared" si="14"/>
        <v>5.8850346762239329</v>
      </c>
    </row>
    <row r="135" spans="43:45" x14ac:dyDescent="0.2">
      <c r="AQ135" s="7">
        <v>1991</v>
      </c>
      <c r="AR135" s="7" t="s">
        <v>7</v>
      </c>
      <c r="AS135" s="3">
        <f t="shared" ref="AS135:AS155" si="15">L92</f>
        <v>6.0640000000000001</v>
      </c>
    </row>
    <row r="136" spans="43:45" x14ac:dyDescent="0.2">
      <c r="AQ136" s="7">
        <v>1991</v>
      </c>
      <c r="AR136" s="7" t="s">
        <v>8</v>
      </c>
      <c r="AS136" s="3">
        <f t="shared" si="15"/>
        <v>5.1529999999999996</v>
      </c>
    </row>
    <row r="137" spans="43:45" x14ac:dyDescent="0.2">
      <c r="AQ137" s="7">
        <v>1991</v>
      </c>
      <c r="AR137" s="7" t="s">
        <v>9</v>
      </c>
      <c r="AS137" s="3">
        <f t="shared" si="15"/>
        <v>4.468</v>
      </c>
    </row>
    <row r="138" spans="43:45" x14ac:dyDescent="0.2">
      <c r="AQ138" s="7">
        <v>1991</v>
      </c>
      <c r="AR138" s="7" t="s">
        <v>10</v>
      </c>
      <c r="AS138" s="3">
        <f t="shared" si="15"/>
        <v>4.468</v>
      </c>
    </row>
    <row r="139" spans="43:45" x14ac:dyDescent="0.2">
      <c r="AQ139" s="7">
        <v>1991</v>
      </c>
      <c r="AR139" s="7" t="s">
        <v>11</v>
      </c>
      <c r="AS139" s="3">
        <f t="shared" si="15"/>
        <v>6.6669999999999998</v>
      </c>
    </row>
    <row r="140" spans="43:45" x14ac:dyDescent="0.2">
      <c r="AQ140" s="7">
        <v>1991</v>
      </c>
      <c r="AR140" s="7" t="s">
        <v>12</v>
      </c>
      <c r="AS140" s="3">
        <f t="shared" si="15"/>
        <v>4.8639999999999999</v>
      </c>
    </row>
    <row r="141" spans="43:45" x14ac:dyDescent="0.2">
      <c r="AQ141" s="7">
        <v>1991</v>
      </c>
      <c r="AR141" s="7" t="s">
        <v>13</v>
      </c>
      <c r="AS141" s="3">
        <f t="shared" si="15"/>
        <v>6.4210000000000003</v>
      </c>
    </row>
    <row r="142" spans="43:45" x14ac:dyDescent="0.2">
      <c r="AQ142" s="7">
        <v>1991</v>
      </c>
      <c r="AR142" s="7" t="s">
        <v>14</v>
      </c>
      <c r="AS142" s="3">
        <f t="shared" si="15"/>
        <v>4.5659999999999998</v>
      </c>
    </row>
    <row r="143" spans="43:45" x14ac:dyDescent="0.2">
      <c r="AQ143" s="7">
        <v>1991</v>
      </c>
      <c r="AR143" s="7" t="s">
        <v>15</v>
      </c>
      <c r="AS143" s="3">
        <f t="shared" si="15"/>
        <v>6.0019999999999998</v>
      </c>
    </row>
    <row r="144" spans="43:45" x14ac:dyDescent="0.2">
      <c r="AQ144" s="7">
        <v>1991</v>
      </c>
      <c r="AR144" s="7" t="s">
        <v>16</v>
      </c>
      <c r="AS144" s="3">
        <f t="shared" si="15"/>
        <v>5.1639999999999997</v>
      </c>
    </row>
    <row r="145" spans="43:45" x14ac:dyDescent="0.2">
      <c r="AQ145" s="7">
        <v>1991</v>
      </c>
      <c r="AR145" s="7" t="s">
        <v>17</v>
      </c>
      <c r="AS145" s="3">
        <f t="shared" si="15"/>
        <v>5.2839999999999998</v>
      </c>
    </row>
    <row r="146" spans="43:45" x14ac:dyDescent="0.2">
      <c r="AQ146" s="7">
        <v>1991</v>
      </c>
      <c r="AR146" s="7" t="s">
        <v>18</v>
      </c>
      <c r="AS146" s="3">
        <f t="shared" si="15"/>
        <v>5.3719999999999999</v>
      </c>
    </row>
    <row r="147" spans="43:45" x14ac:dyDescent="0.2">
      <c r="AQ147" s="7">
        <v>1991</v>
      </c>
      <c r="AR147" s="7" t="s">
        <v>19</v>
      </c>
      <c r="AS147" s="3">
        <f t="shared" si="15"/>
        <v>6.01</v>
      </c>
    </row>
    <row r="148" spans="43:45" x14ac:dyDescent="0.2">
      <c r="AQ148" s="7">
        <v>1991</v>
      </c>
      <c r="AR148" s="7" t="s">
        <v>20</v>
      </c>
      <c r="AS148" s="3">
        <f t="shared" si="15"/>
        <v>5.835</v>
      </c>
    </row>
    <row r="149" spans="43:45" x14ac:dyDescent="0.2">
      <c r="AQ149" s="7">
        <v>1991</v>
      </c>
      <c r="AR149" s="7" t="s">
        <v>21</v>
      </c>
      <c r="AS149" s="3">
        <f t="shared" si="15"/>
        <v>5.7060000000000004</v>
      </c>
    </row>
    <row r="150" spans="43:45" x14ac:dyDescent="0.2">
      <c r="AQ150" s="7">
        <v>1991</v>
      </c>
      <c r="AR150" s="7" t="s">
        <v>22</v>
      </c>
      <c r="AS150" s="3">
        <f t="shared" si="15"/>
        <v>5.7990000000000004</v>
      </c>
    </row>
    <row r="151" spans="43:45" x14ac:dyDescent="0.2">
      <c r="AQ151" s="7">
        <v>1991</v>
      </c>
      <c r="AR151" s="7" t="s">
        <v>23</v>
      </c>
      <c r="AS151" s="3">
        <f t="shared" si="15"/>
        <v>5.1280000000000001</v>
      </c>
    </row>
    <row r="152" spans="43:45" x14ac:dyDescent="0.2">
      <c r="AQ152" s="7">
        <v>1991</v>
      </c>
      <c r="AR152" s="7" t="s">
        <v>24</v>
      </c>
      <c r="AS152" s="3">
        <f t="shared" si="15"/>
        <v>5.2450000000000001</v>
      </c>
    </row>
    <row r="153" spans="43:45" x14ac:dyDescent="0.2">
      <c r="AQ153" s="7">
        <v>1991</v>
      </c>
      <c r="AR153" s="7" t="s">
        <v>25</v>
      </c>
      <c r="AS153" s="3">
        <f t="shared" si="15"/>
        <v>5.3780000000000001</v>
      </c>
    </row>
    <row r="154" spans="43:45" x14ac:dyDescent="0.2">
      <c r="AQ154" s="7">
        <v>1991</v>
      </c>
      <c r="AR154" s="7" t="s">
        <v>26</v>
      </c>
      <c r="AS154" s="3">
        <f t="shared" si="15"/>
        <v>5.8209999999999997</v>
      </c>
    </row>
    <row r="155" spans="43:45" x14ac:dyDescent="0.2">
      <c r="AQ155" s="7">
        <v>1991</v>
      </c>
      <c r="AR155" s="7" t="s">
        <v>27</v>
      </c>
      <c r="AS155" s="3">
        <f t="shared" si="15"/>
        <v>6.1180000000000003</v>
      </c>
    </row>
    <row r="156" spans="43:45" x14ac:dyDescent="0.2">
      <c r="AQ156" s="7">
        <v>1992</v>
      </c>
      <c r="AR156" s="7" t="s">
        <v>7</v>
      </c>
      <c r="AS156" s="3">
        <f t="shared" ref="AS156:AS176" si="16">M92</f>
        <v>5.8987131593829352</v>
      </c>
    </row>
    <row r="157" spans="43:45" x14ac:dyDescent="0.2">
      <c r="AQ157" s="7">
        <v>1992</v>
      </c>
      <c r="AR157" s="7" t="s">
        <v>8</v>
      </c>
      <c r="AS157" s="3">
        <f t="shared" si="16"/>
        <v>4.6624399013631921</v>
      </c>
    </row>
    <row r="158" spans="43:45" x14ac:dyDescent="0.2">
      <c r="AQ158" s="7">
        <v>1992</v>
      </c>
      <c r="AR158" s="7" t="s">
        <v>9</v>
      </c>
      <c r="AS158" s="3">
        <f t="shared" si="16"/>
        <v>4.3933234922709676</v>
      </c>
    </row>
    <row r="159" spans="43:45" x14ac:dyDescent="0.2">
      <c r="AQ159" s="7">
        <v>1992</v>
      </c>
      <c r="AR159" s="7" t="s">
        <v>10</v>
      </c>
      <c r="AS159" s="3">
        <f t="shared" si="16"/>
        <v>4.2152048910825499</v>
      </c>
    </row>
    <row r="160" spans="43:45" x14ac:dyDescent="0.2">
      <c r="AQ160" s="7">
        <v>1992</v>
      </c>
      <c r="AR160" s="7" t="s">
        <v>11</v>
      </c>
      <c r="AS160" s="3">
        <f t="shared" si="16"/>
        <v>6.1416899999999996</v>
      </c>
    </row>
    <row r="161" spans="43:45" x14ac:dyDescent="0.2">
      <c r="AQ161" s="7">
        <v>1992</v>
      </c>
      <c r="AR161" s="7" t="s">
        <v>12</v>
      </c>
      <c r="AS161" s="3">
        <f t="shared" si="16"/>
        <v>4.4127055535366591</v>
      </c>
    </row>
    <row r="162" spans="43:45" x14ac:dyDescent="0.2">
      <c r="AQ162" s="7">
        <v>1992</v>
      </c>
      <c r="AR162" s="7" t="s">
        <v>13</v>
      </c>
      <c r="AS162" s="3">
        <f t="shared" si="16"/>
        <v>6.2169313091813043</v>
      </c>
    </row>
    <row r="163" spans="43:45" x14ac:dyDescent="0.2">
      <c r="AQ163" s="7">
        <v>1992</v>
      </c>
      <c r="AR163" s="7" t="s">
        <v>14</v>
      </c>
      <c r="AS163" s="3">
        <f t="shared" si="16"/>
        <v>4.5051090537136949</v>
      </c>
    </row>
    <row r="164" spans="43:45" x14ac:dyDescent="0.2">
      <c r="AQ164" s="7">
        <v>1992</v>
      </c>
      <c r="AR164" s="7" t="s">
        <v>15</v>
      </c>
      <c r="AS164" s="3">
        <f t="shared" si="16"/>
        <v>5.8346107475238345</v>
      </c>
    </row>
    <row r="165" spans="43:45" x14ac:dyDescent="0.2">
      <c r="AQ165" s="7">
        <v>1992</v>
      </c>
      <c r="AR165" s="7" t="s">
        <v>16</v>
      </c>
      <c r="AS165" s="3">
        <f t="shared" si="16"/>
        <v>4.9048068552474691</v>
      </c>
    </row>
    <row r="166" spans="43:45" x14ac:dyDescent="0.2">
      <c r="AQ166" s="7">
        <v>1992</v>
      </c>
      <c r="AR166" s="7" t="s">
        <v>17</v>
      </c>
      <c r="AS166" s="3">
        <f t="shared" si="16"/>
        <v>5.0882693322965977</v>
      </c>
    </row>
    <row r="167" spans="43:45" x14ac:dyDescent="0.2">
      <c r="AQ167" s="7">
        <v>1992</v>
      </c>
      <c r="AR167" s="7" t="s">
        <v>18</v>
      </c>
      <c r="AS167" s="3">
        <f t="shared" si="16"/>
        <v>5.0777653519308554</v>
      </c>
    </row>
    <row r="168" spans="43:45" x14ac:dyDescent="0.2">
      <c r="AQ168" s="7">
        <v>1992</v>
      </c>
      <c r="AR168" s="7" t="s">
        <v>19</v>
      </c>
      <c r="AS168" s="3">
        <f t="shared" si="16"/>
        <v>5.814599012975898</v>
      </c>
    </row>
    <row r="169" spans="43:45" x14ac:dyDescent="0.2">
      <c r="AQ169" s="7">
        <v>1992</v>
      </c>
      <c r="AR169" s="7" t="s">
        <v>20</v>
      </c>
      <c r="AS169" s="3">
        <f t="shared" si="16"/>
        <v>5.241666375868915</v>
      </c>
    </row>
    <row r="170" spans="43:45" x14ac:dyDescent="0.2">
      <c r="AQ170" s="7">
        <v>1992</v>
      </c>
      <c r="AR170" s="7" t="s">
        <v>21</v>
      </c>
      <c r="AS170" s="3">
        <f t="shared" si="16"/>
        <v>5.5886817955790908</v>
      </c>
    </row>
    <row r="171" spans="43:45" x14ac:dyDescent="0.2">
      <c r="AQ171" s="7">
        <v>1992</v>
      </c>
      <c r="AR171" s="7" t="s">
        <v>22</v>
      </c>
      <c r="AS171" s="3">
        <f t="shared" si="16"/>
        <v>5.5123300179591119</v>
      </c>
    </row>
    <row r="172" spans="43:45" x14ac:dyDescent="0.2">
      <c r="AQ172" s="7">
        <v>1992</v>
      </c>
      <c r="AR172" s="7" t="s">
        <v>23</v>
      </c>
      <c r="AS172" s="3">
        <f t="shared" si="16"/>
        <v>5.137305405126301</v>
      </c>
    </row>
    <row r="173" spans="43:45" x14ac:dyDescent="0.2">
      <c r="AQ173" s="7">
        <v>1992</v>
      </c>
      <c r="AR173" s="7" t="s">
        <v>24</v>
      </c>
      <c r="AS173" s="3">
        <f t="shared" si="16"/>
        <v>4.9888706004720715</v>
      </c>
    </row>
    <row r="174" spans="43:45" x14ac:dyDescent="0.2">
      <c r="AQ174" s="7">
        <v>1992</v>
      </c>
      <c r="AR174" s="7" t="s">
        <v>25</v>
      </c>
      <c r="AS174" s="3">
        <f t="shared" si="16"/>
        <v>4.9385817869087214</v>
      </c>
    </row>
    <row r="175" spans="43:45" x14ac:dyDescent="0.2">
      <c r="AQ175" s="7">
        <v>1992</v>
      </c>
      <c r="AR175" s="7" t="s">
        <v>26</v>
      </c>
      <c r="AS175" s="3">
        <f t="shared" si="16"/>
        <v>5.5473854245893346</v>
      </c>
    </row>
    <row r="176" spans="43:45" x14ac:dyDescent="0.2">
      <c r="AQ176" s="7">
        <v>1992</v>
      </c>
      <c r="AR176" s="7" t="s">
        <v>27</v>
      </c>
      <c r="AS176" s="3">
        <f t="shared" si="16"/>
        <v>5.1494992627168665</v>
      </c>
    </row>
    <row r="177" spans="43:45" x14ac:dyDescent="0.2">
      <c r="AQ177" s="7">
        <v>1993</v>
      </c>
      <c r="AR177" s="7" t="s">
        <v>7</v>
      </c>
      <c r="AS177" s="3">
        <f t="shared" ref="AS177:AS197" si="17">N92</f>
        <v>5.7719908291782245</v>
      </c>
    </row>
    <row r="178" spans="43:45" x14ac:dyDescent="0.2">
      <c r="AQ178" s="7">
        <v>1993</v>
      </c>
      <c r="AR178" s="7" t="s">
        <v>8</v>
      </c>
      <c r="AS178" s="3">
        <f t="shared" si="17"/>
        <v>4.4229198633735969</v>
      </c>
    </row>
    <row r="179" spans="43:45" x14ac:dyDescent="0.2">
      <c r="AQ179" s="7">
        <v>1993</v>
      </c>
      <c r="AR179" s="7" t="s">
        <v>9</v>
      </c>
      <c r="AS179" s="3">
        <f t="shared" si="17"/>
        <v>4.4260568814889893</v>
      </c>
    </row>
    <row r="180" spans="43:45" x14ac:dyDescent="0.2">
      <c r="AQ180" s="7">
        <v>1993</v>
      </c>
      <c r="AR180" s="7" t="s">
        <v>10</v>
      </c>
      <c r="AS180" s="3">
        <f t="shared" si="17"/>
        <v>4.2662579409195711</v>
      </c>
    </row>
    <row r="181" spans="43:45" x14ac:dyDescent="0.2">
      <c r="AQ181" s="7">
        <v>1993</v>
      </c>
      <c r="AR181" s="7" t="s">
        <v>11</v>
      </c>
      <c r="AS181" s="3">
        <f t="shared" si="17"/>
        <v>5.7053099999999999</v>
      </c>
    </row>
    <row r="182" spans="43:45" x14ac:dyDescent="0.2">
      <c r="AQ182" s="7">
        <v>1993</v>
      </c>
      <c r="AR182" s="7" t="s">
        <v>12</v>
      </c>
      <c r="AS182" s="3">
        <f t="shared" si="17"/>
        <v>4.0507775798196262</v>
      </c>
    </row>
    <row r="183" spans="43:45" x14ac:dyDescent="0.2">
      <c r="AQ183" s="7">
        <v>1993</v>
      </c>
      <c r="AR183" s="7" t="s">
        <v>13</v>
      </c>
      <c r="AS183" s="3">
        <f t="shared" si="17"/>
        <v>6.2119307405751343</v>
      </c>
    </row>
    <row r="184" spans="43:45" x14ac:dyDescent="0.2">
      <c r="AQ184" s="7">
        <v>1993</v>
      </c>
      <c r="AR184" s="7" t="s">
        <v>14</v>
      </c>
      <c r="AS184" s="3">
        <f t="shared" si="17"/>
        <v>4.5884281796001734</v>
      </c>
    </row>
    <row r="185" spans="43:45" x14ac:dyDescent="0.2">
      <c r="AQ185" s="7">
        <v>1993</v>
      </c>
      <c r="AR185" s="7" t="s">
        <v>15</v>
      </c>
      <c r="AS185" s="3">
        <f t="shared" si="17"/>
        <v>5.7675462392893211</v>
      </c>
    </row>
    <row r="186" spans="43:45" x14ac:dyDescent="0.2">
      <c r="AQ186" s="7">
        <v>1993</v>
      </c>
      <c r="AR186" s="7" t="s">
        <v>16</v>
      </c>
      <c r="AS186" s="3">
        <f t="shared" si="17"/>
        <v>4.7238163974883989</v>
      </c>
    </row>
    <row r="187" spans="43:45" x14ac:dyDescent="0.2">
      <c r="AQ187" s="7">
        <v>1993</v>
      </c>
      <c r="AR187" s="7" t="s">
        <v>17</v>
      </c>
      <c r="AS187" s="3">
        <f t="shared" si="17"/>
        <v>5.0152438265248689</v>
      </c>
    </row>
    <row r="188" spans="43:45" x14ac:dyDescent="0.2">
      <c r="AQ188" s="7">
        <v>1993</v>
      </c>
      <c r="AR188" s="7" t="s">
        <v>18</v>
      </c>
      <c r="AS188" s="3">
        <f t="shared" si="17"/>
        <v>4.8861471760883459</v>
      </c>
    </row>
    <row r="189" spans="43:45" x14ac:dyDescent="0.2">
      <c r="AQ189" s="7">
        <v>1993</v>
      </c>
      <c r="AR189" s="7" t="s">
        <v>19</v>
      </c>
      <c r="AS189" s="3">
        <f t="shared" si="17"/>
        <v>5.7143090684298938</v>
      </c>
    </row>
    <row r="190" spans="43:45" x14ac:dyDescent="0.2">
      <c r="AQ190" s="7">
        <v>1993</v>
      </c>
      <c r="AR190" s="7" t="s">
        <v>20</v>
      </c>
      <c r="AS190" s="3">
        <f t="shared" si="17"/>
        <v>4.9094891161972685</v>
      </c>
    </row>
    <row r="191" spans="43:45" x14ac:dyDescent="0.2">
      <c r="AQ191" s="7">
        <v>1993</v>
      </c>
      <c r="AR191" s="7" t="s">
        <v>21</v>
      </c>
      <c r="AS191" s="3">
        <f t="shared" si="17"/>
        <v>5.5931945660657378</v>
      </c>
    </row>
    <row r="192" spans="43:45" x14ac:dyDescent="0.2">
      <c r="AQ192" s="7">
        <v>1993</v>
      </c>
      <c r="AR192" s="7" t="s">
        <v>22</v>
      </c>
      <c r="AS192" s="3">
        <f t="shared" si="17"/>
        <v>5.4269292776415714</v>
      </c>
    </row>
    <row r="193" spans="43:45" x14ac:dyDescent="0.2">
      <c r="AQ193" s="7">
        <v>1993</v>
      </c>
      <c r="AR193" s="7" t="s">
        <v>23</v>
      </c>
      <c r="AS193" s="3">
        <f t="shared" si="17"/>
        <v>5.2572791230603757</v>
      </c>
    </row>
    <row r="194" spans="43:45" x14ac:dyDescent="0.2">
      <c r="AQ194" s="7">
        <v>1993</v>
      </c>
      <c r="AR194" s="7" t="s">
        <v>24</v>
      </c>
      <c r="AS194" s="3">
        <f t="shared" si="17"/>
        <v>5.1080069190436967</v>
      </c>
    </row>
    <row r="195" spans="43:45" x14ac:dyDescent="0.2">
      <c r="AQ195" s="7">
        <v>1993</v>
      </c>
      <c r="AR195" s="7" t="s">
        <v>25</v>
      </c>
      <c r="AS195" s="3">
        <f t="shared" si="17"/>
        <v>4.5889059212993075</v>
      </c>
    </row>
    <row r="196" spans="43:45" x14ac:dyDescent="0.2">
      <c r="AQ196" s="7">
        <v>1993</v>
      </c>
      <c r="AR196" s="7" t="s">
        <v>26</v>
      </c>
      <c r="AS196" s="3">
        <f t="shared" si="17"/>
        <v>5.5800414353021219</v>
      </c>
    </row>
    <row r="197" spans="43:45" x14ac:dyDescent="0.2">
      <c r="AQ197" s="7">
        <v>1993</v>
      </c>
      <c r="AR197" s="7" t="s">
        <v>27</v>
      </c>
      <c r="AS197" s="3">
        <f t="shared" si="17"/>
        <v>4.510093759630923</v>
      </c>
    </row>
    <row r="198" spans="43:45" x14ac:dyDescent="0.2">
      <c r="AQ198" s="7">
        <v>1994</v>
      </c>
      <c r="AR198" s="7" t="s">
        <v>7</v>
      </c>
      <c r="AS198" s="3">
        <f t="shared" ref="AS198:AS218" si="18">O92</f>
        <v>5.47</v>
      </c>
    </row>
    <row r="199" spans="43:45" x14ac:dyDescent="0.2">
      <c r="AQ199" s="7">
        <v>1994</v>
      </c>
      <c r="AR199" s="7" t="s">
        <v>8</v>
      </c>
      <c r="AS199" s="3">
        <f t="shared" si="18"/>
        <v>4.17</v>
      </c>
    </row>
    <row r="200" spans="43:45" x14ac:dyDescent="0.2">
      <c r="AQ200" s="7">
        <v>1994</v>
      </c>
      <c r="AR200" s="7" t="s">
        <v>9</v>
      </c>
      <c r="AS200" s="3">
        <f t="shared" si="18"/>
        <v>4.32</v>
      </c>
    </row>
    <row r="201" spans="43:45" x14ac:dyDescent="0.2">
      <c r="AQ201" s="7">
        <v>1994</v>
      </c>
      <c r="AR201" s="7" t="s">
        <v>10</v>
      </c>
      <c r="AS201" s="3">
        <f t="shared" si="18"/>
        <v>4.32</v>
      </c>
    </row>
    <row r="202" spans="43:45" x14ac:dyDescent="0.2">
      <c r="AQ202" s="7">
        <v>1994</v>
      </c>
      <c r="AR202" s="7" t="s">
        <v>11</v>
      </c>
      <c r="AS202" s="3">
        <f t="shared" si="18"/>
        <v>5.15</v>
      </c>
    </row>
    <row r="203" spans="43:45" x14ac:dyDescent="0.2">
      <c r="AQ203" s="7">
        <v>1994</v>
      </c>
      <c r="AR203" s="7" t="s">
        <v>12</v>
      </c>
      <c r="AS203" s="3">
        <f t="shared" si="18"/>
        <v>3.57</v>
      </c>
    </row>
    <row r="204" spans="43:45" x14ac:dyDescent="0.2">
      <c r="AQ204" s="7">
        <v>1994</v>
      </c>
      <c r="AR204" s="7" t="s">
        <v>13</v>
      </c>
      <c r="AS204" s="3">
        <f t="shared" si="18"/>
        <v>6.14</v>
      </c>
    </row>
    <row r="205" spans="43:45" x14ac:dyDescent="0.2">
      <c r="AQ205" s="7">
        <v>1994</v>
      </c>
      <c r="AR205" s="7" t="s">
        <v>14</v>
      </c>
      <c r="AS205" s="3">
        <f t="shared" si="18"/>
        <v>4.59</v>
      </c>
    </row>
    <row r="206" spans="43:45" x14ac:dyDescent="0.2">
      <c r="AQ206" s="7">
        <v>1994</v>
      </c>
      <c r="AR206" s="7" t="s">
        <v>15</v>
      </c>
      <c r="AS206" s="3">
        <f t="shared" si="18"/>
        <v>5.57</v>
      </c>
    </row>
    <row r="207" spans="43:45" x14ac:dyDescent="0.2">
      <c r="AQ207" s="7">
        <v>1994</v>
      </c>
      <c r="AR207" s="7" t="s">
        <v>16</v>
      </c>
      <c r="AS207" s="3">
        <f t="shared" si="18"/>
        <v>4.4400000000000004</v>
      </c>
    </row>
    <row r="208" spans="43:45" x14ac:dyDescent="0.2">
      <c r="AQ208" s="7">
        <v>1994</v>
      </c>
      <c r="AR208" s="7" t="s">
        <v>17</v>
      </c>
      <c r="AS208" s="3">
        <f t="shared" si="18"/>
        <v>4.84</v>
      </c>
    </row>
    <row r="209" spans="43:45" x14ac:dyDescent="0.2">
      <c r="AQ209" s="7">
        <v>1994</v>
      </c>
      <c r="AR209" s="7" t="s">
        <v>18</v>
      </c>
      <c r="AS209" s="3">
        <f t="shared" si="18"/>
        <v>4.5599999999999996</v>
      </c>
    </row>
    <row r="210" spans="43:45" x14ac:dyDescent="0.2">
      <c r="AQ210" s="7">
        <v>1994</v>
      </c>
      <c r="AR210" s="7" t="s">
        <v>19</v>
      </c>
      <c r="AS210" s="3">
        <f t="shared" si="18"/>
        <v>5.49</v>
      </c>
    </row>
    <row r="211" spans="43:45" x14ac:dyDescent="0.2">
      <c r="AQ211" s="7">
        <v>1994</v>
      </c>
      <c r="AR211" s="7" t="s">
        <v>20</v>
      </c>
      <c r="AS211" s="3">
        <f t="shared" si="18"/>
        <v>4.57</v>
      </c>
    </row>
    <row r="212" spans="43:45" x14ac:dyDescent="0.2">
      <c r="AQ212" s="7">
        <v>1994</v>
      </c>
      <c r="AR212" s="7" t="s">
        <v>21</v>
      </c>
      <c r="AS212" s="3">
        <f t="shared" si="18"/>
        <v>5.44</v>
      </c>
    </row>
    <row r="213" spans="43:45" x14ac:dyDescent="0.2">
      <c r="AQ213" s="7">
        <v>1994</v>
      </c>
      <c r="AR213" s="7" t="s">
        <v>22</v>
      </c>
      <c r="AS213" s="3">
        <f t="shared" si="18"/>
        <v>5.24</v>
      </c>
    </row>
    <row r="214" spans="43:45" x14ac:dyDescent="0.2">
      <c r="AQ214" s="7">
        <v>1994</v>
      </c>
      <c r="AR214" s="7" t="s">
        <v>23</v>
      </c>
      <c r="AS214" s="3">
        <f t="shared" si="18"/>
        <v>5.2349999999999994</v>
      </c>
    </row>
    <row r="215" spans="43:45" x14ac:dyDescent="0.2">
      <c r="AQ215" s="7">
        <v>1994</v>
      </c>
      <c r="AR215" s="7" t="s">
        <v>24</v>
      </c>
      <c r="AS215" s="3">
        <f t="shared" si="18"/>
        <v>5.25</v>
      </c>
    </row>
    <row r="216" spans="43:45" x14ac:dyDescent="0.2">
      <c r="AQ216" s="7">
        <v>1994</v>
      </c>
      <c r="AR216" s="7" t="s">
        <v>25</v>
      </c>
      <c r="AS216" s="3">
        <f t="shared" si="18"/>
        <v>4.12</v>
      </c>
    </row>
    <row r="217" spans="43:45" x14ac:dyDescent="0.2">
      <c r="AQ217" s="7">
        <v>1994</v>
      </c>
      <c r="AR217" s="7" t="s">
        <v>26</v>
      </c>
      <c r="AS217" s="3">
        <f t="shared" si="18"/>
        <v>5.57</v>
      </c>
    </row>
    <row r="218" spans="43:45" x14ac:dyDescent="0.2">
      <c r="AQ218" s="7">
        <v>1994</v>
      </c>
      <c r="AR218" s="7" t="s">
        <v>27</v>
      </c>
      <c r="AS218" s="3">
        <f t="shared" si="18"/>
        <v>3.88</v>
      </c>
    </row>
    <row r="219" spans="43:45" x14ac:dyDescent="0.2">
      <c r="AQ219" s="7">
        <v>1995</v>
      </c>
      <c r="AR219" s="7" t="s">
        <v>7</v>
      </c>
      <c r="AS219" s="3">
        <f t="shared" ref="AS219:AS239" si="19">P92</f>
        <v>5.3892498878174848</v>
      </c>
    </row>
    <row r="220" spans="43:45" x14ac:dyDescent="0.2">
      <c r="AQ220" s="7">
        <v>1995</v>
      </c>
      <c r="AR220" s="7" t="s">
        <v>8</v>
      </c>
      <c r="AS220" s="3">
        <f t="shared" si="19"/>
        <v>4.4300302482802802</v>
      </c>
    </row>
    <row r="221" spans="43:45" x14ac:dyDescent="0.2">
      <c r="AQ221" s="7">
        <v>1995</v>
      </c>
      <c r="AR221" s="7" t="s">
        <v>9</v>
      </c>
      <c r="AS221" s="3">
        <f t="shared" si="19"/>
        <v>4.3304371491197555</v>
      </c>
    </row>
    <row r="222" spans="43:45" x14ac:dyDescent="0.2">
      <c r="AQ222" s="7">
        <v>1995</v>
      </c>
      <c r="AR222" s="7" t="s">
        <v>10</v>
      </c>
      <c r="AS222" s="3">
        <f t="shared" si="19"/>
        <v>4.2721948760623008</v>
      </c>
    </row>
    <row r="223" spans="43:45" x14ac:dyDescent="0.2">
      <c r="AQ223" s="7">
        <v>1995</v>
      </c>
      <c r="AR223" s="7" t="s">
        <v>11</v>
      </c>
      <c r="AS223" s="3">
        <f t="shared" si="19"/>
        <v>5.32</v>
      </c>
    </row>
    <row r="224" spans="43:45" x14ac:dyDescent="0.2">
      <c r="AQ224" s="7">
        <v>1995</v>
      </c>
      <c r="AR224" s="7" t="s">
        <v>12</v>
      </c>
      <c r="AS224" s="3">
        <f t="shared" si="19"/>
        <v>4.0045280167986386</v>
      </c>
    </row>
    <row r="225" spans="43:45" x14ac:dyDescent="0.2">
      <c r="AQ225" s="7">
        <v>1995</v>
      </c>
      <c r="AR225" s="7" t="s">
        <v>13</v>
      </c>
      <c r="AS225" s="3">
        <f t="shared" si="19"/>
        <v>5.800692531113782</v>
      </c>
    </row>
    <row r="226" spans="43:45" x14ac:dyDescent="0.2">
      <c r="AQ226" s="7">
        <v>1995</v>
      </c>
      <c r="AR226" s="7" t="s">
        <v>14</v>
      </c>
      <c r="AS226" s="3">
        <f t="shared" si="19"/>
        <v>4.5958041082741099</v>
      </c>
    </row>
    <row r="227" spans="43:45" x14ac:dyDescent="0.2">
      <c r="AQ227" s="7">
        <v>1995</v>
      </c>
      <c r="AR227" s="7" t="s">
        <v>15</v>
      </c>
      <c r="AS227" s="3">
        <f t="shared" si="19"/>
        <v>5.4184026741756472</v>
      </c>
    </row>
    <row r="228" spans="43:45" x14ac:dyDescent="0.2">
      <c r="AQ228" s="7">
        <v>1995</v>
      </c>
      <c r="AR228" s="7" t="s">
        <v>16</v>
      </c>
      <c r="AS228" s="3">
        <f t="shared" si="19"/>
        <v>4.4340837032312406</v>
      </c>
    </row>
    <row r="229" spans="43:45" x14ac:dyDescent="0.2">
      <c r="AQ229" s="7">
        <v>1995</v>
      </c>
      <c r="AR229" s="7" t="s">
        <v>17</v>
      </c>
      <c r="AS229" s="3">
        <f t="shared" si="19"/>
        <v>4.9239872107514717</v>
      </c>
    </row>
    <row r="230" spans="43:45" x14ac:dyDescent="0.2">
      <c r="AQ230" s="7">
        <v>1995</v>
      </c>
      <c r="AR230" s="7" t="s">
        <v>18</v>
      </c>
      <c r="AS230" s="3">
        <f t="shared" si="19"/>
        <v>5.0009970361104159</v>
      </c>
    </row>
    <row r="231" spans="43:45" x14ac:dyDescent="0.2">
      <c r="AQ231" s="7">
        <v>1995</v>
      </c>
      <c r="AR231" s="7" t="s">
        <v>19</v>
      </c>
      <c r="AS231" s="3">
        <f t="shared" si="19"/>
        <v>5.4762214680833043</v>
      </c>
    </row>
    <row r="232" spans="43:45" x14ac:dyDescent="0.2">
      <c r="AQ232" s="7">
        <v>1995</v>
      </c>
      <c r="AR232" s="7" t="s">
        <v>20</v>
      </c>
      <c r="AS232" s="3">
        <f t="shared" si="19"/>
        <v>4.651216363946741</v>
      </c>
    </row>
    <row r="233" spans="43:45" x14ac:dyDescent="0.2">
      <c r="AQ233" s="7">
        <v>1995</v>
      </c>
      <c r="AR233" s="7" t="s">
        <v>21</v>
      </c>
      <c r="AS233" s="3">
        <f t="shared" si="19"/>
        <v>5.5512890794577681</v>
      </c>
    </row>
    <row r="234" spans="43:45" x14ac:dyDescent="0.2">
      <c r="AQ234" s="7">
        <v>1995</v>
      </c>
      <c r="AR234" s="7" t="s">
        <v>22</v>
      </c>
      <c r="AS234" s="3">
        <f t="shared" si="19"/>
        <v>5.3134354307922784</v>
      </c>
    </row>
    <row r="235" spans="43:45" x14ac:dyDescent="0.2">
      <c r="AQ235" s="7">
        <v>1995</v>
      </c>
      <c r="AR235" s="7" t="s">
        <v>23</v>
      </c>
      <c r="AS235" s="3">
        <f t="shared" si="19"/>
        <v>5.2803610370734004</v>
      </c>
    </row>
    <row r="236" spans="43:45" x14ac:dyDescent="0.2">
      <c r="AQ236" s="7">
        <v>1995</v>
      </c>
      <c r="AR236" s="7" t="s">
        <v>24</v>
      </c>
      <c r="AS236" s="3">
        <f t="shared" si="19"/>
        <v>5.1634429639601338</v>
      </c>
    </row>
    <row r="237" spans="43:45" x14ac:dyDescent="0.2">
      <c r="AQ237" s="7">
        <v>1995</v>
      </c>
      <c r="AR237" s="7" t="s">
        <v>25</v>
      </c>
      <c r="AS237" s="3">
        <f t="shared" si="19"/>
        <v>4.4695543221961724</v>
      </c>
    </row>
    <row r="238" spans="43:45" x14ac:dyDescent="0.2">
      <c r="AQ238" s="7">
        <v>1995</v>
      </c>
      <c r="AR238" s="7" t="s">
        <v>26</v>
      </c>
      <c r="AS238" s="3">
        <f t="shared" si="19"/>
        <v>5.5066098256943938</v>
      </c>
    </row>
    <row r="239" spans="43:45" x14ac:dyDescent="0.2">
      <c r="AQ239" s="7">
        <v>1995</v>
      </c>
      <c r="AR239" s="7" t="s">
        <v>27</v>
      </c>
      <c r="AS239" s="3">
        <f t="shared" si="19"/>
        <v>3.9001134763705867</v>
      </c>
    </row>
    <row r="240" spans="43:45" x14ac:dyDescent="0.2">
      <c r="AQ240" s="7">
        <v>1996</v>
      </c>
      <c r="AR240" s="7" t="s">
        <v>7</v>
      </c>
      <c r="AS240" s="3">
        <f t="shared" ref="AS240:AS260" si="20">Q92</f>
        <v>6.3685963802098318</v>
      </c>
    </row>
    <row r="241" spans="43:45" x14ac:dyDescent="0.2">
      <c r="AQ241" s="7">
        <v>1996</v>
      </c>
      <c r="AR241" s="7" t="s">
        <v>8</v>
      </c>
      <c r="AS241" s="3">
        <f t="shared" si="20"/>
        <v>5.2400690616398222</v>
      </c>
    </row>
    <row r="242" spans="43:45" x14ac:dyDescent="0.2">
      <c r="AQ242" s="7">
        <v>1996</v>
      </c>
      <c r="AR242" s="7" t="s">
        <v>9</v>
      </c>
      <c r="AS242" s="3">
        <f t="shared" si="20"/>
        <v>5.2822855110382365</v>
      </c>
    </row>
    <row r="243" spans="43:45" x14ac:dyDescent="0.2">
      <c r="AQ243" s="7">
        <v>1996</v>
      </c>
      <c r="AR243" s="7" t="s">
        <v>10</v>
      </c>
      <c r="AS243" s="3">
        <f t="shared" si="20"/>
        <v>4.7133201371845255</v>
      </c>
    </row>
    <row r="244" spans="43:45" x14ac:dyDescent="0.2">
      <c r="AQ244" s="7">
        <v>1996</v>
      </c>
      <c r="AR244" s="7" t="s">
        <v>11</v>
      </c>
      <c r="AS244" s="3">
        <f t="shared" si="20"/>
        <v>6.39</v>
      </c>
    </row>
    <row r="245" spans="43:45" x14ac:dyDescent="0.2">
      <c r="AQ245" s="7">
        <v>1996</v>
      </c>
      <c r="AR245" s="7" t="s">
        <v>12</v>
      </c>
      <c r="AS245" s="3">
        <f t="shared" si="20"/>
        <v>5.323550034285824</v>
      </c>
    </row>
    <row r="246" spans="43:45" x14ac:dyDescent="0.2">
      <c r="AQ246" s="7">
        <v>1996</v>
      </c>
      <c r="AR246" s="7" t="s">
        <v>13</v>
      </c>
      <c r="AS246" s="3">
        <f t="shared" si="20"/>
        <v>6.169208877937721</v>
      </c>
    </row>
    <row r="247" spans="43:45" x14ac:dyDescent="0.2">
      <c r="AQ247" s="7">
        <v>1996</v>
      </c>
      <c r="AR247" s="7" t="s">
        <v>14</v>
      </c>
      <c r="AS247" s="3">
        <f t="shared" si="20"/>
        <v>5.2796015145597668</v>
      </c>
    </row>
    <row r="248" spans="43:45" x14ac:dyDescent="0.2">
      <c r="AQ248" s="7">
        <v>1996</v>
      </c>
      <c r="AR248" s="7" t="s">
        <v>15</v>
      </c>
      <c r="AS248" s="3">
        <f t="shared" si="20"/>
        <v>6.1715149527459756</v>
      </c>
    </row>
    <row r="249" spans="43:45" x14ac:dyDescent="0.2">
      <c r="AQ249" s="7">
        <v>1996</v>
      </c>
      <c r="AR249" s="7" t="s">
        <v>16</v>
      </c>
      <c r="AS249" s="3">
        <f t="shared" si="20"/>
        <v>5.1668649885385198</v>
      </c>
    </row>
    <row r="250" spans="43:45" x14ac:dyDescent="0.2">
      <c r="AQ250" s="7">
        <v>1996</v>
      </c>
      <c r="AR250" s="7" t="s">
        <v>17</v>
      </c>
      <c r="AS250" s="3">
        <f t="shared" si="20"/>
        <v>5.7957746877407095</v>
      </c>
    </row>
    <row r="251" spans="43:45" x14ac:dyDescent="0.2">
      <c r="AQ251" s="7">
        <v>1996</v>
      </c>
      <c r="AR251" s="7" t="s">
        <v>18</v>
      </c>
      <c r="AS251" s="3">
        <f t="shared" si="20"/>
        <v>6.3993699127969226</v>
      </c>
    </row>
    <row r="252" spans="43:45" x14ac:dyDescent="0.2">
      <c r="AQ252" s="7">
        <v>1996</v>
      </c>
      <c r="AR252" s="7" t="s">
        <v>19</v>
      </c>
      <c r="AS252" s="3">
        <f t="shared" si="20"/>
        <v>6.3296853783403764</v>
      </c>
    </row>
    <row r="253" spans="43:45" x14ac:dyDescent="0.2">
      <c r="AQ253" s="7">
        <v>1996</v>
      </c>
      <c r="AR253" s="7" t="s">
        <v>20</v>
      </c>
      <c r="AS253" s="3">
        <f t="shared" si="20"/>
        <v>5.28562026372642</v>
      </c>
    </row>
    <row r="254" spans="43:45" x14ac:dyDescent="0.2">
      <c r="AQ254" s="7">
        <v>1996</v>
      </c>
      <c r="AR254" s="7" t="s">
        <v>21</v>
      </c>
      <c r="AS254" s="3">
        <f t="shared" si="20"/>
        <v>6.7388690082604157</v>
      </c>
    </row>
    <row r="255" spans="43:45" x14ac:dyDescent="0.2">
      <c r="AQ255" s="7">
        <v>1996</v>
      </c>
      <c r="AR255" s="7" t="s">
        <v>22</v>
      </c>
      <c r="AS255" s="3">
        <f t="shared" si="20"/>
        <v>6.3065491320652978</v>
      </c>
    </row>
    <row r="256" spans="43:45" x14ac:dyDescent="0.2">
      <c r="AQ256" s="7">
        <v>1996</v>
      </c>
      <c r="AR256" s="7" t="s">
        <v>23</v>
      </c>
      <c r="AS256" s="3">
        <f t="shared" si="20"/>
        <v>6.2732579197471559</v>
      </c>
    </row>
    <row r="257" spans="43:45" x14ac:dyDescent="0.2">
      <c r="AQ257" s="7">
        <v>1996</v>
      </c>
      <c r="AR257" s="7" t="s">
        <v>24</v>
      </c>
      <c r="AS257" s="3">
        <f t="shared" si="20"/>
        <v>5.5609511435835399</v>
      </c>
    </row>
    <row r="258" spans="43:45" x14ac:dyDescent="0.2">
      <c r="AQ258" s="7">
        <v>1996</v>
      </c>
      <c r="AR258" s="7" t="s">
        <v>25</v>
      </c>
      <c r="AS258" s="3">
        <f t="shared" si="20"/>
        <v>5.7037398906332495</v>
      </c>
    </row>
    <row r="259" spans="43:45" x14ac:dyDescent="0.2">
      <c r="AQ259" s="7">
        <v>1996</v>
      </c>
      <c r="AR259" s="7" t="s">
        <v>26</v>
      </c>
      <c r="AS259" s="3">
        <f t="shared" si="20"/>
        <v>6.1907952746100063</v>
      </c>
    </row>
    <row r="260" spans="43:45" x14ac:dyDescent="0.2">
      <c r="AQ260" s="7">
        <v>1996</v>
      </c>
      <c r="AR260" s="7" t="s">
        <v>27</v>
      </c>
      <c r="AS260" s="3">
        <f t="shared" si="20"/>
        <v>4.561883495973607</v>
      </c>
    </row>
    <row r="261" spans="43:45" x14ac:dyDescent="0.2">
      <c r="AQ261" s="7">
        <v>1997</v>
      </c>
      <c r="AR261" s="7" t="s">
        <v>7</v>
      </c>
      <c r="AS261" s="3">
        <f t="shared" ref="AS261:AS281" si="21">R92</f>
        <v>5.5284470651504458</v>
      </c>
    </row>
    <row r="262" spans="43:45" x14ac:dyDescent="0.2">
      <c r="AQ262" s="7">
        <v>1997</v>
      </c>
      <c r="AR262" s="7" t="s">
        <v>8</v>
      </c>
      <c r="AS262" s="3">
        <f t="shared" si="21"/>
        <v>5.804253747549021</v>
      </c>
    </row>
    <row r="263" spans="43:45" x14ac:dyDescent="0.2">
      <c r="AQ263" s="7">
        <v>1997</v>
      </c>
      <c r="AR263" s="7" t="s">
        <v>9</v>
      </c>
      <c r="AS263" s="3">
        <f t="shared" si="21"/>
        <v>4.8220170537586302</v>
      </c>
    </row>
    <row r="264" spans="43:45" x14ac:dyDescent="0.2">
      <c r="AQ264" s="7">
        <v>1997</v>
      </c>
      <c r="AR264" s="7" t="s">
        <v>10</v>
      </c>
      <c r="AS264" s="3">
        <f t="shared" si="21"/>
        <v>5.1514862075182624</v>
      </c>
    </row>
    <row r="265" spans="43:45" x14ac:dyDescent="0.2">
      <c r="AQ265" s="7">
        <v>1997</v>
      </c>
      <c r="AR265" s="7" t="s">
        <v>11</v>
      </c>
      <c r="AS265" s="3">
        <f t="shared" si="21"/>
        <v>6.1099999999999994</v>
      </c>
    </row>
    <row r="266" spans="43:45" x14ac:dyDescent="0.2">
      <c r="AQ266" s="7">
        <v>1997</v>
      </c>
      <c r="AR266" s="7" t="s">
        <v>12</v>
      </c>
      <c r="AS266" s="3">
        <f t="shared" si="21"/>
        <v>5.3158310507401891</v>
      </c>
    </row>
    <row r="267" spans="43:45" x14ac:dyDescent="0.2">
      <c r="AQ267" s="7">
        <v>1997</v>
      </c>
      <c r="AR267" s="7" t="s">
        <v>13</v>
      </c>
      <c r="AS267" s="3">
        <f t="shared" si="21"/>
        <v>5.8283442015356925</v>
      </c>
    </row>
    <row r="268" spans="43:45" x14ac:dyDescent="0.2">
      <c r="AQ268" s="7">
        <v>1997</v>
      </c>
      <c r="AR268" s="7" t="s">
        <v>14</v>
      </c>
      <c r="AS268" s="3">
        <f t="shared" si="21"/>
        <v>5.1388689181355849</v>
      </c>
    </row>
    <row r="269" spans="43:45" x14ac:dyDescent="0.2">
      <c r="AQ269" s="7">
        <v>1997</v>
      </c>
      <c r="AR269" s="7" t="s">
        <v>15</v>
      </c>
      <c r="AS269" s="3">
        <f t="shared" si="21"/>
        <v>5.5675628247242823</v>
      </c>
    </row>
    <row r="270" spans="43:45" x14ac:dyDescent="0.2">
      <c r="AQ270" s="7">
        <v>1997</v>
      </c>
      <c r="AR270" s="7" t="s">
        <v>16</v>
      </c>
      <c r="AS270" s="3">
        <f t="shared" si="21"/>
        <v>4.7915999007317414</v>
      </c>
    </row>
    <row r="271" spans="43:45" x14ac:dyDescent="0.2">
      <c r="AQ271" s="7">
        <v>1997</v>
      </c>
      <c r="AR271" s="7" t="s">
        <v>17</v>
      </c>
      <c r="AS271" s="3">
        <f t="shared" si="21"/>
        <v>5.5916297780633268</v>
      </c>
    </row>
    <row r="272" spans="43:45" x14ac:dyDescent="0.2">
      <c r="AQ272" s="7">
        <v>1997</v>
      </c>
      <c r="AR272" s="7" t="s">
        <v>18</v>
      </c>
      <c r="AS272" s="3">
        <f t="shared" si="21"/>
        <v>6.3616790286192959</v>
      </c>
    </row>
    <row r="273" spans="43:45" x14ac:dyDescent="0.2">
      <c r="AQ273" s="7">
        <v>1997</v>
      </c>
      <c r="AR273" s="7" t="s">
        <v>19</v>
      </c>
      <c r="AS273" s="3">
        <f t="shared" si="21"/>
        <v>5.8822856253367979</v>
      </c>
    </row>
    <row r="274" spans="43:45" x14ac:dyDescent="0.2">
      <c r="AQ274" s="7">
        <v>1997</v>
      </c>
      <c r="AR274" s="7" t="s">
        <v>20</v>
      </c>
      <c r="AS274" s="3">
        <f t="shared" si="21"/>
        <v>5.7063046332032847</v>
      </c>
    </row>
    <row r="275" spans="43:45" x14ac:dyDescent="0.2">
      <c r="AQ275" s="7">
        <v>1997</v>
      </c>
      <c r="AR275" s="7" t="s">
        <v>21</v>
      </c>
      <c r="AS275" s="3">
        <f t="shared" si="21"/>
        <v>6.3120126630457447</v>
      </c>
    </row>
    <row r="276" spans="43:45" x14ac:dyDescent="0.2">
      <c r="AQ276" s="7">
        <v>1997</v>
      </c>
      <c r="AR276" s="7" t="s">
        <v>22</v>
      </c>
      <c r="AS276" s="3">
        <f t="shared" si="21"/>
        <v>6.2151769467971709</v>
      </c>
    </row>
    <row r="277" spans="43:45" x14ac:dyDescent="0.2">
      <c r="AQ277" s="7">
        <v>1997</v>
      </c>
      <c r="AR277" s="7" t="s">
        <v>23</v>
      </c>
      <c r="AS277" s="3">
        <f t="shared" si="21"/>
        <v>5.8448510340203805</v>
      </c>
    </row>
    <row r="278" spans="43:45" x14ac:dyDescent="0.2">
      <c r="AQ278" s="7">
        <v>1997</v>
      </c>
      <c r="AR278" s="7" t="s">
        <v>24</v>
      </c>
      <c r="AS278" s="3">
        <f t="shared" si="21"/>
        <v>6.1696491254526409</v>
      </c>
    </row>
    <row r="279" spans="43:45" x14ac:dyDescent="0.2">
      <c r="AQ279" s="7">
        <v>1997</v>
      </c>
      <c r="AR279" s="7" t="s">
        <v>25</v>
      </c>
      <c r="AS279" s="3">
        <f t="shared" si="21"/>
        <v>5.6109785897089708</v>
      </c>
    </row>
    <row r="280" spans="43:45" x14ac:dyDescent="0.2">
      <c r="AQ280" s="7">
        <v>1997</v>
      </c>
      <c r="AR280" s="7" t="s">
        <v>26</v>
      </c>
      <c r="AS280" s="3">
        <f t="shared" si="21"/>
        <v>6.4063513258862272</v>
      </c>
    </row>
    <row r="281" spans="43:45" x14ac:dyDescent="0.2">
      <c r="AQ281" s="7">
        <v>1997</v>
      </c>
      <c r="AR281" s="7" t="s">
        <v>27</v>
      </c>
      <c r="AS281" s="3">
        <f t="shared" si="21"/>
        <v>5.0752312106876571</v>
      </c>
    </row>
    <row r="282" spans="43:45" x14ac:dyDescent="0.2">
      <c r="AQ282" s="7">
        <v>1998</v>
      </c>
      <c r="AR282" s="7" t="s">
        <v>7</v>
      </c>
      <c r="AS282" s="3">
        <f t="shared" ref="AS282:AS302" si="22">S92</f>
        <v>4.0999999999999996</v>
      </c>
    </row>
    <row r="283" spans="43:45" x14ac:dyDescent="0.2">
      <c r="AQ283" s="7">
        <v>1998</v>
      </c>
      <c r="AR283" s="7" t="s">
        <v>8</v>
      </c>
      <c r="AS283" s="3">
        <f t="shared" si="22"/>
        <v>5.38</v>
      </c>
    </row>
    <row r="284" spans="43:45" x14ac:dyDescent="0.2">
      <c r="AQ284" s="7">
        <v>1998</v>
      </c>
      <c r="AR284" s="7" t="s">
        <v>9</v>
      </c>
      <c r="AS284" s="3">
        <f t="shared" si="22"/>
        <v>3.64</v>
      </c>
    </row>
    <row r="285" spans="43:45" x14ac:dyDescent="0.2">
      <c r="AQ285" s="7">
        <v>1998</v>
      </c>
      <c r="AR285" s="7" t="s">
        <v>10</v>
      </c>
      <c r="AS285" s="3">
        <f t="shared" si="22"/>
        <v>4.5</v>
      </c>
    </row>
    <row r="286" spans="43:45" x14ac:dyDescent="0.2">
      <c r="AQ286" s="7">
        <v>1998</v>
      </c>
      <c r="AR286" s="7" t="s">
        <v>11</v>
      </c>
      <c r="AS286" s="3">
        <f t="shared" si="22"/>
        <v>5.14</v>
      </c>
    </row>
    <row r="287" spans="43:45" x14ac:dyDescent="0.2">
      <c r="AQ287" s="7">
        <v>1998</v>
      </c>
      <c r="AR287" s="7" t="s">
        <v>12</v>
      </c>
      <c r="AS287" s="3">
        <f t="shared" si="22"/>
        <v>4.63</v>
      </c>
    </row>
    <row r="288" spans="43:45" x14ac:dyDescent="0.2">
      <c r="AQ288" s="7">
        <v>1998</v>
      </c>
      <c r="AR288" s="7" t="s">
        <v>13</v>
      </c>
      <c r="AS288" s="3">
        <f t="shared" si="22"/>
        <v>4.5999999999999996</v>
      </c>
    </row>
    <row r="289" spans="43:45" x14ac:dyDescent="0.2">
      <c r="AQ289" s="7">
        <v>1998</v>
      </c>
      <c r="AR289" s="7" t="s">
        <v>14</v>
      </c>
      <c r="AS289" s="3">
        <f t="shared" si="22"/>
        <v>4.29</v>
      </c>
    </row>
    <row r="290" spans="43:45" x14ac:dyDescent="0.2">
      <c r="AQ290" s="7">
        <v>1998</v>
      </c>
      <c r="AR290" s="7" t="s">
        <v>15</v>
      </c>
      <c r="AS290" s="3">
        <f t="shared" si="22"/>
        <v>4.2699999999999996</v>
      </c>
    </row>
    <row r="291" spans="43:45" x14ac:dyDescent="0.2">
      <c r="AQ291" s="7">
        <v>1998</v>
      </c>
      <c r="AR291" s="7" t="s">
        <v>16</v>
      </c>
      <c r="AS291" s="3">
        <f t="shared" si="22"/>
        <v>3.85</v>
      </c>
    </row>
    <row r="292" spans="43:45" x14ac:dyDescent="0.2">
      <c r="AQ292" s="7">
        <v>1998</v>
      </c>
      <c r="AR292" s="7" t="s">
        <v>17</v>
      </c>
      <c r="AS292" s="3">
        <f t="shared" si="22"/>
        <v>4.68</v>
      </c>
    </row>
    <row r="293" spans="43:45" x14ac:dyDescent="0.2">
      <c r="AQ293" s="7">
        <v>1998</v>
      </c>
      <c r="AR293" s="7" t="s">
        <v>18</v>
      </c>
      <c r="AS293" s="3">
        <f t="shared" si="22"/>
        <v>5.59</v>
      </c>
    </row>
    <row r="294" spans="43:45" x14ac:dyDescent="0.2">
      <c r="AQ294" s="7">
        <v>1998</v>
      </c>
      <c r="AR294" s="7" t="s">
        <v>19</v>
      </c>
      <c r="AS294" s="3">
        <f t="shared" si="22"/>
        <v>4.7699999999999996</v>
      </c>
    </row>
    <row r="295" spans="43:45" x14ac:dyDescent="0.2">
      <c r="AQ295" s="7">
        <v>1998</v>
      </c>
      <c r="AR295" s="7" t="s">
        <v>20</v>
      </c>
      <c r="AS295" s="3">
        <f t="shared" si="22"/>
        <v>5.0999999999999996</v>
      </c>
    </row>
    <row r="296" spans="43:45" x14ac:dyDescent="0.2">
      <c r="AQ296" s="7">
        <v>1998</v>
      </c>
      <c r="AR296" s="7" t="s">
        <v>21</v>
      </c>
      <c r="AS296" s="3">
        <f t="shared" si="22"/>
        <v>5.0599999999999996</v>
      </c>
    </row>
    <row r="297" spans="43:45" x14ac:dyDescent="0.2">
      <c r="AQ297" s="7">
        <v>1998</v>
      </c>
      <c r="AR297" s="7" t="s">
        <v>22</v>
      </c>
      <c r="AS297" s="3">
        <f t="shared" si="22"/>
        <v>5.13</v>
      </c>
    </row>
    <row r="298" spans="43:45" x14ac:dyDescent="0.2">
      <c r="AQ298" s="7">
        <v>1998</v>
      </c>
      <c r="AR298" s="7" t="s">
        <v>23</v>
      </c>
      <c r="AS298" s="3">
        <f t="shared" si="22"/>
        <v>4.6900000000000004</v>
      </c>
    </row>
    <row r="299" spans="43:45" x14ac:dyDescent="0.2">
      <c r="AQ299" s="7">
        <v>1998</v>
      </c>
      <c r="AR299" s="7" t="s">
        <v>24</v>
      </c>
      <c r="AS299" s="3">
        <f t="shared" si="22"/>
        <v>5.49</v>
      </c>
    </row>
    <row r="300" spans="43:45" x14ac:dyDescent="0.2">
      <c r="AQ300" s="7">
        <v>1998</v>
      </c>
      <c r="AR300" s="7" t="s">
        <v>25</v>
      </c>
      <c r="AS300" s="3">
        <f t="shared" si="22"/>
        <v>4.84</v>
      </c>
    </row>
    <row r="301" spans="43:45" x14ac:dyDescent="0.2">
      <c r="AQ301" s="7">
        <v>1998</v>
      </c>
      <c r="AR301" s="7" t="s">
        <v>26</v>
      </c>
      <c r="AS301" s="3">
        <f t="shared" si="22"/>
        <v>5.41</v>
      </c>
    </row>
    <row r="302" spans="43:45" x14ac:dyDescent="0.2">
      <c r="AQ302" s="7">
        <v>1998</v>
      </c>
      <c r="AR302" s="7" t="s">
        <v>27</v>
      </c>
      <c r="AS302" s="3">
        <f t="shared" si="22"/>
        <v>4.3</v>
      </c>
    </row>
    <row r="303" spans="43:45" x14ac:dyDescent="0.2">
      <c r="AQ303" s="7">
        <v>1999</v>
      </c>
      <c r="AR303" s="7" t="s">
        <v>7</v>
      </c>
      <c r="AS303" s="3">
        <f t="shared" ref="AS303:AS323" si="23">T92</f>
        <v>5.2504253778421646</v>
      </c>
    </row>
    <row r="304" spans="43:45" x14ac:dyDescent="0.2">
      <c r="AQ304" s="7">
        <v>1999</v>
      </c>
      <c r="AR304" s="7" t="s">
        <v>8</v>
      </c>
      <c r="AS304" s="3">
        <f t="shared" si="23"/>
        <v>5.8268361472994243</v>
      </c>
    </row>
    <row r="305" spans="43:45" x14ac:dyDescent="0.2">
      <c r="AQ305" s="7">
        <v>1999</v>
      </c>
      <c r="AR305" s="7" t="s">
        <v>9</v>
      </c>
      <c r="AS305" s="3">
        <f t="shared" si="23"/>
        <v>4.5301764015998414</v>
      </c>
    </row>
    <row r="306" spans="43:45" x14ac:dyDescent="0.2">
      <c r="AQ306" s="7">
        <v>1999</v>
      </c>
      <c r="AR306" s="7" t="s">
        <v>10</v>
      </c>
      <c r="AS306" s="3">
        <f t="shared" si="23"/>
        <v>4.2175944588579295</v>
      </c>
    </row>
    <row r="307" spans="43:45" x14ac:dyDescent="0.2">
      <c r="AQ307" s="7">
        <v>1999</v>
      </c>
      <c r="AR307" s="7" t="s">
        <v>11</v>
      </c>
      <c r="AS307" s="3">
        <f t="shared" si="23"/>
        <v>5.6524999999999999</v>
      </c>
    </row>
    <row r="308" spans="43:45" x14ac:dyDescent="0.2">
      <c r="AQ308" s="7">
        <v>1999</v>
      </c>
      <c r="AR308" s="7" t="s">
        <v>12</v>
      </c>
      <c r="AS308" s="3">
        <f t="shared" si="23"/>
        <v>5.0505617500860689</v>
      </c>
    </row>
    <row r="309" spans="43:45" x14ac:dyDescent="0.2">
      <c r="AQ309" s="7">
        <v>1999</v>
      </c>
      <c r="AR309" s="7" t="s">
        <v>13</v>
      </c>
      <c r="AS309" s="3">
        <f t="shared" si="23"/>
        <v>4.8588346789115251</v>
      </c>
    </row>
    <row r="310" spans="43:45" x14ac:dyDescent="0.2">
      <c r="AQ310" s="7">
        <v>1999</v>
      </c>
      <c r="AR310" s="7" t="s">
        <v>14</v>
      </c>
      <c r="AS310" s="3">
        <f t="shared" si="23"/>
        <v>4.3473422967939621</v>
      </c>
    </row>
    <row r="311" spans="43:45" x14ac:dyDescent="0.2">
      <c r="AQ311" s="7">
        <v>1999</v>
      </c>
      <c r="AR311" s="7" t="s">
        <v>15</v>
      </c>
      <c r="AS311" s="3">
        <f t="shared" si="23"/>
        <v>4.8855887005493353</v>
      </c>
    </row>
    <row r="312" spans="43:45" x14ac:dyDescent="0.2">
      <c r="AQ312" s="7">
        <v>1999</v>
      </c>
      <c r="AR312" s="7" t="s">
        <v>16</v>
      </c>
      <c r="AS312" s="3">
        <f t="shared" si="23"/>
        <v>4.4998371977595051</v>
      </c>
    </row>
    <row r="313" spans="43:45" x14ac:dyDescent="0.2">
      <c r="AQ313" s="7">
        <v>1999</v>
      </c>
      <c r="AR313" s="7" t="s">
        <v>17</v>
      </c>
      <c r="AS313" s="3">
        <f t="shared" si="23"/>
        <v>5.0030060546631114</v>
      </c>
    </row>
    <row r="314" spans="43:45" x14ac:dyDescent="0.2">
      <c r="AQ314" s="7">
        <v>1999</v>
      </c>
      <c r="AR314" s="7" t="s">
        <v>18</v>
      </c>
      <c r="AS314" s="3">
        <f t="shared" si="23"/>
        <v>5.9771719800720122</v>
      </c>
    </row>
    <row r="315" spans="43:45" x14ac:dyDescent="0.2">
      <c r="AQ315" s="7">
        <v>1999</v>
      </c>
      <c r="AR315" s="7" t="s">
        <v>19</v>
      </c>
      <c r="AS315" s="3">
        <f t="shared" si="23"/>
        <v>5.5609053052717208</v>
      </c>
    </row>
    <row r="316" spans="43:45" x14ac:dyDescent="0.2">
      <c r="AQ316" s="7">
        <v>1999</v>
      </c>
      <c r="AR316" s="7" t="s">
        <v>20</v>
      </c>
      <c r="AS316" s="3">
        <f t="shared" si="23"/>
        <v>4.3167121597132052</v>
      </c>
    </row>
    <row r="317" spans="43:45" x14ac:dyDescent="0.2">
      <c r="AQ317" s="7">
        <v>1999</v>
      </c>
      <c r="AR317" s="7" t="s">
        <v>21</v>
      </c>
      <c r="AS317" s="3">
        <f t="shared" si="23"/>
        <v>5.6220363561681097</v>
      </c>
    </row>
    <row r="318" spans="43:45" x14ac:dyDescent="0.2">
      <c r="AQ318" s="7">
        <v>1999</v>
      </c>
      <c r="AR318" s="7" t="s">
        <v>22</v>
      </c>
      <c r="AS318" s="3">
        <f t="shared" si="23"/>
        <v>5.7710268707475683</v>
      </c>
    </row>
    <row r="319" spans="43:45" x14ac:dyDescent="0.2">
      <c r="AQ319" s="7">
        <v>1999</v>
      </c>
      <c r="AR319" s="7" t="s">
        <v>23</v>
      </c>
      <c r="AS319" s="3">
        <f t="shared" si="23"/>
        <v>5.3559419807000452</v>
      </c>
    </row>
    <row r="320" spans="43:45" x14ac:dyDescent="0.2">
      <c r="AQ320" s="7">
        <v>1999</v>
      </c>
      <c r="AR320" s="7" t="s">
        <v>24</v>
      </c>
      <c r="AS320" s="3">
        <f t="shared" si="23"/>
        <v>4.7043272226750048</v>
      </c>
    </row>
    <row r="321" spans="43:45" x14ac:dyDescent="0.2">
      <c r="AQ321" s="7">
        <v>1999</v>
      </c>
      <c r="AR321" s="7" t="s">
        <v>25</v>
      </c>
      <c r="AS321" s="3">
        <f t="shared" si="23"/>
        <v>5.6730789057801134</v>
      </c>
    </row>
    <row r="322" spans="43:45" x14ac:dyDescent="0.2">
      <c r="AQ322" s="7">
        <v>1999</v>
      </c>
      <c r="AR322" s="7" t="s">
        <v>26</v>
      </c>
      <c r="AS322" s="3">
        <f t="shared" si="23"/>
        <v>5.40077399961692</v>
      </c>
    </row>
    <row r="323" spans="43:45" x14ac:dyDescent="0.2">
      <c r="AQ323" s="7">
        <v>1999</v>
      </c>
      <c r="AR323" s="7" t="s">
        <v>27</v>
      </c>
      <c r="AS323" s="3">
        <f t="shared" si="23"/>
        <v>4.0685291363797136</v>
      </c>
    </row>
    <row r="324" spans="43:45" x14ac:dyDescent="0.2">
      <c r="AQ324" s="7">
        <v>2000</v>
      </c>
      <c r="AR324" s="7" t="s">
        <v>7</v>
      </c>
      <c r="AS324" s="3">
        <f t="shared" ref="AS324:AS344" si="24">U92</f>
        <v>8.4467182174411555</v>
      </c>
    </row>
    <row r="325" spans="43:45" x14ac:dyDescent="0.2">
      <c r="AQ325" s="7">
        <v>2000</v>
      </c>
      <c r="AR325" s="7" t="s">
        <v>8</v>
      </c>
      <c r="AS325" s="3">
        <f t="shared" si="24"/>
        <v>8.06335096398392</v>
      </c>
    </row>
    <row r="326" spans="43:45" x14ac:dyDescent="0.2">
      <c r="AQ326" s="7">
        <v>2000</v>
      </c>
      <c r="AR326" s="7" t="s">
        <v>9</v>
      </c>
      <c r="AS326" s="3">
        <f t="shared" si="24"/>
        <v>7.4496169730102668</v>
      </c>
    </row>
    <row r="327" spans="43:45" x14ac:dyDescent="0.2">
      <c r="AQ327" s="7">
        <v>2000</v>
      </c>
      <c r="AR327" s="7" t="s">
        <v>10</v>
      </c>
      <c r="AS327" s="3">
        <f t="shared" si="24"/>
        <v>5.7510037813742168</v>
      </c>
    </row>
    <row r="328" spans="43:45" x14ac:dyDescent="0.2">
      <c r="AQ328" s="7">
        <v>2000</v>
      </c>
      <c r="AR328" s="7" t="s">
        <v>11</v>
      </c>
      <c r="AS328" s="3">
        <f t="shared" si="24"/>
        <v>8.1050000000000004</v>
      </c>
    </row>
    <row r="329" spans="43:45" x14ac:dyDescent="0.2">
      <c r="AQ329" s="7">
        <v>2000</v>
      </c>
      <c r="AR329" s="7" t="s">
        <v>12</v>
      </c>
      <c r="AS329" s="3">
        <f t="shared" si="24"/>
        <v>7.3776994572118957</v>
      </c>
    </row>
    <row r="330" spans="43:45" x14ac:dyDescent="0.2">
      <c r="AQ330" s="7">
        <v>2000</v>
      </c>
      <c r="AR330" s="7" t="s">
        <v>13</v>
      </c>
      <c r="AS330" s="3">
        <f t="shared" si="24"/>
        <v>7.0109544855938584</v>
      </c>
    </row>
    <row r="331" spans="43:45" x14ac:dyDescent="0.2">
      <c r="AQ331" s="7">
        <v>2000</v>
      </c>
      <c r="AR331" s="7" t="s">
        <v>14</v>
      </c>
      <c r="AS331" s="3">
        <f t="shared" si="24"/>
        <v>6.0668865279456163</v>
      </c>
    </row>
    <row r="332" spans="43:45" x14ac:dyDescent="0.2">
      <c r="AQ332" s="7">
        <v>2000</v>
      </c>
      <c r="AR332" s="7" t="s">
        <v>15</v>
      </c>
      <c r="AS332" s="3">
        <f t="shared" si="24"/>
        <v>7.451329215016095</v>
      </c>
    </row>
    <row r="333" spans="43:45" x14ac:dyDescent="0.2">
      <c r="AQ333" s="7">
        <v>2000</v>
      </c>
      <c r="AR333" s="7" t="s">
        <v>16</v>
      </c>
      <c r="AS333" s="3">
        <f t="shared" si="24"/>
        <v>6.7419780724384717</v>
      </c>
    </row>
    <row r="334" spans="43:45" x14ac:dyDescent="0.2">
      <c r="AQ334" s="7">
        <v>2000</v>
      </c>
      <c r="AR334" s="7" t="s">
        <v>17</v>
      </c>
      <c r="AS334" s="3">
        <f t="shared" si="24"/>
        <v>7.1344830767000555</v>
      </c>
    </row>
    <row r="335" spans="43:45" x14ac:dyDescent="0.2">
      <c r="AQ335" s="7">
        <v>2000</v>
      </c>
      <c r="AR335" s="7" t="s">
        <v>18</v>
      </c>
      <c r="AS335" s="3">
        <f t="shared" si="24"/>
        <v>8.4280207720524807</v>
      </c>
    </row>
    <row r="336" spans="43:45" x14ac:dyDescent="0.2">
      <c r="AQ336" s="7">
        <v>2000</v>
      </c>
      <c r="AR336" s="7" t="s">
        <v>19</v>
      </c>
      <c r="AS336" s="3">
        <f t="shared" si="24"/>
        <v>8.2211998747846717</v>
      </c>
    </row>
    <row r="337" spans="43:45" x14ac:dyDescent="0.2">
      <c r="AQ337" s="7">
        <v>2000</v>
      </c>
      <c r="AR337" s="7" t="s">
        <v>20</v>
      </c>
      <c r="AS337" s="3">
        <f t="shared" si="24"/>
        <v>5.3684480043875507</v>
      </c>
    </row>
    <row r="338" spans="43:45" x14ac:dyDescent="0.2">
      <c r="AQ338" s="7">
        <v>2000</v>
      </c>
      <c r="AR338" s="7" t="s">
        <v>21</v>
      </c>
      <c r="AS338" s="3">
        <f t="shared" si="24"/>
        <v>8.5040774320351797</v>
      </c>
    </row>
    <row r="339" spans="43:45" x14ac:dyDescent="0.2">
      <c r="AQ339" s="7">
        <v>2000</v>
      </c>
      <c r="AR339" s="7" t="s">
        <v>22</v>
      </c>
      <c r="AS339" s="3">
        <f t="shared" si="24"/>
        <v>8.7022106707377667</v>
      </c>
    </row>
    <row r="340" spans="43:45" x14ac:dyDescent="0.2">
      <c r="AQ340" s="7">
        <v>2000</v>
      </c>
      <c r="AR340" s="7" t="s">
        <v>23</v>
      </c>
      <c r="AS340" s="3">
        <f t="shared" si="24"/>
        <v>8.0643501174719638</v>
      </c>
    </row>
    <row r="341" spans="43:45" x14ac:dyDescent="0.2">
      <c r="AQ341" s="7">
        <v>2000</v>
      </c>
      <c r="AR341" s="7" t="s">
        <v>24</v>
      </c>
      <c r="AS341" s="3">
        <f t="shared" si="24"/>
        <v>5.9397430468677346</v>
      </c>
    </row>
    <row r="342" spans="43:45" x14ac:dyDescent="0.2">
      <c r="AQ342" s="7">
        <v>2000</v>
      </c>
      <c r="AR342" s="7" t="s">
        <v>25</v>
      </c>
      <c r="AS342" s="3">
        <f t="shared" si="24"/>
        <v>8.41302960901284</v>
      </c>
    </row>
    <row r="343" spans="43:45" x14ac:dyDescent="0.2">
      <c r="AQ343" s="7">
        <v>2000</v>
      </c>
      <c r="AR343" s="7" t="s">
        <v>26</v>
      </c>
      <c r="AS343" s="3">
        <f t="shared" si="24"/>
        <v>7.6838378431446133</v>
      </c>
    </row>
    <row r="344" spans="43:45" x14ac:dyDescent="0.2">
      <c r="AQ344" s="7">
        <v>2000</v>
      </c>
      <c r="AR344" s="7" t="s">
        <v>27</v>
      </c>
      <c r="AS344" s="3">
        <f t="shared" si="24"/>
        <v>6.0693109814134623</v>
      </c>
    </row>
    <row r="345" spans="43:45" x14ac:dyDescent="0.2">
      <c r="AQ345" s="7">
        <v>2001</v>
      </c>
      <c r="AR345" s="7" t="s">
        <v>7</v>
      </c>
      <c r="AS345" s="3">
        <f t="shared" ref="AS345:AS365" si="25">V92</f>
        <v>7.4277234273847164</v>
      </c>
    </row>
    <row r="346" spans="43:45" x14ac:dyDescent="0.2">
      <c r="AQ346" s="7">
        <v>2001</v>
      </c>
      <c r="AR346" s="7" t="s">
        <v>8</v>
      </c>
      <c r="AS346" s="3">
        <f t="shared" si="25"/>
        <v>9.649938334949324</v>
      </c>
    </row>
    <row r="347" spans="43:45" x14ac:dyDescent="0.2">
      <c r="AQ347" s="7">
        <v>2001</v>
      </c>
      <c r="AR347" s="7" t="s">
        <v>9</v>
      </c>
      <c r="AS347" s="3">
        <f t="shared" si="25"/>
        <v>7.0741182996251553</v>
      </c>
    </row>
    <row r="348" spans="43:45" x14ac:dyDescent="0.2">
      <c r="AQ348" s="7">
        <v>2001</v>
      </c>
      <c r="AR348" s="7" t="s">
        <v>10</v>
      </c>
      <c r="AS348" s="3">
        <f t="shared" si="25"/>
        <v>7.1813191715665656</v>
      </c>
    </row>
    <row r="349" spans="43:45" x14ac:dyDescent="0.2">
      <c r="AQ349" s="7">
        <v>2001</v>
      </c>
      <c r="AR349" s="7" t="s">
        <v>11</v>
      </c>
      <c r="AS349" s="3">
        <f t="shared" si="25"/>
        <v>7.4075000000000006</v>
      </c>
    </row>
    <row r="350" spans="43:45" x14ac:dyDescent="0.2">
      <c r="AQ350" s="7">
        <v>2001</v>
      </c>
      <c r="AR350" s="7" t="s">
        <v>12</v>
      </c>
      <c r="AS350" s="3">
        <f t="shared" si="25"/>
        <v>6.6091081619278054</v>
      </c>
    </row>
    <row r="351" spans="43:45" x14ac:dyDescent="0.2">
      <c r="AQ351" s="7">
        <v>2001</v>
      </c>
      <c r="AR351" s="7" t="s">
        <v>13</v>
      </c>
      <c r="AS351" s="3">
        <f t="shared" si="25"/>
        <v>7.4614512857742161</v>
      </c>
    </row>
    <row r="352" spans="43:45" x14ac:dyDescent="0.2">
      <c r="AQ352" s="7">
        <v>2001</v>
      </c>
      <c r="AR352" s="7" t="s">
        <v>14</v>
      </c>
      <c r="AS352" s="3">
        <f t="shared" si="25"/>
        <v>5.8371829000260007</v>
      </c>
    </row>
    <row r="353" spans="43:45" x14ac:dyDescent="0.2">
      <c r="AQ353" s="7">
        <v>2001</v>
      </c>
      <c r="AR353" s="7" t="s">
        <v>15</v>
      </c>
      <c r="AS353" s="3">
        <f t="shared" si="25"/>
        <v>6.8505861141014694</v>
      </c>
    </row>
    <row r="354" spans="43:45" x14ac:dyDescent="0.2">
      <c r="AQ354" s="7">
        <v>2001</v>
      </c>
      <c r="AR354" s="7" t="s">
        <v>16</v>
      </c>
      <c r="AS354" s="3">
        <f t="shared" si="25"/>
        <v>6.3986774098513015</v>
      </c>
    </row>
    <row r="355" spans="43:45" x14ac:dyDescent="0.2">
      <c r="AQ355" s="7">
        <v>2001</v>
      </c>
      <c r="AR355" s="7" t="s">
        <v>17</v>
      </c>
      <c r="AS355" s="3">
        <f t="shared" si="25"/>
        <v>6.7415228985474718</v>
      </c>
    </row>
    <row r="356" spans="43:45" x14ac:dyDescent="0.2">
      <c r="AQ356" s="7">
        <v>2001</v>
      </c>
      <c r="AR356" s="7" t="s">
        <v>18</v>
      </c>
      <c r="AS356" s="3">
        <f t="shared" si="25"/>
        <v>7.5280541220166386</v>
      </c>
    </row>
    <row r="357" spans="43:45" x14ac:dyDescent="0.2">
      <c r="AQ357" s="7">
        <v>2001</v>
      </c>
      <c r="AR357" s="7" t="s">
        <v>19</v>
      </c>
      <c r="AS357" s="3">
        <f t="shared" si="25"/>
        <v>7.8461458966894391</v>
      </c>
    </row>
    <row r="358" spans="43:45" x14ac:dyDescent="0.2">
      <c r="AQ358" s="7">
        <v>2001</v>
      </c>
      <c r="AR358" s="7" t="s">
        <v>20</v>
      </c>
      <c r="AS358" s="3">
        <f t="shared" si="25"/>
        <v>5.8403774686833501</v>
      </c>
    </row>
    <row r="359" spans="43:45" x14ac:dyDescent="0.2">
      <c r="AQ359" s="7">
        <v>2001</v>
      </c>
      <c r="AR359" s="7" t="s">
        <v>21</v>
      </c>
      <c r="AS359" s="3">
        <f t="shared" si="25"/>
        <v>7.6191005351951748</v>
      </c>
    </row>
    <row r="360" spans="43:45" x14ac:dyDescent="0.2">
      <c r="AQ360" s="7">
        <v>2001</v>
      </c>
      <c r="AR360" s="7" t="s">
        <v>22</v>
      </c>
      <c r="AS360" s="3">
        <f t="shared" si="25"/>
        <v>9.0640755148325329</v>
      </c>
    </row>
    <row r="361" spans="43:45" x14ac:dyDescent="0.2">
      <c r="AQ361" s="7">
        <v>2001</v>
      </c>
      <c r="AR361" s="7" t="s">
        <v>23</v>
      </c>
      <c r="AS361" s="3">
        <f t="shared" si="25"/>
        <v>7.456382794642642</v>
      </c>
    </row>
    <row r="362" spans="43:45" x14ac:dyDescent="0.2">
      <c r="AQ362" s="7">
        <v>2001</v>
      </c>
      <c r="AR362" s="7" t="s">
        <v>24</v>
      </c>
      <c r="AS362" s="3">
        <f t="shared" si="25"/>
        <v>7.5445062531576204</v>
      </c>
    </row>
    <row r="363" spans="43:45" x14ac:dyDescent="0.2">
      <c r="AQ363" s="7">
        <v>2001</v>
      </c>
      <c r="AR363" s="7" t="s">
        <v>25</v>
      </c>
      <c r="AS363" s="3">
        <f t="shared" si="25"/>
        <v>8.0567709504024059</v>
      </c>
    </row>
    <row r="364" spans="43:45" x14ac:dyDescent="0.2">
      <c r="AQ364" s="7">
        <v>2001</v>
      </c>
      <c r="AR364" s="7" t="s">
        <v>26</v>
      </c>
      <c r="AS364" s="3">
        <f t="shared" si="25"/>
        <v>8.7874763465418795</v>
      </c>
    </row>
    <row r="365" spans="43:45" x14ac:dyDescent="0.2">
      <c r="AQ365" s="7">
        <v>2001</v>
      </c>
      <c r="AR365" s="7" t="s">
        <v>27</v>
      </c>
      <c r="AS365" s="3">
        <f t="shared" si="25"/>
        <v>7.6165724676375133</v>
      </c>
    </row>
    <row r="366" spans="43:45" x14ac:dyDescent="0.2">
      <c r="AQ366" s="7">
        <v>2002</v>
      </c>
      <c r="AR366" s="7" t="s">
        <v>7</v>
      </c>
      <c r="AS366" s="3">
        <f t="shared" ref="AS366:AS386" si="26">W92</f>
        <v>7.04</v>
      </c>
    </row>
    <row r="367" spans="43:45" x14ac:dyDescent="0.2">
      <c r="AQ367" s="7">
        <v>2002</v>
      </c>
      <c r="AR367" s="7" t="s">
        <v>8</v>
      </c>
      <c r="AS367" s="3">
        <f t="shared" si="26"/>
        <v>9.75</v>
      </c>
    </row>
    <row r="368" spans="43:45" x14ac:dyDescent="0.2">
      <c r="AQ368" s="7">
        <v>2002</v>
      </c>
      <c r="AR368" s="7" t="s">
        <v>9</v>
      </c>
      <c r="AS368" s="3">
        <f t="shared" si="26"/>
        <v>6.73</v>
      </c>
    </row>
    <row r="369" spans="43:45" x14ac:dyDescent="0.2">
      <c r="AQ369" s="7">
        <v>2002</v>
      </c>
      <c r="AR369" s="7" t="s">
        <v>10</v>
      </c>
      <c r="AS369" s="3">
        <f t="shared" si="26"/>
        <v>6.73</v>
      </c>
    </row>
    <row r="370" spans="43:45" x14ac:dyDescent="0.2">
      <c r="AQ370" s="7">
        <v>2002</v>
      </c>
      <c r="AR370" s="7" t="s">
        <v>11</v>
      </c>
      <c r="AS370" s="3">
        <f t="shared" si="26"/>
        <v>6.74</v>
      </c>
    </row>
    <row r="371" spans="43:45" x14ac:dyDescent="0.2">
      <c r="AQ371" s="7">
        <v>2002</v>
      </c>
      <c r="AR371" s="7" t="s">
        <v>12</v>
      </c>
      <c r="AS371" s="3">
        <f t="shared" si="26"/>
        <v>5.87</v>
      </c>
    </row>
    <row r="372" spans="43:45" x14ac:dyDescent="0.2">
      <c r="AQ372" s="7">
        <v>2002</v>
      </c>
      <c r="AR372" s="7" t="s">
        <v>13</v>
      </c>
      <c r="AS372" s="3">
        <f t="shared" si="26"/>
        <v>7.02</v>
      </c>
    </row>
    <row r="373" spans="43:45" x14ac:dyDescent="0.2">
      <c r="AQ373" s="7">
        <v>2002</v>
      </c>
      <c r="AR373" s="7" t="s">
        <v>14</v>
      </c>
      <c r="AS373" s="3">
        <f t="shared" si="26"/>
        <v>5.13</v>
      </c>
    </row>
    <row r="374" spans="43:45" x14ac:dyDescent="0.2">
      <c r="AQ374" s="7">
        <v>2002</v>
      </c>
      <c r="AR374" s="7" t="s">
        <v>15</v>
      </c>
      <c r="AS374" s="3">
        <f t="shared" si="26"/>
        <v>6.28</v>
      </c>
    </row>
    <row r="375" spans="43:45" x14ac:dyDescent="0.2">
      <c r="AQ375" s="7">
        <v>2002</v>
      </c>
      <c r="AR375" s="7" t="s">
        <v>16</v>
      </c>
      <c r="AS375" s="3">
        <f t="shared" si="26"/>
        <v>6.08</v>
      </c>
    </row>
    <row r="376" spans="43:45" x14ac:dyDescent="0.2">
      <c r="AQ376" s="7">
        <v>2002</v>
      </c>
      <c r="AR376" s="7" t="s">
        <v>17</v>
      </c>
      <c r="AS376" s="3">
        <f t="shared" si="26"/>
        <v>6.1</v>
      </c>
    </row>
    <row r="377" spans="43:45" x14ac:dyDescent="0.2">
      <c r="AQ377" s="7">
        <v>2002</v>
      </c>
      <c r="AR377" s="7" t="s">
        <v>18</v>
      </c>
      <c r="AS377" s="3">
        <f t="shared" si="26"/>
        <v>6.66</v>
      </c>
    </row>
    <row r="378" spans="43:45" x14ac:dyDescent="0.2">
      <c r="AQ378" s="7">
        <v>2002</v>
      </c>
      <c r="AR378" s="7" t="s">
        <v>19</v>
      </c>
      <c r="AS378" s="3">
        <f t="shared" si="26"/>
        <v>7.5</v>
      </c>
    </row>
    <row r="379" spans="43:45" x14ac:dyDescent="0.2">
      <c r="AQ379" s="7">
        <v>2002</v>
      </c>
      <c r="AR379" s="7" t="s">
        <v>20</v>
      </c>
      <c r="AS379" s="3">
        <f t="shared" si="26"/>
        <v>4.7300000000000004</v>
      </c>
    </row>
    <row r="380" spans="43:45" x14ac:dyDescent="0.2">
      <c r="AQ380" s="7">
        <v>2002</v>
      </c>
      <c r="AR380" s="7" t="s">
        <v>21</v>
      </c>
      <c r="AS380" s="3">
        <f t="shared" si="26"/>
        <v>6.77</v>
      </c>
    </row>
    <row r="381" spans="43:45" x14ac:dyDescent="0.2">
      <c r="AQ381" s="7">
        <v>2002</v>
      </c>
      <c r="AR381" s="7" t="s">
        <v>22</v>
      </c>
      <c r="AS381" s="3">
        <f t="shared" si="26"/>
        <v>8.69</v>
      </c>
    </row>
    <row r="382" spans="43:45" x14ac:dyDescent="0.2">
      <c r="AQ382" s="7">
        <v>2002</v>
      </c>
      <c r="AR382" s="7" t="s">
        <v>23</v>
      </c>
      <c r="AS382" s="3">
        <f t="shared" si="26"/>
        <v>6.88</v>
      </c>
    </row>
    <row r="383" spans="43:45" x14ac:dyDescent="0.2">
      <c r="AQ383" s="7">
        <v>2002</v>
      </c>
      <c r="AR383" s="7" t="s">
        <v>24</v>
      </c>
      <c r="AS383" s="3">
        <f t="shared" si="26"/>
        <v>6.73</v>
      </c>
    </row>
    <row r="384" spans="43:45" x14ac:dyDescent="0.2">
      <c r="AQ384" s="7">
        <v>2002</v>
      </c>
      <c r="AR384" s="7" t="s">
        <v>25</v>
      </c>
      <c r="AS384" s="3">
        <f t="shared" si="26"/>
        <v>7.73</v>
      </c>
    </row>
    <row r="385" spans="43:45" x14ac:dyDescent="0.2">
      <c r="AQ385" s="7">
        <v>2002</v>
      </c>
      <c r="AR385" s="7" t="s">
        <v>26</v>
      </c>
      <c r="AS385" s="3">
        <f t="shared" si="26"/>
        <v>8.2200000000000006</v>
      </c>
    </row>
    <row r="386" spans="43:45" x14ac:dyDescent="0.2">
      <c r="AQ386" s="7">
        <v>2002</v>
      </c>
      <c r="AR386" s="7" t="s">
        <v>27</v>
      </c>
      <c r="AS386" s="3">
        <f t="shared" si="26"/>
        <v>7.07</v>
      </c>
    </row>
    <row r="387" spans="43:45" x14ac:dyDescent="0.2">
      <c r="AQ387" s="7">
        <v>2003</v>
      </c>
      <c r="AR387" s="7" t="s">
        <v>7</v>
      </c>
      <c r="AS387" s="3">
        <f t="shared" ref="AS387:AS407" si="27">X92</f>
        <v>8.6989479214038088</v>
      </c>
    </row>
    <row r="388" spans="43:45" x14ac:dyDescent="0.2">
      <c r="AQ388" s="7">
        <v>2003</v>
      </c>
      <c r="AR388" s="7" t="s">
        <v>8</v>
      </c>
      <c r="AS388" s="3">
        <f t="shared" si="27"/>
        <v>10.588352191287314</v>
      </c>
    </row>
    <row r="389" spans="43:45" x14ac:dyDescent="0.2">
      <c r="AQ389" s="7">
        <v>2003</v>
      </c>
      <c r="AR389" s="7" t="s">
        <v>9</v>
      </c>
      <c r="AS389" s="3">
        <f t="shared" si="27"/>
        <v>8.5408817003748467</v>
      </c>
    </row>
    <row r="390" spans="43:45" x14ac:dyDescent="0.2">
      <c r="AQ390" s="7">
        <v>2003</v>
      </c>
      <c r="AR390" s="7" t="s">
        <v>10</v>
      </c>
      <c r="AS390" s="3">
        <f t="shared" si="27"/>
        <v>7.1001203094393261</v>
      </c>
    </row>
    <row r="391" spans="43:45" x14ac:dyDescent="0.2">
      <c r="AQ391" s="7">
        <v>2003</v>
      </c>
      <c r="AR391" s="7" t="s">
        <v>11</v>
      </c>
      <c r="AS391" s="3">
        <f t="shared" si="27"/>
        <v>7.6025000000000009</v>
      </c>
    </row>
    <row r="392" spans="43:45" x14ac:dyDescent="0.2">
      <c r="AQ392" s="7">
        <v>2003</v>
      </c>
      <c r="AR392" s="7" t="s">
        <v>12</v>
      </c>
      <c r="AS392" s="3">
        <f t="shared" si="27"/>
        <v>5.853391838072195</v>
      </c>
    </row>
    <row r="393" spans="43:45" x14ac:dyDescent="0.2">
      <c r="AQ393" s="7">
        <v>2003</v>
      </c>
      <c r="AR393" s="7" t="s">
        <v>13</v>
      </c>
      <c r="AS393" s="3">
        <f t="shared" si="27"/>
        <v>8.023243607684357</v>
      </c>
    </row>
    <row r="394" spans="43:45" x14ac:dyDescent="0.2">
      <c r="AQ394" s="7">
        <v>2003</v>
      </c>
      <c r="AR394" s="7" t="s">
        <v>14</v>
      </c>
      <c r="AS394" s="3">
        <f t="shared" si="27"/>
        <v>5.453724814800438</v>
      </c>
    </row>
    <row r="395" spans="43:45" x14ac:dyDescent="0.2">
      <c r="AQ395" s="7">
        <v>2003</v>
      </c>
      <c r="AR395" s="7" t="s">
        <v>15</v>
      </c>
      <c r="AS395" s="3">
        <f t="shared" si="27"/>
        <v>7.3869138858985313</v>
      </c>
    </row>
    <row r="396" spans="43:45" x14ac:dyDescent="0.2">
      <c r="AQ396" s="7">
        <v>2003</v>
      </c>
      <c r="AR396" s="7" t="s">
        <v>16</v>
      </c>
      <c r="AS396" s="3">
        <f t="shared" si="27"/>
        <v>6.9413225901486992</v>
      </c>
    </row>
    <row r="397" spans="43:45" x14ac:dyDescent="0.2">
      <c r="AQ397" s="7">
        <v>2003</v>
      </c>
      <c r="AR397" s="7" t="s">
        <v>17</v>
      </c>
      <c r="AS397" s="3">
        <f t="shared" si="27"/>
        <v>6.7985686432213868</v>
      </c>
    </row>
    <row r="398" spans="43:45" x14ac:dyDescent="0.2">
      <c r="AQ398" s="7">
        <v>2003</v>
      </c>
      <c r="AR398" s="7" t="s">
        <v>18</v>
      </c>
      <c r="AS398" s="3">
        <f t="shared" si="27"/>
        <v>7.3444458779833619</v>
      </c>
    </row>
    <row r="399" spans="43:45" x14ac:dyDescent="0.2">
      <c r="AQ399" s="7">
        <v>2003</v>
      </c>
      <c r="AR399" s="7" t="s">
        <v>19</v>
      </c>
      <c r="AS399" s="3">
        <f t="shared" si="27"/>
        <v>9.1788541033105595</v>
      </c>
    </row>
    <row r="400" spans="43:45" x14ac:dyDescent="0.2">
      <c r="AQ400" s="7">
        <v>2003</v>
      </c>
      <c r="AR400" s="7" t="s">
        <v>20</v>
      </c>
      <c r="AS400" s="3">
        <f t="shared" si="27"/>
        <v>5.7203208515228194</v>
      </c>
    </row>
    <row r="401" spans="43:45" x14ac:dyDescent="0.2">
      <c r="AQ401" s="7">
        <v>2003</v>
      </c>
      <c r="AR401" s="7" t="s">
        <v>21</v>
      </c>
      <c r="AS401" s="3">
        <f t="shared" si="27"/>
        <v>8.900899464804823</v>
      </c>
    </row>
    <row r="402" spans="43:45" x14ac:dyDescent="0.2">
      <c r="AQ402" s="7">
        <v>2003</v>
      </c>
      <c r="AR402" s="7" t="s">
        <v>22</v>
      </c>
      <c r="AS402" s="3">
        <f t="shared" si="27"/>
        <v>9.6153964149472593</v>
      </c>
    </row>
    <row r="403" spans="43:45" x14ac:dyDescent="0.2">
      <c r="AQ403" s="7">
        <v>2003</v>
      </c>
      <c r="AR403" s="7" t="s">
        <v>23</v>
      </c>
      <c r="AS403" s="3">
        <f t="shared" si="27"/>
        <v>7.6311172053573593</v>
      </c>
    </row>
    <row r="404" spans="43:45" x14ac:dyDescent="0.2">
      <c r="AQ404" s="7">
        <v>2003</v>
      </c>
      <c r="AR404" s="7" t="s">
        <v>24</v>
      </c>
      <c r="AS404" s="3">
        <f t="shared" si="27"/>
        <v>6.0347059559143164</v>
      </c>
    </row>
    <row r="405" spans="43:45" x14ac:dyDescent="0.2">
      <c r="AQ405" s="7">
        <v>2003</v>
      </c>
      <c r="AR405" s="7" t="s">
        <v>25</v>
      </c>
      <c r="AS405" s="3">
        <f t="shared" si="27"/>
        <v>8.893229049597597</v>
      </c>
    </row>
    <row r="406" spans="43:45" x14ac:dyDescent="0.2">
      <c r="AQ406" s="7">
        <v>2003</v>
      </c>
      <c r="AR406" s="7" t="s">
        <v>26</v>
      </c>
      <c r="AS406" s="3">
        <f t="shared" si="27"/>
        <v>8.4208805019404114</v>
      </c>
    </row>
    <row r="407" spans="43:45" x14ac:dyDescent="0.2">
      <c r="AQ407" s="7">
        <v>2003</v>
      </c>
      <c r="AR407" s="7" t="s">
        <v>27</v>
      </c>
      <c r="AS407" s="3">
        <f t="shared" si="27"/>
        <v>7.5090139412951782</v>
      </c>
    </row>
    <row r="408" spans="43:45" x14ac:dyDescent="0.2">
      <c r="AQ408" s="7">
        <v>2004</v>
      </c>
      <c r="AR408" s="7" t="s">
        <v>7</v>
      </c>
      <c r="AS408" s="3">
        <f t="shared" ref="AS408:AS428" si="28">Y92</f>
        <v>11.169512450961903</v>
      </c>
    </row>
    <row r="409" spans="43:45" x14ac:dyDescent="0.2">
      <c r="AQ409" s="7">
        <v>2004</v>
      </c>
      <c r="AR409" s="7" t="s">
        <v>8</v>
      </c>
      <c r="AS409" s="3">
        <f t="shared" si="28"/>
        <v>12.783452887969913</v>
      </c>
    </row>
    <row r="410" spans="43:45" x14ac:dyDescent="0.2">
      <c r="AQ410" s="7">
        <v>2004</v>
      </c>
      <c r="AR410" s="7" t="s">
        <v>9</v>
      </c>
      <c r="AS410" s="3">
        <f t="shared" si="28"/>
        <v>11.345475236481679</v>
      </c>
    </row>
    <row r="411" spans="43:45" x14ac:dyDescent="0.2">
      <c r="AQ411" s="7">
        <v>2004</v>
      </c>
      <c r="AR411" s="7" t="s">
        <v>10</v>
      </c>
      <c r="AS411" s="3">
        <f t="shared" si="28"/>
        <v>8.9652588372717563</v>
      </c>
    </row>
    <row r="412" spans="43:45" x14ac:dyDescent="0.2">
      <c r="AQ412" s="7">
        <v>2004</v>
      </c>
      <c r="AR412" s="7" t="s">
        <v>11</v>
      </c>
      <c r="AS412" s="3">
        <f t="shared" si="28"/>
        <v>9.4149999999999991</v>
      </c>
    </row>
    <row r="413" spans="43:45" x14ac:dyDescent="0.2">
      <c r="AQ413" s="7">
        <v>2004</v>
      </c>
      <c r="AR413" s="7" t="s">
        <v>12</v>
      </c>
      <c r="AS413" s="3">
        <f t="shared" si="28"/>
        <v>6.7704162324267436</v>
      </c>
    </row>
    <row r="414" spans="43:45" x14ac:dyDescent="0.2">
      <c r="AQ414" s="7">
        <v>2004</v>
      </c>
      <c r="AR414" s="7" t="s">
        <v>13</v>
      </c>
      <c r="AS414" s="3">
        <f t="shared" si="28"/>
        <v>10.245857542420056</v>
      </c>
    </row>
    <row r="415" spans="43:45" x14ac:dyDescent="0.2">
      <c r="AQ415" s="7">
        <v>2004</v>
      </c>
      <c r="AR415" s="7" t="s">
        <v>14</v>
      </c>
      <c r="AS415" s="3">
        <f t="shared" si="28"/>
        <v>6.7510425080759067</v>
      </c>
    </row>
    <row r="416" spans="43:45" x14ac:dyDescent="0.2">
      <c r="AQ416" s="7">
        <v>2004</v>
      </c>
      <c r="AR416" s="7" t="s">
        <v>15</v>
      </c>
      <c r="AS416" s="3">
        <f t="shared" si="28"/>
        <v>9.448799020880335</v>
      </c>
    </row>
    <row r="417" spans="43:45" x14ac:dyDescent="0.2">
      <c r="AQ417" s="7">
        <v>2004</v>
      </c>
      <c r="AR417" s="7" t="s">
        <v>16</v>
      </c>
      <c r="AS417" s="3">
        <f t="shared" si="28"/>
        <v>8.5823815169332143</v>
      </c>
    </row>
    <row r="418" spans="43:45" x14ac:dyDescent="0.2">
      <c r="AQ418" s="7">
        <v>2004</v>
      </c>
      <c r="AR418" s="7" t="s">
        <v>17</v>
      </c>
      <c r="AS418" s="3">
        <f t="shared" si="28"/>
        <v>8.4704536832440311</v>
      </c>
    </row>
    <row r="419" spans="43:45" x14ac:dyDescent="0.2">
      <c r="AQ419" s="7">
        <v>2004</v>
      </c>
      <c r="AR419" s="7" t="s">
        <v>18</v>
      </c>
      <c r="AS419" s="3">
        <f t="shared" si="28"/>
        <v>9.0394551432414829</v>
      </c>
    </row>
    <row r="420" spans="43:45" x14ac:dyDescent="0.2">
      <c r="AQ420" s="7">
        <v>2004</v>
      </c>
      <c r="AR420" s="7" t="s">
        <v>19</v>
      </c>
      <c r="AS420" s="3">
        <f t="shared" si="28"/>
        <v>11.773130784471206</v>
      </c>
    </row>
    <row r="421" spans="43:45" x14ac:dyDescent="0.2">
      <c r="AQ421" s="7">
        <v>2004</v>
      </c>
      <c r="AR421" s="7" t="s">
        <v>20</v>
      </c>
      <c r="AS421" s="3">
        <f t="shared" si="28"/>
        <v>8.1202029670796154</v>
      </c>
    </row>
    <row r="422" spans="43:45" x14ac:dyDescent="0.2">
      <c r="AQ422" s="7">
        <v>2004</v>
      </c>
      <c r="AR422" s="7" t="s">
        <v>21</v>
      </c>
      <c r="AS422" s="3">
        <f t="shared" si="28"/>
        <v>12.167883715029241</v>
      </c>
    </row>
    <row r="423" spans="43:45" x14ac:dyDescent="0.2">
      <c r="AQ423" s="7">
        <v>2004</v>
      </c>
      <c r="AR423" s="7" t="s">
        <v>22</v>
      </c>
      <c r="AS423" s="3">
        <f t="shared" si="28"/>
        <v>11.90696323232765</v>
      </c>
    </row>
    <row r="424" spans="43:45" x14ac:dyDescent="0.2">
      <c r="AQ424" s="7">
        <v>2004</v>
      </c>
      <c r="AR424" s="7" t="s">
        <v>23</v>
      </c>
      <c r="AS424" s="3">
        <f t="shared" si="28"/>
        <v>9.3824111366261995</v>
      </c>
    </row>
    <row r="425" spans="43:45" x14ac:dyDescent="0.2">
      <c r="AQ425" s="7">
        <v>2004</v>
      </c>
      <c r="AR425" s="7" t="s">
        <v>24</v>
      </c>
      <c r="AS425" s="3">
        <f t="shared" si="28"/>
        <v>7.1065150583326915</v>
      </c>
    </row>
    <row r="426" spans="43:45" x14ac:dyDescent="0.2">
      <c r="AQ426" s="7">
        <v>2004</v>
      </c>
      <c r="AR426" s="7" t="s">
        <v>25</v>
      </c>
      <c r="AS426" s="3">
        <f t="shared" si="28"/>
        <v>10.990235525782811</v>
      </c>
    </row>
    <row r="427" spans="43:45" x14ac:dyDescent="0.2">
      <c r="AQ427" s="7">
        <v>2004</v>
      </c>
      <c r="AR427" s="7" t="s">
        <v>26</v>
      </c>
      <c r="AS427" s="3">
        <f t="shared" si="28"/>
        <v>10.285657569595141</v>
      </c>
    </row>
    <row r="428" spans="43:45" x14ac:dyDescent="0.2">
      <c r="AQ428" s="7">
        <v>2004</v>
      </c>
      <c r="AR428" s="7" t="s">
        <v>27</v>
      </c>
      <c r="AS428" s="3">
        <f t="shared" si="28"/>
        <v>9.7163321106396943</v>
      </c>
    </row>
    <row r="429" spans="43:45" x14ac:dyDescent="0.2">
      <c r="AQ429" s="7">
        <v>2005</v>
      </c>
      <c r="AR429" s="7" t="s">
        <v>7</v>
      </c>
      <c r="AS429" s="3">
        <f t="shared" ref="AS429:AS449" si="29">Z92</f>
        <v>15.513592451011256</v>
      </c>
    </row>
    <row r="430" spans="43:45" x14ac:dyDescent="0.2">
      <c r="AQ430" s="7">
        <v>2005</v>
      </c>
      <c r="AR430" s="7" t="s">
        <v>8</v>
      </c>
      <c r="AS430" s="3">
        <f t="shared" si="29"/>
        <v>16.271220244285285</v>
      </c>
    </row>
    <row r="431" spans="43:45" x14ac:dyDescent="0.2">
      <c r="AQ431" s="7">
        <v>2005</v>
      </c>
      <c r="AR431" s="7" t="s">
        <v>9</v>
      </c>
      <c r="AS431" s="3">
        <f t="shared" si="29"/>
        <v>15.907369703146131</v>
      </c>
    </row>
    <row r="432" spans="43:45" x14ac:dyDescent="0.2">
      <c r="AQ432" s="7">
        <v>2005</v>
      </c>
      <c r="AR432" s="7" t="s">
        <v>10</v>
      </c>
      <c r="AS432" s="3">
        <f t="shared" si="29"/>
        <v>12.078527091154463</v>
      </c>
    </row>
    <row r="433" spans="43:45" x14ac:dyDescent="0.2">
      <c r="AQ433" s="7">
        <v>2005</v>
      </c>
      <c r="AR433" s="7" t="s">
        <v>11</v>
      </c>
      <c r="AS433" s="3">
        <f t="shared" si="29"/>
        <v>12.907500000000001</v>
      </c>
    </row>
    <row r="434" spans="43:45" x14ac:dyDescent="0.2">
      <c r="AQ434" s="7">
        <v>2005</v>
      </c>
      <c r="AR434" s="7" t="s">
        <v>12</v>
      </c>
      <c r="AS434" s="3">
        <f t="shared" si="29"/>
        <v>9.3384960947332516</v>
      </c>
    </row>
    <row r="435" spans="43:45" x14ac:dyDescent="0.2">
      <c r="AQ435" s="7">
        <v>2005</v>
      </c>
      <c r="AR435" s="7" t="s">
        <v>13</v>
      </c>
      <c r="AS435" s="3">
        <f t="shared" si="29"/>
        <v>13.951564758489049</v>
      </c>
    </row>
    <row r="436" spans="43:45" x14ac:dyDescent="0.2">
      <c r="AQ436" s="7">
        <v>2005</v>
      </c>
      <c r="AR436" s="7" t="s">
        <v>14</v>
      </c>
      <c r="AS436" s="3">
        <f t="shared" si="29"/>
        <v>9.4023367024326667</v>
      </c>
    </row>
    <row r="437" spans="43:45" x14ac:dyDescent="0.2">
      <c r="AQ437" s="7">
        <v>2005</v>
      </c>
      <c r="AR437" s="7" t="s">
        <v>15</v>
      </c>
      <c r="AS437" s="3">
        <f t="shared" si="29"/>
        <v>13.19947541739888</v>
      </c>
    </row>
    <row r="438" spans="43:45" x14ac:dyDescent="0.2">
      <c r="AQ438" s="7">
        <v>2005</v>
      </c>
      <c r="AR438" s="7" t="s">
        <v>16</v>
      </c>
      <c r="AS438" s="3">
        <f t="shared" si="29"/>
        <v>11.602342596926338</v>
      </c>
    </row>
    <row r="439" spans="43:45" x14ac:dyDescent="0.2">
      <c r="AQ439" s="7">
        <v>2005</v>
      </c>
      <c r="AR439" s="7" t="s">
        <v>17</v>
      </c>
      <c r="AS439" s="3">
        <f t="shared" si="29"/>
        <v>11.661474159405186</v>
      </c>
    </row>
    <row r="440" spans="43:45" x14ac:dyDescent="0.2">
      <c r="AQ440" s="7">
        <v>2005</v>
      </c>
      <c r="AR440" s="7" t="s">
        <v>18</v>
      </c>
      <c r="AS440" s="3">
        <f t="shared" si="29"/>
        <v>12.521565977574969</v>
      </c>
    </row>
    <row r="441" spans="43:45" x14ac:dyDescent="0.2">
      <c r="AQ441" s="7">
        <v>2005</v>
      </c>
      <c r="AR441" s="7" t="s">
        <v>19</v>
      </c>
      <c r="AS441" s="3">
        <f t="shared" si="29"/>
        <v>15.986260024356216</v>
      </c>
    </row>
    <row r="442" spans="43:45" x14ac:dyDescent="0.2">
      <c r="AQ442" s="7">
        <v>2005</v>
      </c>
      <c r="AR442" s="7" t="s">
        <v>20</v>
      </c>
      <c r="AS442" s="3">
        <f t="shared" si="29"/>
        <v>11.83563388992226</v>
      </c>
    </row>
    <row r="443" spans="43:45" x14ac:dyDescent="0.2">
      <c r="AQ443" s="7">
        <v>2005</v>
      </c>
      <c r="AR443" s="7" t="s">
        <v>21</v>
      </c>
      <c r="AS443" s="3">
        <f t="shared" si="29"/>
        <v>17.443944217364098</v>
      </c>
    </row>
    <row r="444" spans="43:45" x14ac:dyDescent="0.2">
      <c r="AQ444" s="7">
        <v>2005</v>
      </c>
      <c r="AR444" s="7" t="s">
        <v>22</v>
      </c>
      <c r="AS444" s="3">
        <f t="shared" si="29"/>
        <v>16.050758778228815</v>
      </c>
    </row>
    <row r="445" spans="43:45" x14ac:dyDescent="0.2">
      <c r="AQ445" s="7">
        <v>2005</v>
      </c>
      <c r="AR445" s="7" t="s">
        <v>23</v>
      </c>
      <c r="AS445" s="3">
        <f t="shared" si="29"/>
        <v>12.902438646349038</v>
      </c>
    </row>
    <row r="446" spans="43:45" x14ac:dyDescent="0.2">
      <c r="AQ446" s="7">
        <v>2005</v>
      </c>
      <c r="AR446" s="7" t="s">
        <v>24</v>
      </c>
      <c r="AS446" s="3">
        <f t="shared" si="29"/>
        <v>9.512370584033004</v>
      </c>
    </row>
    <row r="447" spans="43:45" x14ac:dyDescent="0.2">
      <c r="AQ447" s="7">
        <v>2005</v>
      </c>
      <c r="AR447" s="7" t="s">
        <v>25</v>
      </c>
      <c r="AS447" s="3">
        <f t="shared" si="29"/>
        <v>14.738553661617711</v>
      </c>
    </row>
    <row r="448" spans="43:45" x14ac:dyDescent="0.2">
      <c r="AQ448" s="7">
        <v>2005</v>
      </c>
      <c r="AR448" s="7" t="s">
        <v>26</v>
      </c>
      <c r="AS448" s="3">
        <f t="shared" si="29"/>
        <v>13.845683284343787</v>
      </c>
    </row>
    <row r="449" spans="43:45" x14ac:dyDescent="0.2">
      <c r="AQ449" s="7">
        <v>2005</v>
      </c>
      <c r="AR449" s="7" t="s">
        <v>27</v>
      </c>
      <c r="AS449" s="3">
        <f t="shared" si="29"/>
        <v>13.495274905999571</v>
      </c>
    </row>
    <row r="450" spans="43:45" x14ac:dyDescent="0.2">
      <c r="AQ450" s="7">
        <v>2006</v>
      </c>
      <c r="AR450" s="7" t="s">
        <v>7</v>
      </c>
      <c r="AS450" s="3">
        <f t="shared" ref="AS450:AS470" si="30">AA92</f>
        <v>17.170000000000002</v>
      </c>
    </row>
    <row r="451" spans="43:45" x14ac:dyDescent="0.2">
      <c r="AQ451" s="7">
        <v>2006</v>
      </c>
      <c r="AR451" s="7" t="s">
        <v>8</v>
      </c>
      <c r="AS451" s="3">
        <f t="shared" si="30"/>
        <v>19.59</v>
      </c>
    </row>
    <row r="452" spans="43:45" x14ac:dyDescent="0.2">
      <c r="AQ452" s="7">
        <v>2006</v>
      </c>
      <c r="AR452" s="7" t="s">
        <v>9</v>
      </c>
      <c r="AS452" s="3">
        <f t="shared" si="30"/>
        <v>18.440000000000001</v>
      </c>
    </row>
    <row r="453" spans="43:45" x14ac:dyDescent="0.2">
      <c r="AQ453" s="7">
        <v>2006</v>
      </c>
      <c r="AR453" s="7" t="s">
        <v>10</v>
      </c>
      <c r="AS453" s="3">
        <f t="shared" si="30"/>
        <v>15.42</v>
      </c>
    </row>
    <row r="454" spans="43:45" x14ac:dyDescent="0.2">
      <c r="AQ454" s="7">
        <v>2006</v>
      </c>
      <c r="AR454" s="7" t="s">
        <v>11</v>
      </c>
      <c r="AS454" s="3">
        <f t="shared" si="30"/>
        <v>14.46</v>
      </c>
    </row>
    <row r="455" spans="43:45" x14ac:dyDescent="0.2">
      <c r="AQ455" s="7">
        <v>2006</v>
      </c>
      <c r="AR455" s="7" t="s">
        <v>12</v>
      </c>
      <c r="AS455" s="3">
        <f t="shared" si="30"/>
        <v>10</v>
      </c>
    </row>
    <row r="456" spans="43:45" x14ac:dyDescent="0.2">
      <c r="AQ456" s="7">
        <v>2006</v>
      </c>
      <c r="AR456" s="7" t="s">
        <v>13</v>
      </c>
      <c r="AS456" s="3">
        <f t="shared" si="30"/>
        <v>16.75</v>
      </c>
    </row>
    <row r="457" spans="43:45" x14ac:dyDescent="0.2">
      <c r="AQ457" s="7">
        <v>2006</v>
      </c>
      <c r="AR457" s="7" t="s">
        <v>14</v>
      </c>
      <c r="AS457" s="3">
        <f t="shared" si="30"/>
        <v>10.93</v>
      </c>
    </row>
    <row r="458" spans="43:45" x14ac:dyDescent="0.2">
      <c r="AQ458" s="7">
        <v>2006</v>
      </c>
      <c r="AR458" s="7" t="s">
        <v>15</v>
      </c>
      <c r="AS458" s="3">
        <f t="shared" si="30"/>
        <v>15</v>
      </c>
    </row>
    <row r="459" spans="43:45" x14ac:dyDescent="0.2">
      <c r="AQ459" s="7">
        <v>2006</v>
      </c>
      <c r="AR459" s="7" t="s">
        <v>16</v>
      </c>
      <c r="AS459" s="3">
        <f t="shared" si="30"/>
        <v>13.03</v>
      </c>
    </row>
    <row r="460" spans="43:45" x14ac:dyDescent="0.2">
      <c r="AQ460" s="7">
        <v>2006</v>
      </c>
      <c r="AR460" s="7" t="s">
        <v>17</v>
      </c>
      <c r="AS460" s="3">
        <f t="shared" si="30"/>
        <v>13.34</v>
      </c>
    </row>
    <row r="461" spans="43:45" x14ac:dyDescent="0.2">
      <c r="AQ461" s="7">
        <v>2006</v>
      </c>
      <c r="AR461" s="7" t="s">
        <v>18</v>
      </c>
      <c r="AS461" s="3">
        <f t="shared" si="30"/>
        <v>13.94</v>
      </c>
    </row>
    <row r="462" spans="43:45" x14ac:dyDescent="0.2">
      <c r="AQ462" s="7">
        <v>2006</v>
      </c>
      <c r="AR462" s="7" t="s">
        <v>19</v>
      </c>
      <c r="AS462" s="3">
        <f t="shared" si="30"/>
        <v>18.329999999999998</v>
      </c>
    </row>
    <row r="463" spans="43:45" x14ac:dyDescent="0.2">
      <c r="AQ463" s="7">
        <v>2006</v>
      </c>
      <c r="AR463" s="7" t="s">
        <v>20</v>
      </c>
      <c r="AS463" s="3">
        <f t="shared" si="30"/>
        <v>15.44</v>
      </c>
    </row>
    <row r="464" spans="43:45" x14ac:dyDescent="0.2">
      <c r="AQ464" s="7">
        <v>2006</v>
      </c>
      <c r="AR464" s="7" t="s">
        <v>21</v>
      </c>
      <c r="AS464" s="3">
        <f t="shared" si="30"/>
        <v>20.399999999999999</v>
      </c>
    </row>
    <row r="465" spans="43:45" x14ac:dyDescent="0.2">
      <c r="AQ465" s="7">
        <v>2006</v>
      </c>
      <c r="AR465" s="7" t="s">
        <v>22</v>
      </c>
      <c r="AS465" s="3">
        <f t="shared" si="30"/>
        <v>18.73</v>
      </c>
    </row>
    <row r="466" spans="43:45" x14ac:dyDescent="0.2">
      <c r="AQ466" s="7">
        <v>2006</v>
      </c>
      <c r="AR466" s="7" t="s">
        <v>23</v>
      </c>
      <c r="AS466" s="3">
        <f t="shared" si="30"/>
        <v>14.38</v>
      </c>
    </row>
    <row r="467" spans="43:45" x14ac:dyDescent="0.2">
      <c r="AQ467" s="7">
        <v>2006</v>
      </c>
      <c r="AR467" s="7" t="s">
        <v>24</v>
      </c>
      <c r="AS467" s="3">
        <f t="shared" si="30"/>
        <v>12.52</v>
      </c>
    </row>
    <row r="468" spans="43:45" x14ac:dyDescent="0.2">
      <c r="AQ468" s="7">
        <v>2006</v>
      </c>
      <c r="AR468" s="7" t="s">
        <v>25</v>
      </c>
      <c r="AS468" s="3">
        <f t="shared" si="30"/>
        <v>16.579999999999998</v>
      </c>
    </row>
    <row r="469" spans="43:45" x14ac:dyDescent="0.2">
      <c r="AQ469" s="7">
        <v>2006</v>
      </c>
      <c r="AR469" s="7" t="s">
        <v>26</v>
      </c>
      <c r="AS469" s="3">
        <f t="shared" si="30"/>
        <v>16.940000000000001</v>
      </c>
    </row>
    <row r="470" spans="43:45" x14ac:dyDescent="0.2">
      <c r="AQ470" s="7">
        <v>2006</v>
      </c>
      <c r="AR470" s="7" t="s">
        <v>27</v>
      </c>
      <c r="AS470" s="3">
        <f t="shared" si="30"/>
        <v>17.32</v>
      </c>
    </row>
    <row r="471" spans="43:45" x14ac:dyDescent="0.2">
      <c r="AQ471" s="7">
        <v>2007</v>
      </c>
      <c r="AR471" s="7" t="s">
        <v>7</v>
      </c>
      <c r="AS471" s="3">
        <f t="shared" ref="AS471:AS491" si="31">AB92</f>
        <v>18.387356093069879</v>
      </c>
    </row>
    <row r="472" spans="43:45" x14ac:dyDescent="0.2">
      <c r="AQ472" s="7">
        <v>2007</v>
      </c>
      <c r="AR472" s="7" t="s">
        <v>8</v>
      </c>
      <c r="AS472" s="3">
        <f t="shared" si="31"/>
        <v>19.315553206370481</v>
      </c>
    </row>
    <row r="473" spans="43:45" x14ac:dyDescent="0.2">
      <c r="AQ473" s="7">
        <v>2007</v>
      </c>
      <c r="AR473" s="7" t="s">
        <v>9</v>
      </c>
      <c r="AS473" s="3">
        <f t="shared" si="31"/>
        <v>19.095322271785271</v>
      </c>
    </row>
    <row r="474" spans="43:45" x14ac:dyDescent="0.2">
      <c r="AQ474" s="7">
        <v>2007</v>
      </c>
      <c r="AR474" s="7" t="s">
        <v>10</v>
      </c>
      <c r="AS474" s="3">
        <f t="shared" si="31"/>
        <v>16.677619567557603</v>
      </c>
    </row>
    <row r="475" spans="43:45" x14ac:dyDescent="0.2">
      <c r="AQ475" s="7">
        <v>2007</v>
      </c>
      <c r="AR475" s="7" t="s">
        <v>11</v>
      </c>
      <c r="AS475" s="3">
        <f t="shared" si="31"/>
        <v>15.654999999999999</v>
      </c>
    </row>
    <row r="476" spans="43:45" x14ac:dyDescent="0.2">
      <c r="AQ476" s="7">
        <v>2007</v>
      </c>
      <c r="AR476" s="7" t="s">
        <v>12</v>
      </c>
      <c r="AS476" s="3">
        <f t="shared" si="31"/>
        <v>13.723029545198019</v>
      </c>
    </row>
    <row r="477" spans="43:45" x14ac:dyDescent="0.2">
      <c r="AQ477" s="7">
        <v>2007</v>
      </c>
      <c r="AR477" s="7" t="s">
        <v>13</v>
      </c>
      <c r="AS477" s="3">
        <f t="shared" si="31"/>
        <v>17.818803434175091</v>
      </c>
    </row>
    <row r="478" spans="43:45" x14ac:dyDescent="0.2">
      <c r="AQ478" s="7">
        <v>2007</v>
      </c>
      <c r="AR478" s="7" t="s">
        <v>14</v>
      </c>
      <c r="AS478" s="3">
        <f t="shared" si="31"/>
        <v>13.22326964988115</v>
      </c>
    </row>
    <row r="479" spans="43:45" x14ac:dyDescent="0.2">
      <c r="AQ479" s="7">
        <v>2007</v>
      </c>
      <c r="AR479" s="7" t="s">
        <v>15</v>
      </c>
      <c r="AS479" s="3">
        <f t="shared" si="31"/>
        <v>17.37515440036529</v>
      </c>
    </row>
    <row r="480" spans="43:45" x14ac:dyDescent="0.2">
      <c r="AQ480" s="7">
        <v>2007</v>
      </c>
      <c r="AR480" s="7" t="s">
        <v>16</v>
      </c>
      <c r="AS480" s="3">
        <f t="shared" si="31"/>
        <v>14.673463464827663</v>
      </c>
    </row>
    <row r="481" spans="43:45" x14ac:dyDescent="0.2">
      <c r="AQ481" s="7">
        <v>2007</v>
      </c>
      <c r="AR481" s="7" t="s">
        <v>17</v>
      </c>
      <c r="AS481" s="3">
        <f t="shared" si="31"/>
        <v>15.270524520623788</v>
      </c>
    </row>
    <row r="482" spans="43:45" x14ac:dyDescent="0.2">
      <c r="AQ482" s="7">
        <v>2007</v>
      </c>
      <c r="AR482" s="7" t="s">
        <v>18</v>
      </c>
      <c r="AS482" s="3">
        <f t="shared" si="31"/>
        <v>17.185294669963827</v>
      </c>
    </row>
    <row r="483" spans="43:45" x14ac:dyDescent="0.2">
      <c r="AQ483" s="7">
        <v>2007</v>
      </c>
      <c r="AR483" s="7" t="s">
        <v>19</v>
      </c>
      <c r="AS483" s="3">
        <f t="shared" si="31"/>
        <v>18.871648672823508</v>
      </c>
    </row>
    <row r="484" spans="43:45" x14ac:dyDescent="0.2">
      <c r="AQ484" s="7">
        <v>2007</v>
      </c>
      <c r="AR484" s="7" t="s">
        <v>20</v>
      </c>
      <c r="AS484" s="3">
        <f t="shared" si="31"/>
        <v>16.758165614227124</v>
      </c>
    </row>
    <row r="485" spans="43:45" x14ac:dyDescent="0.2">
      <c r="AQ485" s="7">
        <v>2007</v>
      </c>
      <c r="AR485" s="7" t="s">
        <v>21</v>
      </c>
      <c r="AS485" s="3">
        <f t="shared" si="31"/>
        <v>21.825440540671892</v>
      </c>
    </row>
    <row r="486" spans="43:45" x14ac:dyDescent="0.2">
      <c r="AQ486" s="7">
        <v>2007</v>
      </c>
      <c r="AR486" s="7" t="s">
        <v>22</v>
      </c>
      <c r="AS486" s="3">
        <f t="shared" si="31"/>
        <v>20.379345542687417</v>
      </c>
    </row>
    <row r="487" spans="43:45" x14ac:dyDescent="0.2">
      <c r="AQ487" s="7">
        <v>2007</v>
      </c>
      <c r="AR487" s="7" t="s">
        <v>23</v>
      </c>
      <c r="AS487" s="3">
        <f t="shared" si="31"/>
        <v>16.772025342129275</v>
      </c>
    </row>
    <row r="488" spans="43:45" x14ac:dyDescent="0.2">
      <c r="AQ488" s="7">
        <v>2007</v>
      </c>
      <c r="AR488" s="7" t="s">
        <v>24</v>
      </c>
      <c r="AS488" s="3">
        <f t="shared" si="31"/>
        <v>15.760199316681444</v>
      </c>
    </row>
    <row r="489" spans="43:45" x14ac:dyDescent="0.2">
      <c r="AQ489" s="7">
        <v>2007</v>
      </c>
      <c r="AR489" s="7" t="s">
        <v>25</v>
      </c>
      <c r="AS489" s="3">
        <f t="shared" si="31"/>
        <v>18.798179752830318</v>
      </c>
    </row>
    <row r="490" spans="43:45" x14ac:dyDescent="0.2">
      <c r="AQ490" s="7">
        <v>2007</v>
      </c>
      <c r="AR490" s="7" t="s">
        <v>26</v>
      </c>
      <c r="AS490" s="3">
        <f t="shared" si="31"/>
        <v>19.409738501352578</v>
      </c>
    </row>
    <row r="491" spans="43:45" x14ac:dyDescent="0.2">
      <c r="AQ491" s="7">
        <v>2007</v>
      </c>
      <c r="AR491" s="7" t="s">
        <v>27</v>
      </c>
      <c r="AS491" s="3">
        <f t="shared" si="31"/>
        <v>19.333610761570458</v>
      </c>
    </row>
    <row r="492" spans="43:45" x14ac:dyDescent="0.2">
      <c r="AQ492" s="7">
        <v>2008</v>
      </c>
      <c r="AR492" s="7" t="s">
        <v>7</v>
      </c>
      <c r="AS492" s="3">
        <f t="shared" ref="AS492:AS512" si="32">AC92</f>
        <v>25.569030603291658</v>
      </c>
    </row>
    <row r="493" spans="43:45" x14ac:dyDescent="0.2">
      <c r="AQ493" s="7">
        <v>2008</v>
      </c>
      <c r="AR493" s="7" t="s">
        <v>8</v>
      </c>
      <c r="AS493" s="3">
        <f t="shared" si="32"/>
        <v>21.226339720665919</v>
      </c>
    </row>
    <row r="494" spans="43:45" x14ac:dyDescent="0.2">
      <c r="AQ494" s="7">
        <v>2008</v>
      </c>
      <c r="AR494" s="7" t="s">
        <v>9</v>
      </c>
      <c r="AS494" s="3">
        <f t="shared" si="32"/>
        <v>24.781964469750395</v>
      </c>
    </row>
    <row r="495" spans="43:45" x14ac:dyDescent="0.2">
      <c r="AQ495" s="7">
        <v>2008</v>
      </c>
      <c r="AR495" s="7" t="s">
        <v>10</v>
      </c>
      <c r="AS495" s="3">
        <f t="shared" si="32"/>
        <v>19.597029762828129</v>
      </c>
    </row>
    <row r="496" spans="43:45" x14ac:dyDescent="0.2">
      <c r="AQ496" s="7">
        <v>2008</v>
      </c>
      <c r="AR496" s="7" t="s">
        <v>11</v>
      </c>
      <c r="AS496" s="3">
        <f t="shared" si="32"/>
        <v>21.66</v>
      </c>
    </row>
    <row r="497" spans="43:45" x14ac:dyDescent="0.2">
      <c r="AQ497" s="7">
        <v>2008</v>
      </c>
      <c r="AR497" s="7" t="s">
        <v>12</v>
      </c>
      <c r="AS497" s="3">
        <f t="shared" si="32"/>
        <v>22.173188138520395</v>
      </c>
    </row>
    <row r="498" spans="43:45" x14ac:dyDescent="0.2">
      <c r="AQ498" s="7">
        <v>2008</v>
      </c>
      <c r="AR498" s="7" t="s">
        <v>13</v>
      </c>
      <c r="AS498" s="3">
        <f t="shared" si="32"/>
        <v>22.211649139799082</v>
      </c>
    </row>
    <row r="499" spans="43:45" x14ac:dyDescent="0.2">
      <c r="AQ499" s="7">
        <v>2008</v>
      </c>
      <c r="AR499" s="7" t="s">
        <v>14</v>
      </c>
      <c r="AS499" s="3">
        <f t="shared" si="32"/>
        <v>18.889390077892983</v>
      </c>
    </row>
    <row r="500" spans="43:45" x14ac:dyDescent="0.2">
      <c r="AQ500" s="7">
        <v>2008</v>
      </c>
      <c r="AR500" s="7" t="s">
        <v>15</v>
      </c>
      <c r="AS500" s="3">
        <f t="shared" si="32"/>
        <v>24.585479019773267</v>
      </c>
    </row>
    <row r="501" spans="43:45" x14ac:dyDescent="0.2">
      <c r="AQ501" s="7">
        <v>2008</v>
      </c>
      <c r="AR501" s="7" t="s">
        <v>16</v>
      </c>
      <c r="AS501" s="3">
        <f t="shared" si="32"/>
        <v>20.264855118306158</v>
      </c>
    </row>
    <row r="502" spans="43:45" x14ac:dyDescent="0.2">
      <c r="AQ502" s="7">
        <v>2008</v>
      </c>
      <c r="AR502" s="7" t="s">
        <v>17</v>
      </c>
      <c r="AS502" s="3">
        <f t="shared" si="32"/>
        <v>21.273658734033653</v>
      </c>
    </row>
    <row r="503" spans="43:45" x14ac:dyDescent="0.2">
      <c r="AQ503" s="7">
        <v>2008</v>
      </c>
      <c r="AR503" s="7" t="s">
        <v>18</v>
      </c>
      <c r="AS503" s="3">
        <f t="shared" si="32"/>
        <v>25.547231332339869</v>
      </c>
    </row>
    <row r="504" spans="43:45" x14ac:dyDescent="0.2">
      <c r="AQ504" s="7">
        <v>2008</v>
      </c>
      <c r="AR504" s="7" t="s">
        <v>19</v>
      </c>
      <c r="AS504" s="3">
        <f t="shared" si="32"/>
        <v>24.048226397709033</v>
      </c>
    </row>
    <row r="505" spans="43:45" x14ac:dyDescent="0.2">
      <c r="AQ505" s="7">
        <v>2008</v>
      </c>
      <c r="AR505" s="7" t="s">
        <v>20</v>
      </c>
      <c r="AS505" s="3">
        <f t="shared" si="32"/>
        <v>20.230494343198451</v>
      </c>
    </row>
    <row r="506" spans="43:45" x14ac:dyDescent="0.2">
      <c r="AQ506" s="7">
        <v>2008</v>
      </c>
      <c r="AR506" s="7" t="s">
        <v>21</v>
      </c>
      <c r="AS506" s="3">
        <f t="shared" si="32"/>
        <v>29.003057731731417</v>
      </c>
    </row>
    <row r="507" spans="43:45" x14ac:dyDescent="0.2">
      <c r="AQ507" s="7">
        <v>2008</v>
      </c>
      <c r="AR507" s="7" t="s">
        <v>22</v>
      </c>
      <c r="AS507" s="3">
        <f t="shared" si="32"/>
        <v>26.559631531617033</v>
      </c>
    </row>
    <row r="508" spans="43:45" x14ac:dyDescent="0.2">
      <c r="AQ508" s="7">
        <v>2008</v>
      </c>
      <c r="AR508" s="7" t="s">
        <v>23</v>
      </c>
      <c r="AS508" s="3">
        <f t="shared" si="32"/>
        <v>24.228103370189334</v>
      </c>
    </row>
    <row r="509" spans="43:45" x14ac:dyDescent="0.2">
      <c r="AQ509" s="7">
        <v>2008</v>
      </c>
      <c r="AR509" s="7" t="s">
        <v>24</v>
      </c>
      <c r="AS509" s="3">
        <f t="shared" si="32"/>
        <v>20.366798653757328</v>
      </c>
    </row>
    <row r="510" spans="43:45" x14ac:dyDescent="0.2">
      <c r="AQ510" s="7">
        <v>2008</v>
      </c>
      <c r="AR510" s="7" t="s">
        <v>25</v>
      </c>
      <c r="AS510" s="3">
        <f t="shared" si="32"/>
        <v>25.744222055014802</v>
      </c>
    </row>
    <row r="511" spans="43:45" x14ac:dyDescent="0.2">
      <c r="AQ511" s="7">
        <v>2008</v>
      </c>
      <c r="AR511" s="7" t="s">
        <v>26</v>
      </c>
      <c r="AS511" s="3">
        <f t="shared" si="32"/>
        <v>25.024776989977717</v>
      </c>
    </row>
    <row r="512" spans="43:45" x14ac:dyDescent="0.2">
      <c r="AQ512" s="7">
        <v>2008</v>
      </c>
      <c r="AR512" s="7" t="s">
        <v>27</v>
      </c>
      <c r="AS512" s="3">
        <f t="shared" si="32"/>
        <v>23.716339645407267</v>
      </c>
    </row>
    <row r="513" spans="43:45" x14ac:dyDescent="0.2">
      <c r="AQ513" s="7">
        <v>2009</v>
      </c>
      <c r="AR513" s="7" t="s">
        <v>7</v>
      </c>
      <c r="AS513" s="3">
        <f t="shared" ref="AS513:AS533" si="33">AD92</f>
        <v>12.74396521959018</v>
      </c>
    </row>
    <row r="514" spans="43:45" x14ac:dyDescent="0.2">
      <c r="AQ514" s="7">
        <v>2009</v>
      </c>
      <c r="AR514" s="7" t="s">
        <v>8</v>
      </c>
      <c r="AS514" s="3">
        <f t="shared" si="33"/>
        <v>17.616541518097531</v>
      </c>
    </row>
    <row r="515" spans="43:45" x14ac:dyDescent="0.2">
      <c r="AQ515" s="7">
        <v>2009</v>
      </c>
      <c r="AR515" s="7" t="s">
        <v>9</v>
      </c>
      <c r="AS515" s="3">
        <f t="shared" si="33"/>
        <v>14.119431938777662</v>
      </c>
    </row>
    <row r="516" spans="43:45" x14ac:dyDescent="0.2">
      <c r="AQ516" s="7">
        <v>2009</v>
      </c>
      <c r="AR516" s="7" t="s">
        <v>10</v>
      </c>
      <c r="AS516" s="3">
        <f t="shared" si="33"/>
        <v>19.109546899022533</v>
      </c>
    </row>
    <row r="517" spans="43:45" x14ac:dyDescent="0.2">
      <c r="AQ517" s="7">
        <v>2009</v>
      </c>
      <c r="AR517" s="7" t="s">
        <v>11</v>
      </c>
      <c r="AS517" s="3">
        <f t="shared" si="33"/>
        <v>12.035</v>
      </c>
    </row>
    <row r="518" spans="43:45" x14ac:dyDescent="0.2">
      <c r="AQ518" s="7">
        <v>2009</v>
      </c>
      <c r="AR518" s="7" t="s">
        <v>12</v>
      </c>
      <c r="AS518" s="3">
        <f t="shared" si="33"/>
        <v>15.262634253218319</v>
      </c>
    </row>
    <row r="519" spans="43:45" x14ac:dyDescent="0.2">
      <c r="AQ519" s="7">
        <v>2009</v>
      </c>
      <c r="AR519" s="7" t="s">
        <v>13</v>
      </c>
      <c r="AS519" s="3">
        <f t="shared" si="33"/>
        <v>16.764517295939129</v>
      </c>
    </row>
    <row r="520" spans="43:45" x14ac:dyDescent="0.2">
      <c r="AQ520" s="7">
        <v>2009</v>
      </c>
      <c r="AR520" s="7" t="s">
        <v>14</v>
      </c>
      <c r="AS520" s="3">
        <f t="shared" si="33"/>
        <v>14.120643151432144</v>
      </c>
    </row>
    <row r="521" spans="43:45" x14ac:dyDescent="0.2">
      <c r="AQ521" s="7">
        <v>2009</v>
      </c>
      <c r="AR521" s="7" t="s">
        <v>15</v>
      </c>
      <c r="AS521" s="3">
        <f t="shared" si="33"/>
        <v>16.08401350952694</v>
      </c>
    </row>
    <row r="522" spans="43:45" x14ac:dyDescent="0.2">
      <c r="AQ522" s="7">
        <v>2009</v>
      </c>
      <c r="AR522" s="7" t="s">
        <v>16</v>
      </c>
      <c r="AS522" s="3">
        <f t="shared" si="33"/>
        <v>13.027532096397447</v>
      </c>
    </row>
    <row r="523" spans="43:45" x14ac:dyDescent="0.2">
      <c r="AQ523" s="7">
        <v>2009</v>
      </c>
      <c r="AR523" s="7" t="s">
        <v>17</v>
      </c>
      <c r="AS523" s="3">
        <f t="shared" si="33"/>
        <v>14.331525923220955</v>
      </c>
    </row>
    <row r="524" spans="43:45" x14ac:dyDescent="0.2">
      <c r="AQ524" s="7">
        <v>2009</v>
      </c>
      <c r="AR524" s="7" t="s">
        <v>18</v>
      </c>
      <c r="AS524" s="3">
        <f t="shared" si="33"/>
        <v>17.282740896711164</v>
      </c>
    </row>
    <row r="525" spans="43:45" x14ac:dyDescent="0.2">
      <c r="AQ525" s="7">
        <v>2009</v>
      </c>
      <c r="AR525" s="7" t="s">
        <v>19</v>
      </c>
      <c r="AS525" s="3">
        <f t="shared" si="33"/>
        <v>14.163693710176824</v>
      </c>
    </row>
    <row r="526" spans="43:45" x14ac:dyDescent="0.2">
      <c r="AQ526" s="7">
        <v>2009</v>
      </c>
      <c r="AR526" s="7" t="s">
        <v>20</v>
      </c>
      <c r="AS526" s="3">
        <f t="shared" si="33"/>
        <v>18.383893704428957</v>
      </c>
    </row>
    <row r="527" spans="43:45" x14ac:dyDescent="0.2">
      <c r="AQ527" s="7">
        <v>2009</v>
      </c>
      <c r="AR527" s="7" t="s">
        <v>21</v>
      </c>
      <c r="AS527" s="3">
        <f t="shared" si="33"/>
        <v>17.489090505834881</v>
      </c>
    </row>
    <row r="528" spans="43:45" x14ac:dyDescent="0.2">
      <c r="AQ528" s="7">
        <v>2009</v>
      </c>
      <c r="AR528" s="7" t="s">
        <v>22</v>
      </c>
      <c r="AS528" s="3">
        <f t="shared" si="33"/>
        <v>18.821736624601023</v>
      </c>
    </row>
    <row r="529" spans="43:45" x14ac:dyDescent="0.2">
      <c r="AQ529" s="7">
        <v>2009</v>
      </c>
      <c r="AR529" s="7" t="s">
        <v>23</v>
      </c>
      <c r="AS529" s="3">
        <f t="shared" si="33"/>
        <v>15.228642212989911</v>
      </c>
    </row>
    <row r="530" spans="43:45" x14ac:dyDescent="0.2">
      <c r="AQ530" s="7">
        <v>2009</v>
      </c>
      <c r="AR530" s="7" t="s">
        <v>24</v>
      </c>
      <c r="AS530" s="3">
        <f t="shared" si="33"/>
        <v>23.090783478722425</v>
      </c>
    </row>
    <row r="531" spans="43:45" x14ac:dyDescent="0.2">
      <c r="AQ531" s="7">
        <v>2009</v>
      </c>
      <c r="AR531" s="7" t="s">
        <v>25</v>
      </c>
      <c r="AS531" s="3">
        <f t="shared" si="33"/>
        <v>17.3271683808156</v>
      </c>
    </row>
    <row r="532" spans="43:45" x14ac:dyDescent="0.2">
      <c r="AQ532" s="7">
        <v>2009</v>
      </c>
      <c r="AR532" s="7" t="s">
        <v>26</v>
      </c>
      <c r="AS532" s="3">
        <f t="shared" si="33"/>
        <v>22.200270058649846</v>
      </c>
    </row>
    <row r="533" spans="43:45" x14ac:dyDescent="0.2">
      <c r="AQ533" s="7">
        <v>2009</v>
      </c>
      <c r="AR533" s="7" t="s">
        <v>27</v>
      </c>
      <c r="AS533" s="3">
        <f t="shared" si="33"/>
        <v>22.621910303937934</v>
      </c>
    </row>
    <row r="534" spans="43:45" x14ac:dyDescent="0.2">
      <c r="AQ534" s="7">
        <v>2010</v>
      </c>
      <c r="AR534" s="7" t="s">
        <v>7</v>
      </c>
      <c r="AS534" s="3">
        <f t="shared" ref="AS534:AS554" si="34">AE92</f>
        <v>18.62</v>
      </c>
    </row>
    <row r="535" spans="43:45" x14ac:dyDescent="0.2">
      <c r="AQ535" s="7">
        <v>2010</v>
      </c>
      <c r="AR535" s="7" t="s">
        <v>8</v>
      </c>
      <c r="AS535" s="3">
        <f t="shared" si="34"/>
        <v>13</v>
      </c>
    </row>
    <row r="536" spans="43:45" x14ac:dyDescent="0.2">
      <c r="AQ536" s="7">
        <v>2010</v>
      </c>
      <c r="AR536" s="7" t="s">
        <v>9</v>
      </c>
      <c r="AS536" s="3">
        <f t="shared" si="34"/>
        <v>16.940000000000001</v>
      </c>
    </row>
    <row r="537" spans="43:45" x14ac:dyDescent="0.2">
      <c r="AQ537" s="7">
        <v>2010</v>
      </c>
      <c r="AR537" s="7" t="s">
        <v>10</v>
      </c>
      <c r="AS537" s="3">
        <f t="shared" si="34"/>
        <v>14.42</v>
      </c>
    </row>
    <row r="538" spans="43:45" x14ac:dyDescent="0.2">
      <c r="AQ538" s="7">
        <v>2010</v>
      </c>
      <c r="AR538" s="7" t="s">
        <v>11</v>
      </c>
      <c r="AS538" s="3">
        <f t="shared" si="34"/>
        <v>15.3</v>
      </c>
    </row>
    <row r="539" spans="43:45" x14ac:dyDescent="0.2">
      <c r="AQ539" s="7">
        <v>2010</v>
      </c>
      <c r="AR539" s="7" t="s">
        <v>12</v>
      </c>
      <c r="AS539" s="3">
        <f t="shared" si="34"/>
        <v>21.02</v>
      </c>
    </row>
    <row r="540" spans="43:45" x14ac:dyDescent="0.2">
      <c r="AQ540" s="7">
        <v>2010</v>
      </c>
      <c r="AR540" s="7" t="s">
        <v>13</v>
      </c>
      <c r="AS540" s="3">
        <f t="shared" si="34"/>
        <v>16.05</v>
      </c>
    </row>
    <row r="541" spans="43:45" x14ac:dyDescent="0.2">
      <c r="AQ541" s="7">
        <v>2010</v>
      </c>
      <c r="AR541" s="7" t="s">
        <v>14</v>
      </c>
      <c r="AS541" s="3">
        <f t="shared" si="34"/>
        <v>16.11</v>
      </c>
    </row>
    <row r="542" spans="43:45" x14ac:dyDescent="0.2">
      <c r="AQ542" s="7">
        <v>2010</v>
      </c>
      <c r="AR542" s="7" t="s">
        <v>15</v>
      </c>
      <c r="AS542" s="3">
        <f t="shared" si="34"/>
        <v>20.54</v>
      </c>
    </row>
    <row r="543" spans="43:45" x14ac:dyDescent="0.2">
      <c r="AQ543" s="7">
        <v>2010</v>
      </c>
      <c r="AR543" s="7" t="s">
        <v>16</v>
      </c>
      <c r="AS543" s="3">
        <f t="shared" si="34"/>
        <v>16.37</v>
      </c>
    </row>
    <row r="544" spans="43:45" x14ac:dyDescent="0.2">
      <c r="AQ544" s="7">
        <v>2010</v>
      </c>
      <c r="AR544" s="7" t="s">
        <v>17</v>
      </c>
      <c r="AS544" s="3">
        <f t="shared" si="34"/>
        <v>17.05</v>
      </c>
    </row>
    <row r="545" spans="43:45" x14ac:dyDescent="0.2">
      <c r="AQ545" s="7">
        <v>2010</v>
      </c>
      <c r="AR545" s="7" t="s">
        <v>18</v>
      </c>
      <c r="AS545" s="3">
        <f t="shared" si="34"/>
        <v>22.73</v>
      </c>
    </row>
    <row r="546" spans="43:45" x14ac:dyDescent="0.2">
      <c r="AQ546" s="7">
        <v>2010</v>
      </c>
      <c r="AR546" s="7" t="s">
        <v>19</v>
      </c>
      <c r="AS546" s="3">
        <f t="shared" si="34"/>
        <v>16.7</v>
      </c>
    </row>
    <row r="547" spans="43:45" x14ac:dyDescent="0.2">
      <c r="AQ547" s="7">
        <v>2010</v>
      </c>
      <c r="AR547" s="7" t="s">
        <v>20</v>
      </c>
      <c r="AS547" s="3">
        <f t="shared" si="34"/>
        <v>15.01</v>
      </c>
    </row>
    <row r="548" spans="43:45" x14ac:dyDescent="0.2">
      <c r="AQ548" s="7">
        <v>2010</v>
      </c>
      <c r="AR548" s="7" t="s">
        <v>21</v>
      </c>
      <c r="AS548" s="3">
        <f t="shared" si="34"/>
        <v>21.39</v>
      </c>
    </row>
    <row r="549" spans="43:45" x14ac:dyDescent="0.2">
      <c r="AQ549" s="7">
        <v>2010</v>
      </c>
      <c r="AR549" s="7" t="s">
        <v>22</v>
      </c>
      <c r="AS549" s="3">
        <f t="shared" si="34"/>
        <v>19.73</v>
      </c>
    </row>
    <row r="550" spans="43:45" x14ac:dyDescent="0.2">
      <c r="AQ550" s="7">
        <v>2010</v>
      </c>
      <c r="AR550" s="7" t="s">
        <v>23</v>
      </c>
      <c r="AS550" s="3">
        <f t="shared" si="34"/>
        <v>19.8</v>
      </c>
    </row>
    <row r="551" spans="43:45" x14ac:dyDescent="0.2">
      <c r="AQ551" s="7">
        <v>2010</v>
      </c>
      <c r="AR551" s="7" t="s">
        <v>24</v>
      </c>
      <c r="AS551" s="3">
        <f t="shared" si="34"/>
        <v>18.37</v>
      </c>
    </row>
    <row r="552" spans="43:45" x14ac:dyDescent="0.2">
      <c r="AQ552" s="7">
        <v>2010</v>
      </c>
      <c r="AR552" s="7" t="s">
        <v>25</v>
      </c>
      <c r="AS552" s="3">
        <f t="shared" si="34"/>
        <v>21.58</v>
      </c>
    </row>
    <row r="553" spans="43:45" x14ac:dyDescent="0.2">
      <c r="AQ553" s="7">
        <v>2010</v>
      </c>
      <c r="AR553" s="7" t="s">
        <v>26</v>
      </c>
      <c r="AS553" s="3">
        <f t="shared" si="34"/>
        <v>20.07</v>
      </c>
    </row>
    <row r="554" spans="43:45" x14ac:dyDescent="0.2">
      <c r="AQ554" s="7">
        <v>2010</v>
      </c>
      <c r="AR554" s="7" t="s">
        <v>27</v>
      </c>
      <c r="AS554" s="3">
        <f t="shared" si="34"/>
        <v>18.23</v>
      </c>
    </row>
    <row r="555" spans="43:45" x14ac:dyDescent="0.2">
      <c r="AQ555" s="7">
        <v>2011</v>
      </c>
      <c r="AR555" s="7" t="s">
        <v>7</v>
      </c>
      <c r="AS555" s="3">
        <f t="shared" ref="AS555:AS575" si="35">AF92</f>
        <v>23.863386398434468</v>
      </c>
    </row>
    <row r="556" spans="43:45" x14ac:dyDescent="0.2">
      <c r="AQ556" s="7">
        <v>2011</v>
      </c>
      <c r="AR556" s="7" t="s">
        <v>8</v>
      </c>
      <c r="AS556" s="3">
        <f t="shared" si="35"/>
        <v>17.10434163076534</v>
      </c>
    </row>
    <row r="557" spans="43:45" x14ac:dyDescent="0.2">
      <c r="AQ557" s="7">
        <v>2011</v>
      </c>
      <c r="AR557" s="7" t="s">
        <v>9</v>
      </c>
      <c r="AS557" s="3">
        <f t="shared" si="35"/>
        <v>22.557025224954856</v>
      </c>
    </row>
    <row r="558" spans="43:45" x14ac:dyDescent="0.2">
      <c r="AQ558" s="7">
        <v>2011</v>
      </c>
      <c r="AR558" s="7" t="s">
        <v>10</v>
      </c>
      <c r="AS558" s="3">
        <f t="shared" si="35"/>
        <v>18.899162652141527</v>
      </c>
    </row>
    <row r="559" spans="43:45" x14ac:dyDescent="0.2">
      <c r="AQ559" s="7">
        <v>2011</v>
      </c>
      <c r="AR559" s="7" t="s">
        <v>11</v>
      </c>
      <c r="AS559" s="3">
        <f t="shared" si="35"/>
        <v>23.5425</v>
      </c>
    </row>
    <row r="560" spans="43:45" x14ac:dyDescent="0.2">
      <c r="AQ560" s="7">
        <v>2011</v>
      </c>
      <c r="AR560" s="7" t="s">
        <v>12</v>
      </c>
      <c r="AS560" s="3">
        <f t="shared" si="35"/>
        <v>25.152459136110476</v>
      </c>
    </row>
    <row r="561" spans="43:45" x14ac:dyDescent="0.2">
      <c r="AQ561" s="7">
        <v>2011</v>
      </c>
      <c r="AR561" s="7" t="s">
        <v>13</v>
      </c>
      <c r="AS561" s="3">
        <f t="shared" si="35"/>
        <v>20.429135513856941</v>
      </c>
    </row>
    <row r="562" spans="43:45" x14ac:dyDescent="0.2">
      <c r="AQ562" s="7">
        <v>2011</v>
      </c>
      <c r="AR562" s="7" t="s">
        <v>14</v>
      </c>
      <c r="AS562" s="3">
        <f t="shared" si="35"/>
        <v>19.973089111709395</v>
      </c>
    </row>
    <row r="563" spans="43:45" x14ac:dyDescent="0.2">
      <c r="AQ563" s="7">
        <v>2011</v>
      </c>
      <c r="AR563" s="7" t="s">
        <v>15</v>
      </c>
      <c r="AS563" s="3">
        <f t="shared" si="35"/>
        <v>24.30399540439188</v>
      </c>
    </row>
    <row r="564" spans="43:45" x14ac:dyDescent="0.2">
      <c r="AQ564" s="7">
        <v>2011</v>
      </c>
      <c r="AR564" s="7" t="s">
        <v>16</v>
      </c>
      <c r="AS564" s="3">
        <f t="shared" si="35"/>
        <v>19.341913581040021</v>
      </c>
    </row>
    <row r="565" spans="43:45" x14ac:dyDescent="0.2">
      <c r="AQ565" s="7">
        <v>2011</v>
      </c>
      <c r="AR565" s="7" t="s">
        <v>17</v>
      </c>
      <c r="AS565" s="3">
        <f t="shared" si="35"/>
        <v>21.342749639822735</v>
      </c>
    </row>
    <row r="566" spans="43:45" x14ac:dyDescent="0.2">
      <c r="AQ566" s="7">
        <v>2011</v>
      </c>
      <c r="AR566" s="7" t="s">
        <v>18</v>
      </c>
      <c r="AS566" s="3">
        <f t="shared" si="35"/>
        <v>26.568915890323559</v>
      </c>
    </row>
    <row r="567" spans="43:45" x14ac:dyDescent="0.2">
      <c r="AQ567" s="7">
        <v>2011</v>
      </c>
      <c r="AR567" s="7" t="s">
        <v>19</v>
      </c>
      <c r="AS567" s="3">
        <f t="shared" si="35"/>
        <v>20.747877850100856</v>
      </c>
    </row>
    <row r="568" spans="43:45" x14ac:dyDescent="0.2">
      <c r="AQ568" s="7">
        <v>2011</v>
      </c>
      <c r="AR568" s="7" t="s">
        <v>20</v>
      </c>
      <c r="AS568" s="3">
        <f t="shared" si="35"/>
        <v>19.195986802086878</v>
      </c>
    </row>
    <row r="569" spans="43:45" x14ac:dyDescent="0.2">
      <c r="AQ569" s="7">
        <v>2011</v>
      </c>
      <c r="AR569" s="7" t="s">
        <v>21</v>
      </c>
      <c r="AS569" s="3">
        <f t="shared" si="35"/>
        <v>27.021039759024344</v>
      </c>
    </row>
    <row r="570" spans="43:45" x14ac:dyDescent="0.2">
      <c r="AQ570" s="7">
        <v>2011</v>
      </c>
      <c r="AR570" s="7" t="s">
        <v>22</v>
      </c>
      <c r="AS570" s="3">
        <f t="shared" si="35"/>
        <v>27.45240948215033</v>
      </c>
    </row>
    <row r="571" spans="43:45" x14ac:dyDescent="0.2">
      <c r="AQ571" s="7">
        <v>2011</v>
      </c>
      <c r="AR571" s="7" t="s">
        <v>23</v>
      </c>
      <c r="AS571" s="3">
        <f t="shared" si="35"/>
        <v>24.801727910588095</v>
      </c>
    </row>
    <row r="572" spans="43:45" x14ac:dyDescent="0.2">
      <c r="AQ572" s="7">
        <v>2011</v>
      </c>
      <c r="AR572" s="7" t="s">
        <v>24</v>
      </c>
      <c r="AS572" s="3">
        <f t="shared" si="35"/>
        <v>22.993996826860506</v>
      </c>
    </row>
    <row r="573" spans="43:45" x14ac:dyDescent="0.2">
      <c r="AQ573" s="7">
        <v>2011</v>
      </c>
      <c r="AR573" s="7" t="s">
        <v>25</v>
      </c>
      <c r="AS573" s="3">
        <f t="shared" si="35"/>
        <v>24.243012693171639</v>
      </c>
    </row>
    <row r="574" spans="43:45" x14ac:dyDescent="0.2">
      <c r="AQ574" s="7">
        <v>2011</v>
      </c>
      <c r="AR574" s="7" t="s">
        <v>26</v>
      </c>
      <c r="AS574" s="3">
        <f t="shared" si="35"/>
        <v>25.706286896625507</v>
      </c>
    </row>
    <row r="575" spans="43:45" x14ac:dyDescent="0.2">
      <c r="AQ575" s="7">
        <v>2011</v>
      </c>
      <c r="AR575" s="7" t="s">
        <v>27</v>
      </c>
      <c r="AS575" s="3">
        <f t="shared" si="35"/>
        <v>24.095152715435255</v>
      </c>
    </row>
    <row r="576" spans="43:45" x14ac:dyDescent="0.2">
      <c r="AQ576" s="7">
        <v>2012</v>
      </c>
      <c r="AR576" s="7" t="s">
        <v>7</v>
      </c>
      <c r="AS576" s="3">
        <f t="shared" ref="AS576:AS596" si="36">AG92</f>
        <v>23.91891235473593</v>
      </c>
    </row>
    <row r="577" spans="43:45" x14ac:dyDescent="0.2">
      <c r="AQ577" s="7">
        <v>2012</v>
      </c>
      <c r="AR577" s="7" t="s">
        <v>8</v>
      </c>
      <c r="AS577" s="3">
        <f t="shared" si="36"/>
        <v>19.967007749155332</v>
      </c>
    </row>
    <row r="578" spans="43:45" x14ac:dyDescent="0.2">
      <c r="AQ578" s="7">
        <v>2012</v>
      </c>
      <c r="AR578" s="7" t="s">
        <v>9</v>
      </c>
      <c r="AS578" s="3">
        <f t="shared" si="36"/>
        <v>23.990000615248718</v>
      </c>
    </row>
    <row r="579" spans="43:45" x14ac:dyDescent="0.2">
      <c r="AQ579" s="7">
        <v>2012</v>
      </c>
      <c r="AR579" s="7" t="s">
        <v>10</v>
      </c>
      <c r="AS579" s="3">
        <f t="shared" si="36"/>
        <v>22.722284484013052</v>
      </c>
    </row>
    <row r="580" spans="43:45" x14ac:dyDescent="0.2">
      <c r="AQ580" s="7">
        <v>2012</v>
      </c>
      <c r="AR580" s="7" t="s">
        <v>11</v>
      </c>
      <c r="AS580" s="3">
        <f t="shared" si="36"/>
        <v>27.785000000000004</v>
      </c>
    </row>
    <row r="581" spans="43:45" x14ac:dyDescent="0.2">
      <c r="AQ581" s="7">
        <v>2012</v>
      </c>
      <c r="AR581" s="7" t="s">
        <v>12</v>
      </c>
      <c r="AS581" s="3">
        <f t="shared" si="36"/>
        <v>25.353833824716297</v>
      </c>
    </row>
    <row r="582" spans="43:45" x14ac:dyDescent="0.2">
      <c r="AQ582" s="7">
        <v>2012</v>
      </c>
      <c r="AR582" s="7" t="s">
        <v>13</v>
      </c>
      <c r="AS582" s="3">
        <f t="shared" si="36"/>
        <v>22.394163830749196</v>
      </c>
    </row>
    <row r="583" spans="43:45" x14ac:dyDescent="0.2">
      <c r="AQ583" s="7">
        <v>2012</v>
      </c>
      <c r="AR583" s="7" t="s">
        <v>14</v>
      </c>
      <c r="AS583" s="3">
        <f t="shared" si="36"/>
        <v>21.222578868307838</v>
      </c>
    </row>
    <row r="584" spans="43:45" x14ac:dyDescent="0.2">
      <c r="AQ584" s="7">
        <v>2012</v>
      </c>
      <c r="AR584" s="7" t="s">
        <v>15</v>
      </c>
      <c r="AS584" s="3">
        <f t="shared" si="36"/>
        <v>24.047059233696292</v>
      </c>
    </row>
    <row r="585" spans="43:45" x14ac:dyDescent="0.2">
      <c r="AQ585" s="7">
        <v>2012</v>
      </c>
      <c r="AR585" s="7" t="s">
        <v>16</v>
      </c>
      <c r="AS585" s="3">
        <f t="shared" si="36"/>
        <v>19.030726797297653</v>
      </c>
    </row>
    <row r="586" spans="43:45" x14ac:dyDescent="0.2">
      <c r="AQ586" s="7">
        <v>2012</v>
      </c>
      <c r="AR586" s="7" t="s">
        <v>17</v>
      </c>
      <c r="AS586" s="3">
        <f t="shared" si="36"/>
        <v>22.353825628894231</v>
      </c>
    </row>
    <row r="587" spans="43:45" x14ac:dyDescent="0.2">
      <c r="AQ587" s="7">
        <v>2012</v>
      </c>
      <c r="AR587" s="7" t="s">
        <v>18</v>
      </c>
      <c r="AS587" s="3">
        <f t="shared" si="36"/>
        <v>26.152828044753392</v>
      </c>
    </row>
    <row r="588" spans="43:45" x14ac:dyDescent="0.2">
      <c r="AQ588" s="7">
        <v>2012</v>
      </c>
      <c r="AR588" s="7" t="s">
        <v>19</v>
      </c>
      <c r="AS588" s="3">
        <f t="shared" si="36"/>
        <v>20.941344846096086</v>
      </c>
    </row>
    <row r="589" spans="43:45" x14ac:dyDescent="0.2">
      <c r="AQ589" s="7">
        <v>2012</v>
      </c>
      <c r="AR589" s="7" t="s">
        <v>20</v>
      </c>
      <c r="AS589" s="3">
        <f t="shared" si="36"/>
        <v>22.202810241895865</v>
      </c>
    </row>
    <row r="590" spans="43:45" x14ac:dyDescent="0.2">
      <c r="AQ590" s="7">
        <v>2012</v>
      </c>
      <c r="AR590" s="7" t="s">
        <v>21</v>
      </c>
      <c r="AS590" s="3">
        <f t="shared" si="36"/>
        <v>27.868564632071454</v>
      </c>
    </row>
    <row r="591" spans="43:45" x14ac:dyDescent="0.2">
      <c r="AQ591" s="7">
        <v>2012</v>
      </c>
      <c r="AR591" s="7" t="s">
        <v>22</v>
      </c>
      <c r="AS591" s="3">
        <f t="shared" si="36"/>
        <v>31.700086623670842</v>
      </c>
    </row>
    <row r="592" spans="43:45" x14ac:dyDescent="0.2">
      <c r="AQ592" s="7">
        <v>2012</v>
      </c>
      <c r="AR592" s="7" t="s">
        <v>23</v>
      </c>
      <c r="AS592" s="3">
        <f t="shared" si="36"/>
        <v>25.592185396285728</v>
      </c>
    </row>
    <row r="593" spans="43:45" x14ac:dyDescent="0.2">
      <c r="AQ593" s="7">
        <v>2012</v>
      </c>
      <c r="AR593" s="7" t="s">
        <v>24</v>
      </c>
      <c r="AS593" s="3">
        <f t="shared" si="36"/>
        <v>27.413168093532079</v>
      </c>
    </row>
    <row r="594" spans="43:45" x14ac:dyDescent="0.2">
      <c r="AQ594" s="7">
        <v>2012</v>
      </c>
      <c r="AR594" s="7" t="s">
        <v>25</v>
      </c>
      <c r="AS594" s="3">
        <f t="shared" si="36"/>
        <v>22.97433095860594</v>
      </c>
    </row>
    <row r="595" spans="43:45" x14ac:dyDescent="0.2">
      <c r="AQ595" s="7">
        <v>2012</v>
      </c>
      <c r="AR595" s="7" t="s">
        <v>26</v>
      </c>
      <c r="AS595" s="3">
        <f t="shared" si="36"/>
        <v>29.375624977164044</v>
      </c>
    </row>
    <row r="596" spans="43:45" x14ac:dyDescent="0.2">
      <c r="AQ596" s="7">
        <v>2012</v>
      </c>
      <c r="AR596" s="7" t="s">
        <v>27</v>
      </c>
      <c r="AS596" s="3">
        <f t="shared" si="36"/>
        <v>28.799157886296943</v>
      </c>
    </row>
    <row r="597" spans="43:45" x14ac:dyDescent="0.2">
      <c r="AQ597" s="7">
        <f>2013</f>
        <v>2013</v>
      </c>
      <c r="AR597" s="7" t="s">
        <v>7</v>
      </c>
      <c r="AS597" s="3">
        <f t="shared" ref="AS597:AS617" si="37">AH92</f>
        <v>23.116554669575503</v>
      </c>
    </row>
    <row r="598" spans="43:45" x14ac:dyDescent="0.2">
      <c r="AQ598" s="7">
        <f>2013</f>
        <v>2013</v>
      </c>
      <c r="AR598" s="7" t="s">
        <v>8</v>
      </c>
      <c r="AS598" s="3">
        <f t="shared" si="37"/>
        <v>20.263114807600033</v>
      </c>
    </row>
    <row r="599" spans="43:45" x14ac:dyDescent="0.2">
      <c r="AQ599" s="7">
        <f>2013</f>
        <v>2013</v>
      </c>
      <c r="AR599" s="7" t="s">
        <v>9</v>
      </c>
      <c r="AS599" s="3">
        <f t="shared" si="37"/>
        <v>24.042239560104441</v>
      </c>
    </row>
    <row r="600" spans="43:45" x14ac:dyDescent="0.2">
      <c r="AQ600" s="7">
        <f>2013</f>
        <v>2013</v>
      </c>
      <c r="AR600" s="7" t="s">
        <v>10</v>
      </c>
      <c r="AS600" s="3">
        <f t="shared" si="37"/>
        <v>23.608743693458614</v>
      </c>
    </row>
    <row r="601" spans="43:45" x14ac:dyDescent="0.2">
      <c r="AQ601" s="7">
        <f>2013</f>
        <v>2013</v>
      </c>
      <c r="AR601" s="7" t="s">
        <v>11</v>
      </c>
      <c r="AS601" s="3">
        <f t="shared" si="37"/>
        <v>30.707500000000003</v>
      </c>
    </row>
    <row r="602" spans="43:45" x14ac:dyDescent="0.2">
      <c r="AQ602" s="7">
        <f>2013</f>
        <v>2013</v>
      </c>
      <c r="AR602" s="7" t="s">
        <v>12</v>
      </c>
      <c r="AS602" s="3">
        <f t="shared" si="37"/>
        <v>24.257950645645582</v>
      </c>
    </row>
    <row r="603" spans="43:45" x14ac:dyDescent="0.2">
      <c r="AQ603" s="7">
        <f>2013</f>
        <v>2013</v>
      </c>
      <c r="AR603" s="7" t="s">
        <v>13</v>
      </c>
      <c r="AS603" s="3">
        <f t="shared" si="37"/>
        <v>22.250356268424923</v>
      </c>
    </row>
    <row r="604" spans="43:45" x14ac:dyDescent="0.2">
      <c r="AQ604" s="7">
        <f>2013</f>
        <v>2013</v>
      </c>
      <c r="AR604" s="7" t="s">
        <v>14</v>
      </c>
      <c r="AS604" s="3">
        <f t="shared" si="37"/>
        <v>20.892853668988742</v>
      </c>
    </row>
    <row r="605" spans="43:45" x14ac:dyDescent="0.2">
      <c r="AQ605" s="7">
        <f>2013</f>
        <v>2013</v>
      </c>
      <c r="AR605" s="7" t="s">
        <v>15</v>
      </c>
      <c r="AS605" s="3">
        <f t="shared" si="37"/>
        <v>22.463215643221833</v>
      </c>
    </row>
    <row r="606" spans="43:45" x14ac:dyDescent="0.2">
      <c r="AQ606" s="7">
        <f>2013</f>
        <v>2013</v>
      </c>
      <c r="AR606" s="7" t="s">
        <v>16</v>
      </c>
      <c r="AS606" s="3">
        <f t="shared" si="37"/>
        <v>17.636116893177093</v>
      </c>
    </row>
    <row r="607" spans="43:45" x14ac:dyDescent="0.2">
      <c r="AQ607" s="7">
        <f>2013</f>
        <v>2013</v>
      </c>
      <c r="AR607" s="7" t="s">
        <v>17</v>
      </c>
      <c r="AS607" s="3">
        <f t="shared" si="37"/>
        <v>21.888065751885655</v>
      </c>
    </row>
    <row r="608" spans="43:45" x14ac:dyDescent="0.2">
      <c r="AQ608" s="7">
        <f>2013</f>
        <v>2013</v>
      </c>
      <c r="AR608" s="7" t="s">
        <v>18</v>
      </c>
      <c r="AS608" s="3">
        <f t="shared" si="37"/>
        <v>24.332588966338289</v>
      </c>
    </row>
    <row r="609" spans="43:45" x14ac:dyDescent="0.2">
      <c r="AQ609" s="7">
        <f>2013</f>
        <v>2013</v>
      </c>
      <c r="AR609" s="7" t="s">
        <v>19</v>
      </c>
      <c r="AS609" s="3">
        <f t="shared" si="37"/>
        <v>19.862856260236455</v>
      </c>
    </row>
    <row r="610" spans="43:45" x14ac:dyDescent="0.2">
      <c r="AQ610" s="7">
        <f>2013</f>
        <v>2013</v>
      </c>
      <c r="AR610" s="7" t="s">
        <v>20</v>
      </c>
      <c r="AS610" s="3">
        <f t="shared" si="37"/>
        <v>22.526275445968949</v>
      </c>
    </row>
    <row r="611" spans="43:45" x14ac:dyDescent="0.2">
      <c r="AQ611" s="7">
        <f>2013</f>
        <v>2013</v>
      </c>
      <c r="AR611" s="7" t="s">
        <v>21</v>
      </c>
      <c r="AS611" s="3">
        <f t="shared" si="37"/>
        <v>27.13752959274607</v>
      </c>
    </row>
    <row r="612" spans="43:45" x14ac:dyDescent="0.2">
      <c r="AQ612" s="7">
        <f>2013</f>
        <v>2013</v>
      </c>
      <c r="AR612" s="7" t="s">
        <v>22</v>
      </c>
      <c r="AS612" s="3">
        <f t="shared" si="37"/>
        <v>33.702395002385508</v>
      </c>
    </row>
    <row r="613" spans="43:45" x14ac:dyDescent="0.2">
      <c r="AQ613" s="7">
        <f>2013</f>
        <v>2013</v>
      </c>
      <c r="AR613" s="7" t="s">
        <v>23</v>
      </c>
      <c r="AS613" s="3">
        <f t="shared" si="37"/>
        <v>24.992923641769508</v>
      </c>
    </row>
    <row r="614" spans="43:45" x14ac:dyDescent="0.2">
      <c r="AQ614" s="7">
        <f>2013</f>
        <v>2013</v>
      </c>
      <c r="AR614" s="7" t="s">
        <v>24</v>
      </c>
      <c r="AS614" s="3">
        <f t="shared" si="37"/>
        <v>28.274256949877515</v>
      </c>
    </row>
    <row r="615" spans="43:45" x14ac:dyDescent="0.2">
      <c r="AQ615" s="7">
        <f>2013</f>
        <v>2013</v>
      </c>
      <c r="AR615" s="7" t="s">
        <v>25</v>
      </c>
      <c r="AS615" s="3">
        <f t="shared" si="37"/>
        <v>20.408190062886913</v>
      </c>
    </row>
    <row r="616" spans="43:45" x14ac:dyDescent="0.2">
      <c r="AQ616" s="7">
        <f>2013</f>
        <v>2013</v>
      </c>
      <c r="AR616" s="7" t="s">
        <v>26</v>
      </c>
      <c r="AS616" s="3">
        <f t="shared" si="37"/>
        <v>29.96506690470283</v>
      </c>
    </row>
    <row r="617" spans="43:45" x14ac:dyDescent="0.2">
      <c r="AQ617" s="7">
        <f>2013</f>
        <v>2013</v>
      </c>
      <c r="AR617" s="7" t="s">
        <v>27</v>
      </c>
      <c r="AS617" s="3">
        <f t="shared" si="37"/>
        <v>30.08838877994765</v>
      </c>
    </row>
    <row r="618" spans="43:45" x14ac:dyDescent="0.2">
      <c r="AQ618" s="7">
        <f>2014</f>
        <v>2014</v>
      </c>
      <c r="AR618" s="7" t="s">
        <v>7</v>
      </c>
      <c r="AS618" s="3">
        <f>AI92</f>
        <v>22.71</v>
      </c>
    </row>
    <row r="619" spans="43:45" x14ac:dyDescent="0.2">
      <c r="AQ619" s="7">
        <f>2014</f>
        <v>2014</v>
      </c>
      <c r="AR619" s="7" t="s">
        <v>8</v>
      </c>
      <c r="AS619" s="3">
        <f t="shared" ref="AS619:AS638" si="38">AI93</f>
        <v>19.989999999999998</v>
      </c>
    </row>
    <row r="620" spans="43:45" x14ac:dyDescent="0.2">
      <c r="AQ620" s="7">
        <f>2014</f>
        <v>2014</v>
      </c>
      <c r="AR620" s="7" t="s">
        <v>9</v>
      </c>
      <c r="AS620" s="3">
        <f t="shared" si="38"/>
        <v>24.22</v>
      </c>
    </row>
    <row r="621" spans="43:45" x14ac:dyDescent="0.2">
      <c r="AQ621" s="7">
        <f>2014</f>
        <v>2014</v>
      </c>
      <c r="AR621" s="7" t="s">
        <v>10</v>
      </c>
      <c r="AS621" s="3">
        <f t="shared" si="38"/>
        <v>23.75</v>
      </c>
    </row>
    <row r="622" spans="43:45" x14ac:dyDescent="0.2">
      <c r="AQ622" s="7">
        <f>2014</f>
        <v>2014</v>
      </c>
      <c r="AR622" s="7" t="s">
        <v>11</v>
      </c>
      <c r="AS622" s="3">
        <f t="shared" si="38"/>
        <v>33.75</v>
      </c>
    </row>
    <row r="623" spans="43:45" x14ac:dyDescent="0.2">
      <c r="AQ623" s="7">
        <f>2014</f>
        <v>2014</v>
      </c>
      <c r="AR623" s="7" t="s">
        <v>12</v>
      </c>
      <c r="AS623" s="3">
        <f t="shared" si="38"/>
        <v>23.28</v>
      </c>
    </row>
    <row r="624" spans="43:45" x14ac:dyDescent="0.2">
      <c r="AQ624" s="7">
        <f>2014</f>
        <v>2014</v>
      </c>
      <c r="AR624" s="7" t="s">
        <v>13</v>
      </c>
      <c r="AS624" s="3">
        <f t="shared" si="38"/>
        <v>21.81</v>
      </c>
    </row>
    <row r="625" spans="43:45" x14ac:dyDescent="0.2">
      <c r="AQ625" s="7">
        <f>2014</f>
        <v>2014</v>
      </c>
      <c r="AR625" s="7" t="s">
        <v>14</v>
      </c>
      <c r="AS625" s="3">
        <f t="shared" si="38"/>
        <v>20.440000000000001</v>
      </c>
    </row>
    <row r="626" spans="43:45" x14ac:dyDescent="0.2">
      <c r="AQ626" s="7">
        <f>2014</f>
        <v>2014</v>
      </c>
      <c r="AR626" s="7" t="s">
        <v>15</v>
      </c>
      <c r="AS626" s="3">
        <f t="shared" si="38"/>
        <v>21</v>
      </c>
    </row>
    <row r="627" spans="43:45" x14ac:dyDescent="0.2">
      <c r="AQ627" s="7">
        <f>2014</f>
        <v>2014</v>
      </c>
      <c r="AR627" s="7" t="s">
        <v>16</v>
      </c>
      <c r="AS627" s="3">
        <f t="shared" si="38"/>
        <v>16.34</v>
      </c>
    </row>
    <row r="628" spans="43:45" x14ac:dyDescent="0.2">
      <c r="AQ628" s="7">
        <f>2014</f>
        <v>2014</v>
      </c>
      <c r="AR628" s="7" t="s">
        <v>17</v>
      </c>
      <c r="AS628" s="3">
        <f t="shared" si="38"/>
        <v>21.41</v>
      </c>
    </row>
    <row r="629" spans="43:45" x14ac:dyDescent="0.2">
      <c r="AQ629" s="7">
        <f>2014</f>
        <v>2014</v>
      </c>
      <c r="AR629" s="7" t="s">
        <v>18</v>
      </c>
      <c r="AS629" s="3">
        <f t="shared" si="38"/>
        <v>22.64</v>
      </c>
    </row>
    <row r="630" spans="43:45" x14ac:dyDescent="0.2">
      <c r="AQ630" s="7">
        <f>2014</f>
        <v>2014</v>
      </c>
      <c r="AR630" s="7" t="s">
        <v>19</v>
      </c>
      <c r="AS630" s="3">
        <f t="shared" si="38"/>
        <v>18.899999999999999</v>
      </c>
    </row>
    <row r="631" spans="43:45" x14ac:dyDescent="0.2">
      <c r="AQ631" s="7">
        <f>2014</f>
        <v>2014</v>
      </c>
      <c r="AR631" s="7" t="s">
        <v>20</v>
      </c>
      <c r="AS631" s="3">
        <f t="shared" si="38"/>
        <v>22.24</v>
      </c>
    </row>
    <row r="632" spans="43:45" x14ac:dyDescent="0.2">
      <c r="AQ632" s="7">
        <f>2014</f>
        <v>2014</v>
      </c>
      <c r="AR632" s="7" t="s">
        <v>21</v>
      </c>
      <c r="AS632" s="3">
        <f t="shared" si="38"/>
        <v>26.55</v>
      </c>
    </row>
    <row r="633" spans="43:45" x14ac:dyDescent="0.2">
      <c r="AQ633" s="7">
        <f>2014</f>
        <v>2014</v>
      </c>
      <c r="AR633" s="7" t="s">
        <v>22</v>
      </c>
      <c r="AS633" s="3">
        <f t="shared" si="38"/>
        <v>35.5</v>
      </c>
    </row>
    <row r="634" spans="43:45" x14ac:dyDescent="0.2">
      <c r="AQ634" s="7">
        <f>2014</f>
        <v>2014</v>
      </c>
      <c r="AR634" s="7" t="s">
        <v>23</v>
      </c>
      <c r="AS634" s="3">
        <f t="shared" si="38"/>
        <v>24.52</v>
      </c>
    </row>
    <row r="635" spans="43:45" x14ac:dyDescent="0.2">
      <c r="AQ635" s="7">
        <f>2014</f>
        <v>2014</v>
      </c>
      <c r="AR635" s="7" t="s">
        <v>24</v>
      </c>
      <c r="AS635" s="3">
        <f t="shared" si="38"/>
        <v>28.16</v>
      </c>
    </row>
    <row r="636" spans="43:45" x14ac:dyDescent="0.2">
      <c r="AQ636" s="7">
        <f>2014</f>
        <v>2014</v>
      </c>
      <c r="AR636" s="7" t="s">
        <v>25</v>
      </c>
      <c r="AS636" s="3">
        <f t="shared" si="38"/>
        <v>17.96</v>
      </c>
    </row>
    <row r="637" spans="43:45" x14ac:dyDescent="0.2">
      <c r="AQ637" s="7">
        <f>2014</f>
        <v>2014</v>
      </c>
      <c r="AR637" s="7" t="s">
        <v>26</v>
      </c>
      <c r="AS637" s="3">
        <f t="shared" si="38"/>
        <v>29.93</v>
      </c>
    </row>
    <row r="638" spans="43:45" x14ac:dyDescent="0.2">
      <c r="AQ638" s="7">
        <f>2014</f>
        <v>2014</v>
      </c>
      <c r="AR638" s="7" t="s">
        <v>27</v>
      </c>
      <c r="AS638" s="3">
        <f t="shared" si="38"/>
        <v>30.56</v>
      </c>
    </row>
    <row r="639" spans="43:45" x14ac:dyDescent="0.2">
      <c r="AQ639" s="7">
        <f>2015</f>
        <v>2015</v>
      </c>
      <c r="AR639" s="7" t="s">
        <v>7</v>
      </c>
      <c r="AS639" s="3">
        <f>AJ92</f>
        <v>11.390254386910723</v>
      </c>
    </row>
    <row r="640" spans="43:45" x14ac:dyDescent="0.2">
      <c r="AQ640" s="7">
        <f>2015</f>
        <v>2015</v>
      </c>
      <c r="AR640" s="7" t="s">
        <v>8</v>
      </c>
      <c r="AS640" s="3">
        <f t="shared" ref="AS640:AS659" si="39">AJ93</f>
        <v>15.336890349986341</v>
      </c>
    </row>
    <row r="641" spans="43:45" x14ac:dyDescent="0.2">
      <c r="AQ641" s="7">
        <f>2015</f>
        <v>2015</v>
      </c>
      <c r="AR641" s="7" t="s">
        <v>9</v>
      </c>
      <c r="AS641" s="3">
        <f t="shared" si="39"/>
        <v>14.523464508173136</v>
      </c>
    </row>
    <row r="642" spans="43:45" x14ac:dyDescent="0.2">
      <c r="AQ642" s="7">
        <f>2015</f>
        <v>2015</v>
      </c>
      <c r="AR642" s="7" t="s">
        <v>10</v>
      </c>
      <c r="AS642" s="3">
        <f t="shared" si="39"/>
        <v>19.990326868598324</v>
      </c>
    </row>
    <row r="643" spans="43:45" x14ac:dyDescent="0.2">
      <c r="AQ643" s="7">
        <f>2015</f>
        <v>2015</v>
      </c>
      <c r="AR643" s="7" t="s">
        <v>11</v>
      </c>
      <c r="AS643" s="3">
        <f t="shared" si="39"/>
        <v>24.480000000000004</v>
      </c>
    </row>
    <row r="644" spans="43:45" x14ac:dyDescent="0.2">
      <c r="AQ644" s="7">
        <f>2015</f>
        <v>2015</v>
      </c>
      <c r="AR644" s="7" t="s">
        <v>12</v>
      </c>
      <c r="AS644" s="3">
        <f t="shared" si="39"/>
        <v>14.169711792907963</v>
      </c>
    </row>
    <row r="645" spans="43:45" x14ac:dyDescent="0.2">
      <c r="AQ645" s="7">
        <f>2015</f>
        <v>2015</v>
      </c>
      <c r="AR645" s="7" t="s">
        <v>13</v>
      </c>
      <c r="AS645" s="3">
        <f t="shared" si="39"/>
        <v>15.135092911206176</v>
      </c>
    </row>
    <row r="646" spans="43:45" x14ac:dyDescent="0.2">
      <c r="AQ646" s="7">
        <f>2015</f>
        <v>2015</v>
      </c>
      <c r="AR646" s="7" t="s">
        <v>14</v>
      </c>
      <c r="AS646" s="3">
        <f t="shared" si="39"/>
        <v>13.792959122468528</v>
      </c>
    </row>
    <row r="647" spans="43:45" x14ac:dyDescent="0.2">
      <c r="AQ647" s="7">
        <f>2015</f>
        <v>2015</v>
      </c>
      <c r="AR647" s="7" t="s">
        <v>15</v>
      </c>
      <c r="AS647" s="3">
        <f t="shared" si="39"/>
        <v>11.68149107473478</v>
      </c>
    </row>
    <row r="648" spans="43:45" x14ac:dyDescent="0.2">
      <c r="AQ648" s="7">
        <f>2015</f>
        <v>2015</v>
      </c>
      <c r="AR648" s="7" t="s">
        <v>16</v>
      </c>
      <c r="AS648" s="3">
        <f t="shared" si="39"/>
        <v>8.7314149046168072</v>
      </c>
    </row>
    <row r="649" spans="43:45" x14ac:dyDescent="0.2">
      <c r="AQ649" s="7">
        <f>2015</f>
        <v>2015</v>
      </c>
      <c r="AR649" s="7" t="s">
        <v>17</v>
      </c>
      <c r="AS649" s="3">
        <f t="shared" si="39"/>
        <v>13.480468361406103</v>
      </c>
    </row>
    <row r="650" spans="43:45" x14ac:dyDescent="0.2">
      <c r="AQ650" s="7">
        <f>2015</f>
        <v>2015</v>
      </c>
      <c r="AR650" s="7" t="s">
        <v>18</v>
      </c>
      <c r="AS650" s="3">
        <f t="shared" si="39"/>
        <v>12.779028842066287</v>
      </c>
    </row>
    <row r="651" spans="43:45" x14ac:dyDescent="0.2">
      <c r="AQ651" s="7">
        <f>2015</f>
        <v>2015</v>
      </c>
      <c r="AR651" s="7" t="s">
        <v>19</v>
      </c>
      <c r="AS651" s="3">
        <f t="shared" si="39"/>
        <v>9.9674028456102093</v>
      </c>
    </row>
    <row r="652" spans="43:45" x14ac:dyDescent="0.2">
      <c r="AQ652" s="7">
        <f>2015</f>
        <v>2015</v>
      </c>
      <c r="AR652" s="7" t="s">
        <v>20</v>
      </c>
      <c r="AS652" s="3">
        <f t="shared" si="39"/>
        <v>17.618628582589135</v>
      </c>
    </row>
    <row r="653" spans="43:45" x14ac:dyDescent="0.2">
      <c r="AQ653" s="7">
        <f>2015</f>
        <v>2015</v>
      </c>
      <c r="AR653" s="7" t="s">
        <v>21</v>
      </c>
      <c r="AS653" s="3">
        <f t="shared" si="39"/>
        <v>15.464204251747752</v>
      </c>
    </row>
    <row r="654" spans="43:45" x14ac:dyDescent="0.2">
      <c r="AQ654" s="7">
        <f>2015</f>
        <v>2015</v>
      </c>
      <c r="AR654" s="7" t="s">
        <v>22</v>
      </c>
      <c r="AS654" s="3">
        <f t="shared" si="39"/>
        <v>26.542829793652537</v>
      </c>
    </row>
    <row r="655" spans="43:45" x14ac:dyDescent="0.2">
      <c r="AQ655" s="7">
        <f>2015</f>
        <v>2015</v>
      </c>
      <c r="AR655" s="7" t="s">
        <v>23</v>
      </c>
      <c r="AS655" s="3">
        <f t="shared" si="39"/>
        <v>14.760380790316358</v>
      </c>
    </row>
    <row r="656" spans="43:45" x14ac:dyDescent="0.2">
      <c r="AQ656" s="7">
        <f>2015</f>
        <v>2015</v>
      </c>
      <c r="AR656" s="7" t="s">
        <v>24</v>
      </c>
      <c r="AS656" s="3">
        <f t="shared" si="39"/>
        <v>24.811874475744258</v>
      </c>
    </row>
    <row r="657" spans="38:45" x14ac:dyDescent="0.2">
      <c r="AQ657" s="7">
        <f>2015</f>
        <v>2015</v>
      </c>
      <c r="AR657" s="7" t="s">
        <v>25</v>
      </c>
      <c r="AS657" s="3">
        <f t="shared" si="39"/>
        <v>8.8482981637187024</v>
      </c>
    </row>
    <row r="658" spans="38:45" x14ac:dyDescent="0.2">
      <c r="AQ658" s="7">
        <f>2015</f>
        <v>2015</v>
      </c>
      <c r="AR658" s="7" t="s">
        <v>26</v>
      </c>
      <c r="AS658" s="3">
        <f t="shared" si="39"/>
        <v>23.370509649512421</v>
      </c>
    </row>
    <row r="659" spans="38:45" x14ac:dyDescent="0.2">
      <c r="AL659" s="9"/>
      <c r="AM659" s="9"/>
      <c r="AN659" s="9"/>
      <c r="AO659" s="9"/>
      <c r="AQ659" s="7">
        <f>2015</f>
        <v>2015</v>
      </c>
      <c r="AR659" s="7" t="s">
        <v>27</v>
      </c>
      <c r="AS659" s="3">
        <f t="shared" si="39"/>
        <v>25.373369463672507</v>
      </c>
    </row>
    <row r="660" spans="38:45" x14ac:dyDescent="0.2">
      <c r="AQ660" s="7">
        <v>2016</v>
      </c>
      <c r="AR660" s="7" t="s">
        <v>7</v>
      </c>
      <c r="AS660" s="3">
        <f>AK92</f>
        <v>10.561843339126694</v>
      </c>
    </row>
    <row r="661" spans="38:45" x14ac:dyDescent="0.2">
      <c r="AQ661" s="7">
        <v>2016</v>
      </c>
      <c r="AR661" s="7" t="s">
        <v>8</v>
      </c>
      <c r="AS661" s="3">
        <f t="shared" ref="AS661:AS680" si="40">AK93</f>
        <v>9.8633417159443102</v>
      </c>
    </row>
    <row r="662" spans="38:45" x14ac:dyDescent="0.2">
      <c r="AQ662" s="7">
        <v>2016</v>
      </c>
      <c r="AR662" s="7" t="s">
        <v>9</v>
      </c>
      <c r="AS662" s="3">
        <f t="shared" si="40"/>
        <v>12.316378220389456</v>
      </c>
    </row>
    <row r="663" spans="38:45" x14ac:dyDescent="0.2">
      <c r="AQ663" s="7">
        <v>2016</v>
      </c>
      <c r="AR663" s="7" t="s">
        <v>10</v>
      </c>
      <c r="AS663" s="3">
        <f t="shared" si="40"/>
        <v>13.567079686384133</v>
      </c>
    </row>
    <row r="664" spans="38:45" x14ac:dyDescent="0.2">
      <c r="AQ664" s="7">
        <v>2016</v>
      </c>
      <c r="AR664" s="7" t="s">
        <v>11</v>
      </c>
      <c r="AS664" s="3">
        <f t="shared" si="40"/>
        <v>22.37</v>
      </c>
    </row>
    <row r="665" spans="38:45" x14ac:dyDescent="0.2">
      <c r="AQ665" s="7">
        <v>2016</v>
      </c>
      <c r="AR665" s="7" t="s">
        <v>12</v>
      </c>
      <c r="AS665" s="3">
        <f t="shared" si="40"/>
        <v>12.096064746849255</v>
      </c>
    </row>
    <row r="666" spans="38:45" x14ac:dyDescent="0.2">
      <c r="AQ666" s="7">
        <v>2016</v>
      </c>
      <c r="AR666" s="7" t="s">
        <v>13</v>
      </c>
      <c r="AS666" s="3">
        <f t="shared" si="40"/>
        <v>10.930082008274738</v>
      </c>
    </row>
    <row r="667" spans="38:45" x14ac:dyDescent="0.2">
      <c r="AQ667" s="7">
        <v>2016</v>
      </c>
      <c r="AR667" s="7" t="s">
        <v>14</v>
      </c>
      <c r="AS667" s="3">
        <f t="shared" si="40"/>
        <v>10.813030606252713</v>
      </c>
    </row>
    <row r="668" spans="38:45" x14ac:dyDescent="0.2">
      <c r="AQ668" s="7">
        <v>2016</v>
      </c>
      <c r="AR668" s="7" t="s">
        <v>15</v>
      </c>
      <c r="AS668" s="3">
        <f t="shared" si="40"/>
        <v>9.5604496688761351</v>
      </c>
    </row>
    <row r="669" spans="38:45" x14ac:dyDescent="0.2">
      <c r="AQ669" s="7">
        <v>2016</v>
      </c>
      <c r="AR669" s="7" t="s">
        <v>16</v>
      </c>
      <c r="AS669" s="3">
        <f t="shared" si="40"/>
        <v>8.0395863543786952</v>
      </c>
    </row>
    <row r="670" spans="38:45" x14ac:dyDescent="0.2">
      <c r="AQ670" s="7">
        <v>2016</v>
      </c>
      <c r="AR670" s="7" t="s">
        <v>17</v>
      </c>
      <c r="AS670" s="3">
        <f t="shared" si="40"/>
        <v>10.869402173943456</v>
      </c>
    </row>
    <row r="671" spans="38:45" x14ac:dyDescent="0.2">
      <c r="AQ671" s="7">
        <v>2016</v>
      </c>
      <c r="AR671" s="7" t="s">
        <v>18</v>
      </c>
      <c r="AS671" s="3">
        <f t="shared" si="40"/>
        <v>10.534514371382345</v>
      </c>
    </row>
    <row r="672" spans="38:45" x14ac:dyDescent="0.2">
      <c r="AQ672" s="7">
        <v>2016</v>
      </c>
      <c r="AR672" s="7" t="s">
        <v>19</v>
      </c>
      <c r="AS672" s="3">
        <f t="shared" si="40"/>
        <v>7.9342011200694902</v>
      </c>
    </row>
    <row r="673" spans="43:45" x14ac:dyDescent="0.2">
      <c r="AQ673" s="7">
        <v>2016</v>
      </c>
      <c r="AR673" s="7" t="s">
        <v>20</v>
      </c>
      <c r="AS673" s="3">
        <f t="shared" si="40"/>
        <v>11.871023982416418</v>
      </c>
    </row>
    <row r="674" spans="43:45" x14ac:dyDescent="0.2">
      <c r="AQ674" s="7">
        <v>2016</v>
      </c>
      <c r="AR674" s="7" t="s">
        <v>21</v>
      </c>
      <c r="AS674" s="3">
        <f t="shared" si="40"/>
        <v>12.940900149394757</v>
      </c>
    </row>
    <row r="675" spans="43:45" x14ac:dyDescent="0.2">
      <c r="AQ675" s="7">
        <v>2016</v>
      </c>
      <c r="AR675" s="7" t="s">
        <v>22</v>
      </c>
      <c r="AS675" s="3">
        <f t="shared" si="40"/>
        <v>22.255264456215194</v>
      </c>
    </row>
    <row r="676" spans="43:45" x14ac:dyDescent="0.2">
      <c r="AQ676" s="7">
        <v>2016</v>
      </c>
      <c r="AR676" s="7" t="s">
        <v>23</v>
      </c>
      <c r="AS676" s="3">
        <f t="shared" si="40"/>
        <v>12.538935641186638</v>
      </c>
    </row>
    <row r="677" spans="43:45" x14ac:dyDescent="0.2">
      <c r="AQ677" s="7">
        <v>2016</v>
      </c>
      <c r="AR677" s="7" t="s">
        <v>24</v>
      </c>
      <c r="AS677" s="3">
        <f t="shared" si="40"/>
        <v>16.905653803843627</v>
      </c>
    </row>
    <row r="678" spans="43:45" x14ac:dyDescent="0.2">
      <c r="AQ678" s="7">
        <v>2016</v>
      </c>
      <c r="AR678" s="7" t="s">
        <v>25</v>
      </c>
      <c r="AS678" s="3">
        <f t="shared" si="40"/>
        <v>7.4032048799748171</v>
      </c>
    </row>
    <row r="679" spans="43:45" x14ac:dyDescent="0.2">
      <c r="AQ679" s="7">
        <v>2016</v>
      </c>
      <c r="AR679" s="7" t="s">
        <v>26</v>
      </c>
      <c r="AS679" s="3">
        <f t="shared" si="40"/>
        <v>16.902237251809982</v>
      </c>
    </row>
    <row r="680" spans="43:45" x14ac:dyDescent="0.2">
      <c r="AQ680" s="7">
        <v>2016</v>
      </c>
      <c r="AR680" s="7" t="s">
        <v>27</v>
      </c>
      <c r="AS680" s="3">
        <f t="shared" si="40"/>
        <v>17.987914301817614</v>
      </c>
    </row>
    <row r="681" spans="43:45" x14ac:dyDescent="0.2">
      <c r="AQ681" s="7">
        <v>2017</v>
      </c>
      <c r="AR681" s="7" t="s">
        <v>7</v>
      </c>
      <c r="AS681" s="3">
        <f>AL92</f>
        <v>13.489536217079671</v>
      </c>
    </row>
    <row r="682" spans="43:45" x14ac:dyDescent="0.2">
      <c r="AQ682" s="7">
        <v>2017</v>
      </c>
      <c r="AR682" s="7" t="s">
        <v>8</v>
      </c>
      <c r="AS682" s="3">
        <f t="shared" ref="AS682:AS701" si="41">AL93</f>
        <v>9.8923461387566149</v>
      </c>
    </row>
    <row r="683" spans="43:45" x14ac:dyDescent="0.2">
      <c r="AQ683" s="7">
        <v>2017</v>
      </c>
      <c r="AR683" s="7" t="s">
        <v>9</v>
      </c>
      <c r="AS683" s="3">
        <f t="shared" si="41"/>
        <v>14.481624009826524</v>
      </c>
    </row>
    <row r="684" spans="43:45" x14ac:dyDescent="0.2">
      <c r="AQ684" s="7">
        <v>2017</v>
      </c>
      <c r="AR684" s="7" t="s">
        <v>10</v>
      </c>
      <c r="AS684" s="3">
        <f t="shared" si="41"/>
        <v>13.132754097967617</v>
      </c>
    </row>
    <row r="685" spans="43:45" x14ac:dyDescent="0.2">
      <c r="AQ685" s="7">
        <v>2017</v>
      </c>
      <c r="AR685" s="7" t="s">
        <v>11</v>
      </c>
      <c r="AS685" s="3">
        <f t="shared" si="41"/>
        <v>24.44</v>
      </c>
    </row>
    <row r="686" spans="43:45" x14ac:dyDescent="0.2">
      <c r="AQ686" s="7">
        <v>2017</v>
      </c>
      <c r="AR686" s="7" t="s">
        <v>12</v>
      </c>
      <c r="AS686" s="3">
        <f t="shared" si="41"/>
        <v>14.130400948432914</v>
      </c>
    </row>
    <row r="687" spans="43:45" x14ac:dyDescent="0.2">
      <c r="AQ687" s="7">
        <v>2017</v>
      </c>
      <c r="AR687" s="7" t="s">
        <v>13</v>
      </c>
      <c r="AS687" s="3">
        <f t="shared" si="41"/>
        <v>11.806096753149067</v>
      </c>
    </row>
    <row r="688" spans="43:45" x14ac:dyDescent="0.2">
      <c r="AQ688" s="7">
        <v>2017</v>
      </c>
      <c r="AR688" s="7" t="s">
        <v>14</v>
      </c>
      <c r="AS688" s="3">
        <f t="shared" si="41"/>
        <v>11.961675573910298</v>
      </c>
    </row>
    <row r="689" spans="43:45" x14ac:dyDescent="0.2">
      <c r="AQ689" s="7">
        <v>2017</v>
      </c>
      <c r="AR689" s="7" t="s">
        <v>15</v>
      </c>
      <c r="AS689" s="3">
        <f t="shared" si="41"/>
        <v>11.641281758983904</v>
      </c>
    </row>
    <row r="690" spans="43:45" x14ac:dyDescent="0.2">
      <c r="AQ690" s="7">
        <v>2017</v>
      </c>
      <c r="AR690" s="7" t="s">
        <v>16</v>
      </c>
      <c r="AS690" s="3">
        <f t="shared" si="41"/>
        <v>10.738590793153584</v>
      </c>
    </row>
    <row r="691" spans="43:45" x14ac:dyDescent="0.2">
      <c r="AQ691" s="7">
        <v>2017</v>
      </c>
      <c r="AR691" s="7" t="s">
        <v>17</v>
      </c>
      <c r="AS691" s="3">
        <f t="shared" si="41"/>
        <v>12.455617307355961</v>
      </c>
    </row>
    <row r="692" spans="43:45" x14ac:dyDescent="0.2">
      <c r="AQ692" s="7">
        <v>2017</v>
      </c>
      <c r="AR692" s="7" t="s">
        <v>18</v>
      </c>
      <c r="AS692" s="3">
        <f t="shared" si="41"/>
        <v>12.73647880470735</v>
      </c>
    </row>
    <row r="693" spans="43:45" x14ac:dyDescent="0.2">
      <c r="AQ693" s="7">
        <v>2017</v>
      </c>
      <c r="AR693" s="7" t="s">
        <v>19</v>
      </c>
      <c r="AS693" s="3">
        <f t="shared" si="41"/>
        <v>10.663886477804446</v>
      </c>
    </row>
    <row r="694" spans="43:45" x14ac:dyDescent="0.2">
      <c r="AQ694" s="7">
        <v>2017</v>
      </c>
      <c r="AR694" s="7" t="s">
        <v>20</v>
      </c>
      <c r="AS694" s="3">
        <f t="shared" si="41"/>
        <v>11.828583151418991</v>
      </c>
    </row>
    <row r="695" spans="43:45" x14ac:dyDescent="0.2">
      <c r="AQ695" s="7">
        <v>2017</v>
      </c>
      <c r="AR695" s="7" t="s">
        <v>21</v>
      </c>
      <c r="AS695" s="3">
        <f t="shared" si="41"/>
        <v>15.416369102887977</v>
      </c>
    </row>
    <row r="696" spans="43:45" x14ac:dyDescent="0.2">
      <c r="AQ696" s="7">
        <v>2017</v>
      </c>
      <c r="AR696" s="7" t="s">
        <v>22</v>
      </c>
      <c r="AS696" s="3">
        <f t="shared" si="41"/>
        <v>23.740881079774692</v>
      </c>
    </row>
    <row r="697" spans="43:45" x14ac:dyDescent="0.2">
      <c r="AQ697" s="7">
        <v>2017</v>
      </c>
      <c r="AR697" s="7" t="s">
        <v>23</v>
      </c>
      <c r="AS697" s="3">
        <f t="shared" si="41"/>
        <v>14.718268086067452</v>
      </c>
    </row>
    <row r="698" spans="43:45" x14ac:dyDescent="0.2">
      <c r="AQ698" s="7">
        <v>2017</v>
      </c>
      <c r="AR698" s="7" t="s">
        <v>24</v>
      </c>
      <c r="AS698" s="3">
        <f t="shared" si="41"/>
        <v>16.018685434811225</v>
      </c>
    </row>
    <row r="699" spans="43:45" x14ac:dyDescent="0.2">
      <c r="AQ699" s="7">
        <v>2017</v>
      </c>
      <c r="AR699" s="7" t="s">
        <v>25</v>
      </c>
      <c r="AS699" s="3">
        <f t="shared" si="41"/>
        <v>9.9378567463288938</v>
      </c>
    </row>
    <row r="700" spans="43:45" x14ac:dyDescent="0.2">
      <c r="AQ700" s="7">
        <v>2017</v>
      </c>
      <c r="AR700" s="7" t="s">
        <v>26</v>
      </c>
      <c r="AS700" s="3">
        <f t="shared" si="41"/>
        <v>17.228624676214679</v>
      </c>
    </row>
    <row r="701" spans="43:45" x14ac:dyDescent="0.2">
      <c r="AQ701" s="7">
        <v>2017</v>
      </c>
      <c r="AR701" s="7" t="s">
        <v>27</v>
      </c>
      <c r="AS701" s="3">
        <f t="shared" si="41"/>
        <v>17.726387653041964</v>
      </c>
    </row>
    <row r="702" spans="43:45" x14ac:dyDescent="0.2">
      <c r="AQ702" s="7">
        <v>2018</v>
      </c>
      <c r="AR702" s="7" t="s">
        <v>7</v>
      </c>
      <c r="AS702" s="3">
        <f>AM92</f>
        <v>16.288028991119468</v>
      </c>
    </row>
    <row r="703" spans="43:45" x14ac:dyDescent="0.2">
      <c r="AQ703" s="7">
        <v>2018</v>
      </c>
      <c r="AR703" s="7" t="s">
        <v>8</v>
      </c>
      <c r="AS703" s="3">
        <f t="shared" ref="AS703:AS722" si="42">AM93</f>
        <v>12.183791463220013</v>
      </c>
    </row>
    <row r="704" spans="43:45" x14ac:dyDescent="0.2">
      <c r="AQ704" s="7">
        <v>2018</v>
      </c>
      <c r="AR704" s="7" t="s">
        <v>9</v>
      </c>
      <c r="AS704" s="3">
        <f t="shared" si="42"/>
        <v>17.211716526942826</v>
      </c>
    </row>
    <row r="705" spans="43:45" x14ac:dyDescent="0.2">
      <c r="AQ705" s="7">
        <v>2018</v>
      </c>
      <c r="AR705" s="7" t="s">
        <v>10</v>
      </c>
      <c r="AS705" s="3">
        <f t="shared" si="42"/>
        <v>15.428979425437145</v>
      </c>
    </row>
    <row r="706" spans="43:45" x14ac:dyDescent="0.2">
      <c r="AQ706" s="7">
        <v>2018</v>
      </c>
      <c r="AR706" s="7" t="s">
        <v>11</v>
      </c>
      <c r="AS706" s="3">
        <f t="shared" si="42"/>
        <v>27.05</v>
      </c>
    </row>
    <row r="707" spans="43:45" x14ac:dyDescent="0.2">
      <c r="AQ707" s="7">
        <v>2018</v>
      </c>
      <c r="AR707" s="7" t="s">
        <v>12</v>
      </c>
      <c r="AS707" s="3">
        <f t="shared" si="42"/>
        <v>16.695433550429701</v>
      </c>
    </row>
    <row r="708" spans="43:45" x14ac:dyDescent="0.2">
      <c r="AQ708" s="7">
        <v>2018</v>
      </c>
      <c r="AR708" s="7" t="s">
        <v>13</v>
      </c>
      <c r="AS708" s="3">
        <f t="shared" si="42"/>
        <v>14.282481470721422</v>
      </c>
    </row>
    <row r="709" spans="43:45" x14ac:dyDescent="0.2">
      <c r="AQ709" s="7">
        <v>2018</v>
      </c>
      <c r="AR709" s="7" t="s">
        <v>14</v>
      </c>
      <c r="AS709" s="3">
        <f t="shared" si="42"/>
        <v>14.159283281051803</v>
      </c>
    </row>
    <row r="710" spans="43:45" x14ac:dyDescent="0.2">
      <c r="AQ710" s="7">
        <v>2018</v>
      </c>
      <c r="AR710" s="7" t="s">
        <v>15</v>
      </c>
      <c r="AS710" s="3">
        <f t="shared" si="42"/>
        <v>14.264939611728479</v>
      </c>
    </row>
    <row r="711" spans="43:45" x14ac:dyDescent="0.2">
      <c r="AQ711" s="7">
        <v>2018</v>
      </c>
      <c r="AR711" s="7" t="s">
        <v>16</v>
      </c>
      <c r="AS711" s="3">
        <f t="shared" si="42"/>
        <v>13.780813781174095</v>
      </c>
    </row>
    <row r="712" spans="43:45" x14ac:dyDescent="0.2">
      <c r="AQ712" s="7">
        <v>2018</v>
      </c>
      <c r="AR712" s="7" t="s">
        <v>17</v>
      </c>
      <c r="AS712" s="3">
        <f t="shared" si="42"/>
        <v>14.867420850260403</v>
      </c>
    </row>
    <row r="713" spans="43:45" x14ac:dyDescent="0.2">
      <c r="AQ713" s="7">
        <v>2018</v>
      </c>
      <c r="AR713" s="7" t="s">
        <v>18</v>
      </c>
      <c r="AS713" s="3">
        <f t="shared" si="42"/>
        <v>15.512868742378007</v>
      </c>
    </row>
    <row r="714" spans="43:45" x14ac:dyDescent="0.2">
      <c r="AQ714" s="7">
        <v>2018</v>
      </c>
      <c r="AR714" s="7" t="s">
        <v>19</v>
      </c>
      <c r="AS714" s="3">
        <f t="shared" si="42"/>
        <v>13.678889560108367</v>
      </c>
    </row>
    <row r="715" spans="43:45" x14ac:dyDescent="0.2">
      <c r="AQ715" s="7">
        <v>2018</v>
      </c>
      <c r="AR715" s="7" t="s">
        <v>20</v>
      </c>
      <c r="AS715" s="3">
        <f t="shared" si="42"/>
        <v>14.17362227365178</v>
      </c>
    </row>
    <row r="716" spans="43:45" x14ac:dyDescent="0.2">
      <c r="AQ716" s="7">
        <v>2018</v>
      </c>
      <c r="AR716" s="7" t="s">
        <v>21</v>
      </c>
      <c r="AS716" s="3">
        <f t="shared" si="42"/>
        <v>18.537612565988127</v>
      </c>
    </row>
    <row r="717" spans="43:45" x14ac:dyDescent="0.2">
      <c r="AQ717" s="7">
        <v>2018</v>
      </c>
      <c r="AR717" s="7" t="s">
        <v>22</v>
      </c>
      <c r="AS717" s="3">
        <f t="shared" si="42"/>
        <v>26.762714360071655</v>
      </c>
    </row>
    <row r="718" spans="43:45" x14ac:dyDescent="0.2">
      <c r="AQ718" s="7">
        <v>2018</v>
      </c>
      <c r="AR718" s="7" t="s">
        <v>23</v>
      </c>
      <c r="AS718" s="3">
        <f t="shared" si="42"/>
        <v>17.466122038308477</v>
      </c>
    </row>
    <row r="719" spans="43:45" x14ac:dyDescent="0.2">
      <c r="AQ719" s="7">
        <v>2018</v>
      </c>
      <c r="AR719" s="7" t="s">
        <v>24</v>
      </c>
      <c r="AS719" s="3">
        <f t="shared" si="42"/>
        <v>18.549534001557365</v>
      </c>
    </row>
    <row r="720" spans="43:45" x14ac:dyDescent="0.2">
      <c r="AQ720" s="7">
        <v>2018</v>
      </c>
      <c r="AR720" s="7" t="s">
        <v>25</v>
      </c>
      <c r="AS720" s="3">
        <f t="shared" si="42"/>
        <v>13.00328736042751</v>
      </c>
    </row>
    <row r="721" spans="43:45" x14ac:dyDescent="0.2">
      <c r="AQ721" s="7">
        <v>2018</v>
      </c>
      <c r="AR721" s="7" t="s">
        <v>26</v>
      </c>
      <c r="AS721" s="3">
        <f t="shared" si="42"/>
        <v>20.181486517167862</v>
      </c>
    </row>
    <row r="722" spans="43:45" x14ac:dyDescent="0.2">
      <c r="AQ722" s="7">
        <v>2018</v>
      </c>
      <c r="AR722" s="7" t="s">
        <v>27</v>
      </c>
      <c r="AS722" s="3">
        <f t="shared" si="42"/>
        <v>20.566076671256436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P42"/>
  <sheetViews>
    <sheetView topLeftCell="A31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5703125" customWidth="1"/>
  </cols>
  <sheetData>
    <row r="3" spans="3:16" x14ac:dyDescent="0.2">
      <c r="H3" s="4">
        <v>1.2219305566367067</v>
      </c>
      <c r="I3" s="4">
        <v>-0.18876617332464149</v>
      </c>
    </row>
    <row r="4" spans="3:16" x14ac:dyDescent="0.2">
      <c r="H4">
        <f>SUM(H9:H38)</f>
        <v>7.0952724786013643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5" t="s">
        <v>39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 s="3">
        <f>[4]Prices!N3</f>
        <v>6.37</v>
      </c>
      <c r="I7">
        <f>G9</f>
        <v>0.41976126135889569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 s="3">
        <f>[4]Prices!N4</f>
        <v>6.27</v>
      </c>
      <c r="F8">
        <f t="shared" ref="F8:F33" si="1">$H$3*D8+$I$3*D7</f>
        <v>6.459064066034184</v>
      </c>
      <c r="I8">
        <f>G9</f>
        <v>0.41976126135889569</v>
      </c>
      <c r="J8">
        <f>F8+I8</f>
        <v>6.8788253273930797</v>
      </c>
      <c r="M8">
        <f t="shared" ref="M8:M33" si="2">C8</f>
        <v>1984</v>
      </c>
      <c r="N8">
        <f t="shared" si="0"/>
        <v>6.27</v>
      </c>
      <c r="P8" s="2">
        <f t="shared" ref="P8:P33" si="3">J8</f>
        <v>6.8788253273930797</v>
      </c>
    </row>
    <row r="9" spans="3:16" x14ac:dyDescent="0.2">
      <c r="C9">
        <f t="shared" ref="C9:C42" si="4">C8+1</f>
        <v>1985</v>
      </c>
      <c r="D9" s="3">
        <f>[4]Prices!N5</f>
        <v>6.01</v>
      </c>
      <c r="E9">
        <f>Distillate_Prices!$AA$22</f>
        <v>6.58</v>
      </c>
      <c r="F9">
        <f t="shared" si="1"/>
        <v>6.1602387386411044</v>
      </c>
      <c r="G9">
        <f>E9-F9</f>
        <v>0.41976126135889569</v>
      </c>
      <c r="H9">
        <f>G9^2</f>
        <v>0.17619951653761112</v>
      </c>
      <c r="I9">
        <f>G9</f>
        <v>0.41976126135889569</v>
      </c>
      <c r="J9">
        <f t="shared" ref="J9:J33" si="5">F9+I9</f>
        <v>6.58</v>
      </c>
      <c r="M9">
        <f t="shared" si="2"/>
        <v>1985</v>
      </c>
      <c r="N9">
        <f t="shared" si="0"/>
        <v>6.01</v>
      </c>
      <c r="O9">
        <f>E9</f>
        <v>6.58</v>
      </c>
      <c r="P9" s="2">
        <f t="shared" si="3"/>
        <v>6.58</v>
      </c>
    </row>
    <row r="10" spans="3:16" x14ac:dyDescent="0.2">
      <c r="C10">
        <f t="shared" si="4"/>
        <v>1986</v>
      </c>
      <c r="D10" s="3">
        <f>[4]Prices!N6</f>
        <v>3.87</v>
      </c>
      <c r="F10">
        <f t="shared" si="1"/>
        <v>3.5943865525029599</v>
      </c>
      <c r="I10">
        <f>(0.67*G9+0.33*G12)</f>
        <v>0.6178882478297838</v>
      </c>
      <c r="J10">
        <f t="shared" si="5"/>
        <v>4.2122748003327439</v>
      </c>
      <c r="M10">
        <f t="shared" si="2"/>
        <v>1986</v>
      </c>
      <c r="N10">
        <f t="shared" si="0"/>
        <v>3.87</v>
      </c>
      <c r="P10" s="2">
        <f t="shared" si="3"/>
        <v>4.2122748003327439</v>
      </c>
    </row>
    <row r="11" spans="3:16" x14ac:dyDescent="0.2">
      <c r="C11">
        <f t="shared" si="4"/>
        <v>1987</v>
      </c>
      <c r="D11" s="3">
        <f>[4]Prices!N7</f>
        <v>4.3</v>
      </c>
      <c r="F11">
        <f t="shared" si="1"/>
        <v>4.5237763027714761</v>
      </c>
      <c r="I11">
        <f>(0.33*G9+0.67*G12)</f>
        <v>0.82201908237554722</v>
      </c>
      <c r="J11">
        <f t="shared" si="5"/>
        <v>5.3457953851470235</v>
      </c>
      <c r="M11">
        <f t="shared" si="2"/>
        <v>1987</v>
      </c>
      <c r="N11">
        <f t="shared" si="0"/>
        <v>4.3</v>
      </c>
      <c r="P11" s="2">
        <f t="shared" si="3"/>
        <v>5.3457953851470235</v>
      </c>
    </row>
    <row r="12" spans="3:16" x14ac:dyDescent="0.2">
      <c r="C12">
        <f t="shared" si="4"/>
        <v>1988</v>
      </c>
      <c r="D12" s="3">
        <f>[4]Prices!N8</f>
        <v>3.91</v>
      </c>
      <c r="E12">
        <f>Distillate_Prices!AA25</f>
        <v>4.9862000000000002</v>
      </c>
      <c r="F12">
        <f t="shared" si="1"/>
        <v>3.966053931153565</v>
      </c>
      <c r="G12">
        <f>E12-F12</f>
        <v>1.0201460688464352</v>
      </c>
      <c r="H12">
        <f>G12^2</f>
        <v>1.0406980017828358</v>
      </c>
      <c r="I12">
        <f>G12</f>
        <v>1.0201460688464352</v>
      </c>
      <c r="J12">
        <f t="shared" si="5"/>
        <v>4.9862000000000002</v>
      </c>
      <c r="M12">
        <f t="shared" si="2"/>
        <v>1988</v>
      </c>
      <c r="N12">
        <f t="shared" si="0"/>
        <v>3.91</v>
      </c>
      <c r="O12">
        <f>E12</f>
        <v>4.9862000000000002</v>
      </c>
      <c r="P12" s="2">
        <f t="shared" si="3"/>
        <v>4.9862000000000002</v>
      </c>
    </row>
    <row r="13" spans="3:16" x14ac:dyDescent="0.2">
      <c r="C13">
        <f t="shared" si="4"/>
        <v>1989</v>
      </c>
      <c r="D13" s="3">
        <f>[4]Prices!N9</f>
        <v>4.5999999999999996</v>
      </c>
      <c r="F13">
        <f t="shared" si="1"/>
        <v>4.8828048228295025</v>
      </c>
      <c r="I13">
        <f>(0.67*G12+0.33*G15)</f>
        <v>1.0064210802137221</v>
      </c>
      <c r="J13">
        <f t="shared" si="5"/>
        <v>5.8892259030432248</v>
      </c>
      <c r="M13">
        <f t="shared" si="2"/>
        <v>1989</v>
      </c>
      <c r="N13">
        <f t="shared" si="0"/>
        <v>4.5999999999999996</v>
      </c>
      <c r="P13" s="2">
        <f t="shared" si="3"/>
        <v>5.8892259030432248</v>
      </c>
    </row>
    <row r="14" spans="3:16" x14ac:dyDescent="0.2">
      <c r="C14">
        <f t="shared" si="4"/>
        <v>1990</v>
      </c>
      <c r="D14" s="3">
        <f>[4]Prices!N10</f>
        <v>5.62</v>
      </c>
      <c r="F14">
        <f t="shared" si="1"/>
        <v>5.9989253310049415</v>
      </c>
      <c r="I14">
        <f>(0.33*G12+0.67*G15)</f>
        <v>0.99228018283456332</v>
      </c>
      <c r="J14">
        <f t="shared" si="5"/>
        <v>6.9912055138395051</v>
      </c>
      <c r="M14">
        <f t="shared" si="2"/>
        <v>1990</v>
      </c>
      <c r="N14">
        <f t="shared" si="0"/>
        <v>5.62</v>
      </c>
      <c r="P14" s="2">
        <f t="shared" si="3"/>
        <v>6.9912055138395051</v>
      </c>
    </row>
    <row r="15" spans="3:16" x14ac:dyDescent="0.2">
      <c r="C15">
        <f t="shared" si="4"/>
        <v>1991</v>
      </c>
      <c r="D15" s="3">
        <f>[4]Prices!N11</f>
        <v>5.03</v>
      </c>
      <c r="E15">
        <f>Distillate_Prices!AA28</f>
        <v>6.0640000000000001</v>
      </c>
      <c r="F15">
        <f t="shared" si="1"/>
        <v>5.0854448057981498</v>
      </c>
      <c r="G15">
        <f>E15-F15</f>
        <v>0.97855519420185022</v>
      </c>
      <c r="H15">
        <f>G15^2</f>
        <v>0.95757026809942081</v>
      </c>
      <c r="I15">
        <f>G15</f>
        <v>0.97855519420185022</v>
      </c>
      <c r="J15">
        <f t="shared" si="5"/>
        <v>6.0640000000000001</v>
      </c>
      <c r="M15">
        <f t="shared" si="2"/>
        <v>1991</v>
      </c>
      <c r="N15">
        <f t="shared" si="0"/>
        <v>5.03</v>
      </c>
      <c r="O15">
        <f>E15</f>
        <v>6.0640000000000001</v>
      </c>
      <c r="P15" s="2">
        <f t="shared" si="3"/>
        <v>6.0640000000000001</v>
      </c>
    </row>
    <row r="16" spans="3:16" x14ac:dyDescent="0.2">
      <c r="C16">
        <f t="shared" si="4"/>
        <v>1992</v>
      </c>
      <c r="D16" s="3">
        <f>[4]Prices!N12</f>
        <v>4.87</v>
      </c>
      <c r="F16">
        <f t="shared" si="1"/>
        <v>5.0013079589978151</v>
      </c>
      <c r="I16">
        <f>(0.67*G15+0.33*G18)</f>
        <v>0.89740520038511984</v>
      </c>
      <c r="J16">
        <f t="shared" si="5"/>
        <v>5.8987131593829352</v>
      </c>
      <c r="M16">
        <f t="shared" si="2"/>
        <v>1992</v>
      </c>
      <c r="N16">
        <f t="shared" si="0"/>
        <v>4.87</v>
      </c>
      <c r="P16" s="2">
        <f t="shared" si="3"/>
        <v>5.8987131593829352</v>
      </c>
    </row>
    <row r="17" spans="3:16" x14ac:dyDescent="0.2">
      <c r="C17">
        <f t="shared" si="4"/>
        <v>1993</v>
      </c>
      <c r="D17" s="3">
        <f>[4]Prices!N13</f>
        <v>4.8099999999999996</v>
      </c>
      <c r="F17">
        <f t="shared" si="1"/>
        <v>4.9581947133315545</v>
      </c>
      <c r="I17">
        <f>(0.33*G15+0.67*G18)</f>
        <v>0.81379611584667022</v>
      </c>
      <c r="J17">
        <f t="shared" si="5"/>
        <v>5.7719908291782245</v>
      </c>
      <c r="M17">
        <f t="shared" si="2"/>
        <v>1993</v>
      </c>
      <c r="N17">
        <f t="shared" si="0"/>
        <v>4.8099999999999996</v>
      </c>
      <c r="P17" s="2">
        <f t="shared" si="3"/>
        <v>5.7719908291782245</v>
      </c>
    </row>
    <row r="18" spans="3:16" x14ac:dyDescent="0.2">
      <c r="C18">
        <f t="shared" si="4"/>
        <v>1994</v>
      </c>
      <c r="D18" s="3">
        <f>[4]Prices!N14</f>
        <v>4.62</v>
      </c>
      <c r="E18">
        <f>Distillate_Prices!AA31</f>
        <v>5.47</v>
      </c>
      <c r="F18">
        <f t="shared" si="1"/>
        <v>4.7373538779700599</v>
      </c>
      <c r="G18">
        <f>E18-F18</f>
        <v>0.73264612202993984</v>
      </c>
      <c r="H18">
        <f>G18^2</f>
        <v>0.5367703401255095</v>
      </c>
      <c r="I18">
        <f>G18</f>
        <v>0.73264612202993984</v>
      </c>
      <c r="J18">
        <f t="shared" si="5"/>
        <v>5.47</v>
      </c>
      <c r="M18">
        <f t="shared" si="2"/>
        <v>1994</v>
      </c>
      <c r="N18">
        <f t="shared" si="0"/>
        <v>4.62</v>
      </c>
      <c r="O18">
        <f>E18</f>
        <v>5.47</v>
      </c>
      <c r="P18" s="2">
        <f t="shared" si="3"/>
        <v>5.47</v>
      </c>
    </row>
    <row r="19" spans="3:16" x14ac:dyDescent="0.2">
      <c r="C19">
        <f t="shared" si="4"/>
        <v>1995</v>
      </c>
      <c r="D19" s="3">
        <f>[4]Prices!N15</f>
        <v>4.6399999999999997</v>
      </c>
      <c r="F19">
        <f t="shared" si="1"/>
        <v>4.7976580620344755</v>
      </c>
      <c r="I19">
        <f>0.75*G18+0.25*G22</f>
        <v>0.59159182578300906</v>
      </c>
      <c r="J19">
        <f t="shared" si="5"/>
        <v>5.3892498878174848</v>
      </c>
      <c r="M19">
        <f t="shared" si="2"/>
        <v>1995</v>
      </c>
      <c r="N19">
        <f t="shared" si="0"/>
        <v>4.6399999999999997</v>
      </c>
      <c r="P19" s="2">
        <f t="shared" si="3"/>
        <v>5.3892498878174848</v>
      </c>
    </row>
    <row r="20" spans="3:16" x14ac:dyDescent="0.2">
      <c r="C20">
        <f t="shared" si="4"/>
        <v>1996</v>
      </c>
      <c r="D20" s="3">
        <f>[4]Prices!N16</f>
        <v>5.56</v>
      </c>
      <c r="F20">
        <f t="shared" si="1"/>
        <v>5.918058850673753</v>
      </c>
      <c r="I20">
        <f>0.5*G18+0.5*G22</f>
        <v>0.45053752953607829</v>
      </c>
      <c r="J20">
        <f t="shared" si="5"/>
        <v>6.3685963802098318</v>
      </c>
      <c r="M20">
        <f t="shared" si="2"/>
        <v>1996</v>
      </c>
      <c r="N20">
        <f t="shared" si="0"/>
        <v>5.56</v>
      </c>
      <c r="P20" s="2">
        <f t="shared" si="3"/>
        <v>6.3685963802098318</v>
      </c>
    </row>
    <row r="21" spans="3:16" x14ac:dyDescent="0.2">
      <c r="C21">
        <f t="shared" si="4"/>
        <v>1997</v>
      </c>
      <c r="D21" s="3">
        <f>[4]Prices!N17</f>
        <v>5.13</v>
      </c>
      <c r="F21">
        <f t="shared" si="1"/>
        <v>5.2189638318612985</v>
      </c>
      <c r="I21">
        <f>0.25*G18+0.75*G22</f>
        <v>0.30948323328914751</v>
      </c>
      <c r="J21">
        <f t="shared" si="5"/>
        <v>5.5284470651504458</v>
      </c>
      <c r="M21">
        <f t="shared" si="2"/>
        <v>1997</v>
      </c>
      <c r="N21">
        <f t="shared" si="0"/>
        <v>5.13</v>
      </c>
      <c r="P21" s="2">
        <f t="shared" si="3"/>
        <v>5.5284470651504458</v>
      </c>
    </row>
    <row r="22" spans="3:16" x14ac:dyDescent="0.2">
      <c r="C22">
        <f t="shared" si="4"/>
        <v>1998</v>
      </c>
      <c r="D22" s="3">
        <f>[4]Prices!N18</f>
        <v>4.01</v>
      </c>
      <c r="E22">
        <f>Distillate_Prices!AA35</f>
        <v>4.0999999999999996</v>
      </c>
      <c r="F22">
        <f t="shared" si="1"/>
        <v>3.9315710629577829</v>
      </c>
      <c r="G22">
        <f>E22-F22</f>
        <v>0.16842893704221673</v>
      </c>
      <c r="H22">
        <f>G22^2</f>
        <v>2.8368306833171007E-2</v>
      </c>
      <c r="I22">
        <f>G22</f>
        <v>0.16842893704221673</v>
      </c>
      <c r="J22">
        <f t="shared" si="5"/>
        <v>4.0999999999999996</v>
      </c>
      <c r="M22">
        <f t="shared" si="2"/>
        <v>1998</v>
      </c>
      <c r="N22">
        <f t="shared" si="0"/>
        <v>4.01</v>
      </c>
      <c r="O22">
        <f>E22</f>
        <v>4.0999999999999996</v>
      </c>
      <c r="P22" s="2">
        <f t="shared" si="3"/>
        <v>4.0999999999999996</v>
      </c>
    </row>
    <row r="23" spans="3:16" x14ac:dyDescent="0.2">
      <c r="C23">
        <f t="shared" si="4"/>
        <v>1999</v>
      </c>
      <c r="D23" s="3">
        <f>[4]Prices!N19</f>
        <v>4.6100000000000003</v>
      </c>
      <c r="F23">
        <f t="shared" si="1"/>
        <v>4.8761475110634063</v>
      </c>
      <c r="I23">
        <f>0.75*G22+0.25*G26</f>
        <v>0.37427786677875829</v>
      </c>
      <c r="J23">
        <f t="shared" si="5"/>
        <v>5.2504253778421646</v>
      </c>
      <c r="M23">
        <f t="shared" si="2"/>
        <v>1999</v>
      </c>
      <c r="N23">
        <f t="shared" si="0"/>
        <v>4.6100000000000003</v>
      </c>
      <c r="P23" s="2">
        <f t="shared" si="3"/>
        <v>5.2504253778421646</v>
      </c>
    </row>
    <row r="24" spans="3:16" x14ac:dyDescent="0.2">
      <c r="C24">
        <f t="shared" si="4"/>
        <v>2000</v>
      </c>
      <c r="D24" s="3">
        <f>[4]Prices!N20</f>
        <v>7.15</v>
      </c>
      <c r="F24">
        <f t="shared" si="1"/>
        <v>7.8665914209258556</v>
      </c>
      <c r="I24">
        <f>0.5*G22+0.5*G26</f>
        <v>0.58012679651529986</v>
      </c>
      <c r="J24">
        <f t="shared" si="5"/>
        <v>8.4467182174411555</v>
      </c>
      <c r="M24">
        <f t="shared" si="2"/>
        <v>2000</v>
      </c>
      <c r="N24">
        <f t="shared" si="0"/>
        <v>7.15</v>
      </c>
      <c r="P24" s="2">
        <f t="shared" si="3"/>
        <v>8.4467182174411555</v>
      </c>
    </row>
    <row r="25" spans="3:16" x14ac:dyDescent="0.2">
      <c r="C25">
        <f t="shared" si="4"/>
        <v>2001</v>
      </c>
      <c r="D25" s="3">
        <f>[4]Prices!N21</f>
        <v>6.54</v>
      </c>
      <c r="F25">
        <f t="shared" si="1"/>
        <v>6.6417477011328749</v>
      </c>
      <c r="I25">
        <f>0.25*G22+0.75*G26</f>
        <v>0.78597572625184142</v>
      </c>
      <c r="J25">
        <f t="shared" si="5"/>
        <v>7.4277234273847164</v>
      </c>
      <c r="M25">
        <f t="shared" si="2"/>
        <v>2001</v>
      </c>
      <c r="N25">
        <f t="shared" si="0"/>
        <v>6.54</v>
      </c>
      <c r="P25" s="2">
        <f t="shared" si="3"/>
        <v>7.4277234273847164</v>
      </c>
    </row>
    <row r="26" spans="3:16" x14ac:dyDescent="0.2">
      <c r="C26">
        <f t="shared" si="4"/>
        <v>2002</v>
      </c>
      <c r="D26" s="3">
        <f>[4]Prices!N22</f>
        <v>5.96</v>
      </c>
      <c r="E26">
        <f>Distillate_Prices!AA39</f>
        <v>7.04</v>
      </c>
      <c r="F26">
        <f t="shared" si="1"/>
        <v>6.048175344011617</v>
      </c>
      <c r="G26">
        <f>E26-F26</f>
        <v>0.99182465598838299</v>
      </c>
      <c r="H26">
        <f>G26^2</f>
        <v>0.98371614822647424</v>
      </c>
      <c r="I26">
        <f>G26</f>
        <v>0.99182465598838299</v>
      </c>
      <c r="J26">
        <f t="shared" si="5"/>
        <v>7.04</v>
      </c>
      <c r="M26">
        <f t="shared" si="2"/>
        <v>2002</v>
      </c>
      <c r="N26">
        <f t="shared" si="0"/>
        <v>5.96</v>
      </c>
      <c r="O26">
        <f>E26</f>
        <v>7.04</v>
      </c>
      <c r="P26" s="2">
        <f t="shared" si="3"/>
        <v>7.04</v>
      </c>
    </row>
    <row r="27" spans="3:16" x14ac:dyDescent="0.2">
      <c r="C27">
        <f t="shared" si="4"/>
        <v>2003</v>
      </c>
      <c r="D27" s="3">
        <f>[4]Prices!N23</f>
        <v>7.23</v>
      </c>
      <c r="F27">
        <f t="shared" si="1"/>
        <v>7.7095115314685261</v>
      </c>
      <c r="I27">
        <f>0.75*G26+0.25*G30</f>
        <v>0.98943638993528316</v>
      </c>
      <c r="J27">
        <f t="shared" si="5"/>
        <v>8.6989479214038088</v>
      </c>
      <c r="M27">
        <f t="shared" si="2"/>
        <v>2003</v>
      </c>
      <c r="N27">
        <f t="shared" si="0"/>
        <v>7.23</v>
      </c>
      <c r="P27" s="2">
        <f t="shared" si="3"/>
        <v>8.6989479214038088</v>
      </c>
    </row>
    <row r="28" spans="3:16" x14ac:dyDescent="0.2">
      <c r="C28">
        <f t="shared" si="4"/>
        <v>2004</v>
      </c>
      <c r="D28" s="3">
        <f>[4]Prices!N24</f>
        <v>9.4499999999999993</v>
      </c>
      <c r="F28">
        <f t="shared" si="1"/>
        <v>10.182464327079719</v>
      </c>
      <c r="I28">
        <f>0.5*G26+0.5*G30</f>
        <v>0.98704812388218333</v>
      </c>
      <c r="J28">
        <f t="shared" si="5"/>
        <v>11.169512450961903</v>
      </c>
      <c r="M28">
        <f t="shared" si="2"/>
        <v>2004</v>
      </c>
      <c r="N28">
        <f t="shared" si="0"/>
        <v>9.4499999999999993</v>
      </c>
      <c r="P28" s="2">
        <f t="shared" si="3"/>
        <v>11.169512450961903</v>
      </c>
    </row>
    <row r="29" spans="3:16" x14ac:dyDescent="0.2">
      <c r="C29">
        <f t="shared" si="4"/>
        <v>2005</v>
      </c>
      <c r="D29" s="3">
        <f>[4]Prices!N25</f>
        <v>13.35</v>
      </c>
      <c r="F29">
        <f t="shared" si="1"/>
        <v>14.528932593182173</v>
      </c>
      <c r="I29">
        <f>0.25*G26+0.75*G30</f>
        <v>0.9846598578290835</v>
      </c>
      <c r="J29">
        <f t="shared" si="5"/>
        <v>15.513592451011256</v>
      </c>
      <c r="M29">
        <f t="shared" si="2"/>
        <v>2005</v>
      </c>
      <c r="N29">
        <f t="shared" si="0"/>
        <v>13.35</v>
      </c>
      <c r="P29" s="2">
        <f t="shared" si="3"/>
        <v>15.513592451011256</v>
      </c>
    </row>
    <row r="30" spans="3:16" x14ac:dyDescent="0.2">
      <c r="C30">
        <f t="shared" si="4"/>
        <v>2006</v>
      </c>
      <c r="D30" s="3">
        <f>[4]Prices!N26</f>
        <v>15.31</v>
      </c>
      <c r="E30">
        <f>Distillate_Prices!AA43</f>
        <v>17.170000000000002</v>
      </c>
      <c r="F30">
        <f t="shared" si="1"/>
        <v>16.187728408224018</v>
      </c>
      <c r="G30">
        <f>E30-F30</f>
        <v>0.98227159177598367</v>
      </c>
      <c r="H30">
        <f>G30^2</f>
        <v>0.96485748001012472</v>
      </c>
      <c r="I30">
        <f>G30</f>
        <v>0.98227159177598367</v>
      </c>
      <c r="J30">
        <f t="shared" si="5"/>
        <v>17.170000000000002</v>
      </c>
      <c r="M30">
        <f t="shared" si="2"/>
        <v>2006</v>
      </c>
      <c r="N30">
        <f t="shared" si="0"/>
        <v>15.31</v>
      </c>
      <c r="O30">
        <f>E30</f>
        <v>17.170000000000002</v>
      </c>
      <c r="P30" s="2">
        <f t="shared" si="3"/>
        <v>17.170000000000002</v>
      </c>
    </row>
    <row r="31" spans="3:16" x14ac:dyDescent="0.2">
      <c r="C31">
        <f t="shared" si="4"/>
        <v>2007</v>
      </c>
      <c r="D31" s="3">
        <f>[4]Prices!N27</f>
        <v>16.809999999999999</v>
      </c>
      <c r="F31">
        <f t="shared" si="1"/>
        <v>17.650642543462777</v>
      </c>
      <c r="I31">
        <f>0.75*G30+0.25*G34</f>
        <v>0.736713549607102</v>
      </c>
      <c r="J31">
        <f t="shared" si="5"/>
        <v>18.387356093069879</v>
      </c>
      <c r="M31">
        <f t="shared" si="2"/>
        <v>2007</v>
      </c>
      <c r="N31">
        <f t="shared" si="0"/>
        <v>16.809999999999999</v>
      </c>
      <c r="P31" s="2">
        <f t="shared" si="3"/>
        <v>18.387356093069879</v>
      </c>
    </row>
    <row r="32" spans="3:16" x14ac:dyDescent="0.2">
      <c r="C32">
        <f t="shared" si="4"/>
        <v>2008</v>
      </c>
      <c r="D32" s="3">
        <f>[4]Prices!N28</f>
        <v>23.12</v>
      </c>
      <c r="F32">
        <f t="shared" si="1"/>
        <v>25.07787509585344</v>
      </c>
      <c r="I32">
        <f>0.5*G30+0.5*G34</f>
        <v>0.49115550743822034</v>
      </c>
      <c r="J32">
        <f t="shared" si="5"/>
        <v>25.569030603291658</v>
      </c>
      <c r="M32">
        <f t="shared" si="2"/>
        <v>2008</v>
      </c>
      <c r="N32">
        <f t="shared" si="0"/>
        <v>23.12</v>
      </c>
      <c r="P32" s="2">
        <f t="shared" si="3"/>
        <v>25.569030603291658</v>
      </c>
    </row>
    <row r="33" spans="3:16" x14ac:dyDescent="0.2">
      <c r="C33">
        <f t="shared" si="4"/>
        <v>2009</v>
      </c>
      <c r="D33" s="3">
        <f>[4]Prices!N29</f>
        <v>13.8</v>
      </c>
      <c r="F33">
        <f t="shared" si="1"/>
        <v>12.498367754320842</v>
      </c>
      <c r="I33">
        <f>0.25*G30+0.75*G34</f>
        <v>0.24559746526933868</v>
      </c>
      <c r="J33">
        <f t="shared" si="5"/>
        <v>12.74396521959018</v>
      </c>
      <c r="M33">
        <f t="shared" si="2"/>
        <v>2009</v>
      </c>
      <c r="N33">
        <f t="shared" si="0"/>
        <v>13.8</v>
      </c>
      <c r="P33" s="2">
        <f t="shared" si="3"/>
        <v>12.74396521959018</v>
      </c>
    </row>
    <row r="34" spans="3:16" x14ac:dyDescent="0.2">
      <c r="C34">
        <f t="shared" si="4"/>
        <v>2010</v>
      </c>
      <c r="D34">
        <f>[4]Prices!N30</f>
        <v>17.37</v>
      </c>
      <c r="E34">
        <f>Distillate_Prices!AA47</f>
        <v>18.62</v>
      </c>
      <c r="F34">
        <f>$H$3*D34+$I$3*D33</f>
        <v>18.619960576899544</v>
      </c>
      <c r="G34">
        <f>E34-F34</f>
        <v>3.9423100457014471E-5</v>
      </c>
      <c r="H34">
        <f>G34^2</f>
        <v>1.5541808496438545E-9</v>
      </c>
      <c r="I34">
        <f>G34</f>
        <v>3.9423100457014471E-5</v>
      </c>
      <c r="J34">
        <f>F34+I34</f>
        <v>18.62</v>
      </c>
      <c r="M34">
        <f>C34</f>
        <v>2010</v>
      </c>
      <c r="N34">
        <f t="shared" si="0"/>
        <v>17.37</v>
      </c>
      <c r="O34">
        <f>E34</f>
        <v>18.62</v>
      </c>
      <c r="P34" s="2">
        <f>J34</f>
        <v>18.62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24.251227010375981</v>
      </c>
      <c r="I35">
        <f>0.75*G34+0.25*G38</f>
        <v>-0.38784061194151231</v>
      </c>
      <c r="J35">
        <f t="shared" ref="J35:J42" si="7">F35+I35</f>
        <v>23.863386398434468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23.863386398434468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24.69463300171941</v>
      </c>
      <c r="I36">
        <f>0.5*G34+0.5*G38</f>
        <v>-0.77572064698348164</v>
      </c>
      <c r="J36">
        <f t="shared" si="7"/>
        <v>23.91891235473593</v>
      </c>
      <c r="M36">
        <f t="shared" si="8"/>
        <v>2012</v>
      </c>
      <c r="N36">
        <f t="shared" si="0"/>
        <v>23.69</v>
      </c>
      <c r="P36" s="2">
        <f t="shared" si="9"/>
        <v>23.91891235473593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24.280155351600953</v>
      </c>
      <c r="I37">
        <f>0.25*G34+0.75*G38</f>
        <v>-1.163600682025451</v>
      </c>
      <c r="J37">
        <f t="shared" si="7"/>
        <v>23.116554669575503</v>
      </c>
      <c r="M37">
        <f t="shared" si="8"/>
        <v>2013</v>
      </c>
      <c r="N37">
        <f t="shared" si="0"/>
        <v>23.53</v>
      </c>
      <c r="P37" s="2">
        <f t="shared" si="9"/>
        <v>23.116554669575503</v>
      </c>
    </row>
    <row r="38" spans="3:16" x14ac:dyDescent="0.2">
      <c r="C38">
        <f t="shared" si="4"/>
        <v>2014</v>
      </c>
      <c r="D38">
        <f>[4]Prices!N34</f>
        <v>23.49</v>
      </c>
      <c r="E38">
        <f>Distillate_Prices!AA51</f>
        <v>22.71</v>
      </c>
      <c r="F38">
        <f t="shared" si="6"/>
        <v>24.261480717067421</v>
      </c>
      <c r="G38">
        <f>E38-F38</f>
        <v>-1.5514807170674203</v>
      </c>
      <c r="H38">
        <f>G38^2</f>
        <v>2.4070924154320368</v>
      </c>
      <c r="I38">
        <f>G38</f>
        <v>-1.5514807170674203</v>
      </c>
      <c r="J38">
        <f t="shared" si="7"/>
        <v>22.71</v>
      </c>
      <c r="M38">
        <f t="shared" si="8"/>
        <v>2014</v>
      </c>
      <c r="N38">
        <f t="shared" si="0"/>
        <v>23.49</v>
      </c>
      <c r="O38">
        <f>E38</f>
        <v>22.71</v>
      </c>
      <c r="P38" s="2">
        <f t="shared" si="9"/>
        <v>22.71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12.941735103978143</v>
      </c>
      <c r="I39" s="16">
        <f>I38</f>
        <v>-1.5514807170674203</v>
      </c>
      <c r="J39">
        <f t="shared" si="7"/>
        <v>11.390254386910723</v>
      </c>
      <c r="M39">
        <f t="shared" si="8"/>
        <v>2015</v>
      </c>
      <c r="N39">
        <f t="shared" si="0"/>
        <v>14.22</v>
      </c>
      <c r="P39" s="2">
        <f t="shared" si="9"/>
        <v>11.390254386910723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12.113324056194115</v>
      </c>
      <c r="I40" s="16">
        <f t="shared" ref="I40:I42" si="10">I39</f>
        <v>-1.5514807170674203</v>
      </c>
      <c r="J40">
        <f t="shared" si="7"/>
        <v>10.561843339126694</v>
      </c>
      <c r="M40">
        <f t="shared" si="8"/>
        <v>2016</v>
      </c>
      <c r="N40">
        <f t="shared" si="0"/>
        <v>12.11</v>
      </c>
      <c r="P40" s="2">
        <f t="shared" si="9"/>
        <v>10.561843339126694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15.041016934147091</v>
      </c>
      <c r="I41" s="16">
        <f t="shared" si="10"/>
        <v>-1.5514807170674203</v>
      </c>
      <c r="J41">
        <f t="shared" si="7"/>
        <v>13.489536217079671</v>
      </c>
      <c r="M41">
        <f t="shared" si="8"/>
        <v>2017</v>
      </c>
      <c r="N41">
        <f t="shared" si="0"/>
        <v>14.18</v>
      </c>
      <c r="P41" s="2">
        <f t="shared" si="9"/>
        <v>13.489536217079671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17.839509708186888</v>
      </c>
      <c r="I42" s="16">
        <f t="shared" si="10"/>
        <v>-1.5514807170674203</v>
      </c>
      <c r="J42">
        <f t="shared" si="7"/>
        <v>16.288028991119468</v>
      </c>
      <c r="M42">
        <f t="shared" si="8"/>
        <v>2018</v>
      </c>
      <c r="N42">
        <f t="shared" si="0"/>
        <v>16.79</v>
      </c>
      <c r="P42" s="2">
        <f t="shared" si="9"/>
        <v>16.288028991119468</v>
      </c>
    </row>
  </sheetData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P42"/>
  <sheetViews>
    <sheetView workbookViewId="0">
      <selection activeCell="H4" sqref="H4"/>
    </sheetView>
  </sheetViews>
  <sheetFormatPr defaultRowHeight="12.75" x14ac:dyDescent="0.2"/>
  <cols>
    <col min="9" max="9" width="11.140625" customWidth="1"/>
    <col min="10" max="10" width="10.7109375" customWidth="1"/>
    <col min="11" max="11" width="10.85546875" customWidth="1"/>
  </cols>
  <sheetData>
    <row r="3" spans="3:16" x14ac:dyDescent="0.2">
      <c r="H3" s="4">
        <v>0.49989673098848458</v>
      </c>
      <c r="I3" s="4">
        <v>0.47667384376012184</v>
      </c>
    </row>
    <row r="4" spans="3:16" x14ac:dyDescent="0.2">
      <c r="H4">
        <f>SUM(H9:H38)</f>
        <v>59.734289391271652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5" t="s">
        <v>39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0.3668756463832441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6.1707648880497743</v>
      </c>
      <c r="I8">
        <f>G9</f>
        <v>0.3668756463832441</v>
      </c>
      <c r="J8">
        <f>F8+I8</f>
        <v>6.5376405344330184</v>
      </c>
      <c r="M8">
        <f t="shared" ref="M8:M33" si="2">C8</f>
        <v>1984</v>
      </c>
      <c r="N8">
        <f t="shared" si="0"/>
        <v>6.27</v>
      </c>
      <c r="P8" s="2">
        <f t="shared" ref="P8:P33" si="3">J8</f>
        <v>6.5376405344330184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Distillate_Prices!$AB$22</f>
        <v>6.36</v>
      </c>
      <c r="F9">
        <f t="shared" si="1"/>
        <v>5.9931243536167562</v>
      </c>
      <c r="G9">
        <f>E9-F9</f>
        <v>0.3668756463832441</v>
      </c>
      <c r="H9">
        <f>G9^2</f>
        <v>0.13459773990912316</v>
      </c>
      <c r="I9">
        <f>G9</f>
        <v>0.3668756463832441</v>
      </c>
      <c r="J9">
        <f t="shared" ref="J9:J33" si="5">F9+I9</f>
        <v>6.36</v>
      </c>
      <c r="M9">
        <f t="shared" si="2"/>
        <v>1985</v>
      </c>
      <c r="N9">
        <f t="shared" si="0"/>
        <v>6.01</v>
      </c>
      <c r="O9">
        <f>E9</f>
        <v>6.36</v>
      </c>
      <c r="P9" s="2">
        <f t="shared" si="3"/>
        <v>6.36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4.7994101499237676</v>
      </c>
      <c r="I10">
        <f>(0.67*G9+0.33*G12)</f>
        <v>9.2589746786718996E-2</v>
      </c>
      <c r="J10">
        <f t="shared" si="5"/>
        <v>4.8919998967104865</v>
      </c>
      <c r="M10">
        <f t="shared" si="2"/>
        <v>1986</v>
      </c>
      <c r="N10">
        <f t="shared" si="0"/>
        <v>3.87</v>
      </c>
      <c r="P10" s="2">
        <f t="shared" si="3"/>
        <v>4.8919998967104865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3.9942837186021554</v>
      </c>
      <c r="I11">
        <f>(0.33*G9+0.67*G12)</f>
        <v>-0.19000784673697357</v>
      </c>
      <c r="J11">
        <f t="shared" si="5"/>
        <v>3.8042758718651819</v>
      </c>
      <c r="M11">
        <f t="shared" si="2"/>
        <v>1987</v>
      </c>
      <c r="N11">
        <f t="shared" si="0"/>
        <v>4.3</v>
      </c>
      <c r="P11" s="2">
        <f t="shared" si="3"/>
        <v>3.8042758718651819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Distillate_Prices!AB25</f>
        <v>3.54</v>
      </c>
      <c r="F12">
        <f t="shared" si="1"/>
        <v>4.0042937463334987</v>
      </c>
      <c r="G12">
        <f>E12-F12</f>
        <v>-0.46429374633349862</v>
      </c>
      <c r="H12">
        <f>G12^2</f>
        <v>0.21556868288439518</v>
      </c>
      <c r="I12">
        <f>G12</f>
        <v>-0.46429374633349862</v>
      </c>
      <c r="J12">
        <f t="shared" si="5"/>
        <v>3.54</v>
      </c>
      <c r="M12">
        <f t="shared" si="2"/>
        <v>1988</v>
      </c>
      <c r="N12">
        <f t="shared" si="0"/>
        <v>3.91</v>
      </c>
      <c r="O12">
        <f>E12</f>
        <v>3.54</v>
      </c>
      <c r="P12" s="2">
        <f t="shared" si="3"/>
        <v>3.54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4.1633196916491055</v>
      </c>
      <c r="I13">
        <f>(0.67*G12+0.33*G15)</f>
        <v>-0.32440470444875191</v>
      </c>
      <c r="J13">
        <f t="shared" si="5"/>
        <v>3.8389149872003534</v>
      </c>
      <c r="M13">
        <f t="shared" si="2"/>
        <v>1989</v>
      </c>
      <c r="N13">
        <f t="shared" si="0"/>
        <v>4.5999999999999996</v>
      </c>
      <c r="P13" s="2">
        <f t="shared" si="3"/>
        <v>3.8389149872003534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5.0021193094518441</v>
      </c>
      <c r="I14">
        <f>(0.33*G12+0.67*G15)</f>
        <v>-0.18027660068870982</v>
      </c>
      <c r="J14">
        <f t="shared" si="5"/>
        <v>4.8218427087631346</v>
      </c>
      <c r="M14">
        <f t="shared" si="2"/>
        <v>1990</v>
      </c>
      <c r="N14">
        <f t="shared" si="0"/>
        <v>5.62</v>
      </c>
      <c r="P14" s="2">
        <f t="shared" si="3"/>
        <v>4.8218427087631346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Distillate_Prices!AB28</f>
        <v>5.1529999999999996</v>
      </c>
      <c r="F15">
        <f t="shared" si="1"/>
        <v>5.1933875588039626</v>
      </c>
      <c r="G15">
        <f>E15-F15</f>
        <v>-4.0387558803963053E-2</v>
      </c>
      <c r="H15">
        <f>G15^2</f>
        <v>1.6311549061435735E-3</v>
      </c>
      <c r="I15">
        <f>G15</f>
        <v>-4.0387558803963053E-2</v>
      </c>
      <c r="J15">
        <f t="shared" si="5"/>
        <v>5.1529999999999996</v>
      </c>
      <c r="M15">
        <f t="shared" si="2"/>
        <v>1991</v>
      </c>
      <c r="N15">
        <f t="shared" si="0"/>
        <v>5.03</v>
      </c>
      <c r="O15">
        <f>E15</f>
        <v>5.1529999999999996</v>
      </c>
      <c r="P15" s="2">
        <f t="shared" si="3"/>
        <v>5.1529999999999996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4.8321665140273327</v>
      </c>
      <c r="I16">
        <f>(0.67*G15+0.33*G18)</f>
        <v>-0.16972661266414019</v>
      </c>
      <c r="J16">
        <f t="shared" si="5"/>
        <v>4.6624399013631921</v>
      </c>
      <c r="M16">
        <f t="shared" si="2"/>
        <v>1992</v>
      </c>
      <c r="N16">
        <f t="shared" si="0"/>
        <v>4.87</v>
      </c>
      <c r="P16" s="2">
        <f t="shared" si="3"/>
        <v>4.6624399013631921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4.725904895166404</v>
      </c>
      <c r="I17">
        <f>(0.33*G15+0.67*G18)</f>
        <v>-0.3029850317928075</v>
      </c>
      <c r="J17">
        <f t="shared" si="5"/>
        <v>4.4229198633735969</v>
      </c>
      <c r="M17">
        <f t="shared" si="2"/>
        <v>1993</v>
      </c>
      <c r="N17">
        <f t="shared" si="0"/>
        <v>4.8099999999999996</v>
      </c>
      <c r="P17" s="2">
        <f t="shared" si="3"/>
        <v>4.4229198633735969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Distillate_Prices!AB31</f>
        <v>4.17</v>
      </c>
      <c r="F18">
        <f t="shared" si="1"/>
        <v>4.6023240856529846</v>
      </c>
      <c r="G18">
        <f>E18-F18</f>
        <v>-0.43232408565298464</v>
      </c>
      <c r="H18">
        <f>G18^2</f>
        <v>0.18690411503568918</v>
      </c>
      <c r="I18">
        <f>G18</f>
        <v>-0.43232408565298464</v>
      </c>
      <c r="J18">
        <f t="shared" si="5"/>
        <v>4.17</v>
      </c>
      <c r="M18">
        <f t="shared" si="2"/>
        <v>1994</v>
      </c>
      <c r="N18">
        <f t="shared" si="0"/>
        <v>4.62</v>
      </c>
      <c r="O18">
        <f>E18</f>
        <v>4.17</v>
      </c>
      <c r="P18" s="2">
        <f t="shared" si="3"/>
        <v>4.17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4.5217539899583308</v>
      </c>
      <c r="I19">
        <f>0.75*G18+0.25*G22</f>
        <v>-9.172374167805053E-2</v>
      </c>
      <c r="J19">
        <f t="shared" si="5"/>
        <v>4.4300302482802802</v>
      </c>
      <c r="M19">
        <f t="shared" si="2"/>
        <v>1995</v>
      </c>
      <c r="N19">
        <f t="shared" si="0"/>
        <v>4.6399999999999997</v>
      </c>
      <c r="P19" s="2">
        <f t="shared" si="3"/>
        <v>4.4300302482802802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4.9911924593429386</v>
      </c>
      <c r="I20">
        <f>0.5*G18+0.5*G22</f>
        <v>0.24887660229688358</v>
      </c>
      <c r="J20">
        <f t="shared" si="5"/>
        <v>5.2400690616398222</v>
      </c>
      <c r="M20">
        <f t="shared" si="2"/>
        <v>1996</v>
      </c>
      <c r="N20">
        <f t="shared" si="0"/>
        <v>5.56</v>
      </c>
      <c r="P20" s="2">
        <f t="shared" si="3"/>
        <v>5.2400690616398222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5.2147768012772033</v>
      </c>
      <c r="I21">
        <f>0.25*G18+0.75*G22</f>
        <v>0.58947694627181768</v>
      </c>
      <c r="J21">
        <f t="shared" si="5"/>
        <v>5.804253747549021</v>
      </c>
      <c r="M21">
        <f t="shared" si="2"/>
        <v>1997</v>
      </c>
      <c r="N21">
        <f t="shared" si="0"/>
        <v>5.13</v>
      </c>
      <c r="P21" s="2">
        <f t="shared" si="3"/>
        <v>5.804253747549021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Distillate_Prices!AB35</f>
        <v>5.38</v>
      </c>
      <c r="F22">
        <f t="shared" si="1"/>
        <v>4.4499227097532481</v>
      </c>
      <c r="G22">
        <f>E22-F22</f>
        <v>0.93007729024675179</v>
      </c>
      <c r="H22">
        <f>G22^2</f>
        <v>0.86504376583274056</v>
      </c>
      <c r="I22">
        <f>G22</f>
        <v>0.93007729024675179</v>
      </c>
      <c r="J22">
        <f t="shared" si="5"/>
        <v>5.38</v>
      </c>
      <c r="M22">
        <f t="shared" si="2"/>
        <v>1998</v>
      </c>
      <c r="N22">
        <f t="shared" si="0"/>
        <v>4.01</v>
      </c>
      <c r="O22">
        <f>E22</f>
        <v>5.38</v>
      </c>
      <c r="P22" s="2">
        <f t="shared" si="3"/>
        <v>5.38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4.2159860433350023</v>
      </c>
      <c r="I23">
        <f>0.75*G22+0.25*G26</f>
        <v>1.6108501039644225</v>
      </c>
      <c r="J23">
        <f t="shared" si="5"/>
        <v>5.8268361472994243</v>
      </c>
      <c r="M23">
        <f t="shared" si="2"/>
        <v>1999</v>
      </c>
      <c r="N23">
        <f t="shared" si="0"/>
        <v>4.6100000000000003</v>
      </c>
      <c r="P23" s="2">
        <f t="shared" si="3"/>
        <v>5.8268361472994243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5.7717280463018268</v>
      </c>
      <c r="I24">
        <f>0.5*G22+0.5*G26</f>
        <v>2.2916229176820933</v>
      </c>
      <c r="J24">
        <f t="shared" si="5"/>
        <v>8.06335096398392</v>
      </c>
      <c r="M24">
        <f t="shared" si="2"/>
        <v>2000</v>
      </c>
      <c r="N24">
        <f t="shared" si="0"/>
        <v>7.15</v>
      </c>
      <c r="P24" s="2">
        <f t="shared" si="3"/>
        <v>8.06335096398392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6.6775426035495604</v>
      </c>
      <c r="I25">
        <f>0.25*G22+0.75*G26</f>
        <v>2.972395731399764</v>
      </c>
      <c r="J25">
        <f t="shared" si="5"/>
        <v>9.649938334949324</v>
      </c>
      <c r="M25">
        <f t="shared" si="2"/>
        <v>2001</v>
      </c>
      <c r="N25">
        <f t="shared" si="0"/>
        <v>6.54</v>
      </c>
      <c r="P25" s="2">
        <f t="shared" si="3"/>
        <v>9.649938334949324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Distillate_Prices!AB39</f>
        <v>9.75</v>
      </c>
      <c r="F26">
        <f t="shared" si="1"/>
        <v>6.0968314548825653</v>
      </c>
      <c r="G26">
        <f>E26-F26</f>
        <v>3.6531685451174347</v>
      </c>
      <c r="H26">
        <f>G26^2</f>
        <v>13.345640419035435</v>
      </c>
      <c r="I26">
        <f>G26</f>
        <v>3.6531685451174347</v>
      </c>
      <c r="J26">
        <f t="shared" si="5"/>
        <v>9.75</v>
      </c>
      <c r="M26">
        <f t="shared" si="2"/>
        <v>2002</v>
      </c>
      <c r="N26">
        <f t="shared" si="0"/>
        <v>5.96</v>
      </c>
      <c r="O26">
        <f>E26</f>
        <v>9.75</v>
      </c>
      <c r="P26" s="2">
        <f t="shared" si="3"/>
        <v>9.75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6.4552294738570701</v>
      </c>
      <c r="I27">
        <f>0.75*G26+0.25*G30</f>
        <v>4.1331227174302443</v>
      </c>
      <c r="J27">
        <f t="shared" si="5"/>
        <v>10.588352191287314</v>
      </c>
      <c r="M27">
        <f t="shared" si="2"/>
        <v>2003</v>
      </c>
      <c r="N27">
        <f t="shared" si="0"/>
        <v>7.23</v>
      </c>
      <c r="P27" s="2">
        <f t="shared" si="3"/>
        <v>10.588352191287314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8.1703759982268593</v>
      </c>
      <c r="I28">
        <f>0.5*G26+0.5*G30</f>
        <v>4.6130768897430539</v>
      </c>
      <c r="J28">
        <f t="shared" si="5"/>
        <v>12.783452887969913</v>
      </c>
      <c r="M28">
        <f t="shared" si="2"/>
        <v>2004</v>
      </c>
      <c r="N28">
        <f t="shared" si="0"/>
        <v>9.4499999999999993</v>
      </c>
      <c r="P28" s="2">
        <f t="shared" si="3"/>
        <v>12.783452887969913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11.178189182229421</v>
      </c>
      <c r="I29">
        <f>0.25*G26+0.75*G30</f>
        <v>5.0930310620558634</v>
      </c>
      <c r="J29">
        <f t="shared" si="5"/>
        <v>16.271220244285285</v>
      </c>
      <c r="M29">
        <f t="shared" si="2"/>
        <v>2005</v>
      </c>
      <c r="N29">
        <f t="shared" si="0"/>
        <v>13.35</v>
      </c>
      <c r="P29" s="2">
        <f t="shared" si="3"/>
        <v>16.271220244285285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Distillate_Prices!AB43</f>
        <v>19.59</v>
      </c>
      <c r="F30">
        <f t="shared" si="1"/>
        <v>14.017014765631327</v>
      </c>
      <c r="G30">
        <f>E30-F30</f>
        <v>5.572985234368673</v>
      </c>
      <c r="H30">
        <f>G30^2</f>
        <v>31.058164422491252</v>
      </c>
      <c r="I30">
        <f>G30</f>
        <v>5.572985234368673</v>
      </c>
      <c r="J30">
        <f t="shared" si="5"/>
        <v>19.59</v>
      </c>
      <c r="M30">
        <f t="shared" si="2"/>
        <v>2006</v>
      </c>
      <c r="N30">
        <f t="shared" si="0"/>
        <v>15.31</v>
      </c>
      <c r="O30">
        <f>E30</f>
        <v>19.59</v>
      </c>
      <c r="P30" s="2">
        <f t="shared" si="3"/>
        <v>19.59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15.70114059588389</v>
      </c>
      <c r="I31">
        <f>0.75*G30+0.25*G34</f>
        <v>3.6144126104865899</v>
      </c>
      <c r="J31">
        <f t="shared" si="5"/>
        <v>19.315553206370481</v>
      </c>
      <c r="M31">
        <f t="shared" si="2"/>
        <v>2007</v>
      </c>
      <c r="N31">
        <f t="shared" si="0"/>
        <v>16.809999999999999</v>
      </c>
      <c r="P31" s="2">
        <f t="shared" si="3"/>
        <v>19.315553206370481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19.570499734061414</v>
      </c>
      <c r="I32">
        <f>0.5*G30+0.5*G34</f>
        <v>1.6558399866045068</v>
      </c>
      <c r="J32">
        <f t="shared" si="5"/>
        <v>21.226339720665919</v>
      </c>
      <c r="M32">
        <f t="shared" si="2"/>
        <v>2008</v>
      </c>
      <c r="N32">
        <f t="shared" si="0"/>
        <v>23.12</v>
      </c>
      <c r="P32" s="2">
        <f t="shared" si="3"/>
        <v>21.226339720665919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17.919274155375106</v>
      </c>
      <c r="I33">
        <f>0.25*G30+0.75*G34</f>
        <v>-0.30273263727757627</v>
      </c>
      <c r="J33">
        <f t="shared" si="5"/>
        <v>17.616541518097531</v>
      </c>
      <c r="M33">
        <f t="shared" si="2"/>
        <v>2009</v>
      </c>
      <c r="N33">
        <f t="shared" si="0"/>
        <v>13.8</v>
      </c>
      <c r="P33" s="2">
        <f t="shared" si="3"/>
        <v>17.616541518097531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Distillate_Prices!AB47</f>
        <v>13</v>
      </c>
      <c r="F34">
        <f>$H$3*D34+$I$3*D33</f>
        <v>15.261305261159659</v>
      </c>
      <c r="G34">
        <f>E34-F34</f>
        <v>-2.2613052611596594</v>
      </c>
      <c r="H34">
        <f>G34^2</f>
        <v>5.1135014841483555</v>
      </c>
      <c r="I34">
        <f>G34</f>
        <v>-2.2613052611596594</v>
      </c>
      <c r="J34">
        <f>F34+I34</f>
        <v>13</v>
      </c>
      <c r="M34">
        <f>C34</f>
        <v>2010</v>
      </c>
      <c r="N34">
        <f t="shared" si="0"/>
        <v>17.37</v>
      </c>
      <c r="O34">
        <f>E34</f>
        <v>13</v>
      </c>
      <c r="P34" s="2">
        <f>J34</f>
        <v>13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19.542498015283876</v>
      </c>
      <c r="I35">
        <f>0.75*G34+0.25*G38</f>
        <v>-2.4381563845185372</v>
      </c>
      <c r="J35">
        <f t="shared" ref="J35:J42" si="7">F35+I35</f>
        <v>17.10434163076534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17.10434163076534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22.582015257032747</v>
      </c>
      <c r="I36">
        <f>0.5*G34+0.5*G38</f>
        <v>-2.6150075078774151</v>
      </c>
      <c r="J36">
        <f t="shared" si="7"/>
        <v>19.967007749155332</v>
      </c>
      <c r="M36">
        <f t="shared" si="8"/>
        <v>2012</v>
      </c>
      <c r="N36">
        <f t="shared" si="0"/>
        <v>23.69</v>
      </c>
      <c r="P36" s="2">
        <f t="shared" si="9"/>
        <v>19.967007749155332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23.054973438836328</v>
      </c>
      <c r="I37">
        <f>0.25*G34+0.75*G38</f>
        <v>-2.791858631236293</v>
      </c>
      <c r="J37">
        <f t="shared" si="7"/>
        <v>20.263114807600033</v>
      </c>
      <c r="M37">
        <f t="shared" si="8"/>
        <v>2013</v>
      </c>
      <c r="N37">
        <f t="shared" si="0"/>
        <v>23.53</v>
      </c>
      <c r="P37" s="2">
        <f t="shared" si="9"/>
        <v>20.263114807600033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Distillate_Prices!AB51</f>
        <v>19.989999999999998</v>
      </c>
      <c r="F38">
        <f t="shared" si="6"/>
        <v>22.958709754595169</v>
      </c>
      <c r="G38">
        <f>E38-F38</f>
        <v>-2.9687097545951708</v>
      </c>
      <c r="H38">
        <f>G38^2</f>
        <v>8.813237607028519</v>
      </c>
      <c r="I38">
        <f>G38</f>
        <v>-2.9687097545951708</v>
      </c>
      <c r="J38">
        <f t="shared" si="7"/>
        <v>19.989999999999998</v>
      </c>
      <c r="M38">
        <f t="shared" si="8"/>
        <v>2014</v>
      </c>
      <c r="N38">
        <f t="shared" si="0"/>
        <v>23.49</v>
      </c>
      <c r="O38">
        <f>E38</f>
        <v>19.989999999999998</v>
      </c>
      <c r="P38" s="2">
        <f t="shared" si="9"/>
        <v>19.989999999999998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18.305600104581512</v>
      </c>
      <c r="I39" s="16">
        <f>I38</f>
        <v>-2.9687097545951708</v>
      </c>
      <c r="J39">
        <f t="shared" si="7"/>
        <v>15.336890349986341</v>
      </c>
      <c r="M39">
        <f t="shared" si="8"/>
        <v>2015</v>
      </c>
      <c r="N39">
        <f t="shared" si="0"/>
        <v>14.22</v>
      </c>
      <c r="P39" s="2">
        <f t="shared" si="9"/>
        <v>15.336890349986341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12.832051470539481</v>
      </c>
      <c r="I40" s="16">
        <f t="shared" ref="I40:I42" si="10">I39</f>
        <v>-2.9687097545951708</v>
      </c>
      <c r="J40">
        <f t="shared" si="7"/>
        <v>9.8633417159443102</v>
      </c>
      <c r="M40">
        <f t="shared" si="8"/>
        <v>2016</v>
      </c>
      <c r="N40">
        <f t="shared" si="0"/>
        <v>12.11</v>
      </c>
      <c r="P40" s="2">
        <f t="shared" si="9"/>
        <v>9.8633417159443102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12.861055893351786</v>
      </c>
      <c r="I41" s="16">
        <f t="shared" si="10"/>
        <v>-2.9687097545951708</v>
      </c>
      <c r="J41">
        <f t="shared" si="7"/>
        <v>9.8923461387566149</v>
      </c>
      <c r="M41">
        <f t="shared" si="8"/>
        <v>2017</v>
      </c>
      <c r="N41">
        <f t="shared" si="0"/>
        <v>14.18</v>
      </c>
      <c r="P41" s="2">
        <f t="shared" si="9"/>
        <v>9.8923461387566149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15.152501217815184</v>
      </c>
      <c r="I42" s="16">
        <f t="shared" si="10"/>
        <v>-2.9687097545951708</v>
      </c>
      <c r="J42">
        <f t="shared" si="7"/>
        <v>12.183791463220013</v>
      </c>
      <c r="M42">
        <f t="shared" si="8"/>
        <v>2018</v>
      </c>
      <c r="N42">
        <f t="shared" si="0"/>
        <v>16.79</v>
      </c>
      <c r="P42" s="2">
        <f t="shared" si="9"/>
        <v>12.183791463220013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P42"/>
  <sheetViews>
    <sheetView topLeftCell="B7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1.0460124586652499</v>
      </c>
      <c r="I3" s="4">
        <v>0</v>
      </c>
      <c r="K3">
        <v>0</v>
      </c>
    </row>
    <row r="4" spans="3:16" x14ac:dyDescent="0.2">
      <c r="H4">
        <f>SUM(H9:H38)</f>
        <v>9.0403731307098045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-0.26653487657815234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6.5584981158311164</v>
      </c>
      <c r="I8">
        <f>G9</f>
        <v>-0.26653487657815234</v>
      </c>
      <c r="J8">
        <f>F8+I8</f>
        <v>6.2919632392529641</v>
      </c>
      <c r="M8">
        <f t="shared" ref="M8:M33" si="2">C8</f>
        <v>1984</v>
      </c>
      <c r="N8">
        <f t="shared" si="0"/>
        <v>6.27</v>
      </c>
      <c r="P8" s="2">
        <f t="shared" ref="P8:P33" si="3">J8</f>
        <v>6.2919632392529641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Distillate_Prices!$AC$22</f>
        <v>6.02</v>
      </c>
      <c r="F9">
        <f t="shared" si="1"/>
        <v>6.2865348765781519</v>
      </c>
      <c r="G9">
        <f>E9-F9</f>
        <v>-0.26653487657815234</v>
      </c>
      <c r="H9">
        <f>G9^2</f>
        <v>7.1040840432530894E-2</v>
      </c>
      <c r="I9">
        <f>G9</f>
        <v>-0.26653487657815234</v>
      </c>
      <c r="J9">
        <f t="shared" ref="J9:J33" si="5">F9+I9</f>
        <v>6.02</v>
      </c>
      <c r="M9">
        <f t="shared" si="2"/>
        <v>1985</v>
      </c>
      <c r="N9">
        <f t="shared" si="0"/>
        <v>6.01</v>
      </c>
      <c r="O9">
        <f>E9</f>
        <v>6.02</v>
      </c>
      <c r="P9" s="2">
        <f t="shared" si="3"/>
        <v>6.02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4.0480682150345171</v>
      </c>
      <c r="I10">
        <f>(0.67*G9+0.33*G12)</f>
        <v>-0.20494824272313433</v>
      </c>
      <c r="J10">
        <f t="shared" si="5"/>
        <v>3.8431199723113827</v>
      </c>
      <c r="M10">
        <f t="shared" si="2"/>
        <v>1986</v>
      </c>
      <c r="N10">
        <f t="shared" si="0"/>
        <v>3.87</v>
      </c>
      <c r="P10" s="2">
        <f t="shared" si="3"/>
        <v>3.8431199723113827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4.4978535722605741</v>
      </c>
      <c r="I11">
        <f>(0.33*G9+0.67*G12)</f>
        <v>-0.14149534723614607</v>
      </c>
      <c r="J11">
        <f t="shared" si="5"/>
        <v>4.3563582250244277</v>
      </c>
      <c r="M11">
        <f t="shared" si="2"/>
        <v>1987</v>
      </c>
      <c r="N11">
        <f t="shared" si="0"/>
        <v>4.3</v>
      </c>
      <c r="P11" s="2">
        <f t="shared" si="3"/>
        <v>4.3563582250244277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Distillate_Prices!AC25</f>
        <v>4.01</v>
      </c>
      <c r="F12">
        <f t="shared" si="1"/>
        <v>4.0899087133811278</v>
      </c>
      <c r="G12">
        <f>E12-F12</f>
        <v>-7.9908713381128038E-2</v>
      </c>
      <c r="H12">
        <f>G12^2</f>
        <v>6.3854024742272713E-3</v>
      </c>
      <c r="I12">
        <f>G12</f>
        <v>-7.9908713381128038E-2</v>
      </c>
      <c r="J12">
        <f t="shared" si="5"/>
        <v>4.01</v>
      </c>
      <c r="M12">
        <f t="shared" si="2"/>
        <v>1988</v>
      </c>
      <c r="N12">
        <f t="shared" si="0"/>
        <v>3.91</v>
      </c>
      <c r="O12">
        <f>E12</f>
        <v>4.01</v>
      </c>
      <c r="P12" s="2">
        <f t="shared" si="3"/>
        <v>4.01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4.8116573098601494</v>
      </c>
      <c r="I13">
        <f>(0.67*G12+0.33*G15)</f>
        <v>-0.31537491810380425</v>
      </c>
      <c r="J13">
        <f t="shared" si="5"/>
        <v>4.4962823917563455</v>
      </c>
      <c r="M13">
        <f t="shared" si="2"/>
        <v>1989</v>
      </c>
      <c r="N13">
        <f t="shared" si="0"/>
        <v>4.5999999999999996</v>
      </c>
      <c r="P13" s="2">
        <f t="shared" si="3"/>
        <v>4.4962823917563455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5.8785900176987047</v>
      </c>
      <c r="I14">
        <f>(0.33*G12+0.67*G15)</f>
        <v>-0.55797646236353127</v>
      </c>
      <c r="J14">
        <f t="shared" si="5"/>
        <v>5.3206135553351732</v>
      </c>
      <c r="M14">
        <f t="shared" si="2"/>
        <v>1990</v>
      </c>
      <c r="N14">
        <f t="shared" si="0"/>
        <v>5.62</v>
      </c>
      <c r="P14" s="2">
        <f t="shared" si="3"/>
        <v>5.3206135553351732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Distillate_Prices!AC28</f>
        <v>4.468</v>
      </c>
      <c r="F15">
        <f t="shared" si="1"/>
        <v>5.2614426670862073</v>
      </c>
      <c r="G15">
        <f>E15-F15</f>
        <v>-0.79344266708620736</v>
      </c>
      <c r="H15">
        <f>G15^2</f>
        <v>0.62955126595287414</v>
      </c>
      <c r="I15">
        <f>G15</f>
        <v>-0.79344266708620736</v>
      </c>
      <c r="J15">
        <f t="shared" si="5"/>
        <v>4.468</v>
      </c>
      <c r="M15">
        <f t="shared" si="2"/>
        <v>1991</v>
      </c>
      <c r="N15">
        <f t="shared" si="0"/>
        <v>5.03</v>
      </c>
      <c r="O15">
        <f>E15</f>
        <v>4.468</v>
      </c>
      <c r="P15" s="2">
        <f t="shared" si="3"/>
        <v>4.468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5.094080673699767</v>
      </c>
      <c r="I16">
        <f>(0.67*G15+0.33*G18)</f>
        <v>-0.70075718142879895</v>
      </c>
      <c r="J16">
        <f t="shared" si="5"/>
        <v>4.3933234922709676</v>
      </c>
      <c r="M16">
        <f t="shared" si="2"/>
        <v>1992</v>
      </c>
      <c r="N16">
        <f t="shared" si="0"/>
        <v>4.87</v>
      </c>
      <c r="P16" s="2">
        <f t="shared" si="3"/>
        <v>4.3933234922709676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5.0313199261798518</v>
      </c>
      <c r="I17">
        <f>(0.33*G15+0.67*G18)</f>
        <v>-0.60526304469086289</v>
      </c>
      <c r="J17">
        <f t="shared" si="5"/>
        <v>4.4260568814889893</v>
      </c>
      <c r="M17">
        <f t="shared" si="2"/>
        <v>1993</v>
      </c>
      <c r="N17">
        <f t="shared" si="0"/>
        <v>4.8099999999999996</v>
      </c>
      <c r="P17" s="2">
        <f t="shared" si="3"/>
        <v>4.4260568814889893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Distillate_Prices!AC31</f>
        <v>4.32</v>
      </c>
      <c r="F18">
        <f t="shared" si="1"/>
        <v>4.8325775590334548</v>
      </c>
      <c r="G18">
        <f>E18-F18</f>
        <v>-0.51257755903345448</v>
      </c>
      <c r="H18">
        <f>G18^2</f>
        <v>0.26273575402469451</v>
      </c>
      <c r="I18">
        <f>G18</f>
        <v>-0.51257755903345448</v>
      </c>
      <c r="J18">
        <f t="shared" si="5"/>
        <v>4.32</v>
      </c>
      <c r="M18">
        <f t="shared" si="2"/>
        <v>1994</v>
      </c>
      <c r="N18">
        <f t="shared" si="0"/>
        <v>4.62</v>
      </c>
      <c r="O18">
        <f>E18</f>
        <v>4.32</v>
      </c>
      <c r="P18" s="2">
        <f t="shared" si="3"/>
        <v>4.32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4.8534978082067592</v>
      </c>
      <c r="I19">
        <f>0.75*G18+0.25*G22</f>
        <v>-0.52306065908700383</v>
      </c>
      <c r="J19">
        <f t="shared" si="5"/>
        <v>4.3304371491197555</v>
      </c>
      <c r="M19">
        <f t="shared" si="2"/>
        <v>1995</v>
      </c>
      <c r="N19">
        <f t="shared" si="0"/>
        <v>4.6399999999999997</v>
      </c>
      <c r="P19" s="2">
        <f t="shared" si="3"/>
        <v>4.3304371491197555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5.8158292701787895</v>
      </c>
      <c r="I20">
        <f>0.5*G18+0.5*G22</f>
        <v>-0.53354375914055319</v>
      </c>
      <c r="J20">
        <f t="shared" si="5"/>
        <v>5.2822855110382365</v>
      </c>
      <c r="M20">
        <f t="shared" si="2"/>
        <v>1996</v>
      </c>
      <c r="N20">
        <f t="shared" si="0"/>
        <v>5.56</v>
      </c>
      <c r="P20" s="2">
        <f t="shared" si="3"/>
        <v>5.2822855110382365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5.3660439129527324</v>
      </c>
      <c r="I21">
        <f>0.25*G18+0.75*G22</f>
        <v>-0.54402685919410254</v>
      </c>
      <c r="J21">
        <f t="shared" si="5"/>
        <v>4.8220170537586302</v>
      </c>
      <c r="M21">
        <f t="shared" si="2"/>
        <v>1997</v>
      </c>
      <c r="N21">
        <f t="shared" si="0"/>
        <v>5.13</v>
      </c>
      <c r="P21" s="2">
        <f t="shared" si="3"/>
        <v>4.8220170537586302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Distillate_Prices!AC35</f>
        <v>3.64</v>
      </c>
      <c r="F22">
        <f t="shared" si="1"/>
        <v>4.194509959247652</v>
      </c>
      <c r="G22">
        <f>E22-F22</f>
        <v>-0.5545099592476519</v>
      </c>
      <c r="H22">
        <f>G22^2</f>
        <v>0.30748129490483256</v>
      </c>
      <c r="I22">
        <f>G22</f>
        <v>-0.5545099592476519</v>
      </c>
      <c r="J22">
        <f t="shared" si="5"/>
        <v>3.64</v>
      </c>
      <c r="M22">
        <f t="shared" si="2"/>
        <v>1998</v>
      </c>
      <c r="N22">
        <f t="shared" si="0"/>
        <v>4.01</v>
      </c>
      <c r="O22">
        <f>E22</f>
        <v>3.64</v>
      </c>
      <c r="P22" s="2">
        <f t="shared" si="3"/>
        <v>3.64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4.8221174344468025</v>
      </c>
      <c r="I23">
        <f>0.75*G22+0.25*G26</f>
        <v>-0.29194103284696127</v>
      </c>
      <c r="J23">
        <f t="shared" si="5"/>
        <v>4.5301764015998414</v>
      </c>
      <c r="M23">
        <f t="shared" si="2"/>
        <v>1999</v>
      </c>
      <c r="N23">
        <f t="shared" si="0"/>
        <v>4.6100000000000003</v>
      </c>
      <c r="P23" s="2">
        <f t="shared" si="3"/>
        <v>4.5301764015998414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7.4789890794565377</v>
      </c>
      <c r="I24">
        <f>0.5*G22+0.5*G26</f>
        <v>-2.937210644627064E-2</v>
      </c>
      <c r="J24">
        <f t="shared" si="5"/>
        <v>7.4496169730102668</v>
      </c>
      <c r="M24">
        <f t="shared" si="2"/>
        <v>2000</v>
      </c>
      <c r="N24">
        <f t="shared" si="0"/>
        <v>7.15</v>
      </c>
      <c r="P24" s="2">
        <f t="shared" si="3"/>
        <v>7.4496169730102668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6.8409214796707349</v>
      </c>
      <c r="I25">
        <f>0.25*G22+0.75*G26</f>
        <v>0.23319681995441999</v>
      </c>
      <c r="J25">
        <f t="shared" si="5"/>
        <v>7.0741182996251553</v>
      </c>
      <c r="M25">
        <f t="shared" si="2"/>
        <v>2001</v>
      </c>
      <c r="N25">
        <f t="shared" si="0"/>
        <v>6.54</v>
      </c>
      <c r="P25" s="2">
        <f t="shared" si="3"/>
        <v>7.0741182996251553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Distillate_Prices!AC39</f>
        <v>6.73</v>
      </c>
      <c r="F26">
        <f t="shared" si="1"/>
        <v>6.2342342536448898</v>
      </c>
      <c r="G26">
        <f>E26-F26</f>
        <v>0.49576574635511061</v>
      </c>
      <c r="H26">
        <f>G26^2</f>
        <v>0.24578367525903988</v>
      </c>
      <c r="I26">
        <f>G26</f>
        <v>0.49576574635511061</v>
      </c>
      <c r="J26">
        <f t="shared" si="5"/>
        <v>6.73</v>
      </c>
      <c r="M26">
        <f t="shared" si="2"/>
        <v>2002</v>
      </c>
      <c r="N26">
        <f t="shared" si="0"/>
        <v>5.96</v>
      </c>
      <c r="O26">
        <f>E26</f>
        <v>6.73</v>
      </c>
      <c r="P26" s="2">
        <f t="shared" si="3"/>
        <v>6.73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7.5626700761497574</v>
      </c>
      <c r="I27">
        <f>0.75*G26+0.25*G30</f>
        <v>0.97821162422508867</v>
      </c>
      <c r="J27">
        <f t="shared" si="5"/>
        <v>8.5408817003748467</v>
      </c>
      <c r="M27">
        <f t="shared" si="2"/>
        <v>2003</v>
      </c>
      <c r="N27">
        <f t="shared" si="0"/>
        <v>7.23</v>
      </c>
      <c r="P27" s="2">
        <f t="shared" si="3"/>
        <v>8.5408817003748467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9.8848177343866119</v>
      </c>
      <c r="I28">
        <f>0.5*G26+0.5*G30</f>
        <v>1.4606575020950667</v>
      </c>
      <c r="J28">
        <f t="shared" si="5"/>
        <v>11.345475236481679</v>
      </c>
      <c r="M28">
        <f t="shared" si="2"/>
        <v>2004</v>
      </c>
      <c r="N28">
        <f t="shared" si="0"/>
        <v>9.4499999999999993</v>
      </c>
      <c r="P28" s="2">
        <f t="shared" si="3"/>
        <v>11.345475236481679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13.964266323181086</v>
      </c>
      <c r="I29">
        <f>0.25*G26+0.75*G30</f>
        <v>1.9431033799650448</v>
      </c>
      <c r="J29">
        <f t="shared" si="5"/>
        <v>15.907369703146131</v>
      </c>
      <c r="M29">
        <f t="shared" si="2"/>
        <v>2005</v>
      </c>
      <c r="N29">
        <f t="shared" si="0"/>
        <v>13.35</v>
      </c>
      <c r="P29" s="2">
        <f t="shared" si="3"/>
        <v>15.907369703146131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Distillate_Prices!AC43</f>
        <v>18.440000000000001</v>
      </c>
      <c r="F30">
        <f t="shared" si="1"/>
        <v>16.014450742164978</v>
      </c>
      <c r="G30">
        <f>E30-F30</f>
        <v>2.4255492578350228</v>
      </c>
      <c r="H30">
        <f>G30^2</f>
        <v>5.88328920218403</v>
      </c>
      <c r="I30">
        <f>G30</f>
        <v>2.4255492578350228</v>
      </c>
      <c r="J30">
        <f t="shared" si="5"/>
        <v>18.440000000000001</v>
      </c>
      <c r="M30">
        <f t="shared" si="2"/>
        <v>2006</v>
      </c>
      <c r="N30">
        <f t="shared" si="0"/>
        <v>15.31</v>
      </c>
      <c r="O30">
        <f>E30</f>
        <v>18.440000000000001</v>
      </c>
      <c r="P30" s="2">
        <f t="shared" si="3"/>
        <v>18.440000000000001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17.58346943016285</v>
      </c>
      <c r="I31">
        <f>0.75*G30+0.25*G34</f>
        <v>1.5118528416224191</v>
      </c>
      <c r="J31">
        <f t="shared" si="5"/>
        <v>19.095322271785271</v>
      </c>
      <c r="M31">
        <f t="shared" si="2"/>
        <v>2007</v>
      </c>
      <c r="N31">
        <f t="shared" si="0"/>
        <v>16.809999999999999</v>
      </c>
      <c r="P31" s="2">
        <f t="shared" si="3"/>
        <v>19.095322271785271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24.18380804434058</v>
      </c>
      <c r="I32">
        <f>0.5*G30+0.5*G34</f>
        <v>0.59815642540981528</v>
      </c>
      <c r="J32">
        <f t="shared" si="5"/>
        <v>24.781964469750395</v>
      </c>
      <c r="M32">
        <f t="shared" si="2"/>
        <v>2008</v>
      </c>
      <c r="N32">
        <f t="shared" si="0"/>
        <v>23.12</v>
      </c>
      <c r="P32" s="2">
        <f t="shared" si="3"/>
        <v>24.781964469750395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14.434971929580451</v>
      </c>
      <c r="I33">
        <f>0.25*G30+0.75*G34</f>
        <v>-0.31553999080278849</v>
      </c>
      <c r="J33">
        <f t="shared" si="5"/>
        <v>14.119431938777662</v>
      </c>
      <c r="M33">
        <f t="shared" si="2"/>
        <v>2009</v>
      </c>
      <c r="N33">
        <f t="shared" si="0"/>
        <v>13.8</v>
      </c>
      <c r="P33" s="2">
        <f t="shared" si="3"/>
        <v>14.119431938777662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Distillate_Prices!AC47</f>
        <v>16.940000000000001</v>
      </c>
      <c r="F34">
        <f>$H$3*D34+$I$3*D33</f>
        <v>18.169236407015394</v>
      </c>
      <c r="G34">
        <f>E34-F34</f>
        <v>-1.2292364070153923</v>
      </c>
      <c r="H34">
        <f>G34^2</f>
        <v>1.5110221443321112</v>
      </c>
      <c r="I34">
        <f>G34</f>
        <v>-1.2292364070153923</v>
      </c>
      <c r="J34">
        <f>F34+I34</f>
        <v>16.940000000000001</v>
      </c>
      <c r="M34">
        <f>C34</f>
        <v>2010</v>
      </c>
      <c r="N34">
        <f t="shared" si="0"/>
        <v>17.37</v>
      </c>
      <c r="O34">
        <f>E34</f>
        <v>16.940000000000001</v>
      </c>
      <c r="P34" s="2">
        <f>J34</f>
        <v>16.940000000000001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23.566660693728082</v>
      </c>
      <c r="I35">
        <f>0.75*G34+0.25*G38</f>
        <v>-1.0096354687732241</v>
      </c>
      <c r="J35">
        <f t="shared" ref="J35:J42" si="7">F35+I35</f>
        <v>22.557025224954856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22.557025224954856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24.780035145779774</v>
      </c>
      <c r="I36">
        <f>0.5*G34+0.5*G38</f>
        <v>-0.79003453053105588</v>
      </c>
      <c r="J36">
        <f t="shared" si="7"/>
        <v>23.990000615248718</v>
      </c>
      <c r="M36">
        <f t="shared" si="8"/>
        <v>2012</v>
      </c>
      <c r="N36">
        <f t="shared" si="0"/>
        <v>23.69</v>
      </c>
      <c r="P36" s="2">
        <f t="shared" si="9"/>
        <v>23.990000615248718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24.612673152393331</v>
      </c>
      <c r="I37">
        <f>0.25*G34+0.75*G38</f>
        <v>-0.57043359228888768</v>
      </c>
      <c r="J37">
        <f t="shared" si="7"/>
        <v>24.042239560104441</v>
      </c>
      <c r="M37">
        <f t="shared" si="8"/>
        <v>2013</v>
      </c>
      <c r="N37">
        <f t="shared" si="0"/>
        <v>23.53</v>
      </c>
      <c r="P37" s="2">
        <f t="shared" si="9"/>
        <v>24.042239560104441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Distillate_Prices!AC51</f>
        <v>24.22</v>
      </c>
      <c r="F38">
        <f t="shared" si="6"/>
        <v>24.570832654046718</v>
      </c>
      <c r="G38">
        <f>E38-F38</f>
        <v>-0.35083265404671948</v>
      </c>
      <c r="H38">
        <f>G38^2</f>
        <v>0.12308355114546515</v>
      </c>
      <c r="I38">
        <f>G38</f>
        <v>-0.35083265404671948</v>
      </c>
      <c r="J38">
        <f t="shared" si="7"/>
        <v>24.22</v>
      </c>
      <c r="M38">
        <f t="shared" si="8"/>
        <v>2014</v>
      </c>
      <c r="N38">
        <f t="shared" si="0"/>
        <v>23.49</v>
      </c>
      <c r="O38">
        <f>E38</f>
        <v>24.22</v>
      </c>
      <c r="P38" s="2">
        <f t="shared" si="9"/>
        <v>24.22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14.874297162219856</v>
      </c>
      <c r="I39" s="16">
        <f>I38</f>
        <v>-0.35083265404671948</v>
      </c>
      <c r="J39">
        <f t="shared" si="7"/>
        <v>14.523464508173136</v>
      </c>
      <c r="M39">
        <f t="shared" si="8"/>
        <v>2015</v>
      </c>
      <c r="N39">
        <f t="shared" si="0"/>
        <v>14.22</v>
      </c>
      <c r="P39" s="2">
        <f t="shared" si="9"/>
        <v>14.523464508173136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12.667210874436176</v>
      </c>
      <c r="I40" s="16">
        <f t="shared" ref="I40:I42" si="10">I39</f>
        <v>-0.35083265404671948</v>
      </c>
      <c r="J40">
        <f t="shared" si="7"/>
        <v>12.316378220389456</v>
      </c>
      <c r="M40">
        <f t="shared" si="8"/>
        <v>2016</v>
      </c>
      <c r="N40">
        <f t="shared" si="0"/>
        <v>12.11</v>
      </c>
      <c r="P40" s="2">
        <f t="shared" si="9"/>
        <v>12.316378220389456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14.832456663873243</v>
      </c>
      <c r="I41" s="16">
        <f t="shared" si="10"/>
        <v>-0.35083265404671948</v>
      </c>
      <c r="J41">
        <f t="shared" si="7"/>
        <v>14.481624009826524</v>
      </c>
      <c r="M41">
        <f t="shared" si="8"/>
        <v>2017</v>
      </c>
      <c r="N41">
        <f t="shared" si="0"/>
        <v>14.18</v>
      </c>
      <c r="P41" s="2">
        <f t="shared" si="9"/>
        <v>14.481624009826524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17.562549180989546</v>
      </c>
      <c r="I42" s="16">
        <f t="shared" si="10"/>
        <v>-0.35083265404671948</v>
      </c>
      <c r="J42">
        <f t="shared" si="7"/>
        <v>17.211716526942826</v>
      </c>
      <c r="M42">
        <f t="shared" si="8"/>
        <v>2018</v>
      </c>
      <c r="N42">
        <f t="shared" si="0"/>
        <v>16.79</v>
      </c>
      <c r="P42" s="2">
        <f t="shared" si="9"/>
        <v>17.211716526942826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0.40298013408277328</v>
      </c>
      <c r="I3" s="4">
        <v>0.60118221135917371</v>
      </c>
      <c r="K3">
        <v>0</v>
      </c>
    </row>
    <row r="4" spans="3:16" x14ac:dyDescent="0.2">
      <c r="H4">
        <f>SUM(H9:H38)</f>
        <v>3.602570502158859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-0.17132307105948641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6.3562161270569248</v>
      </c>
      <c r="I8">
        <f>G9</f>
        <v>-0.17132307105948641</v>
      </c>
      <c r="J8">
        <f>F8+I8</f>
        <v>6.1848930559974384</v>
      </c>
      <c r="M8">
        <f t="shared" ref="M8:M33" si="2">C8</f>
        <v>1984</v>
      </c>
      <c r="N8">
        <f t="shared" si="0"/>
        <v>6.27</v>
      </c>
      <c r="P8" s="2">
        <f t="shared" ref="P8:P33" si="3">J8</f>
        <v>6.1848930559974384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Distillate_Prices!AD22</f>
        <v>6.02</v>
      </c>
      <c r="F9">
        <f t="shared" si="1"/>
        <v>6.191323071059486</v>
      </c>
      <c r="G9">
        <f>E9-F9</f>
        <v>-0.17132307105948641</v>
      </c>
      <c r="H9">
        <f>G9^2</f>
        <v>2.9351594677253831E-2</v>
      </c>
      <c r="I9">
        <f>G9</f>
        <v>-0.17132307105948641</v>
      </c>
      <c r="J9">
        <f t="shared" ref="J9:J33" si="5">F9+I9</f>
        <v>6.02</v>
      </c>
      <c r="M9">
        <f t="shared" si="2"/>
        <v>1985</v>
      </c>
      <c r="N9">
        <f t="shared" si="0"/>
        <v>6.01</v>
      </c>
      <c r="O9">
        <f>E9</f>
        <v>6.02</v>
      </c>
      <c r="P9" s="2">
        <f t="shared" si="3"/>
        <v>6.02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5.1726382091689667</v>
      </c>
      <c r="I10">
        <f>(0.67*G9+0.33*G12)</f>
        <v>-0.16452928253552593</v>
      </c>
      <c r="J10">
        <f t="shared" si="5"/>
        <v>5.0081089266334411</v>
      </c>
      <c r="M10">
        <f t="shared" si="2"/>
        <v>1986</v>
      </c>
      <c r="N10">
        <f t="shared" si="0"/>
        <v>3.87</v>
      </c>
      <c r="P10" s="2">
        <f t="shared" si="3"/>
        <v>5.0081089266334411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4.0593897345159276</v>
      </c>
      <c r="I11">
        <f>(0.33*G9+0.67*G12)</f>
        <v>-0.1575296216320515</v>
      </c>
      <c r="J11">
        <f t="shared" si="5"/>
        <v>3.9018601128838761</v>
      </c>
      <c r="M11">
        <f t="shared" si="2"/>
        <v>1987</v>
      </c>
      <c r="N11">
        <f t="shared" si="0"/>
        <v>4.3</v>
      </c>
      <c r="P11" s="2">
        <f t="shared" si="3"/>
        <v>3.9018601128838761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Distillate_Prices!AD25</f>
        <v>4.01</v>
      </c>
      <c r="F12">
        <f t="shared" si="1"/>
        <v>4.1607358331080908</v>
      </c>
      <c r="G12">
        <f>E12-F12</f>
        <v>-0.15073583310809102</v>
      </c>
      <c r="H12">
        <f>G12^2</f>
        <v>2.2721291382790269E-2</v>
      </c>
      <c r="I12">
        <f>G12</f>
        <v>-0.15073583310809102</v>
      </c>
      <c r="J12">
        <f t="shared" si="5"/>
        <v>4.01</v>
      </c>
      <c r="M12">
        <f t="shared" si="2"/>
        <v>1988</v>
      </c>
      <c r="N12">
        <f t="shared" si="0"/>
        <v>3.91</v>
      </c>
      <c r="O12">
        <f>E12</f>
        <v>4.01</v>
      </c>
      <c r="P12" s="2">
        <f t="shared" si="3"/>
        <v>4.01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4.2043310631951263</v>
      </c>
      <c r="I13">
        <f>(0.67*G12+0.33*G15)</f>
        <v>-0.41041226193313995</v>
      </c>
      <c r="J13">
        <f t="shared" si="5"/>
        <v>3.7939188012619862</v>
      </c>
      <c r="M13">
        <f t="shared" si="2"/>
        <v>1989</v>
      </c>
      <c r="N13">
        <f t="shared" si="0"/>
        <v>4.5999999999999996</v>
      </c>
      <c r="P13" s="2">
        <f t="shared" si="3"/>
        <v>3.7939188012619862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5.0301865257973848</v>
      </c>
      <c r="I14">
        <f>(0.33*G12+0.67*G15)</f>
        <v>-0.67795767344985713</v>
      </c>
      <c r="J14">
        <f t="shared" si="5"/>
        <v>4.3522288523475279</v>
      </c>
      <c r="M14">
        <f t="shared" si="2"/>
        <v>1990</v>
      </c>
      <c r="N14">
        <f t="shared" si="0"/>
        <v>5.62</v>
      </c>
      <c r="P14" s="2">
        <f t="shared" si="3"/>
        <v>4.3522288523475279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Distillate_Prices!AD28</f>
        <v>4.468</v>
      </c>
      <c r="F15">
        <f t="shared" si="1"/>
        <v>5.4056341022749059</v>
      </c>
      <c r="G15">
        <f>E15-F15</f>
        <v>-0.93763410227490596</v>
      </c>
      <c r="H15">
        <f>G15^2</f>
        <v>0.87915770974886875</v>
      </c>
      <c r="I15">
        <f>G15</f>
        <v>-0.93763410227490596</v>
      </c>
      <c r="J15">
        <f t="shared" si="5"/>
        <v>4.468</v>
      </c>
      <c r="M15">
        <f t="shared" si="2"/>
        <v>1991</v>
      </c>
      <c r="N15">
        <f t="shared" si="0"/>
        <v>5.03</v>
      </c>
      <c r="O15">
        <f>E15</f>
        <v>4.468</v>
      </c>
      <c r="P15" s="2">
        <f t="shared" si="3"/>
        <v>4.468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4.9864597761197498</v>
      </c>
      <c r="I16">
        <f>(0.67*G15+0.33*G18)</f>
        <v>-0.77125488503719952</v>
      </c>
      <c r="J16">
        <f t="shared" si="5"/>
        <v>4.2152048910825499</v>
      </c>
      <c r="M16">
        <f t="shared" si="2"/>
        <v>1992</v>
      </c>
      <c r="N16">
        <f t="shared" si="0"/>
        <v>4.87</v>
      </c>
      <c r="P16" s="2">
        <f t="shared" si="3"/>
        <v>4.2152048910825499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4.8660918142573149</v>
      </c>
      <c r="I17">
        <f>(0.33*G15+0.67*G18)</f>
        <v>-0.59983387333774418</v>
      </c>
      <c r="J17">
        <f t="shared" si="5"/>
        <v>4.2662579409195711</v>
      </c>
      <c r="M17">
        <f t="shared" si="2"/>
        <v>1993</v>
      </c>
      <c r="N17">
        <f t="shared" si="0"/>
        <v>4.8099999999999996</v>
      </c>
      <c r="P17" s="2">
        <f t="shared" si="3"/>
        <v>4.2662579409195711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Distillate_Prices!AD31</f>
        <v>4.32</v>
      </c>
      <c r="F18">
        <f t="shared" si="1"/>
        <v>4.7534546561000379</v>
      </c>
      <c r="G18">
        <f>E18-F18</f>
        <v>-0.43345465610003764</v>
      </c>
      <c r="H18">
        <f>G18^2</f>
        <v>0.1878829388948019</v>
      </c>
      <c r="I18">
        <f>G18</f>
        <v>-0.43345465610003764</v>
      </c>
      <c r="J18">
        <f t="shared" si="5"/>
        <v>4.32</v>
      </c>
      <c r="M18">
        <f t="shared" si="2"/>
        <v>1994</v>
      </c>
      <c r="N18">
        <f t="shared" si="0"/>
        <v>4.62</v>
      </c>
      <c r="O18">
        <f>E18</f>
        <v>4.32</v>
      </c>
      <c r="P18" s="2">
        <f t="shared" si="3"/>
        <v>4.32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4.6472896386234499</v>
      </c>
      <c r="I19">
        <f>0.75*G18+0.25*G22</f>
        <v>-0.37509476256114871</v>
      </c>
      <c r="J19">
        <f t="shared" si="5"/>
        <v>4.2721948760623008</v>
      </c>
      <c r="M19">
        <f t="shared" si="2"/>
        <v>1995</v>
      </c>
      <c r="N19">
        <f t="shared" si="0"/>
        <v>4.6399999999999997</v>
      </c>
      <c r="P19" s="2">
        <f t="shared" si="3"/>
        <v>4.2721948760623008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5.0300550062067853</v>
      </c>
      <c r="I20">
        <f>0.5*G18+0.5*G22</f>
        <v>-0.31673486902225978</v>
      </c>
      <c r="J20">
        <f t="shared" si="5"/>
        <v>4.7133201371845255</v>
      </c>
      <c r="M20">
        <f t="shared" si="2"/>
        <v>1996</v>
      </c>
      <c r="N20">
        <f t="shared" si="0"/>
        <v>5.56</v>
      </c>
      <c r="P20" s="2">
        <f t="shared" si="3"/>
        <v>4.7133201371845255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5.4098611830016328</v>
      </c>
      <c r="I21">
        <f>0.25*G18+0.75*G22</f>
        <v>-0.25837497548337085</v>
      </c>
      <c r="J21">
        <f t="shared" si="5"/>
        <v>5.1514862075182624</v>
      </c>
      <c r="M21">
        <f t="shared" si="2"/>
        <v>1997</v>
      </c>
      <c r="N21">
        <f t="shared" si="0"/>
        <v>5.13</v>
      </c>
      <c r="P21" s="2">
        <f t="shared" si="3"/>
        <v>5.1514862075182624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Distillate_Prices!AD35</f>
        <v>4.5</v>
      </c>
      <c r="F22">
        <f t="shared" si="1"/>
        <v>4.7000150819444819</v>
      </c>
      <c r="G22">
        <f>E22-F22</f>
        <v>-0.20001508194448192</v>
      </c>
      <c r="H22">
        <f>G22^2</f>
        <v>4.0006033005257818E-2</v>
      </c>
      <c r="I22">
        <f>G22</f>
        <v>-0.20001508194448192</v>
      </c>
      <c r="J22">
        <f t="shared" si="5"/>
        <v>4.5</v>
      </c>
      <c r="M22">
        <f t="shared" si="2"/>
        <v>1998</v>
      </c>
      <c r="N22">
        <f t="shared" si="0"/>
        <v>4.01</v>
      </c>
      <c r="O22">
        <f>E22</f>
        <v>4.5</v>
      </c>
      <c r="P22" s="2">
        <f t="shared" si="3"/>
        <v>4.5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4.2684790856718715</v>
      </c>
      <c r="I23">
        <f>0.75*G22+0.25*G26</f>
        <v>-5.0884626813942457E-2</v>
      </c>
      <c r="J23">
        <f t="shared" si="5"/>
        <v>4.2175944588579295</v>
      </c>
      <c r="M23">
        <f t="shared" si="2"/>
        <v>1999</v>
      </c>
      <c r="N23">
        <f t="shared" si="0"/>
        <v>4.6100000000000003</v>
      </c>
      <c r="P23" s="2">
        <f t="shared" si="3"/>
        <v>4.2175944588579295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5.6527579530576197</v>
      </c>
      <c r="I24">
        <f>0.5*G22+0.5*G26</f>
        <v>9.8245828316597006E-2</v>
      </c>
      <c r="J24">
        <f t="shared" si="5"/>
        <v>5.7510037813742168</v>
      </c>
      <c r="M24">
        <f t="shared" si="2"/>
        <v>2000</v>
      </c>
      <c r="N24">
        <f t="shared" si="0"/>
        <v>7.15</v>
      </c>
      <c r="P24" s="2">
        <f t="shared" si="3"/>
        <v>5.7510037813742168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6.9339428881194287</v>
      </c>
      <c r="I25">
        <f>0.25*G22+0.75*G26</f>
        <v>0.24737628344713647</v>
      </c>
      <c r="J25">
        <f t="shared" si="5"/>
        <v>7.1813191715665656</v>
      </c>
      <c r="M25">
        <f t="shared" si="2"/>
        <v>2001</v>
      </c>
      <c r="N25">
        <f t="shared" si="0"/>
        <v>6.54</v>
      </c>
      <c r="P25" s="2">
        <f t="shared" si="3"/>
        <v>7.1813191715665656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Distillate_Prices!AD39</f>
        <v>6.73</v>
      </c>
      <c r="F26">
        <f t="shared" si="1"/>
        <v>6.3334932614223245</v>
      </c>
      <c r="G26">
        <f>E26-F26</f>
        <v>0.39650673857767593</v>
      </c>
      <c r="H26">
        <f>G26^2</f>
        <v>0.15721759373750543</v>
      </c>
      <c r="I26">
        <f>G26</f>
        <v>0.39650673857767593</v>
      </c>
      <c r="J26">
        <f t="shared" si="5"/>
        <v>6.73</v>
      </c>
      <c r="M26">
        <f t="shared" si="2"/>
        <v>2002</v>
      </c>
      <c r="N26">
        <f t="shared" si="0"/>
        <v>5.96</v>
      </c>
      <c r="O26">
        <f>E26</f>
        <v>6.73</v>
      </c>
      <c r="P26" s="2">
        <f t="shared" si="3"/>
        <v>6.73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6.4965923491191262</v>
      </c>
      <c r="I27">
        <f>0.75*G26+0.25*G30</f>
        <v>0.60352796032019995</v>
      </c>
      <c r="J27">
        <f t="shared" si="5"/>
        <v>7.1001203094393261</v>
      </c>
      <c r="M27">
        <f t="shared" si="2"/>
        <v>2003</v>
      </c>
      <c r="N27">
        <f t="shared" si="0"/>
        <v>7.23</v>
      </c>
      <c r="P27" s="2">
        <f t="shared" si="3"/>
        <v>7.1001203094393261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8.1547096552090323</v>
      </c>
      <c r="I28">
        <f>0.5*G26+0.5*G30</f>
        <v>0.81054918206272397</v>
      </c>
      <c r="J28">
        <f t="shared" si="5"/>
        <v>8.9652588372717563</v>
      </c>
      <c r="M28">
        <f t="shared" si="2"/>
        <v>2004</v>
      </c>
      <c r="N28">
        <f t="shared" si="0"/>
        <v>9.4499999999999993</v>
      </c>
      <c r="P28" s="2">
        <f t="shared" si="3"/>
        <v>8.9652588372717563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11.060956687349215</v>
      </c>
      <c r="I29">
        <f>0.25*G26+0.75*G30</f>
        <v>1.017570403805248</v>
      </c>
      <c r="J29">
        <f t="shared" si="5"/>
        <v>12.078527091154463</v>
      </c>
      <c r="M29">
        <f t="shared" si="2"/>
        <v>2005</v>
      </c>
      <c r="N29">
        <f t="shared" si="0"/>
        <v>13.35</v>
      </c>
      <c r="P29" s="2">
        <f t="shared" si="3"/>
        <v>12.078527091154463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Distillate_Prices!AD43</f>
        <v>15.42</v>
      </c>
      <c r="F30">
        <f t="shared" si="1"/>
        <v>14.195408374452228</v>
      </c>
      <c r="G30">
        <f>E30-F30</f>
        <v>1.224591625547772</v>
      </c>
      <c r="H30">
        <f>G30^2</f>
        <v>1.4996246493617347</v>
      </c>
      <c r="I30">
        <f>G30</f>
        <v>1.224591625547772</v>
      </c>
      <c r="J30">
        <f t="shared" si="5"/>
        <v>15.42</v>
      </c>
      <c r="M30">
        <f t="shared" si="2"/>
        <v>2006</v>
      </c>
      <c r="N30">
        <f t="shared" si="0"/>
        <v>15.31</v>
      </c>
      <c r="O30">
        <f>E30</f>
        <v>15.42</v>
      </c>
      <c r="P30" s="2">
        <f t="shared" si="3"/>
        <v>15.42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15.978195709840367</v>
      </c>
      <c r="I31">
        <f>0.75*G30+0.25*G34</f>
        <v>0.6994238577172367</v>
      </c>
      <c r="J31">
        <f t="shared" si="5"/>
        <v>16.677619567557603</v>
      </c>
      <c r="M31">
        <f t="shared" si="2"/>
        <v>2007</v>
      </c>
      <c r="N31">
        <f t="shared" si="0"/>
        <v>16.809999999999999</v>
      </c>
      <c r="P31" s="2">
        <f t="shared" si="3"/>
        <v>16.677619567557603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19.422773672941428</v>
      </c>
      <c r="I32">
        <f>0.5*G30+0.5*G34</f>
        <v>0.17425608988670138</v>
      </c>
      <c r="J32">
        <f t="shared" si="5"/>
        <v>19.597029762828129</v>
      </c>
      <c r="M32">
        <f t="shared" si="2"/>
        <v>2008</v>
      </c>
      <c r="N32">
        <f t="shared" si="0"/>
        <v>23.12</v>
      </c>
      <c r="P32" s="2">
        <f t="shared" si="3"/>
        <v>19.597029762828129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19.460458576966367</v>
      </c>
      <c r="I33">
        <f>0.25*G30+0.75*G34</f>
        <v>-0.35091167794383393</v>
      </c>
      <c r="J33">
        <f t="shared" si="5"/>
        <v>19.109546899022533</v>
      </c>
      <c r="M33">
        <f t="shared" si="2"/>
        <v>2009</v>
      </c>
      <c r="N33">
        <f t="shared" si="0"/>
        <v>13.8</v>
      </c>
      <c r="P33" s="2">
        <f t="shared" si="3"/>
        <v>19.109546899022533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Distillate_Prices!AD47</f>
        <v>14.42</v>
      </c>
      <c r="F34">
        <f>$H$3*D34+$I$3*D33</f>
        <v>15.296079445774369</v>
      </c>
      <c r="G34">
        <f>E34-F34</f>
        <v>-0.87607944577436925</v>
      </c>
      <c r="H34">
        <f>G34^2</f>
        <v>0.76751519530832601</v>
      </c>
      <c r="I34">
        <f>G34</f>
        <v>-0.87607944577436925</v>
      </c>
      <c r="J34">
        <f>F34+I34</f>
        <v>14.42</v>
      </c>
      <c r="M34">
        <f>C34</f>
        <v>2010</v>
      </c>
      <c r="N34">
        <f t="shared" si="0"/>
        <v>17.37</v>
      </c>
      <c r="O34">
        <f>E34</f>
        <v>14.42</v>
      </c>
      <c r="P34" s="2">
        <f>J34</f>
        <v>14.42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19.52167743219373</v>
      </c>
      <c r="I35">
        <f>0.75*G34+0.25*G38</f>
        <v>-0.62251478005220218</v>
      </c>
      <c r="J35">
        <f t="shared" ref="J35:J42" si="7">F35+I35</f>
        <v>18.899162652141527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18.899162652141527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23.091234598343085</v>
      </c>
      <c r="I36">
        <f>0.5*G34+0.5*G38</f>
        <v>-0.36895011433003511</v>
      </c>
      <c r="J36">
        <f t="shared" si="7"/>
        <v>22.722284484013052</v>
      </c>
      <c r="M36">
        <f t="shared" si="8"/>
        <v>2012</v>
      </c>
      <c r="N36">
        <f t="shared" si="0"/>
        <v>23.69</v>
      </c>
      <c r="P36" s="2">
        <f t="shared" si="9"/>
        <v>22.722284484013052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23.724129142066481</v>
      </c>
      <c r="I37">
        <f>0.25*G34+0.75*G38</f>
        <v>-0.11538544860786804</v>
      </c>
      <c r="J37">
        <f t="shared" si="7"/>
        <v>23.608743693458614</v>
      </c>
      <c r="M37">
        <f t="shared" si="8"/>
        <v>2013</v>
      </c>
      <c r="N37">
        <f t="shared" si="0"/>
        <v>23.53</v>
      </c>
      <c r="P37" s="2">
        <f t="shared" si="9"/>
        <v>23.608743693458614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Distillate_Prices!AD51</f>
        <v>23.75</v>
      </c>
      <c r="F38">
        <f t="shared" si="6"/>
        <v>23.611820782885701</v>
      </c>
      <c r="G38">
        <f>E38-F38</f>
        <v>0.13817921711429904</v>
      </c>
      <c r="H38">
        <f>G38^2</f>
        <v>1.9093496042320593E-2</v>
      </c>
      <c r="I38">
        <f>G38</f>
        <v>0.13817921711429904</v>
      </c>
      <c r="J38">
        <f t="shared" si="7"/>
        <v>23.75</v>
      </c>
      <c r="M38">
        <f t="shared" si="8"/>
        <v>2014</v>
      </c>
      <c r="N38">
        <f t="shared" si="0"/>
        <v>23.49</v>
      </c>
      <c r="O38">
        <f>E38</f>
        <v>23.75</v>
      </c>
      <c r="P38" s="2">
        <f t="shared" si="9"/>
        <v>23.75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19.852147651484024</v>
      </c>
      <c r="I39" s="16">
        <f>I38</f>
        <v>0.13817921711429904</v>
      </c>
      <c r="J39">
        <f t="shared" si="7"/>
        <v>19.990326868598324</v>
      </c>
      <c r="M39">
        <f t="shared" si="8"/>
        <v>2015</v>
      </c>
      <c r="N39">
        <f t="shared" si="0"/>
        <v>14.22</v>
      </c>
      <c r="P39" s="2">
        <f t="shared" si="9"/>
        <v>19.990326868598324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13.428900469269834</v>
      </c>
      <c r="I40" s="16">
        <f t="shared" ref="I40:I42" si="10">I39</f>
        <v>0.13817921711429904</v>
      </c>
      <c r="J40">
        <f t="shared" si="7"/>
        <v>13.567079686384133</v>
      </c>
      <c r="M40">
        <f t="shared" si="8"/>
        <v>2016</v>
      </c>
      <c r="N40">
        <f t="shared" si="0"/>
        <v>12.11</v>
      </c>
      <c r="P40" s="2">
        <f t="shared" si="9"/>
        <v>13.567079686384133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12.994574880853317</v>
      </c>
      <c r="I41" s="16">
        <f t="shared" si="10"/>
        <v>0.13817921711429904</v>
      </c>
      <c r="J41">
        <f t="shared" si="7"/>
        <v>13.132754097967617</v>
      </c>
      <c r="M41">
        <f t="shared" si="8"/>
        <v>2017</v>
      </c>
      <c r="N41">
        <f t="shared" si="0"/>
        <v>14.18</v>
      </c>
      <c r="P41" s="2">
        <f t="shared" si="9"/>
        <v>13.132754097967617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15.290800208322846</v>
      </c>
      <c r="I42" s="16">
        <f t="shared" si="10"/>
        <v>0.13817921711429904</v>
      </c>
      <c r="J42">
        <f t="shared" si="7"/>
        <v>15.428979425437145</v>
      </c>
      <c r="M42">
        <f t="shared" si="8"/>
        <v>2018</v>
      </c>
      <c r="N42">
        <f t="shared" si="0"/>
        <v>16.79</v>
      </c>
      <c r="P42" s="2">
        <f t="shared" si="9"/>
        <v>15.428979425437145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Y47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28515625" customWidth="1"/>
  </cols>
  <sheetData>
    <row r="2" spans="3:16" x14ac:dyDescent="0.2">
      <c r="K2" s="9" t="s">
        <v>35</v>
      </c>
    </row>
    <row r="3" spans="3:16" x14ac:dyDescent="0.2">
      <c r="H3" s="4">
        <v>1</v>
      </c>
      <c r="I3" s="4">
        <v>0</v>
      </c>
      <c r="K3">
        <v>0</v>
      </c>
    </row>
    <row r="4" spans="3:16" x14ac:dyDescent="0.2">
      <c r="H4">
        <f>SUM(H9:H38)</f>
        <v>116.83026900000003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0.47000000000000064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6.27</v>
      </c>
      <c r="I8">
        <f>G9</f>
        <v>0.47000000000000064</v>
      </c>
      <c r="J8">
        <f>F8+I8</f>
        <v>6.74</v>
      </c>
      <c r="M8">
        <f t="shared" ref="M8:M33" si="2">C8</f>
        <v>1984</v>
      </c>
      <c r="N8">
        <f t="shared" si="0"/>
        <v>6.27</v>
      </c>
      <c r="P8" s="2">
        <f t="shared" ref="P8:P33" si="3">J8</f>
        <v>6.74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Distillate_Prices!AE22</f>
        <v>6.48</v>
      </c>
      <c r="F9">
        <f t="shared" si="1"/>
        <v>6.01</v>
      </c>
      <c r="G9">
        <f>E9-F9</f>
        <v>0.47000000000000064</v>
      </c>
      <c r="H9">
        <f>G9^2</f>
        <v>0.2209000000000006</v>
      </c>
      <c r="I9">
        <f>G9</f>
        <v>0.47000000000000064</v>
      </c>
      <c r="J9">
        <f t="shared" ref="J9:J33" si="5">F9+I9</f>
        <v>6.48</v>
      </c>
      <c r="M9">
        <f t="shared" si="2"/>
        <v>1985</v>
      </c>
      <c r="N9">
        <f t="shared" si="0"/>
        <v>6.01</v>
      </c>
      <c r="O9">
        <f>E9</f>
        <v>6.48</v>
      </c>
      <c r="P9" s="2">
        <f t="shared" si="3"/>
        <v>6.48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3.87</v>
      </c>
      <c r="I10">
        <f>(0.67*G9+0.33*G12)</f>
        <v>0.71750000000000047</v>
      </c>
      <c r="J10">
        <f t="shared" si="5"/>
        <v>4.5875000000000004</v>
      </c>
      <c r="M10">
        <f t="shared" si="2"/>
        <v>1986</v>
      </c>
      <c r="N10">
        <f t="shared" si="0"/>
        <v>3.87</v>
      </c>
      <c r="P10" s="2">
        <f t="shared" si="3"/>
        <v>4.5875000000000004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4.3</v>
      </c>
      <c r="I11">
        <f>(0.33*G9+0.67*G12)</f>
        <v>0.97250000000000014</v>
      </c>
      <c r="J11">
        <f t="shared" si="5"/>
        <v>5.2725</v>
      </c>
      <c r="M11">
        <f t="shared" si="2"/>
        <v>1987</v>
      </c>
      <c r="N11">
        <f t="shared" si="0"/>
        <v>4.3</v>
      </c>
      <c r="P11" s="2">
        <f t="shared" si="3"/>
        <v>5.2725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Distillate_Prices!AE25</f>
        <v>5.13</v>
      </c>
      <c r="F12">
        <f t="shared" si="1"/>
        <v>3.91</v>
      </c>
      <c r="G12">
        <f>E12-F12</f>
        <v>1.2199999999999998</v>
      </c>
      <c r="H12">
        <f>G12^2</f>
        <v>1.4883999999999995</v>
      </c>
      <c r="I12">
        <f>G12</f>
        <v>1.2199999999999998</v>
      </c>
      <c r="J12">
        <f t="shared" si="5"/>
        <v>5.13</v>
      </c>
      <c r="M12">
        <f t="shared" si="2"/>
        <v>1988</v>
      </c>
      <c r="N12">
        <f t="shared" si="0"/>
        <v>3.91</v>
      </c>
      <c r="O12">
        <f>E12</f>
        <v>5.13</v>
      </c>
      <c r="P12" s="2">
        <f t="shared" si="3"/>
        <v>5.13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4.5999999999999996</v>
      </c>
      <c r="I13">
        <f>(0.67*G12+0.33*G15)</f>
        <v>1.3576099999999998</v>
      </c>
      <c r="J13">
        <f t="shared" si="5"/>
        <v>5.957609999999999</v>
      </c>
      <c r="M13">
        <f t="shared" si="2"/>
        <v>1989</v>
      </c>
      <c r="N13">
        <f t="shared" si="0"/>
        <v>4.5999999999999996</v>
      </c>
      <c r="P13" s="2">
        <f t="shared" si="3"/>
        <v>5.957609999999999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5.62</v>
      </c>
      <c r="I14">
        <f>(0.33*G12+0.67*G15)</f>
        <v>1.4993899999999996</v>
      </c>
      <c r="J14">
        <f t="shared" si="5"/>
        <v>7.1193899999999992</v>
      </c>
      <c r="M14">
        <f t="shared" si="2"/>
        <v>1990</v>
      </c>
      <c r="N14">
        <f t="shared" si="0"/>
        <v>5.62</v>
      </c>
      <c r="P14" s="2">
        <f t="shared" si="3"/>
        <v>7.1193899999999992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Distillate_Prices!AE28</f>
        <v>6.6669999999999998</v>
      </c>
      <c r="F15">
        <f t="shared" si="1"/>
        <v>5.03</v>
      </c>
      <c r="G15">
        <f>E15-F15</f>
        <v>1.6369999999999996</v>
      </c>
      <c r="H15">
        <f>G15^2</f>
        <v>2.6797689999999985</v>
      </c>
      <c r="I15">
        <f>G15</f>
        <v>1.6369999999999996</v>
      </c>
      <c r="J15">
        <f t="shared" si="5"/>
        <v>6.6669999999999998</v>
      </c>
      <c r="M15">
        <f t="shared" si="2"/>
        <v>1991</v>
      </c>
      <c r="N15">
        <f t="shared" si="0"/>
        <v>5.03</v>
      </c>
      <c r="O15">
        <f>E15</f>
        <v>6.6669999999999998</v>
      </c>
      <c r="P15" s="2">
        <f t="shared" si="3"/>
        <v>6.6669999999999998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4.87</v>
      </c>
      <c r="I16">
        <f>(0.67*G15+0.33*G18)</f>
        <v>1.2716899999999998</v>
      </c>
      <c r="J16">
        <f t="shared" si="5"/>
        <v>6.1416899999999996</v>
      </c>
      <c r="M16">
        <f t="shared" si="2"/>
        <v>1992</v>
      </c>
      <c r="N16">
        <f t="shared" si="0"/>
        <v>4.87</v>
      </c>
      <c r="P16" s="2">
        <f t="shared" si="3"/>
        <v>6.1416899999999996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4.8099999999999996</v>
      </c>
      <c r="I17">
        <f>(0.33*G15+0.67*G18)</f>
        <v>0.89531000000000005</v>
      </c>
      <c r="J17">
        <f t="shared" si="5"/>
        <v>5.7053099999999999</v>
      </c>
      <c r="M17">
        <f t="shared" si="2"/>
        <v>1993</v>
      </c>
      <c r="N17">
        <f t="shared" si="0"/>
        <v>4.8099999999999996</v>
      </c>
      <c r="P17" s="2">
        <f t="shared" si="3"/>
        <v>5.7053099999999999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Distillate_Prices!AE31</f>
        <v>5.15</v>
      </c>
      <c r="F18">
        <f t="shared" si="1"/>
        <v>4.62</v>
      </c>
      <c r="G18">
        <f>E18-F18</f>
        <v>0.53000000000000025</v>
      </c>
      <c r="H18">
        <f>G18^2</f>
        <v>0.28090000000000026</v>
      </c>
      <c r="I18">
        <f>G18</f>
        <v>0.53000000000000025</v>
      </c>
      <c r="J18">
        <f t="shared" si="5"/>
        <v>5.15</v>
      </c>
      <c r="M18">
        <f t="shared" si="2"/>
        <v>1994</v>
      </c>
      <c r="N18">
        <f t="shared" si="0"/>
        <v>4.62</v>
      </c>
      <c r="O18">
        <f>E18</f>
        <v>5.15</v>
      </c>
      <c r="P18" s="2">
        <f t="shared" si="3"/>
        <v>5.15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4.6399999999999997</v>
      </c>
      <c r="I19">
        <f>0.75*G18+0.25*G22</f>
        <v>0.68000000000000016</v>
      </c>
      <c r="J19">
        <f t="shared" si="5"/>
        <v>5.32</v>
      </c>
      <c r="M19">
        <f t="shared" si="2"/>
        <v>1995</v>
      </c>
      <c r="N19">
        <f t="shared" si="0"/>
        <v>4.6399999999999997</v>
      </c>
      <c r="P19" s="2">
        <f t="shared" si="3"/>
        <v>5.32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5.56</v>
      </c>
      <c r="I20">
        <f>0.5*G18+0.5*G22</f>
        <v>0.83000000000000007</v>
      </c>
      <c r="J20">
        <f t="shared" si="5"/>
        <v>6.39</v>
      </c>
      <c r="M20">
        <f t="shared" si="2"/>
        <v>1996</v>
      </c>
      <c r="N20">
        <f t="shared" si="0"/>
        <v>5.56</v>
      </c>
      <c r="P20" s="2">
        <f t="shared" si="3"/>
        <v>6.39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5.13</v>
      </c>
      <c r="I21">
        <f>0.25*G18+0.75*G22</f>
        <v>0.98</v>
      </c>
      <c r="J21">
        <f t="shared" si="5"/>
        <v>6.1099999999999994</v>
      </c>
      <c r="M21">
        <f t="shared" si="2"/>
        <v>1997</v>
      </c>
      <c r="N21">
        <f t="shared" si="0"/>
        <v>5.13</v>
      </c>
      <c r="P21" s="2">
        <f t="shared" si="3"/>
        <v>6.1099999999999994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Distillate_Prices!AE35</f>
        <v>5.14</v>
      </c>
      <c r="F22">
        <f t="shared" si="1"/>
        <v>4.01</v>
      </c>
      <c r="G22">
        <f>E22-F22</f>
        <v>1.1299999999999999</v>
      </c>
      <c r="H22">
        <f>G22^2</f>
        <v>1.2768999999999997</v>
      </c>
      <c r="I22">
        <f>G22</f>
        <v>1.1299999999999999</v>
      </c>
      <c r="J22">
        <f t="shared" si="5"/>
        <v>5.14</v>
      </c>
      <c r="M22">
        <f t="shared" si="2"/>
        <v>1998</v>
      </c>
      <c r="N22">
        <f t="shared" si="0"/>
        <v>4.01</v>
      </c>
      <c r="O22">
        <f>E22</f>
        <v>5.14</v>
      </c>
      <c r="P22" s="2">
        <f t="shared" si="3"/>
        <v>5.14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4.6100000000000003</v>
      </c>
      <c r="I23">
        <f>0.75*G22+0.25*G26</f>
        <v>1.0425</v>
      </c>
      <c r="J23">
        <f t="shared" si="5"/>
        <v>5.6524999999999999</v>
      </c>
      <c r="M23">
        <f t="shared" si="2"/>
        <v>1999</v>
      </c>
      <c r="N23">
        <f t="shared" si="0"/>
        <v>4.6100000000000003</v>
      </c>
      <c r="P23" s="2">
        <f t="shared" si="3"/>
        <v>5.6524999999999999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7.15</v>
      </c>
      <c r="I24">
        <f>0.5*G22+0.5*G26</f>
        <v>0.95500000000000007</v>
      </c>
      <c r="J24">
        <f t="shared" si="5"/>
        <v>8.1050000000000004</v>
      </c>
      <c r="M24">
        <f t="shared" si="2"/>
        <v>2000</v>
      </c>
      <c r="N24">
        <f t="shared" si="0"/>
        <v>7.15</v>
      </c>
      <c r="P24" s="2">
        <f t="shared" si="3"/>
        <v>8.1050000000000004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6.54</v>
      </c>
      <c r="I25">
        <f>0.25*G22+0.75*G26</f>
        <v>0.86750000000000016</v>
      </c>
      <c r="J25">
        <f t="shared" si="5"/>
        <v>7.4075000000000006</v>
      </c>
      <c r="M25">
        <f t="shared" si="2"/>
        <v>2001</v>
      </c>
      <c r="N25">
        <f t="shared" si="0"/>
        <v>6.54</v>
      </c>
      <c r="P25" s="2">
        <f t="shared" si="3"/>
        <v>7.4075000000000006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Distillate_Prices!AE39</f>
        <v>6.74</v>
      </c>
      <c r="F26">
        <f t="shared" si="1"/>
        <v>5.96</v>
      </c>
      <c r="G26">
        <f>E26-F26</f>
        <v>0.78000000000000025</v>
      </c>
      <c r="H26">
        <f>G26^2</f>
        <v>0.60840000000000038</v>
      </c>
      <c r="I26">
        <f>G26</f>
        <v>0.78000000000000025</v>
      </c>
      <c r="J26">
        <f t="shared" si="5"/>
        <v>6.74</v>
      </c>
      <c r="M26">
        <f t="shared" si="2"/>
        <v>2002</v>
      </c>
      <c r="N26">
        <f t="shared" si="0"/>
        <v>5.96</v>
      </c>
      <c r="O26">
        <f>E26</f>
        <v>6.74</v>
      </c>
      <c r="P26" s="2">
        <f t="shared" si="3"/>
        <v>6.74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7.23</v>
      </c>
      <c r="I27">
        <f>0.75*G26+0.25*G30</f>
        <v>0.37250000000000028</v>
      </c>
      <c r="J27">
        <f t="shared" si="5"/>
        <v>7.6025000000000009</v>
      </c>
      <c r="M27">
        <f t="shared" si="2"/>
        <v>2003</v>
      </c>
      <c r="N27">
        <f t="shared" si="0"/>
        <v>7.23</v>
      </c>
      <c r="P27" s="2">
        <f t="shared" si="3"/>
        <v>7.6025000000000009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9.4499999999999993</v>
      </c>
      <c r="I28">
        <f>0.5*G26+0.5*G30</f>
        <v>-3.4999999999999698E-2</v>
      </c>
      <c r="J28">
        <f t="shared" si="5"/>
        <v>9.4149999999999991</v>
      </c>
      <c r="M28">
        <f t="shared" si="2"/>
        <v>2004</v>
      </c>
      <c r="N28">
        <f t="shared" si="0"/>
        <v>9.4499999999999993</v>
      </c>
      <c r="P28" s="2">
        <f t="shared" si="3"/>
        <v>9.4149999999999991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13.35</v>
      </c>
      <c r="I29">
        <f>0.25*G26+0.75*G30</f>
        <v>-0.44249999999999967</v>
      </c>
      <c r="J29">
        <f t="shared" si="5"/>
        <v>12.907500000000001</v>
      </c>
      <c r="M29">
        <f t="shared" si="2"/>
        <v>2005</v>
      </c>
      <c r="N29">
        <f t="shared" si="0"/>
        <v>13.35</v>
      </c>
      <c r="P29" s="2">
        <f t="shared" si="3"/>
        <v>12.907500000000001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Distillate_Prices!AE43</f>
        <v>14.46</v>
      </c>
      <c r="F30">
        <f t="shared" si="1"/>
        <v>15.31</v>
      </c>
      <c r="G30">
        <f>E30-F30</f>
        <v>-0.84999999999999964</v>
      </c>
      <c r="H30">
        <f>G30^2</f>
        <v>0.72249999999999936</v>
      </c>
      <c r="I30">
        <f>G30</f>
        <v>-0.84999999999999964</v>
      </c>
      <c r="J30">
        <f t="shared" si="5"/>
        <v>14.46</v>
      </c>
      <c r="M30">
        <f t="shared" si="2"/>
        <v>2006</v>
      </c>
      <c r="N30">
        <f t="shared" si="0"/>
        <v>15.31</v>
      </c>
      <c r="O30">
        <f>E30</f>
        <v>14.46</v>
      </c>
      <c r="P30" s="2">
        <f t="shared" si="3"/>
        <v>14.46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16.809999999999999</v>
      </c>
      <c r="I31">
        <f>0.75*G30+0.25*G34</f>
        <v>-1.1549999999999998</v>
      </c>
      <c r="J31">
        <f t="shared" si="5"/>
        <v>15.654999999999999</v>
      </c>
      <c r="M31">
        <f t="shared" si="2"/>
        <v>2007</v>
      </c>
      <c r="N31">
        <f t="shared" si="0"/>
        <v>16.809999999999999</v>
      </c>
      <c r="P31" s="2">
        <f t="shared" si="3"/>
        <v>15.654999999999999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23.12</v>
      </c>
      <c r="I32">
        <f>0.5*G30+0.5*G34</f>
        <v>-1.46</v>
      </c>
      <c r="J32">
        <f t="shared" si="5"/>
        <v>21.66</v>
      </c>
      <c r="M32">
        <f t="shared" si="2"/>
        <v>2008</v>
      </c>
      <c r="N32">
        <f t="shared" si="0"/>
        <v>23.12</v>
      </c>
      <c r="P32" s="2">
        <f t="shared" si="3"/>
        <v>21.66</v>
      </c>
    </row>
    <row r="33" spans="3:25" x14ac:dyDescent="0.2">
      <c r="C33">
        <f t="shared" si="4"/>
        <v>2009</v>
      </c>
      <c r="D33">
        <f>'Dist-311'!D33</f>
        <v>13.8</v>
      </c>
      <c r="F33">
        <f t="shared" si="1"/>
        <v>13.8</v>
      </c>
      <c r="I33">
        <f>0.25*G30+0.75*G34</f>
        <v>-1.7650000000000001</v>
      </c>
      <c r="J33">
        <f t="shared" si="5"/>
        <v>12.035</v>
      </c>
      <c r="M33">
        <f t="shared" si="2"/>
        <v>2009</v>
      </c>
      <c r="N33">
        <f t="shared" si="0"/>
        <v>13.8</v>
      </c>
      <c r="P33" s="2">
        <f t="shared" si="3"/>
        <v>12.035</v>
      </c>
    </row>
    <row r="34" spans="3:25" x14ac:dyDescent="0.2">
      <c r="C34">
        <f t="shared" si="4"/>
        <v>2010</v>
      </c>
      <c r="D34">
        <f>[4]Prices!N30</f>
        <v>17.37</v>
      </c>
      <c r="E34" s="3">
        <f>Distillate_Prices!AE47</f>
        <v>15.3</v>
      </c>
      <c r="F34">
        <f>$H$3*D34+$I$3*D33</f>
        <v>17.37</v>
      </c>
      <c r="G34">
        <f>E34-F34</f>
        <v>-2.0700000000000003</v>
      </c>
      <c r="H34">
        <f>G34^2</f>
        <v>4.2849000000000013</v>
      </c>
      <c r="I34">
        <f>G34</f>
        <v>-2.0700000000000003</v>
      </c>
      <c r="J34">
        <f>F34+I34</f>
        <v>15.3</v>
      </c>
      <c r="M34">
        <f>C34</f>
        <v>2010</v>
      </c>
      <c r="N34">
        <f t="shared" si="0"/>
        <v>17.37</v>
      </c>
      <c r="O34">
        <f>E34</f>
        <v>15.3</v>
      </c>
      <c r="P34" s="2">
        <f>J34</f>
        <v>15.3</v>
      </c>
    </row>
    <row r="35" spans="3:25" x14ac:dyDescent="0.2">
      <c r="C35">
        <f t="shared" si="4"/>
        <v>2011</v>
      </c>
      <c r="D35">
        <f>[4]Prices!N31</f>
        <v>22.53</v>
      </c>
      <c r="F35">
        <f t="shared" ref="F35:F42" si="6">$H$3*D35+$I$3*D34</f>
        <v>22.53</v>
      </c>
      <c r="I35">
        <f>0.75*G34+0.25*G38</f>
        <v>1.0125000000000002</v>
      </c>
      <c r="J35">
        <f t="shared" ref="J35:J42" si="7">F35+I35</f>
        <v>23.5425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23.5425</v>
      </c>
    </row>
    <row r="36" spans="3:25" x14ac:dyDescent="0.2">
      <c r="C36">
        <f t="shared" si="4"/>
        <v>2012</v>
      </c>
      <c r="D36">
        <f>[4]Prices!N32</f>
        <v>23.69</v>
      </c>
      <c r="F36">
        <f t="shared" si="6"/>
        <v>23.69</v>
      </c>
      <c r="I36">
        <f>0.5*G34+0.5*G38</f>
        <v>4.0950000000000006</v>
      </c>
      <c r="J36">
        <f t="shared" si="7"/>
        <v>27.785000000000004</v>
      </c>
      <c r="M36">
        <f t="shared" si="8"/>
        <v>2012</v>
      </c>
      <c r="N36">
        <f t="shared" si="0"/>
        <v>23.69</v>
      </c>
      <c r="P36" s="2">
        <f t="shared" si="9"/>
        <v>27.785000000000004</v>
      </c>
    </row>
    <row r="37" spans="3:25" x14ac:dyDescent="0.2">
      <c r="C37">
        <f t="shared" si="4"/>
        <v>2013</v>
      </c>
      <c r="D37">
        <f>[4]Prices!N33</f>
        <v>23.53</v>
      </c>
      <c r="F37">
        <f t="shared" si="6"/>
        <v>23.53</v>
      </c>
      <c r="I37">
        <f>0.25*G34+0.75*G38</f>
        <v>7.1775000000000011</v>
      </c>
      <c r="J37">
        <f t="shared" si="7"/>
        <v>30.707500000000003</v>
      </c>
      <c r="M37">
        <f t="shared" si="8"/>
        <v>2013</v>
      </c>
      <c r="N37">
        <f t="shared" si="0"/>
        <v>23.53</v>
      </c>
      <c r="P37" s="2">
        <f t="shared" si="9"/>
        <v>30.707500000000003</v>
      </c>
    </row>
    <row r="38" spans="3:25" x14ac:dyDescent="0.2">
      <c r="C38">
        <f t="shared" si="4"/>
        <v>2014</v>
      </c>
      <c r="D38">
        <f>[4]Prices!N34</f>
        <v>23.49</v>
      </c>
      <c r="E38" s="3">
        <f>Distillate_Prices!AE51</f>
        <v>33.75</v>
      </c>
      <c r="F38">
        <f t="shared" si="6"/>
        <v>23.49</v>
      </c>
      <c r="G38">
        <f>E38-F38</f>
        <v>10.260000000000002</v>
      </c>
      <c r="H38">
        <f>G38^2</f>
        <v>105.26760000000003</v>
      </c>
      <c r="I38">
        <f>G38</f>
        <v>10.260000000000002</v>
      </c>
      <c r="J38">
        <f t="shared" si="7"/>
        <v>33.75</v>
      </c>
      <c r="M38">
        <f t="shared" si="8"/>
        <v>2014</v>
      </c>
      <c r="N38">
        <f t="shared" si="0"/>
        <v>23.49</v>
      </c>
      <c r="O38">
        <f>E38</f>
        <v>33.75</v>
      </c>
      <c r="P38" s="2">
        <f t="shared" si="9"/>
        <v>33.75</v>
      </c>
    </row>
    <row r="39" spans="3:25" x14ac:dyDescent="0.2">
      <c r="C39">
        <f t="shared" si="4"/>
        <v>2015</v>
      </c>
      <c r="D39">
        <f>[4]Prices!N35</f>
        <v>14.22</v>
      </c>
      <c r="F39">
        <f t="shared" si="6"/>
        <v>14.22</v>
      </c>
      <c r="I39" s="16">
        <f>I38</f>
        <v>10.260000000000002</v>
      </c>
      <c r="J39">
        <f t="shared" si="7"/>
        <v>24.480000000000004</v>
      </c>
      <c r="M39">
        <f t="shared" si="8"/>
        <v>2015</v>
      </c>
      <c r="N39">
        <f t="shared" si="0"/>
        <v>14.22</v>
      </c>
      <c r="P39" s="2">
        <f t="shared" si="9"/>
        <v>24.480000000000004</v>
      </c>
    </row>
    <row r="40" spans="3:25" x14ac:dyDescent="0.2">
      <c r="C40">
        <f t="shared" si="4"/>
        <v>2016</v>
      </c>
      <c r="D40">
        <f>[4]Prices!N36</f>
        <v>12.11</v>
      </c>
      <c r="F40">
        <f t="shared" si="6"/>
        <v>12.11</v>
      </c>
      <c r="I40" s="16">
        <f t="shared" ref="I40:I42" si="10">I39</f>
        <v>10.260000000000002</v>
      </c>
      <c r="J40">
        <f t="shared" si="7"/>
        <v>22.37</v>
      </c>
      <c r="M40">
        <f t="shared" si="8"/>
        <v>2016</v>
      </c>
      <c r="N40">
        <f t="shared" si="0"/>
        <v>12.11</v>
      </c>
      <c r="P40" s="2">
        <f t="shared" si="9"/>
        <v>22.37</v>
      </c>
    </row>
    <row r="41" spans="3:25" x14ac:dyDescent="0.2">
      <c r="C41">
        <f t="shared" si="4"/>
        <v>2017</v>
      </c>
      <c r="D41">
        <f>[4]Prices!N37</f>
        <v>14.18</v>
      </c>
      <c r="F41">
        <f t="shared" si="6"/>
        <v>14.18</v>
      </c>
      <c r="I41" s="16">
        <f t="shared" si="10"/>
        <v>10.260000000000002</v>
      </c>
      <c r="J41">
        <f t="shared" si="7"/>
        <v>24.44</v>
      </c>
      <c r="M41">
        <f t="shared" si="8"/>
        <v>2017</v>
      </c>
      <c r="N41">
        <f t="shared" si="0"/>
        <v>14.18</v>
      </c>
      <c r="P41" s="2">
        <f t="shared" si="9"/>
        <v>24.44</v>
      </c>
    </row>
    <row r="42" spans="3:25" x14ac:dyDescent="0.2">
      <c r="C42">
        <f t="shared" si="4"/>
        <v>2018</v>
      </c>
      <c r="D42">
        <f>[4]Prices!N38</f>
        <v>16.79</v>
      </c>
      <c r="F42">
        <f t="shared" si="6"/>
        <v>16.79</v>
      </c>
      <c r="I42" s="16">
        <f t="shared" si="10"/>
        <v>10.260000000000002</v>
      </c>
      <c r="J42">
        <f t="shared" si="7"/>
        <v>27.05</v>
      </c>
      <c r="M42">
        <f t="shared" si="8"/>
        <v>2018</v>
      </c>
      <c r="N42">
        <f t="shared" si="0"/>
        <v>16.79</v>
      </c>
      <c r="P42" s="2">
        <f t="shared" si="9"/>
        <v>27.05</v>
      </c>
    </row>
    <row r="45" spans="3:25" x14ac:dyDescent="0.2"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8"/>
      <c r="U45" s="17"/>
      <c r="V45" s="17"/>
      <c r="W45" s="17"/>
      <c r="X45" s="17"/>
      <c r="Y45" s="17"/>
    </row>
    <row r="46" spans="3:25" x14ac:dyDescent="0.2"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3:25" x14ac:dyDescent="0.2">
      <c r="I47" s="18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P42"/>
  <sheetViews>
    <sheetView topLeftCell="A7" workbookViewId="0">
      <selection activeCell="S41" sqref="S41"/>
    </sheetView>
  </sheetViews>
  <sheetFormatPr defaultRowHeight="12.75" x14ac:dyDescent="0.2"/>
  <cols>
    <col min="9" max="9" width="11.140625" customWidth="1"/>
    <col min="10" max="10" width="11.42578125" customWidth="1"/>
  </cols>
  <sheetData>
    <row r="2" spans="3:16" x14ac:dyDescent="0.2">
      <c r="K2" s="9" t="s">
        <v>35</v>
      </c>
    </row>
    <row r="3" spans="3:16" x14ac:dyDescent="0.2">
      <c r="H3" s="4">
        <v>0.98277111187616417</v>
      </c>
      <c r="I3" s="4">
        <v>0</v>
      </c>
      <c r="K3">
        <v>0</v>
      </c>
    </row>
    <row r="4" spans="3:16" x14ac:dyDescent="0.2">
      <c r="H4">
        <f>SUM(H9:H38)</f>
        <v>43.365208904378441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5" t="s">
        <v>39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0.53354561762425412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6.1619748714635492</v>
      </c>
      <c r="I8">
        <f>G9</f>
        <v>0.53354561762425412</v>
      </c>
      <c r="J8">
        <f>F8+I8</f>
        <v>6.6955204890878033</v>
      </c>
      <c r="M8">
        <f t="shared" ref="M8:M33" si="2">C8</f>
        <v>1984</v>
      </c>
      <c r="N8">
        <f t="shared" si="0"/>
        <v>6.27</v>
      </c>
      <c r="P8" s="2">
        <f t="shared" ref="P8:P33" si="3">J8</f>
        <v>6.6955204890878033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Distillate_Prices!AF22</f>
        <v>6.44</v>
      </c>
      <c r="F9">
        <f t="shared" si="1"/>
        <v>5.9064543823757463</v>
      </c>
      <c r="G9">
        <f>E9-F9</f>
        <v>0.53354561762425412</v>
      </c>
      <c r="H9">
        <f>G9^2</f>
        <v>0.28467092608604677</v>
      </c>
      <c r="I9">
        <f>G9</f>
        <v>0.53354561762425412</v>
      </c>
      <c r="J9">
        <f t="shared" ref="J9:J33" si="5">F9+I9</f>
        <v>6.44</v>
      </c>
      <c r="M9">
        <f t="shared" si="2"/>
        <v>1985</v>
      </c>
      <c r="N9">
        <f t="shared" si="0"/>
        <v>6.01</v>
      </c>
      <c r="O9">
        <f>E9</f>
        <v>6.44</v>
      </c>
      <c r="P9" s="2">
        <f t="shared" si="3"/>
        <v>6.44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3.8033242029607552</v>
      </c>
      <c r="I10">
        <f>(0.67*G9+0.33*G12)</f>
        <v>0.60410599815443566</v>
      </c>
      <c r="J10">
        <f t="shared" si="5"/>
        <v>4.4074302011151909</v>
      </c>
      <c r="M10">
        <f t="shared" si="2"/>
        <v>1986</v>
      </c>
      <c r="N10">
        <f t="shared" si="0"/>
        <v>3.87</v>
      </c>
      <c r="P10" s="2">
        <f t="shared" si="3"/>
        <v>4.4074302011151909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4.2259157810675054</v>
      </c>
      <c r="I11">
        <f>(0.33*G9+0.67*G12)</f>
        <v>0.67680457203401656</v>
      </c>
      <c r="J11">
        <f t="shared" si="5"/>
        <v>4.9027203531015218</v>
      </c>
      <c r="M11">
        <f t="shared" si="2"/>
        <v>1987</v>
      </c>
      <c r="N11">
        <f t="shared" si="0"/>
        <v>4.3</v>
      </c>
      <c r="P11" s="2">
        <f t="shared" si="3"/>
        <v>4.9027203531015218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Distillate_Prices!AF25</f>
        <v>4.59</v>
      </c>
      <c r="F12">
        <f t="shared" si="1"/>
        <v>3.842635047435802</v>
      </c>
      <c r="G12">
        <f>E12-F12</f>
        <v>0.74736495256419788</v>
      </c>
      <c r="H12">
        <f>G12^2</f>
        <v>0.5585543723212858</v>
      </c>
      <c r="I12">
        <f>G12</f>
        <v>0.74736495256419788</v>
      </c>
      <c r="J12">
        <f t="shared" si="5"/>
        <v>4.59</v>
      </c>
      <c r="M12">
        <f t="shared" si="2"/>
        <v>1988</v>
      </c>
      <c r="N12">
        <f t="shared" si="0"/>
        <v>3.91</v>
      </c>
      <c r="O12">
        <f>E12</f>
        <v>4.59</v>
      </c>
      <c r="P12" s="2">
        <f t="shared" si="3"/>
        <v>4.59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4.5207471146303551</v>
      </c>
      <c r="I13">
        <f>(0.67*G12+0.33*G15)</f>
        <v>0.47455274961476773</v>
      </c>
      <c r="J13">
        <f t="shared" si="5"/>
        <v>4.9952998642451227</v>
      </c>
      <c r="M13">
        <f t="shared" si="2"/>
        <v>1989</v>
      </c>
      <c r="N13">
        <f t="shared" si="0"/>
        <v>4.5999999999999996</v>
      </c>
      <c r="P13" s="2">
        <f t="shared" si="3"/>
        <v>4.9952998642451227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5.5231736487440424</v>
      </c>
      <c r="I14">
        <f>(0.33*G12+0.67*G15)</f>
        <v>0.19347351021232442</v>
      </c>
      <c r="J14">
        <f t="shared" si="5"/>
        <v>5.7166471589563672</v>
      </c>
      <c r="M14">
        <f t="shared" si="2"/>
        <v>1990</v>
      </c>
      <c r="N14">
        <f t="shared" si="0"/>
        <v>5.62</v>
      </c>
      <c r="P14" s="2">
        <f t="shared" si="3"/>
        <v>5.7166471589563672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Distillate_Prices!AF28</f>
        <v>4.8639999999999999</v>
      </c>
      <c r="F15">
        <f t="shared" si="1"/>
        <v>4.9433386927371057</v>
      </c>
      <c r="G15">
        <f>E15-F15</f>
        <v>-7.9338692737105809E-2</v>
      </c>
      <c r="H15">
        <f>G15^2</f>
        <v>6.2946281652328864E-3</v>
      </c>
      <c r="I15">
        <f>G15</f>
        <v>-7.9338692737105809E-2</v>
      </c>
      <c r="J15">
        <f t="shared" si="5"/>
        <v>4.8639999999999999</v>
      </c>
      <c r="M15">
        <f t="shared" si="2"/>
        <v>1991</v>
      </c>
      <c r="N15">
        <f t="shared" si="0"/>
        <v>5.03</v>
      </c>
      <c r="O15">
        <f>E15</f>
        <v>4.8639999999999999</v>
      </c>
      <c r="P15" s="2">
        <f t="shared" si="3"/>
        <v>4.8639999999999999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4.7860953148369196</v>
      </c>
      <c r="I16">
        <f>(0.67*G15+0.33*G18)</f>
        <v>-0.37338976130026086</v>
      </c>
      <c r="J16">
        <f t="shared" si="5"/>
        <v>4.4127055535366591</v>
      </c>
      <c r="M16">
        <f t="shared" si="2"/>
        <v>1992</v>
      </c>
      <c r="N16">
        <f t="shared" si="0"/>
        <v>4.87</v>
      </c>
      <c r="P16" s="2">
        <f t="shared" si="3"/>
        <v>4.4127055535366591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4.7271290481243495</v>
      </c>
      <c r="I17">
        <f>(0.33*G15+0.67*G18)</f>
        <v>-0.67635146830472359</v>
      </c>
      <c r="J17">
        <f t="shared" si="5"/>
        <v>4.0507775798196262</v>
      </c>
      <c r="M17">
        <f t="shared" si="2"/>
        <v>1993</v>
      </c>
      <c r="N17">
        <f t="shared" si="0"/>
        <v>4.8099999999999996</v>
      </c>
      <c r="P17" s="2">
        <f t="shared" si="3"/>
        <v>4.0507775798196262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Distillate_Prices!AF31</f>
        <v>3.57</v>
      </c>
      <c r="F18">
        <f t="shared" si="1"/>
        <v>4.5404025368678784</v>
      </c>
      <c r="G18">
        <f>E18-F18</f>
        <v>-0.97040253686787858</v>
      </c>
      <c r="H18">
        <f>G18^2</f>
        <v>0.94168108355961444</v>
      </c>
      <c r="I18">
        <f>G18</f>
        <v>-0.97040253686787858</v>
      </c>
      <c r="J18">
        <f t="shared" si="5"/>
        <v>3.57</v>
      </c>
      <c r="M18">
        <f t="shared" si="2"/>
        <v>1994</v>
      </c>
      <c r="N18">
        <f t="shared" si="0"/>
        <v>4.62</v>
      </c>
      <c r="O18">
        <f>E18</f>
        <v>3.57</v>
      </c>
      <c r="P18" s="2">
        <f t="shared" si="3"/>
        <v>3.57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4.5600579591054018</v>
      </c>
      <c r="I19">
        <f>0.75*G18+0.25*G22</f>
        <v>-0.55552994230676345</v>
      </c>
      <c r="J19">
        <f t="shared" si="5"/>
        <v>4.0045280167986386</v>
      </c>
      <c r="M19">
        <f t="shared" si="2"/>
        <v>1995</v>
      </c>
      <c r="N19">
        <f t="shared" si="0"/>
        <v>4.6399999999999997</v>
      </c>
      <c r="P19" s="2">
        <f t="shared" si="3"/>
        <v>4.0045280167986386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5.4642073820314723</v>
      </c>
      <c r="I20">
        <f>0.5*G18+0.5*G22</f>
        <v>-0.14065734774564831</v>
      </c>
      <c r="J20">
        <f t="shared" si="5"/>
        <v>5.323550034285824</v>
      </c>
      <c r="M20">
        <f t="shared" si="2"/>
        <v>1996</v>
      </c>
      <c r="N20">
        <f t="shared" si="0"/>
        <v>5.56</v>
      </c>
      <c r="P20" s="2">
        <f t="shared" si="3"/>
        <v>5.323550034285824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5.0416158039247225</v>
      </c>
      <c r="I21">
        <f>0.25*G18+0.75*G22</f>
        <v>0.27421524681546683</v>
      </c>
      <c r="J21">
        <f t="shared" si="5"/>
        <v>5.3158310507401891</v>
      </c>
      <c r="M21">
        <f t="shared" si="2"/>
        <v>1997</v>
      </c>
      <c r="N21">
        <f t="shared" si="0"/>
        <v>5.13</v>
      </c>
      <c r="P21" s="2">
        <f t="shared" si="3"/>
        <v>5.3158310507401891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Distillate_Prices!AF35</f>
        <v>4.63</v>
      </c>
      <c r="F22">
        <f t="shared" si="1"/>
        <v>3.9409121586234179</v>
      </c>
      <c r="G22">
        <f>E22-F22</f>
        <v>0.68908784137658197</v>
      </c>
      <c r="H22">
        <f>G22^2</f>
        <v>0.4748420531330374</v>
      </c>
      <c r="I22">
        <f>G22</f>
        <v>0.68908784137658197</v>
      </c>
      <c r="J22">
        <f t="shared" si="5"/>
        <v>4.63</v>
      </c>
      <c r="M22">
        <f t="shared" si="2"/>
        <v>1998</v>
      </c>
      <c r="N22">
        <f t="shared" si="0"/>
        <v>4.01</v>
      </c>
      <c r="O22">
        <f>E22</f>
        <v>4.63</v>
      </c>
      <c r="P22" s="2">
        <f t="shared" si="3"/>
        <v>4.63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4.5305748257491167</v>
      </c>
      <c r="I23">
        <f>0.75*G22+0.25*G26</f>
        <v>0.51998692433695182</v>
      </c>
      <c r="J23">
        <f t="shared" si="5"/>
        <v>5.0505617500860689</v>
      </c>
      <c r="M23">
        <f t="shared" si="2"/>
        <v>1999</v>
      </c>
      <c r="N23">
        <f t="shared" si="0"/>
        <v>4.6100000000000003</v>
      </c>
      <c r="P23" s="2">
        <f t="shared" si="3"/>
        <v>5.0505617500860689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7.0268134499145738</v>
      </c>
      <c r="I24">
        <f>0.5*G22+0.5*G26</f>
        <v>0.35088600729732167</v>
      </c>
      <c r="J24">
        <f t="shared" si="5"/>
        <v>7.3776994572118957</v>
      </c>
      <c r="M24">
        <f t="shared" si="2"/>
        <v>2000</v>
      </c>
      <c r="N24">
        <f t="shared" si="0"/>
        <v>7.15</v>
      </c>
      <c r="P24" s="2">
        <f t="shared" si="3"/>
        <v>7.3776994572118957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6.4273230716701137</v>
      </c>
      <c r="I25">
        <f>0.25*G22+0.75*G26</f>
        <v>0.18178509025769152</v>
      </c>
      <c r="J25">
        <f t="shared" si="5"/>
        <v>6.6091081619278054</v>
      </c>
      <c r="M25">
        <f t="shared" si="2"/>
        <v>2001</v>
      </c>
      <c r="N25">
        <f t="shared" si="0"/>
        <v>6.54</v>
      </c>
      <c r="P25" s="2">
        <f t="shared" si="3"/>
        <v>6.6091081619278054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Distillate_Prices!AF39</f>
        <v>5.87</v>
      </c>
      <c r="F26">
        <f t="shared" si="1"/>
        <v>5.8573158267819387</v>
      </c>
      <c r="G26">
        <f>E26-F26</f>
        <v>1.2684173218061368E-2</v>
      </c>
      <c r="H26">
        <f>G26^2</f>
        <v>1.6088825022578528E-4</v>
      </c>
      <c r="I26">
        <f>G26</f>
        <v>1.2684173218061368E-2</v>
      </c>
      <c r="J26">
        <f t="shared" si="5"/>
        <v>5.87</v>
      </c>
      <c r="M26">
        <f t="shared" si="2"/>
        <v>2002</v>
      </c>
      <c r="N26">
        <f t="shared" si="0"/>
        <v>5.96</v>
      </c>
      <c r="O26">
        <f>E26</f>
        <v>5.87</v>
      </c>
      <c r="P26" s="2">
        <f t="shared" si="3"/>
        <v>5.87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7.1054351388646673</v>
      </c>
      <c r="I27">
        <f>0.75*G26+0.25*G30</f>
        <v>-1.2520433007924725</v>
      </c>
      <c r="J27">
        <f t="shared" si="5"/>
        <v>5.853391838072195</v>
      </c>
      <c r="M27">
        <f t="shared" si="2"/>
        <v>2003</v>
      </c>
      <c r="N27">
        <f t="shared" si="0"/>
        <v>7.23</v>
      </c>
      <c r="P27" s="2">
        <f t="shared" si="3"/>
        <v>5.853391838072195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9.2871870072297504</v>
      </c>
      <c r="I28">
        <f>0.5*G26+0.5*G30</f>
        <v>-2.5167707748030064</v>
      </c>
      <c r="J28">
        <f t="shared" si="5"/>
        <v>6.7704162324267436</v>
      </c>
      <c r="M28">
        <f t="shared" si="2"/>
        <v>2004</v>
      </c>
      <c r="N28">
        <f t="shared" si="0"/>
        <v>9.4499999999999993</v>
      </c>
      <c r="P28" s="2">
        <f t="shared" si="3"/>
        <v>6.7704162324267436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13.119994343546791</v>
      </c>
      <c r="I29">
        <f>0.25*G26+0.75*G30</f>
        <v>-3.7814982488135405</v>
      </c>
      <c r="J29">
        <f t="shared" si="5"/>
        <v>9.3384960947332516</v>
      </c>
      <c r="M29">
        <f t="shared" si="2"/>
        <v>2005</v>
      </c>
      <c r="N29">
        <f t="shared" si="0"/>
        <v>13.35</v>
      </c>
      <c r="P29" s="2">
        <f t="shared" si="3"/>
        <v>9.3384960947332516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Distillate_Prices!AF43</f>
        <v>10</v>
      </c>
      <c r="F30">
        <f t="shared" si="1"/>
        <v>15.046225722824074</v>
      </c>
      <c r="G30">
        <f>E30-F30</f>
        <v>-5.0462257228240741</v>
      </c>
      <c r="H30">
        <f>G30^2</f>
        <v>25.46439404569135</v>
      </c>
      <c r="I30">
        <f>G30</f>
        <v>-5.0462257228240741</v>
      </c>
      <c r="J30">
        <f t="shared" si="5"/>
        <v>10</v>
      </c>
      <c r="M30">
        <f t="shared" si="2"/>
        <v>2006</v>
      </c>
      <c r="N30">
        <f t="shared" si="0"/>
        <v>15.31</v>
      </c>
      <c r="O30">
        <f>E30</f>
        <v>10</v>
      </c>
      <c r="P30" s="2">
        <f t="shared" si="3"/>
        <v>10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16.520382390638318</v>
      </c>
      <c r="I31">
        <f>0.75*G30+0.25*G34</f>
        <v>-2.7973528454402987</v>
      </c>
      <c r="J31">
        <f t="shared" si="5"/>
        <v>13.723029545198019</v>
      </c>
      <c r="M31">
        <f t="shared" si="2"/>
        <v>2007</v>
      </c>
      <c r="N31">
        <f t="shared" si="0"/>
        <v>16.809999999999999</v>
      </c>
      <c r="P31" s="2">
        <f t="shared" si="3"/>
        <v>13.723029545198019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22.721668106576917</v>
      </c>
      <c r="I32">
        <f>0.5*G30+0.5*G34</f>
        <v>-0.54847996805652333</v>
      </c>
      <c r="J32">
        <f t="shared" si="5"/>
        <v>22.173188138520395</v>
      </c>
      <c r="M32">
        <f t="shared" si="2"/>
        <v>2008</v>
      </c>
      <c r="N32">
        <f t="shared" si="0"/>
        <v>23.12</v>
      </c>
      <c r="P32" s="2">
        <f t="shared" si="3"/>
        <v>22.173188138520395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13.562241343891067</v>
      </c>
      <c r="I33">
        <f>0.25*G30+0.75*G34</f>
        <v>1.7003929093272521</v>
      </c>
      <c r="J33">
        <f t="shared" si="5"/>
        <v>15.262634253218319</v>
      </c>
      <c r="M33">
        <f t="shared" si="2"/>
        <v>2009</v>
      </c>
      <c r="N33">
        <f t="shared" si="0"/>
        <v>13.8</v>
      </c>
      <c r="P33" s="2">
        <f t="shared" si="3"/>
        <v>15.262634253218319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Distillate_Prices!AF47</f>
        <v>21.02</v>
      </c>
      <c r="F34">
        <f>$H$3*D34+$I$3*D33</f>
        <v>17.070734213288972</v>
      </c>
      <c r="G34">
        <f>E34-F34</f>
        <v>3.9492657867110275</v>
      </c>
      <c r="H34">
        <f>G34^2</f>
        <v>15.59670025408627</v>
      </c>
      <c r="I34">
        <f>G34</f>
        <v>3.9492657867110275</v>
      </c>
      <c r="J34">
        <f>F34+I34</f>
        <v>21.02</v>
      </c>
      <c r="M34">
        <f>C34</f>
        <v>2010</v>
      </c>
      <c r="N34">
        <f t="shared" si="0"/>
        <v>17.37</v>
      </c>
      <c r="O34">
        <f>E34</f>
        <v>21.02</v>
      </c>
      <c r="P34" s="2">
        <f>J34</f>
        <v>21.02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22.14183315056998</v>
      </c>
      <c r="I35">
        <f>0.75*G34+0.25*G38</f>
        <v>3.0106259855404973</v>
      </c>
      <c r="J35">
        <f t="shared" ref="J35:J42" si="7">F35+I35</f>
        <v>25.152459136110476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25.152459136110476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23.281847640346331</v>
      </c>
      <c r="I36">
        <f>0.5*G34+0.5*G38</f>
        <v>2.0719861843699672</v>
      </c>
      <c r="J36">
        <f t="shared" si="7"/>
        <v>25.353833824716297</v>
      </c>
      <c r="M36">
        <f t="shared" si="8"/>
        <v>2012</v>
      </c>
      <c r="N36">
        <f t="shared" si="0"/>
        <v>23.69</v>
      </c>
      <c r="P36" s="2">
        <f t="shared" si="9"/>
        <v>25.353833824716297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23.124604262446145</v>
      </c>
      <c r="I37">
        <f>0.25*G34+0.75*G38</f>
        <v>1.133346383199437</v>
      </c>
      <c r="J37">
        <f t="shared" si="7"/>
        <v>24.257950645645582</v>
      </c>
      <c r="M37">
        <f t="shared" si="8"/>
        <v>2013</v>
      </c>
      <c r="N37">
        <f t="shared" si="0"/>
        <v>23.53</v>
      </c>
      <c r="P37" s="2">
        <f t="shared" si="9"/>
        <v>24.257950645645582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Distillate_Prices!AF51</f>
        <v>23.28</v>
      </c>
      <c r="F38">
        <f t="shared" si="6"/>
        <v>23.085293417971094</v>
      </c>
      <c r="G38">
        <f>E38-F38</f>
        <v>0.19470658202890689</v>
      </c>
      <c r="H38">
        <f>G38^2</f>
        <v>3.7910653085379449E-2</v>
      </c>
      <c r="I38">
        <f>G38</f>
        <v>0.19470658202890689</v>
      </c>
      <c r="J38">
        <f t="shared" si="7"/>
        <v>23.28</v>
      </c>
      <c r="M38">
        <f t="shared" si="8"/>
        <v>2014</v>
      </c>
      <c r="N38">
        <f t="shared" si="0"/>
        <v>23.49</v>
      </c>
      <c r="O38">
        <f>E38</f>
        <v>23.28</v>
      </c>
      <c r="P38" s="2">
        <f t="shared" si="9"/>
        <v>23.28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13.975005210879056</v>
      </c>
      <c r="I39" s="16">
        <f>I38</f>
        <v>0.19470658202890689</v>
      </c>
      <c r="J39">
        <f t="shared" si="7"/>
        <v>14.169711792907963</v>
      </c>
      <c r="M39">
        <f t="shared" si="8"/>
        <v>2015</v>
      </c>
      <c r="N39">
        <f t="shared" si="0"/>
        <v>14.22</v>
      </c>
      <c r="P39" s="2">
        <f t="shared" si="9"/>
        <v>14.169711792907963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11.901358164820348</v>
      </c>
      <c r="I40" s="16">
        <f t="shared" ref="I40:I42" si="10">I39</f>
        <v>0.19470658202890689</v>
      </c>
      <c r="J40">
        <f t="shared" si="7"/>
        <v>12.096064746849255</v>
      </c>
      <c r="M40">
        <f t="shared" si="8"/>
        <v>2016</v>
      </c>
      <c r="N40">
        <f t="shared" si="0"/>
        <v>12.11</v>
      </c>
      <c r="P40" s="2">
        <f t="shared" si="9"/>
        <v>12.096064746849255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13.935694366404007</v>
      </c>
      <c r="I41" s="16">
        <f t="shared" si="10"/>
        <v>0.19470658202890689</v>
      </c>
      <c r="J41">
        <f t="shared" si="7"/>
        <v>14.130400948432914</v>
      </c>
      <c r="M41">
        <f t="shared" si="8"/>
        <v>2017</v>
      </c>
      <c r="N41">
        <f t="shared" si="0"/>
        <v>14.18</v>
      </c>
      <c r="P41" s="2">
        <f t="shared" si="9"/>
        <v>14.130400948432914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16.500726968400794</v>
      </c>
      <c r="I42" s="16">
        <f t="shared" si="10"/>
        <v>0.19470658202890689</v>
      </c>
      <c r="J42">
        <f t="shared" si="7"/>
        <v>16.695433550429701</v>
      </c>
      <c r="M42">
        <f t="shared" si="8"/>
        <v>2018</v>
      </c>
      <c r="N42">
        <f t="shared" si="0"/>
        <v>16.79</v>
      </c>
      <c r="P42" s="2">
        <f t="shared" si="9"/>
        <v>16.695433550429701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C2:V47"/>
  <sheetViews>
    <sheetView topLeftCell="A7" workbookViewId="0">
      <selection activeCell="V43" sqref="V43"/>
    </sheetView>
  </sheetViews>
  <sheetFormatPr defaultRowHeight="12.75" x14ac:dyDescent="0.2"/>
  <cols>
    <col min="9" max="9" width="11.140625" customWidth="1"/>
  </cols>
  <sheetData>
    <row r="2" spans="3:16" x14ac:dyDescent="0.2">
      <c r="K2" s="9" t="s">
        <v>35</v>
      </c>
    </row>
    <row r="3" spans="3:16" x14ac:dyDescent="0.2">
      <c r="H3" s="4">
        <v>0.71880333700648813</v>
      </c>
      <c r="I3" s="4">
        <v>0.29000386859199029</v>
      </c>
      <c r="K3">
        <v>0</v>
      </c>
    </row>
    <row r="4" spans="3:16" x14ac:dyDescent="0.2">
      <c r="H4">
        <f>SUM(H9:H38)</f>
        <v>12.833451429437659</v>
      </c>
      <c r="K4">
        <v>0</v>
      </c>
    </row>
    <row r="6" spans="3:16" ht="51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9.1667688519228463E-2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6.3542215659616588</v>
      </c>
      <c r="I8">
        <f>G9</f>
        <v>9.1667688519228463E-2</v>
      </c>
      <c r="J8">
        <f>F8+I8</f>
        <v>6.4458892544808872</v>
      </c>
      <c r="M8">
        <f t="shared" ref="M8:M33" si="2">C8</f>
        <v>1984</v>
      </c>
      <c r="N8">
        <f t="shared" si="0"/>
        <v>6.27</v>
      </c>
      <c r="P8" s="2">
        <f t="shared" ref="P8:P33" si="3">J8</f>
        <v>6.4458892544808872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Distillate_Prices!AG22</f>
        <v>6.23</v>
      </c>
      <c r="F9">
        <f t="shared" si="1"/>
        <v>6.138332311480772</v>
      </c>
      <c r="G9">
        <f>E9-F9</f>
        <v>9.1667688519228463E-2</v>
      </c>
      <c r="H9">
        <f>G9^2</f>
        <v>8.4029651184582901E-3</v>
      </c>
      <c r="I9">
        <f>G9</f>
        <v>9.1667688519228463E-2</v>
      </c>
      <c r="J9">
        <f t="shared" ref="J9:J33" si="5">F9+I9</f>
        <v>6.23</v>
      </c>
      <c r="M9">
        <f t="shared" si="2"/>
        <v>1985</v>
      </c>
      <c r="N9">
        <f t="shared" si="0"/>
        <v>6.01</v>
      </c>
      <c r="O9">
        <f>E9</f>
        <v>6.23</v>
      </c>
      <c r="P9" s="2">
        <f t="shared" si="3"/>
        <v>6.23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4.5246921644529703</v>
      </c>
      <c r="I10">
        <f>(0.67*G9+0.33*G12)</f>
        <v>0.44502991603637715</v>
      </c>
      <c r="J10">
        <f t="shared" si="5"/>
        <v>4.9697220804893476</v>
      </c>
      <c r="M10">
        <f t="shared" si="2"/>
        <v>1986</v>
      </c>
      <c r="N10">
        <f t="shared" si="0"/>
        <v>3.87</v>
      </c>
      <c r="P10" s="2">
        <f t="shared" si="3"/>
        <v>4.9697220804893476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4.2131693205789009</v>
      </c>
      <c r="I11">
        <f>(0.33*G9+0.67*G12)</f>
        <v>0.80910008984192427</v>
      </c>
      <c r="J11">
        <f t="shared" si="5"/>
        <v>5.022269410420825</v>
      </c>
      <c r="M11">
        <f t="shared" si="2"/>
        <v>1987</v>
      </c>
      <c r="N11">
        <f t="shared" si="0"/>
        <v>4.3</v>
      </c>
      <c r="P11" s="2">
        <f t="shared" si="3"/>
        <v>5.022269410420825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Distillate_Prices!AG25</f>
        <v>5.22</v>
      </c>
      <c r="F12">
        <f t="shared" si="1"/>
        <v>4.0575376826409268</v>
      </c>
      <c r="G12">
        <f>E12-F12</f>
        <v>1.1624623173590729</v>
      </c>
      <c r="H12">
        <f>G12^2</f>
        <v>1.351318639279826</v>
      </c>
      <c r="I12">
        <f>G12</f>
        <v>1.1624623173590729</v>
      </c>
      <c r="J12">
        <f t="shared" si="5"/>
        <v>5.22</v>
      </c>
      <c r="M12">
        <f t="shared" si="2"/>
        <v>1988</v>
      </c>
      <c r="N12">
        <f t="shared" si="0"/>
        <v>3.91</v>
      </c>
      <c r="O12">
        <f>E12</f>
        <v>5.22</v>
      </c>
      <c r="P12" s="2">
        <f t="shared" si="3"/>
        <v>5.22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4.4404104764245274</v>
      </c>
      <c r="I13">
        <f>(0.67*G12+0.33*G15)</f>
        <v>1.166796918842804</v>
      </c>
      <c r="J13">
        <f t="shared" si="5"/>
        <v>5.6072073952673316</v>
      </c>
      <c r="M13">
        <f t="shared" si="2"/>
        <v>1989</v>
      </c>
      <c r="N13">
        <f t="shared" si="0"/>
        <v>4.5999999999999996</v>
      </c>
      <c r="P13" s="2">
        <f t="shared" si="3"/>
        <v>5.6072073952673316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5.3736925494996184</v>
      </c>
      <c r="I14">
        <f>(0.33*G12+0.67*G15)</f>
        <v>1.1712628718866482</v>
      </c>
      <c r="J14">
        <f t="shared" si="5"/>
        <v>6.5449554213862662</v>
      </c>
      <c r="M14">
        <f t="shared" si="2"/>
        <v>1990</v>
      </c>
      <c r="N14">
        <f t="shared" si="0"/>
        <v>5.62</v>
      </c>
      <c r="P14" s="2">
        <f t="shared" si="3"/>
        <v>6.5449554213862662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Distillate_Prices!AG28</f>
        <v>6.4210000000000003</v>
      </c>
      <c r="F15">
        <f t="shared" si="1"/>
        <v>5.2454025266296211</v>
      </c>
      <c r="G15">
        <f>E15-F15</f>
        <v>1.1755974733703791</v>
      </c>
      <c r="H15">
        <f>G15^2</f>
        <v>1.3820294193948193</v>
      </c>
      <c r="I15">
        <f>G15</f>
        <v>1.1755974733703791</v>
      </c>
      <c r="J15">
        <f t="shared" si="5"/>
        <v>6.4210000000000003</v>
      </c>
      <c r="M15">
        <f t="shared" si="2"/>
        <v>1991</v>
      </c>
      <c r="N15">
        <f t="shared" si="0"/>
        <v>5.03</v>
      </c>
      <c r="O15">
        <f>E15</f>
        <v>6.4210000000000003</v>
      </c>
      <c r="P15" s="2">
        <f t="shared" si="3"/>
        <v>6.4210000000000003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4.9592917102393086</v>
      </c>
      <c r="I16">
        <f>(0.67*G15+0.33*G18)</f>
        <v>1.257639598941996</v>
      </c>
      <c r="J16">
        <f t="shared" si="5"/>
        <v>6.2169313091813043</v>
      </c>
      <c r="M16">
        <f t="shared" si="2"/>
        <v>1992</v>
      </c>
      <c r="N16">
        <f t="shared" si="0"/>
        <v>4.87</v>
      </c>
      <c r="P16" s="2">
        <f t="shared" si="3"/>
        <v>6.2169313091813043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4.8697628910441999</v>
      </c>
      <c r="I17">
        <f>(0.33*G15+0.67*G18)</f>
        <v>1.3421678495309344</v>
      </c>
      <c r="J17">
        <f t="shared" si="5"/>
        <v>6.2119307405751343</v>
      </c>
      <c r="M17">
        <f t="shared" si="2"/>
        <v>1993</v>
      </c>
      <c r="N17">
        <f t="shared" si="0"/>
        <v>4.8099999999999996</v>
      </c>
      <c r="P17" s="2">
        <f t="shared" si="3"/>
        <v>6.2119307405751343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Distillate_Prices!AG31</f>
        <v>6.14</v>
      </c>
      <c r="F18">
        <f t="shared" si="1"/>
        <v>4.7157900248974487</v>
      </c>
      <c r="G18">
        <f>E18-F18</f>
        <v>1.424209975102551</v>
      </c>
      <c r="H18">
        <f>G18^2</f>
        <v>2.0283740531816088</v>
      </c>
      <c r="I18">
        <f>G18</f>
        <v>1.424209975102551</v>
      </c>
      <c r="J18">
        <f t="shared" si="5"/>
        <v>6.14</v>
      </c>
      <c r="M18">
        <f t="shared" si="2"/>
        <v>1994</v>
      </c>
      <c r="N18">
        <f t="shared" si="0"/>
        <v>4.62</v>
      </c>
      <c r="O18">
        <f>E18</f>
        <v>6.14</v>
      </c>
      <c r="P18" s="2">
        <f t="shared" si="3"/>
        <v>6.14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4.6750653566051001</v>
      </c>
      <c r="I19">
        <f>0.75*G18+0.25*G22</f>
        <v>1.1256271745086814</v>
      </c>
      <c r="J19">
        <f t="shared" si="5"/>
        <v>5.800692531113782</v>
      </c>
      <c r="M19">
        <f t="shared" si="2"/>
        <v>1995</v>
      </c>
      <c r="N19">
        <f t="shared" si="0"/>
        <v>4.6399999999999997</v>
      </c>
      <c r="P19" s="2">
        <f t="shared" si="3"/>
        <v>5.800692531113782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5.3421645040229091</v>
      </c>
      <c r="I20">
        <f>0.5*G18+0.5*G22</f>
        <v>0.82704437391481189</v>
      </c>
      <c r="J20">
        <f t="shared" si="5"/>
        <v>6.169208877937721</v>
      </c>
      <c r="M20">
        <f t="shared" si="2"/>
        <v>1996</v>
      </c>
      <c r="N20">
        <f t="shared" si="0"/>
        <v>5.56</v>
      </c>
      <c r="P20" s="2">
        <f t="shared" si="3"/>
        <v>6.169208877937721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5.2998826282147498</v>
      </c>
      <c r="I21">
        <f>0.25*G18+0.75*G22</f>
        <v>0.52846157332094235</v>
      </c>
      <c r="J21">
        <f t="shared" si="5"/>
        <v>5.8283442015356925</v>
      </c>
      <c r="M21">
        <f t="shared" si="2"/>
        <v>1997</v>
      </c>
      <c r="N21">
        <f t="shared" si="0"/>
        <v>5.13</v>
      </c>
      <c r="P21" s="2">
        <f t="shared" si="3"/>
        <v>5.8283442015356925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Distillate_Prices!AG35</f>
        <v>4.5999999999999996</v>
      </c>
      <c r="F22">
        <f t="shared" si="1"/>
        <v>4.3701212272729268</v>
      </c>
      <c r="G22">
        <f>E22-F22</f>
        <v>0.2298787727270728</v>
      </c>
      <c r="H22">
        <f>G22^2</f>
        <v>5.2844250150505187E-2</v>
      </c>
      <c r="I22">
        <f>G22</f>
        <v>0.2298787727270728</v>
      </c>
      <c r="J22">
        <f t="shared" si="5"/>
        <v>4.5999999999999996</v>
      </c>
      <c r="M22">
        <f t="shared" si="2"/>
        <v>1998</v>
      </c>
      <c r="N22">
        <f t="shared" si="0"/>
        <v>4.01</v>
      </c>
      <c r="O22">
        <f>E22</f>
        <v>4.5999999999999996</v>
      </c>
      <c r="P22" s="2">
        <f t="shared" si="3"/>
        <v>4.5999999999999996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4.4765988966537922</v>
      </c>
      <c r="I23">
        <f>0.75*G22+0.25*G26</f>
        <v>0.38223578225773291</v>
      </c>
      <c r="J23">
        <f t="shared" si="5"/>
        <v>4.8588346789115251</v>
      </c>
      <c r="M23">
        <f t="shared" si="2"/>
        <v>1999</v>
      </c>
      <c r="N23">
        <f t="shared" si="0"/>
        <v>4.6100000000000003</v>
      </c>
      <c r="P23" s="2">
        <f t="shared" si="3"/>
        <v>4.8588346789115251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6.4763616938054653</v>
      </c>
      <c r="I24">
        <f>0.5*G22+0.5*G26</f>
        <v>0.53459279178839303</v>
      </c>
      <c r="J24">
        <f t="shared" si="5"/>
        <v>7.0109544855938584</v>
      </c>
      <c r="M24">
        <f t="shared" si="2"/>
        <v>2000</v>
      </c>
      <c r="N24">
        <f t="shared" si="0"/>
        <v>7.15</v>
      </c>
      <c r="P24" s="2">
        <f t="shared" si="3"/>
        <v>7.0109544855938584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6.774501484455163</v>
      </c>
      <c r="I25">
        <f>0.25*G22+0.75*G26</f>
        <v>0.68694980131905314</v>
      </c>
      <c r="J25">
        <f t="shared" si="5"/>
        <v>7.4614512857742161</v>
      </c>
      <c r="M25">
        <f t="shared" si="2"/>
        <v>2001</v>
      </c>
      <c r="N25">
        <f t="shared" si="0"/>
        <v>6.54</v>
      </c>
      <c r="P25" s="2">
        <f t="shared" si="3"/>
        <v>7.4614512857742161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Distillate_Prices!AG39</f>
        <v>7.02</v>
      </c>
      <c r="F26">
        <f t="shared" si="1"/>
        <v>6.1806931891502863</v>
      </c>
      <c r="G26">
        <f>E26-F26</f>
        <v>0.83930681084971326</v>
      </c>
      <c r="H26">
        <f>G26^2</f>
        <v>0.70443592273871636</v>
      </c>
      <c r="I26">
        <f>G26</f>
        <v>0.83930681084971326</v>
      </c>
      <c r="J26">
        <f t="shared" si="5"/>
        <v>7.02</v>
      </c>
      <c r="M26">
        <f t="shared" si="2"/>
        <v>2002</v>
      </c>
      <c r="N26">
        <f t="shared" si="0"/>
        <v>5.96</v>
      </c>
      <c r="O26">
        <f>E26</f>
        <v>7.02</v>
      </c>
      <c r="P26" s="2">
        <f t="shared" si="3"/>
        <v>7.02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6.9253711833651721</v>
      </c>
      <c r="I27">
        <f>0.75*G26+0.25*G30</f>
        <v>1.097872424319184</v>
      </c>
      <c r="J27">
        <f t="shared" si="5"/>
        <v>8.023243607684357</v>
      </c>
      <c r="M27">
        <f t="shared" si="2"/>
        <v>2003</v>
      </c>
      <c r="N27">
        <f t="shared" si="0"/>
        <v>7.23</v>
      </c>
      <c r="P27" s="2">
        <f t="shared" si="3"/>
        <v>8.023243607684357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8.8894195046314017</v>
      </c>
      <c r="I28">
        <f>0.5*G26+0.5*G30</f>
        <v>1.3564380377886547</v>
      </c>
      <c r="J28">
        <f t="shared" si="5"/>
        <v>10.245857542420056</v>
      </c>
      <c r="M28">
        <f t="shared" si="2"/>
        <v>2004</v>
      </c>
      <c r="N28">
        <f t="shared" si="0"/>
        <v>9.4499999999999993</v>
      </c>
      <c r="P28" s="2">
        <f t="shared" si="3"/>
        <v>10.245857542420056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12.336561107230924</v>
      </c>
      <c r="I29">
        <f>0.25*G26+0.75*G30</f>
        <v>1.6150036512581254</v>
      </c>
      <c r="J29">
        <f t="shared" si="5"/>
        <v>13.951564758489049</v>
      </c>
      <c r="M29">
        <f t="shared" si="2"/>
        <v>2005</v>
      </c>
      <c r="N29">
        <f t="shared" si="0"/>
        <v>13.35</v>
      </c>
      <c r="P29" s="2">
        <f t="shared" si="3"/>
        <v>13.951564758489049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Distillate_Prices!AG43</f>
        <v>16.75</v>
      </c>
      <c r="F30">
        <f t="shared" si="1"/>
        <v>14.876430735272404</v>
      </c>
      <c r="G30">
        <f>E30-F30</f>
        <v>1.8735692647275961</v>
      </c>
      <c r="H30">
        <f>G30^2</f>
        <v>3.5102617897319051</v>
      </c>
      <c r="I30">
        <f>G30</f>
        <v>1.8735692647275961</v>
      </c>
      <c r="J30">
        <f t="shared" si="5"/>
        <v>16.75</v>
      </c>
      <c r="M30">
        <f t="shared" si="2"/>
        <v>2006</v>
      </c>
      <c r="N30">
        <f t="shared" si="0"/>
        <v>15.31</v>
      </c>
      <c r="O30">
        <f>E30</f>
        <v>16.75</v>
      </c>
      <c r="P30" s="2">
        <f t="shared" si="3"/>
        <v>16.75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16.523043323222435</v>
      </c>
      <c r="I31">
        <f>0.75*G30+0.25*G34</f>
        <v>1.2957601109526564</v>
      </c>
      <c r="J31">
        <f t="shared" si="5"/>
        <v>17.818803434175091</v>
      </c>
      <c r="M31">
        <f t="shared" si="2"/>
        <v>2007</v>
      </c>
      <c r="N31">
        <f t="shared" si="0"/>
        <v>16.809999999999999</v>
      </c>
      <c r="P31" s="2">
        <f t="shared" si="3"/>
        <v>17.818803434175091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21.493698182621365</v>
      </c>
      <c r="I32">
        <f>0.5*G30+0.5*G34</f>
        <v>0.71795095717771673</v>
      </c>
      <c r="J32">
        <f t="shared" si="5"/>
        <v>22.211649139799082</v>
      </c>
      <c r="M32">
        <f t="shared" si="2"/>
        <v>2008</v>
      </c>
      <c r="N32">
        <f t="shared" si="0"/>
        <v>23.12</v>
      </c>
      <c r="P32" s="2">
        <f t="shared" si="3"/>
        <v>22.211649139799082</v>
      </c>
    </row>
    <row r="33" spans="3:22" x14ac:dyDescent="0.2">
      <c r="C33">
        <f t="shared" si="4"/>
        <v>2009</v>
      </c>
      <c r="D33">
        <f>'Dist-311'!D33</f>
        <v>13.8</v>
      </c>
      <c r="F33">
        <f t="shared" si="1"/>
        <v>16.624375492536352</v>
      </c>
      <c r="I33">
        <f>0.25*G30+0.75*G34</f>
        <v>0.14014180340277704</v>
      </c>
      <c r="J33">
        <f t="shared" si="5"/>
        <v>16.764517295939129</v>
      </c>
      <c r="M33">
        <f t="shared" si="2"/>
        <v>2009</v>
      </c>
      <c r="N33">
        <f t="shared" si="0"/>
        <v>13.8</v>
      </c>
      <c r="P33" s="2">
        <f t="shared" si="3"/>
        <v>16.764517295939129</v>
      </c>
    </row>
    <row r="34" spans="3:22" x14ac:dyDescent="0.2">
      <c r="C34">
        <f t="shared" si="4"/>
        <v>2010</v>
      </c>
      <c r="D34">
        <f>[4]Prices!N30</f>
        <v>17.37</v>
      </c>
      <c r="E34" s="3">
        <f>Distillate_Prices!AG47</f>
        <v>16.05</v>
      </c>
      <c r="F34">
        <f>$H$3*D34+$I$3*D33</f>
        <v>16.487667350372163</v>
      </c>
      <c r="G34">
        <f>E34-F34</f>
        <v>-0.43766735037216264</v>
      </c>
      <c r="H34">
        <f>G34^2</f>
        <v>0.19155270958178938</v>
      </c>
      <c r="I34">
        <f>G34</f>
        <v>-0.43766735037216264</v>
      </c>
      <c r="J34">
        <f>F34+I34</f>
        <v>16.05</v>
      </c>
      <c r="M34">
        <f>C34</f>
        <v>2010</v>
      </c>
      <c r="N34">
        <f t="shared" si="0"/>
        <v>17.37</v>
      </c>
      <c r="O34">
        <f>E34</f>
        <v>16.05</v>
      </c>
      <c r="P34" s="2">
        <f>J34</f>
        <v>16.05</v>
      </c>
    </row>
    <row r="35" spans="3:22" x14ac:dyDescent="0.2">
      <c r="C35">
        <f t="shared" si="4"/>
        <v>2011</v>
      </c>
      <c r="D35">
        <f>[4]Prices!N31</f>
        <v>22.53</v>
      </c>
      <c r="F35">
        <f t="shared" ref="F35:F42" si="6">$H$3*D35+$I$3*D34</f>
        <v>21.232006380199049</v>
      </c>
      <c r="I35">
        <f>0.75*G34+0.25*G38</f>
        <v>-0.80287086634210603</v>
      </c>
      <c r="J35">
        <f t="shared" ref="J35:J42" si="7">F35+I35</f>
        <v>20.429135513856941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20.429135513856941</v>
      </c>
    </row>
    <row r="36" spans="3:22" x14ac:dyDescent="0.2">
      <c r="C36">
        <f t="shared" si="4"/>
        <v>2012</v>
      </c>
      <c r="D36">
        <f>[4]Prices!N32</f>
        <v>23.69</v>
      </c>
      <c r="F36">
        <f t="shared" si="6"/>
        <v>23.562238213061246</v>
      </c>
      <c r="I36">
        <f>0.5*G34+0.5*G38</f>
        <v>-1.1680743823120494</v>
      </c>
      <c r="J36">
        <f t="shared" si="7"/>
        <v>22.394163830749196</v>
      </c>
      <c r="M36">
        <f t="shared" si="8"/>
        <v>2012</v>
      </c>
      <c r="N36">
        <f t="shared" si="0"/>
        <v>23.69</v>
      </c>
      <c r="P36" s="2">
        <f t="shared" si="9"/>
        <v>22.394163830749196</v>
      </c>
    </row>
    <row r="37" spans="3:22" x14ac:dyDescent="0.2">
      <c r="C37">
        <f t="shared" si="4"/>
        <v>2013</v>
      </c>
      <c r="D37">
        <f>[4]Prices!N33</f>
        <v>23.53</v>
      </c>
      <c r="F37">
        <f t="shared" si="6"/>
        <v>23.783634166706914</v>
      </c>
      <c r="I37">
        <f>0.25*G34+0.75*G38</f>
        <v>-1.5332778982819928</v>
      </c>
      <c r="J37">
        <f t="shared" si="7"/>
        <v>22.250356268424923</v>
      </c>
      <c r="M37">
        <f t="shared" si="8"/>
        <v>2013</v>
      </c>
      <c r="N37">
        <f t="shared" si="0"/>
        <v>23.53</v>
      </c>
      <c r="P37" s="2">
        <f t="shared" si="9"/>
        <v>22.250356268424923</v>
      </c>
    </row>
    <row r="38" spans="3:22" x14ac:dyDescent="0.2">
      <c r="C38">
        <f t="shared" si="4"/>
        <v>2014</v>
      </c>
      <c r="D38">
        <f>[4]Prices!N34</f>
        <v>23.49</v>
      </c>
      <c r="E38" s="3">
        <f>Distillate_Prices!AG51</f>
        <v>21.81</v>
      </c>
      <c r="F38">
        <f t="shared" si="6"/>
        <v>23.708481414251935</v>
      </c>
      <c r="G38">
        <f>E38-F38</f>
        <v>-1.8984814142519362</v>
      </c>
      <c r="H38">
        <f>G38^2</f>
        <v>3.6042316802600318</v>
      </c>
      <c r="I38">
        <f>G38</f>
        <v>-1.8984814142519362</v>
      </c>
      <c r="J38">
        <f t="shared" si="7"/>
        <v>21.81</v>
      </c>
      <c r="M38">
        <f t="shared" si="8"/>
        <v>2014</v>
      </c>
      <c r="N38">
        <f t="shared" si="0"/>
        <v>23.49</v>
      </c>
      <c r="O38">
        <f>E38</f>
        <v>21.81</v>
      </c>
      <c r="P38" s="2">
        <f t="shared" si="9"/>
        <v>21.81</v>
      </c>
    </row>
    <row r="39" spans="3:22" x14ac:dyDescent="0.2">
      <c r="C39">
        <f t="shared" si="4"/>
        <v>2015</v>
      </c>
      <c r="D39">
        <f>[4]Prices!N35</f>
        <v>14.22</v>
      </c>
      <c r="F39">
        <f t="shared" si="6"/>
        <v>17.033574325458112</v>
      </c>
      <c r="I39" s="16">
        <f>I38</f>
        <v>-1.8984814142519362</v>
      </c>
      <c r="J39">
        <f t="shared" si="7"/>
        <v>15.135092911206176</v>
      </c>
      <c r="M39">
        <f t="shared" si="8"/>
        <v>2015</v>
      </c>
      <c r="N39">
        <f t="shared" si="0"/>
        <v>14.22</v>
      </c>
      <c r="P39" s="2">
        <f t="shared" si="9"/>
        <v>15.135092911206176</v>
      </c>
    </row>
    <row r="40" spans="3:22" x14ac:dyDescent="0.2">
      <c r="C40">
        <f t="shared" si="4"/>
        <v>2016</v>
      </c>
      <c r="D40">
        <f>[4]Prices!N36</f>
        <v>12.11</v>
      </c>
      <c r="F40">
        <f t="shared" si="6"/>
        <v>12.828563422526674</v>
      </c>
      <c r="I40" s="16">
        <f t="shared" ref="I40:I42" si="10">I39</f>
        <v>-1.8984814142519362</v>
      </c>
      <c r="J40">
        <f t="shared" si="7"/>
        <v>10.930082008274738</v>
      </c>
      <c r="M40">
        <f t="shared" si="8"/>
        <v>2016</v>
      </c>
      <c r="N40">
        <f t="shared" si="0"/>
        <v>12.11</v>
      </c>
      <c r="P40" s="2">
        <f t="shared" si="9"/>
        <v>10.930082008274738</v>
      </c>
    </row>
    <row r="41" spans="3:22" x14ac:dyDescent="0.2">
      <c r="C41">
        <f t="shared" si="4"/>
        <v>2017</v>
      </c>
      <c r="D41">
        <f>[4]Prices!N37</f>
        <v>14.18</v>
      </c>
      <c r="F41">
        <f t="shared" si="6"/>
        <v>13.704578167401003</v>
      </c>
      <c r="I41" s="16">
        <f t="shared" si="10"/>
        <v>-1.8984814142519362</v>
      </c>
      <c r="J41">
        <f t="shared" si="7"/>
        <v>11.806096753149067</v>
      </c>
      <c r="M41">
        <f t="shared" si="8"/>
        <v>2017</v>
      </c>
      <c r="N41">
        <f t="shared" si="0"/>
        <v>14.18</v>
      </c>
      <c r="P41" s="2">
        <f t="shared" si="9"/>
        <v>11.806096753149067</v>
      </c>
    </row>
    <row r="42" spans="3:22" x14ac:dyDescent="0.2">
      <c r="C42">
        <f t="shared" si="4"/>
        <v>2018</v>
      </c>
      <c r="D42">
        <f>[4]Prices!N38</f>
        <v>16.79</v>
      </c>
      <c r="F42">
        <f t="shared" si="6"/>
        <v>16.180962884973358</v>
      </c>
      <c r="I42" s="16">
        <f t="shared" si="10"/>
        <v>-1.8984814142519362</v>
      </c>
      <c r="J42">
        <f t="shared" si="7"/>
        <v>14.282481470721422</v>
      </c>
      <c r="M42">
        <f t="shared" si="8"/>
        <v>2018</v>
      </c>
      <c r="N42">
        <f t="shared" si="0"/>
        <v>16.79</v>
      </c>
      <c r="P42" s="2">
        <f t="shared" si="9"/>
        <v>14.282481470721422</v>
      </c>
    </row>
    <row r="44" spans="3:22" x14ac:dyDescent="0.2"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</row>
    <row r="45" spans="3:22" x14ac:dyDescent="0.2"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</row>
    <row r="46" spans="3:22" x14ac:dyDescent="0.2">
      <c r="I46" s="18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7"/>
      <c r="V46" s="17"/>
    </row>
    <row r="47" spans="3:22" x14ac:dyDescent="0.2"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C2:P42"/>
  <sheetViews>
    <sheetView workbookViewId="0">
      <selection activeCell="H4" sqref="H4"/>
    </sheetView>
  </sheetViews>
  <sheetFormatPr defaultRowHeight="12.75" x14ac:dyDescent="0.2"/>
  <cols>
    <col min="9" max="9" width="11.140625" customWidth="1"/>
    <col min="10" max="10" width="10.7109375" customWidth="1"/>
  </cols>
  <sheetData>
    <row r="2" spans="3:16" x14ac:dyDescent="0.2">
      <c r="K2" s="9" t="s">
        <v>35</v>
      </c>
    </row>
    <row r="3" spans="3:16" x14ac:dyDescent="0.2">
      <c r="H3" s="4">
        <v>0.7163651291993236</v>
      </c>
      <c r="I3" s="4">
        <v>0.15840324634360764</v>
      </c>
      <c r="K3">
        <v>0</v>
      </c>
    </row>
    <row r="4" spans="3:16" x14ac:dyDescent="0.2">
      <c r="H4">
        <f>SUM(H9:H38)</f>
        <v>8.1613111639533464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0.65145721893764552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5.500638039288539</v>
      </c>
      <c r="I8">
        <f>G9</f>
        <v>0.65145721893764552</v>
      </c>
      <c r="J8">
        <f>F8+I8</f>
        <v>6.1520952582261845</v>
      </c>
      <c r="M8">
        <f t="shared" ref="M8:M33" si="2">C8</f>
        <v>1984</v>
      </c>
      <c r="N8">
        <f t="shared" si="0"/>
        <v>6.27</v>
      </c>
      <c r="P8" s="2">
        <f t="shared" ref="P8:P33" si="3">J8</f>
        <v>6.1520952582261845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Distillate_Prices!AH22</f>
        <v>5.95</v>
      </c>
      <c r="F9">
        <f t="shared" si="1"/>
        <v>5.2985427810623547</v>
      </c>
      <c r="G9">
        <f>E9-F9</f>
        <v>0.65145721893764552</v>
      </c>
      <c r="H9">
        <f>G9^2</f>
        <v>0.4243965081059714</v>
      </c>
      <c r="I9">
        <f>G9</f>
        <v>0.65145721893764552</v>
      </c>
      <c r="J9">
        <f t="shared" ref="J9:J33" si="5">F9+I9</f>
        <v>5.95</v>
      </c>
      <c r="M9">
        <f t="shared" si="2"/>
        <v>1985</v>
      </c>
      <c r="N9">
        <f t="shared" si="0"/>
        <v>6.01</v>
      </c>
      <c r="O9">
        <f>E9</f>
        <v>5.95</v>
      </c>
      <c r="P9" s="2">
        <f t="shared" si="3"/>
        <v>5.95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3.7243365605264644</v>
      </c>
      <c r="I10">
        <f>(0.67*G9+0.33*G12)</f>
        <v>0.59417620392075599</v>
      </c>
      <c r="J10">
        <f t="shared" si="5"/>
        <v>4.3185127644472203</v>
      </c>
      <c r="M10">
        <f t="shared" si="2"/>
        <v>1986</v>
      </c>
      <c r="N10">
        <f t="shared" si="0"/>
        <v>3.87</v>
      </c>
      <c r="P10" s="2">
        <f t="shared" si="3"/>
        <v>4.3185127644472203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3.6933906189068528</v>
      </c>
      <c r="I11">
        <f>(0.33*G9+0.67*G12)</f>
        <v>0.53515940057002132</v>
      </c>
      <c r="J11">
        <f t="shared" si="5"/>
        <v>4.2285500194768737</v>
      </c>
      <c r="M11">
        <f t="shared" si="2"/>
        <v>1987</v>
      </c>
      <c r="N11">
        <f t="shared" si="0"/>
        <v>4.3</v>
      </c>
      <c r="P11" s="2">
        <f t="shared" si="3"/>
        <v>4.2285500194768737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Distillate_Prices!AH25</f>
        <v>3.96</v>
      </c>
      <c r="F12">
        <f t="shared" si="1"/>
        <v>3.4821216144468683</v>
      </c>
      <c r="G12">
        <f>E12-F12</f>
        <v>0.47787838555313167</v>
      </c>
      <c r="H12">
        <f>G12^2</f>
        <v>0.22836775137886756</v>
      </c>
      <c r="I12">
        <f>G12</f>
        <v>0.47787838555313167</v>
      </c>
      <c r="J12">
        <f t="shared" si="5"/>
        <v>3.96</v>
      </c>
      <c r="M12">
        <f t="shared" si="2"/>
        <v>1988</v>
      </c>
      <c r="N12">
        <f t="shared" si="0"/>
        <v>3.91</v>
      </c>
      <c r="O12">
        <f>E12</f>
        <v>3.96</v>
      </c>
      <c r="P12" s="2">
        <f t="shared" si="3"/>
        <v>3.96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3.9146362875203944</v>
      </c>
      <c r="I13">
        <f>(0.67*G12+0.33*G15)</f>
        <v>0.34408937969378611</v>
      </c>
      <c r="J13">
        <f t="shared" si="5"/>
        <v>4.2587256672141809</v>
      </c>
      <c r="M13">
        <f t="shared" si="2"/>
        <v>1989</v>
      </c>
      <c r="N13">
        <f t="shared" si="0"/>
        <v>4.5999999999999996</v>
      </c>
      <c r="P13" s="2">
        <f t="shared" si="3"/>
        <v>4.2587256672141809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4.7546269592807935</v>
      </c>
      <c r="I14">
        <f>(0.33*G12+0.67*G15)</f>
        <v>0.20624616153567249</v>
      </c>
      <c r="J14">
        <f t="shared" si="5"/>
        <v>4.9608731208164656</v>
      </c>
      <c r="M14">
        <f t="shared" si="2"/>
        <v>1990</v>
      </c>
      <c r="N14">
        <f t="shared" si="0"/>
        <v>5.62</v>
      </c>
      <c r="P14" s="2">
        <f t="shared" si="3"/>
        <v>4.9608731208164656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Distillate_Prices!AH28</f>
        <v>4.5659999999999998</v>
      </c>
      <c r="F15">
        <f t="shared" si="1"/>
        <v>4.4935428443236729</v>
      </c>
      <c r="G15">
        <f>E15-F15</f>
        <v>7.2457155676326934E-2</v>
      </c>
      <c r="H15">
        <f>G15^2</f>
        <v>5.2500394087034762E-3</v>
      </c>
      <c r="I15">
        <f>G15</f>
        <v>7.2457155676326934E-2</v>
      </c>
      <c r="J15">
        <f t="shared" si="5"/>
        <v>4.5659999999999998</v>
      </c>
      <c r="M15">
        <f t="shared" si="2"/>
        <v>1991</v>
      </c>
      <c r="N15">
        <f t="shared" si="0"/>
        <v>5.03</v>
      </c>
      <c r="O15">
        <f>E15</f>
        <v>4.5659999999999998</v>
      </c>
      <c r="P15" s="2">
        <f t="shared" si="3"/>
        <v>4.5659999999999998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4.2854665083090531</v>
      </c>
      <c r="I16">
        <f>(0.67*G15+0.33*G18)</f>
        <v>0.21964254540464195</v>
      </c>
      <c r="J16">
        <f t="shared" si="5"/>
        <v>4.5051090537136949</v>
      </c>
      <c r="M16">
        <f t="shared" si="2"/>
        <v>1992</v>
      </c>
      <c r="N16">
        <f t="shared" si="0"/>
        <v>4.87</v>
      </c>
      <c r="P16" s="2">
        <f t="shared" si="3"/>
        <v>4.5051090537136949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4.2171400811421158</v>
      </c>
      <c r="I17">
        <f>(0.33*G15+0.67*G18)</f>
        <v>0.37128809845805738</v>
      </c>
      <c r="J17">
        <f t="shared" si="5"/>
        <v>4.5884281796001734</v>
      </c>
      <c r="M17">
        <f t="shared" si="2"/>
        <v>1993</v>
      </c>
      <c r="N17">
        <f t="shared" si="0"/>
        <v>4.8099999999999996</v>
      </c>
      <c r="P17" s="2">
        <f t="shared" si="3"/>
        <v>4.5884281796001734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Distillate_Prices!AH31</f>
        <v>4.59</v>
      </c>
      <c r="F18">
        <f t="shared" si="1"/>
        <v>4.0715265118136275</v>
      </c>
      <c r="G18">
        <f>E18-F18</f>
        <v>0.5184734881863724</v>
      </c>
      <c r="H18">
        <f>G18^2</f>
        <v>0.26881475795214443</v>
      </c>
      <c r="I18">
        <f>G18</f>
        <v>0.5184734881863724</v>
      </c>
      <c r="J18">
        <f t="shared" si="5"/>
        <v>4.59</v>
      </c>
      <c r="M18">
        <f t="shared" si="2"/>
        <v>1994</v>
      </c>
      <c r="N18">
        <f t="shared" si="0"/>
        <v>4.62</v>
      </c>
      <c r="O18">
        <f>E18</f>
        <v>4.59</v>
      </c>
      <c r="P18" s="2">
        <f t="shared" si="3"/>
        <v>4.59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4.055757197592329</v>
      </c>
      <c r="I19">
        <f>0.75*G18+0.25*G22</f>
        <v>0.54004691068178068</v>
      </c>
      <c r="J19">
        <f t="shared" si="5"/>
        <v>4.5958041082741099</v>
      </c>
      <c r="M19">
        <f t="shared" si="2"/>
        <v>1995</v>
      </c>
      <c r="N19">
        <f t="shared" si="0"/>
        <v>4.6399999999999997</v>
      </c>
      <c r="P19" s="2">
        <f t="shared" si="3"/>
        <v>4.5958041082741099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4.7179811813825783</v>
      </c>
      <c r="I20">
        <f>0.5*G18+0.5*G22</f>
        <v>0.56162033317718896</v>
      </c>
      <c r="J20">
        <f t="shared" si="5"/>
        <v>5.2796015145597668</v>
      </c>
      <c r="M20">
        <f t="shared" si="2"/>
        <v>1996</v>
      </c>
      <c r="N20">
        <f t="shared" si="0"/>
        <v>5.56</v>
      </c>
      <c r="P20" s="2">
        <f t="shared" si="3"/>
        <v>5.2796015145597668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4.5556751624629879</v>
      </c>
      <c r="I21">
        <f>0.25*G18+0.75*G22</f>
        <v>0.58319375567259724</v>
      </c>
      <c r="J21">
        <f t="shared" si="5"/>
        <v>5.1388689181355849</v>
      </c>
      <c r="M21">
        <f t="shared" si="2"/>
        <v>1997</v>
      </c>
      <c r="N21">
        <f t="shared" si="0"/>
        <v>5.13</v>
      </c>
      <c r="P21" s="2">
        <f t="shared" si="3"/>
        <v>5.1388689181355849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Distillate_Prices!AH35</f>
        <v>4.29</v>
      </c>
      <c r="F22">
        <f t="shared" si="1"/>
        <v>3.6852328218319945</v>
      </c>
      <c r="G22">
        <f>E22-F22</f>
        <v>0.60476717816800551</v>
      </c>
      <c r="H22">
        <f>G22^2</f>
        <v>0.36574333978929213</v>
      </c>
      <c r="I22">
        <f>G22</f>
        <v>0.60476717816800551</v>
      </c>
      <c r="J22">
        <f t="shared" si="5"/>
        <v>4.29</v>
      </c>
      <c r="M22">
        <f t="shared" si="2"/>
        <v>1998</v>
      </c>
      <c r="N22">
        <f t="shared" si="0"/>
        <v>4.01</v>
      </c>
      <c r="O22">
        <f>E22</f>
        <v>4.29</v>
      </c>
      <c r="P22" s="2">
        <f t="shared" si="3"/>
        <v>4.29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3.9376402634467484</v>
      </c>
      <c r="I23">
        <f>0.75*G22+0.25*G26</f>
        <v>0.40970203334721345</v>
      </c>
      <c r="J23">
        <f t="shared" si="5"/>
        <v>4.3473422967939621</v>
      </c>
      <c r="M23">
        <f t="shared" si="2"/>
        <v>1999</v>
      </c>
      <c r="N23">
        <f t="shared" si="0"/>
        <v>4.6100000000000003</v>
      </c>
      <c r="P23" s="2">
        <f t="shared" si="3"/>
        <v>4.3473422967939621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5.8522496394191954</v>
      </c>
      <c r="I24">
        <f>0.5*G22+0.5*G26</f>
        <v>0.21463688852642138</v>
      </c>
      <c r="J24">
        <f t="shared" si="5"/>
        <v>6.0668865279456163</v>
      </c>
      <c r="M24">
        <f t="shared" si="2"/>
        <v>2000</v>
      </c>
      <c r="N24">
        <f t="shared" si="0"/>
        <v>7.15</v>
      </c>
      <c r="P24" s="2">
        <f t="shared" si="3"/>
        <v>6.0668865279456163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5.8176111563203712</v>
      </c>
      <c r="I25">
        <f>0.25*G22+0.75*G26</f>
        <v>1.9571743705629308E-2</v>
      </c>
      <c r="J25">
        <f t="shared" si="5"/>
        <v>5.8371829000260007</v>
      </c>
      <c r="M25">
        <f t="shared" si="2"/>
        <v>2001</v>
      </c>
      <c r="N25">
        <f t="shared" si="0"/>
        <v>6.54</v>
      </c>
      <c r="P25" s="2">
        <f t="shared" si="3"/>
        <v>5.8371829000260007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Distillate_Prices!AH39</f>
        <v>5.13</v>
      </c>
      <c r="F26">
        <f t="shared" si="1"/>
        <v>5.3054934011151627</v>
      </c>
      <c r="G26">
        <f>E26-F26</f>
        <v>-0.17549340111516276</v>
      </c>
      <c r="H26">
        <f>G26^2</f>
        <v>3.0797933834967411E-2</v>
      </c>
      <c r="I26">
        <f>G26</f>
        <v>-0.17549340111516276</v>
      </c>
      <c r="J26">
        <f t="shared" si="5"/>
        <v>5.13</v>
      </c>
      <c r="M26">
        <f t="shared" si="2"/>
        <v>2002</v>
      </c>
      <c r="N26">
        <f t="shared" si="0"/>
        <v>5.96</v>
      </c>
      <c r="O26">
        <f>E26</f>
        <v>5.13</v>
      </c>
      <c r="P26" s="2">
        <f t="shared" si="3"/>
        <v>5.13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6.1234032323190117</v>
      </c>
      <c r="I27">
        <f>0.75*G26+0.25*G30</f>
        <v>-0.66967841751857349</v>
      </c>
      <c r="J27">
        <f t="shared" si="5"/>
        <v>5.453724814800438</v>
      </c>
      <c r="M27">
        <f t="shared" si="2"/>
        <v>2003</v>
      </c>
      <c r="N27">
        <f t="shared" si="0"/>
        <v>7.23</v>
      </c>
      <c r="P27" s="2">
        <f t="shared" si="3"/>
        <v>5.453724814800438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7.9149059419978904</v>
      </c>
      <c r="I28">
        <f>0.5*G26+0.5*G30</f>
        <v>-1.1638634339219842</v>
      </c>
      <c r="J28">
        <f t="shared" si="5"/>
        <v>6.7510425080759067</v>
      </c>
      <c r="M28">
        <f t="shared" si="2"/>
        <v>2004</v>
      </c>
      <c r="N28">
        <f t="shared" si="0"/>
        <v>9.4499999999999993</v>
      </c>
      <c r="P28" s="2">
        <f t="shared" si="3"/>
        <v>6.7510425080759067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11.060385152758062</v>
      </c>
      <c r="I29">
        <f>0.25*G26+0.75*G30</f>
        <v>-1.6580484503253949</v>
      </c>
      <c r="J29">
        <f t="shared" si="5"/>
        <v>9.4023367024326667</v>
      </c>
      <c r="M29">
        <f t="shared" si="2"/>
        <v>2005</v>
      </c>
      <c r="N29">
        <f t="shared" si="0"/>
        <v>13.35</v>
      </c>
      <c r="P29" s="2">
        <f t="shared" si="3"/>
        <v>9.4023367024326667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Distillate_Prices!AH43</f>
        <v>10.93</v>
      </c>
      <c r="F30">
        <f t="shared" si="1"/>
        <v>13.082233466728805</v>
      </c>
      <c r="G30">
        <f>E30-F30</f>
        <v>-2.1522334667288057</v>
      </c>
      <c r="H30">
        <f>G30^2</f>
        <v>4.6321088953074927</v>
      </c>
      <c r="I30">
        <f>G30</f>
        <v>-2.1522334667288057</v>
      </c>
      <c r="J30">
        <f t="shared" si="5"/>
        <v>10.93</v>
      </c>
      <c r="M30">
        <f t="shared" si="2"/>
        <v>2006</v>
      </c>
      <c r="N30">
        <f t="shared" si="0"/>
        <v>15.31</v>
      </c>
      <c r="O30">
        <f>E30</f>
        <v>10.93</v>
      </c>
      <c r="P30" s="2">
        <f t="shared" si="3"/>
        <v>10.93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14.467251523361263</v>
      </c>
      <c r="I31">
        <f>0.75*G30+0.25*G34</f>
        <v>-1.2439818734801138</v>
      </c>
      <c r="J31">
        <f t="shared" si="5"/>
        <v>13.22326964988115</v>
      </c>
      <c r="M31">
        <f t="shared" si="2"/>
        <v>2007</v>
      </c>
      <c r="N31">
        <f t="shared" si="0"/>
        <v>16.809999999999999</v>
      </c>
      <c r="P31" s="2">
        <f t="shared" si="3"/>
        <v>13.22326964988115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19.225120358124407</v>
      </c>
      <c r="I32">
        <f>0.5*G30+0.5*G34</f>
        <v>-0.33573028023142193</v>
      </c>
      <c r="J32">
        <f t="shared" si="5"/>
        <v>18.889390077892983</v>
      </c>
      <c r="M32">
        <f t="shared" si="2"/>
        <v>2008</v>
      </c>
      <c r="N32">
        <f t="shared" si="0"/>
        <v>23.12</v>
      </c>
      <c r="P32" s="2">
        <f t="shared" si="3"/>
        <v>18.889390077892983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13.548121838414875</v>
      </c>
      <c r="I33">
        <f>0.25*G30+0.75*G34</f>
        <v>0.57252131301726994</v>
      </c>
      <c r="J33">
        <f t="shared" si="5"/>
        <v>14.120643151432144</v>
      </c>
      <c r="M33">
        <f t="shared" si="2"/>
        <v>2009</v>
      </c>
      <c r="N33">
        <f t="shared" si="0"/>
        <v>13.8</v>
      </c>
      <c r="P33" s="2">
        <f t="shared" si="3"/>
        <v>14.120643151432144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Distillate_Prices!AH47</f>
        <v>16.11</v>
      </c>
      <c r="F34">
        <f>$H$3*D34+$I$3*D33</f>
        <v>14.629227093734038</v>
      </c>
      <c r="G34">
        <f>E34-F34</f>
        <v>1.4807729062659618</v>
      </c>
      <c r="H34">
        <f>G34^2</f>
        <v>2.1926883999313431</v>
      </c>
      <c r="I34">
        <f>G34</f>
        <v>1.4807729062659618</v>
      </c>
      <c r="J34">
        <f>F34+I34</f>
        <v>16.11</v>
      </c>
      <c r="M34">
        <f>C34</f>
        <v>2010</v>
      </c>
      <c r="N34">
        <f t="shared" si="0"/>
        <v>17.37</v>
      </c>
      <c r="O34">
        <f>E34</f>
        <v>16.11</v>
      </c>
      <c r="P34" s="2">
        <f>J34</f>
        <v>16.11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18.891170749849223</v>
      </c>
      <c r="I35">
        <f>0.75*G34+0.25*G38</f>
        <v>1.081918361860172</v>
      </c>
      <c r="J35">
        <f t="shared" ref="J35:J42" si="7">F35+I35</f>
        <v>19.973089111709395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19.973089111709395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20.539515050853456</v>
      </c>
      <c r="I36">
        <f>0.5*G34+0.5*G38</f>
        <v>0.68306381745438216</v>
      </c>
      <c r="J36">
        <f t="shared" si="7"/>
        <v>21.222578868307838</v>
      </c>
      <c r="M36">
        <f t="shared" si="8"/>
        <v>2012</v>
      </c>
      <c r="N36">
        <f t="shared" si="0"/>
        <v>23.69</v>
      </c>
      <c r="P36" s="2">
        <f t="shared" si="9"/>
        <v>21.222578868307838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20.60864439594015</v>
      </c>
      <c r="I37">
        <f>0.25*G34+0.75*G38</f>
        <v>0.28420927304859234</v>
      </c>
      <c r="J37">
        <f t="shared" si="7"/>
        <v>20.892853668988742</v>
      </c>
      <c r="M37">
        <f t="shared" si="8"/>
        <v>2013</v>
      </c>
      <c r="N37">
        <f t="shared" si="0"/>
        <v>23.53</v>
      </c>
      <c r="P37" s="2">
        <f t="shared" si="9"/>
        <v>20.892853668988742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Distillate_Prices!AH51</f>
        <v>20.440000000000001</v>
      </c>
      <c r="F38">
        <f t="shared" si="6"/>
        <v>20.554645271357199</v>
      </c>
      <c r="G38">
        <f>E38-F38</f>
        <v>-0.11464527135719749</v>
      </c>
      <c r="H38">
        <f>G38^2</f>
        <v>1.3143538244565446E-2</v>
      </c>
      <c r="I38">
        <f>G38</f>
        <v>-0.11464527135719749</v>
      </c>
      <c r="J38">
        <f t="shared" si="7"/>
        <v>20.440000000000001</v>
      </c>
      <c r="M38">
        <f t="shared" si="8"/>
        <v>2014</v>
      </c>
      <c r="N38">
        <f t="shared" si="0"/>
        <v>23.49</v>
      </c>
      <c r="O38">
        <f>E38</f>
        <v>20.440000000000001</v>
      </c>
      <c r="P38" s="2">
        <f t="shared" si="9"/>
        <v>20.440000000000001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13.907604393825725</v>
      </c>
      <c r="I39" s="16">
        <f>I38</f>
        <v>-0.11464527135719749</v>
      </c>
      <c r="J39">
        <f t="shared" si="7"/>
        <v>13.792959122468528</v>
      </c>
      <c r="M39">
        <f t="shared" si="8"/>
        <v>2015</v>
      </c>
      <c r="N39">
        <f t="shared" si="0"/>
        <v>14.22</v>
      </c>
      <c r="P39" s="2">
        <f t="shared" si="9"/>
        <v>13.792959122468528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10.927675877609911</v>
      </c>
      <c r="I40" s="16">
        <f t="shared" ref="I40:I42" si="10">I39</f>
        <v>-0.11464527135719749</v>
      </c>
      <c r="J40">
        <f t="shared" si="7"/>
        <v>10.813030606252713</v>
      </c>
      <c r="M40">
        <f t="shared" si="8"/>
        <v>2016</v>
      </c>
      <c r="N40">
        <f t="shared" si="0"/>
        <v>12.11</v>
      </c>
      <c r="P40" s="2">
        <f t="shared" si="9"/>
        <v>10.813030606252713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12.076320845267496</v>
      </c>
      <c r="I41" s="16">
        <f t="shared" si="10"/>
        <v>-0.11464527135719749</v>
      </c>
      <c r="J41">
        <f t="shared" si="7"/>
        <v>11.961675573910298</v>
      </c>
      <c r="M41">
        <f t="shared" si="8"/>
        <v>2017</v>
      </c>
      <c r="N41">
        <f t="shared" si="0"/>
        <v>14.18</v>
      </c>
      <c r="P41" s="2">
        <f t="shared" si="9"/>
        <v>11.961675573910298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14.273928552409</v>
      </c>
      <c r="I42" s="16">
        <f t="shared" si="10"/>
        <v>-0.11464527135719749</v>
      </c>
      <c r="J42">
        <f t="shared" si="7"/>
        <v>14.159283281051803</v>
      </c>
      <c r="M42">
        <f t="shared" si="8"/>
        <v>2018</v>
      </c>
      <c r="N42">
        <f t="shared" si="0"/>
        <v>16.79</v>
      </c>
      <c r="P42" s="2">
        <f t="shared" si="9"/>
        <v>14.159283281051803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C2:P42"/>
  <sheetViews>
    <sheetView topLeftCell="A28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42578125" customWidth="1"/>
  </cols>
  <sheetData>
    <row r="2" spans="3:16" x14ac:dyDescent="0.2">
      <c r="K2" s="9" t="s">
        <v>35</v>
      </c>
    </row>
    <row r="3" spans="3:16" x14ac:dyDescent="0.2">
      <c r="H3" s="4">
        <v>1.0052328937718686</v>
      </c>
      <c r="I3" s="4">
        <v>0</v>
      </c>
      <c r="K3">
        <v>0</v>
      </c>
    </row>
    <row r="4" spans="3:16" x14ac:dyDescent="0.2">
      <c r="H4">
        <f>SUM(H9:H38)</f>
        <v>18.751395982924922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-5.1449691568929978E-2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6.3028102439496161</v>
      </c>
      <c r="I8">
        <f>G9</f>
        <v>-5.1449691568929978E-2</v>
      </c>
      <c r="J8">
        <f>F8+I8</f>
        <v>6.2513605523806861</v>
      </c>
      <c r="M8">
        <f t="shared" ref="M8:M33" si="2">C8</f>
        <v>1984</v>
      </c>
      <c r="N8">
        <f t="shared" si="0"/>
        <v>6.27</v>
      </c>
      <c r="P8" s="2">
        <f t="shared" ref="P8:P33" si="3">J8</f>
        <v>6.2513605523806861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Distillate_Prices!AI22</f>
        <v>5.99</v>
      </c>
      <c r="F9">
        <f t="shared" si="1"/>
        <v>6.0414496915689302</v>
      </c>
      <c r="G9">
        <f>E9-F9</f>
        <v>-5.1449691568929978E-2</v>
      </c>
      <c r="H9">
        <f>G9^2</f>
        <v>2.6470707625380245E-3</v>
      </c>
      <c r="I9">
        <f>G9</f>
        <v>-5.1449691568929978E-2</v>
      </c>
      <c r="J9">
        <f t="shared" ref="J9:J33" si="5">F9+I9</f>
        <v>5.99</v>
      </c>
      <c r="M9">
        <f t="shared" si="2"/>
        <v>1985</v>
      </c>
      <c r="N9">
        <f t="shared" si="0"/>
        <v>6.01</v>
      </c>
      <c r="O9">
        <f>E9</f>
        <v>5.99</v>
      </c>
      <c r="P9" s="2">
        <f t="shared" si="3"/>
        <v>5.99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3.8902512988971316</v>
      </c>
      <c r="I10">
        <f>(0.67*G9+0.33*G12)</f>
        <v>0.1732767038149747</v>
      </c>
      <c r="J10">
        <f t="shared" si="5"/>
        <v>4.0635280027121059</v>
      </c>
      <c r="M10">
        <f t="shared" si="2"/>
        <v>1986</v>
      </c>
      <c r="N10">
        <f t="shared" si="0"/>
        <v>3.87</v>
      </c>
      <c r="P10" s="2">
        <f t="shared" si="3"/>
        <v>4.0635280027121059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4.3225014432190347</v>
      </c>
      <c r="I11">
        <f>(0.33*G9+0.67*G12)</f>
        <v>0.40481298996808862</v>
      </c>
      <c r="J11">
        <f t="shared" si="5"/>
        <v>4.7273144331871233</v>
      </c>
      <c r="M11">
        <f t="shared" si="2"/>
        <v>1987</v>
      </c>
      <c r="N11">
        <f t="shared" si="0"/>
        <v>4.3</v>
      </c>
      <c r="P11" s="2">
        <f t="shared" si="3"/>
        <v>4.7273144331871233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Distillate_Prices!AI25</f>
        <v>4.5599999999999996</v>
      </c>
      <c r="F12">
        <f t="shared" si="1"/>
        <v>3.9304606146480063</v>
      </c>
      <c r="G12">
        <f>E12-F12</f>
        <v>0.62953938535199327</v>
      </c>
      <c r="H12">
        <f>G12^2</f>
        <v>0.39631983770936546</v>
      </c>
      <c r="I12">
        <f>G12</f>
        <v>0.62953938535199327</v>
      </c>
      <c r="J12">
        <f t="shared" si="5"/>
        <v>4.5599999999999996</v>
      </c>
      <c r="M12">
        <f t="shared" si="2"/>
        <v>1988</v>
      </c>
      <c r="N12">
        <f t="shared" si="0"/>
        <v>3.91</v>
      </c>
      <c r="O12">
        <f>E12</f>
        <v>4.5599999999999996</v>
      </c>
      <c r="P12" s="2">
        <f t="shared" si="3"/>
        <v>4.5599999999999996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4.6240713113505958</v>
      </c>
      <c r="I13">
        <f>(0.67*G12+0.33*G15)</f>
        <v>0.73386530781391068</v>
      </c>
      <c r="J13">
        <f t="shared" si="5"/>
        <v>5.3579366191645068</v>
      </c>
      <c r="M13">
        <f t="shared" si="2"/>
        <v>1989</v>
      </c>
      <c r="N13">
        <f t="shared" si="0"/>
        <v>4.5999999999999996</v>
      </c>
      <c r="P13" s="2">
        <f t="shared" si="3"/>
        <v>5.3579366191645068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5.6494088629979018</v>
      </c>
      <c r="I14">
        <f>(0.33*G12+0.67*G15)</f>
        <v>0.84135262186558313</v>
      </c>
      <c r="J14">
        <f t="shared" si="5"/>
        <v>6.4907614848634854</v>
      </c>
      <c r="M14">
        <f t="shared" si="2"/>
        <v>1990</v>
      </c>
      <c r="N14">
        <f t="shared" si="0"/>
        <v>5.62</v>
      </c>
      <c r="P14" s="2">
        <f t="shared" si="3"/>
        <v>6.4907614848634854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Distillate_Prices!AI28</f>
        <v>6.0019999999999998</v>
      </c>
      <c r="F15">
        <f t="shared" si="1"/>
        <v>5.0563214556724994</v>
      </c>
      <c r="G15">
        <f>E15-F15</f>
        <v>0.94567854432750043</v>
      </c>
      <c r="H15">
        <f>G15^2</f>
        <v>0.89430790920138015</v>
      </c>
      <c r="I15">
        <f>G15</f>
        <v>0.94567854432750043</v>
      </c>
      <c r="J15">
        <f t="shared" si="5"/>
        <v>6.0019999999999998</v>
      </c>
      <c r="M15">
        <f t="shared" si="2"/>
        <v>1991</v>
      </c>
      <c r="N15">
        <f t="shared" si="0"/>
        <v>5.03</v>
      </c>
      <c r="O15">
        <f>E15</f>
        <v>6.0019999999999998</v>
      </c>
      <c r="P15" s="2">
        <f t="shared" si="3"/>
        <v>6.0019999999999998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4.8954841926690005</v>
      </c>
      <c r="I16">
        <f>(0.67*G15+0.33*G18)</f>
        <v>0.93912655485483443</v>
      </c>
      <c r="J16">
        <f t="shared" si="5"/>
        <v>5.8346107475238345</v>
      </c>
      <c r="M16">
        <f t="shared" si="2"/>
        <v>1992</v>
      </c>
      <c r="N16">
        <f t="shared" si="0"/>
        <v>4.87</v>
      </c>
      <c r="P16" s="2">
        <f t="shared" si="3"/>
        <v>5.8346107475238345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4.8351702190426877</v>
      </c>
      <c r="I17">
        <f>(0.33*G15+0.67*G18)</f>
        <v>0.93237602024663302</v>
      </c>
      <c r="J17">
        <f t="shared" si="5"/>
        <v>5.7675462392893211</v>
      </c>
      <c r="M17">
        <f t="shared" si="2"/>
        <v>1993</v>
      </c>
      <c r="N17">
        <f t="shared" si="0"/>
        <v>4.8099999999999996</v>
      </c>
      <c r="P17" s="2">
        <f t="shared" si="3"/>
        <v>5.7675462392893211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Distillate_Prices!AI31</f>
        <v>5.57</v>
      </c>
      <c r="F18">
        <f t="shared" si="1"/>
        <v>4.6441759692260334</v>
      </c>
      <c r="G18">
        <f>E18-F18</f>
        <v>0.92582403077396691</v>
      </c>
      <c r="H18">
        <f>G18^2</f>
        <v>0.85715013595855527</v>
      </c>
      <c r="I18">
        <f>G18</f>
        <v>0.92582403077396691</v>
      </c>
      <c r="J18">
        <f t="shared" si="5"/>
        <v>5.57</v>
      </c>
      <c r="M18">
        <f t="shared" si="2"/>
        <v>1994</v>
      </c>
      <c r="N18">
        <f t="shared" si="0"/>
        <v>4.62</v>
      </c>
      <c r="O18">
        <f>E18</f>
        <v>5.57</v>
      </c>
      <c r="P18" s="2">
        <f t="shared" si="3"/>
        <v>5.57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4.6642806271014701</v>
      </c>
      <c r="I19">
        <f>0.75*G18+0.25*G22</f>
        <v>0.75412204707417674</v>
      </c>
      <c r="J19">
        <f t="shared" si="5"/>
        <v>5.4184026741756472</v>
      </c>
      <c r="M19">
        <f t="shared" si="2"/>
        <v>1995</v>
      </c>
      <c r="N19">
        <f t="shared" si="0"/>
        <v>4.6399999999999997</v>
      </c>
      <c r="P19" s="2">
        <f t="shared" si="3"/>
        <v>5.4184026741756472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5.589094889371589</v>
      </c>
      <c r="I20">
        <f>0.5*G18+0.5*G22</f>
        <v>0.58242006337438657</v>
      </c>
      <c r="J20">
        <f t="shared" si="5"/>
        <v>6.1715149527459756</v>
      </c>
      <c r="M20">
        <f t="shared" si="2"/>
        <v>1996</v>
      </c>
      <c r="N20">
        <f t="shared" si="0"/>
        <v>5.56</v>
      </c>
      <c r="P20" s="2">
        <f t="shared" si="3"/>
        <v>6.1715149527459756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5.1568447450496864</v>
      </c>
      <c r="I21">
        <f>0.25*G18+0.75*G22</f>
        <v>0.41071807967459639</v>
      </c>
      <c r="J21">
        <f t="shared" si="5"/>
        <v>5.5675628247242823</v>
      </c>
      <c r="M21">
        <f t="shared" si="2"/>
        <v>1997</v>
      </c>
      <c r="N21">
        <f t="shared" si="0"/>
        <v>5.13</v>
      </c>
      <c r="P21" s="2">
        <f t="shared" si="3"/>
        <v>5.5675628247242823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Distillate_Prices!AI35</f>
        <v>4.2699999999999996</v>
      </c>
      <c r="F22">
        <f t="shared" si="1"/>
        <v>4.0309839040251934</v>
      </c>
      <c r="G22">
        <f>E22-F22</f>
        <v>0.23901609597480622</v>
      </c>
      <c r="H22">
        <f>G22^2</f>
        <v>5.712869413503778E-2</v>
      </c>
      <c r="I22">
        <f>G22</f>
        <v>0.23901609597480622</v>
      </c>
      <c r="J22">
        <f t="shared" si="5"/>
        <v>4.2699999999999996</v>
      </c>
      <c r="M22">
        <f t="shared" si="2"/>
        <v>1998</v>
      </c>
      <c r="N22">
        <f t="shared" si="0"/>
        <v>4.01</v>
      </c>
      <c r="O22">
        <f>E22</f>
        <v>4.2699999999999996</v>
      </c>
      <c r="P22" s="2">
        <f t="shared" si="3"/>
        <v>4.2699999999999996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4.6341236402883146</v>
      </c>
      <c r="I23">
        <f>0.75*G22+0.25*G26</f>
        <v>0.25146506026102045</v>
      </c>
      <c r="J23">
        <f t="shared" si="5"/>
        <v>4.8855887005493353</v>
      </c>
      <c r="M23">
        <f t="shared" si="2"/>
        <v>1999</v>
      </c>
      <c r="N23">
        <f t="shared" si="0"/>
        <v>4.6100000000000003</v>
      </c>
      <c r="P23" s="2">
        <f t="shared" si="3"/>
        <v>4.8855887005493353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7.1874151904688608</v>
      </c>
      <c r="I24">
        <f>0.5*G22+0.5*G26</f>
        <v>0.26391402454723467</v>
      </c>
      <c r="J24">
        <f t="shared" si="5"/>
        <v>7.451329215016095</v>
      </c>
      <c r="M24">
        <f t="shared" si="2"/>
        <v>2000</v>
      </c>
      <c r="N24">
        <f t="shared" si="0"/>
        <v>7.15</v>
      </c>
      <c r="P24" s="2">
        <f t="shared" si="3"/>
        <v>7.451329215016095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6.5742231252680208</v>
      </c>
      <c r="I25">
        <f>0.25*G22+0.75*G26</f>
        <v>0.2763629888334489</v>
      </c>
      <c r="J25">
        <f t="shared" si="5"/>
        <v>6.8505861141014694</v>
      </c>
      <c r="M25">
        <f t="shared" si="2"/>
        <v>2001</v>
      </c>
      <c r="N25">
        <f t="shared" si="0"/>
        <v>6.54</v>
      </c>
      <c r="P25" s="2">
        <f t="shared" si="3"/>
        <v>6.8505861141014694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Distillate_Prices!AI39</f>
        <v>6.28</v>
      </c>
      <c r="F26">
        <f t="shared" si="1"/>
        <v>5.9911880468803371</v>
      </c>
      <c r="G26">
        <f>E26-F26</f>
        <v>0.28881195311966312</v>
      </c>
      <c r="H26">
        <f>G26^2</f>
        <v>8.3412344264794491E-2</v>
      </c>
      <c r="I26">
        <f>G26</f>
        <v>0.28881195311966312</v>
      </c>
      <c r="J26">
        <f t="shared" si="5"/>
        <v>6.28</v>
      </c>
      <c r="M26">
        <f t="shared" si="2"/>
        <v>2002</v>
      </c>
      <c r="N26">
        <f t="shared" si="0"/>
        <v>5.96</v>
      </c>
      <c r="O26">
        <f>E26</f>
        <v>6.28</v>
      </c>
      <c r="P26" s="2">
        <f t="shared" si="3"/>
        <v>6.28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7.2678338219706111</v>
      </c>
      <c r="I27">
        <f>0.75*G26+0.25*G30</f>
        <v>0.11908006392791992</v>
      </c>
      <c r="J27">
        <f t="shared" si="5"/>
        <v>7.3869138858985313</v>
      </c>
      <c r="M27">
        <f t="shared" si="2"/>
        <v>2003</v>
      </c>
      <c r="N27">
        <f t="shared" si="0"/>
        <v>7.23</v>
      </c>
      <c r="P27" s="2">
        <f t="shared" si="3"/>
        <v>7.3869138858985313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9.4994508461441587</v>
      </c>
      <c r="I28">
        <f>0.5*G26+0.5*G30</f>
        <v>-5.065182526382328E-2</v>
      </c>
      <c r="J28">
        <f t="shared" si="5"/>
        <v>9.448799020880335</v>
      </c>
      <c r="M28">
        <f t="shared" si="2"/>
        <v>2004</v>
      </c>
      <c r="N28">
        <f t="shared" si="0"/>
        <v>9.4499999999999993</v>
      </c>
      <c r="P28" s="2">
        <f t="shared" si="3"/>
        <v>9.448799020880335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13.419859131854446</v>
      </c>
      <c r="I29">
        <f>0.25*G26+0.75*G30</f>
        <v>-0.22038371445556648</v>
      </c>
      <c r="J29">
        <f t="shared" si="5"/>
        <v>13.19947541739888</v>
      </c>
      <c r="M29">
        <f t="shared" si="2"/>
        <v>2005</v>
      </c>
      <c r="N29">
        <f t="shared" si="0"/>
        <v>13.35</v>
      </c>
      <c r="P29" s="2">
        <f t="shared" si="3"/>
        <v>13.19947541739888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Distillate_Prices!AI43</f>
        <v>15</v>
      </c>
      <c r="F30">
        <f t="shared" si="1"/>
        <v>15.39011560364731</v>
      </c>
      <c r="G30">
        <f>E30-F30</f>
        <v>-0.39011560364730968</v>
      </c>
      <c r="H30">
        <f>G30^2</f>
        <v>0.15219018420910482</v>
      </c>
      <c r="I30">
        <f>G30</f>
        <v>-0.39011560364730968</v>
      </c>
      <c r="J30">
        <f t="shared" si="5"/>
        <v>15</v>
      </c>
      <c r="M30">
        <f t="shared" si="2"/>
        <v>2006</v>
      </c>
      <c r="N30">
        <f t="shared" si="0"/>
        <v>15.31</v>
      </c>
      <c r="O30">
        <f>E30</f>
        <v>15</v>
      </c>
      <c r="P30" s="2">
        <f t="shared" si="3"/>
        <v>15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16.897964944305112</v>
      </c>
      <c r="I31">
        <f>0.75*G30+0.25*G34</f>
        <v>0.47718945606017726</v>
      </c>
      <c r="J31">
        <f t="shared" si="5"/>
        <v>17.37515440036529</v>
      </c>
      <c r="M31">
        <f t="shared" si="2"/>
        <v>2007</v>
      </c>
      <c r="N31">
        <f t="shared" si="0"/>
        <v>16.809999999999999</v>
      </c>
      <c r="P31" s="2">
        <f t="shared" si="3"/>
        <v>17.37515440036529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23.240984504005603</v>
      </c>
      <c r="I32">
        <f>0.5*G30+0.5*G34</f>
        <v>1.3444945157676642</v>
      </c>
      <c r="J32">
        <f t="shared" si="5"/>
        <v>24.585479019773267</v>
      </c>
      <c r="M32">
        <f t="shared" si="2"/>
        <v>2008</v>
      </c>
      <c r="N32">
        <f t="shared" si="0"/>
        <v>23.12</v>
      </c>
      <c r="P32" s="2">
        <f t="shared" si="3"/>
        <v>24.585479019773267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13.872213934051787</v>
      </c>
      <c r="I33">
        <f>0.25*G30+0.75*G34</f>
        <v>2.2117995754751512</v>
      </c>
      <c r="J33">
        <f t="shared" si="5"/>
        <v>16.08401350952694</v>
      </c>
      <c r="M33">
        <f t="shared" si="2"/>
        <v>2009</v>
      </c>
      <c r="N33">
        <f t="shared" si="0"/>
        <v>13.8</v>
      </c>
      <c r="P33" s="2">
        <f t="shared" si="3"/>
        <v>16.08401350952694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Distillate_Prices!AI47</f>
        <v>20.54</v>
      </c>
      <c r="F34">
        <f>$H$3*D34+$I$3*D33</f>
        <v>17.460895364817361</v>
      </c>
      <c r="G34">
        <f>E34-F34</f>
        <v>3.0791046351826381</v>
      </c>
      <c r="H34">
        <f>G34^2</f>
        <v>9.4808853544032061</v>
      </c>
      <c r="I34">
        <f>G34</f>
        <v>3.0791046351826381</v>
      </c>
      <c r="J34">
        <f>F34+I34</f>
        <v>20.54</v>
      </c>
      <c r="M34">
        <f>C34</f>
        <v>2010</v>
      </c>
      <c r="N34">
        <f t="shared" si="0"/>
        <v>17.37</v>
      </c>
      <c r="O34">
        <f>E34</f>
        <v>20.54</v>
      </c>
      <c r="P34" s="2">
        <f>J34</f>
        <v>20.54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22.6478970966802</v>
      </c>
      <c r="I35">
        <f>0.75*G34+0.25*G38</f>
        <v>1.6560983077116802</v>
      </c>
      <c r="J35">
        <f t="shared" ref="J35:J42" si="7">F35+I35</f>
        <v>24.30399540439188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24.30399540439188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23.813967253455569</v>
      </c>
      <c r="I36">
        <f>0.5*G34+0.5*G38</f>
        <v>0.23309198024072231</v>
      </c>
      <c r="J36">
        <f t="shared" si="7"/>
        <v>24.047059233696292</v>
      </c>
      <c r="M36">
        <f t="shared" si="8"/>
        <v>2012</v>
      </c>
      <c r="N36">
        <f t="shared" si="0"/>
        <v>23.69</v>
      </c>
      <c r="P36" s="2">
        <f t="shared" si="9"/>
        <v>24.047059233696292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23.653129990452069</v>
      </c>
      <c r="I37">
        <f>0.25*G34+0.75*G38</f>
        <v>-1.1899143472302356</v>
      </c>
      <c r="J37">
        <f t="shared" si="7"/>
        <v>22.463215643221833</v>
      </c>
      <c r="M37">
        <f t="shared" si="8"/>
        <v>2013</v>
      </c>
      <c r="N37">
        <f t="shared" si="0"/>
        <v>23.53</v>
      </c>
      <c r="P37" s="2">
        <f t="shared" si="9"/>
        <v>22.463215643221833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Distillate_Prices!AI51</f>
        <v>21</v>
      </c>
      <c r="F38">
        <f t="shared" si="6"/>
        <v>23.612920674701193</v>
      </c>
      <c r="G38">
        <f>E38-F38</f>
        <v>-2.6129206747011935</v>
      </c>
      <c r="H38">
        <f>G38^2</f>
        <v>6.8273544522809404</v>
      </c>
      <c r="I38">
        <f>G38</f>
        <v>-2.6129206747011935</v>
      </c>
      <c r="J38">
        <f t="shared" si="7"/>
        <v>21</v>
      </c>
      <c r="M38">
        <f t="shared" si="8"/>
        <v>2014</v>
      </c>
      <c r="N38">
        <f t="shared" si="0"/>
        <v>23.49</v>
      </c>
      <c r="O38">
        <f>E38</f>
        <v>21</v>
      </c>
      <c r="P38" s="2">
        <f t="shared" si="9"/>
        <v>21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14.294411749435973</v>
      </c>
      <c r="I39" s="16">
        <f>I38</f>
        <v>-2.6129206747011935</v>
      </c>
      <c r="J39">
        <f t="shared" si="7"/>
        <v>11.68149107473478</v>
      </c>
      <c r="M39">
        <f t="shared" si="8"/>
        <v>2015</v>
      </c>
      <c r="N39">
        <f t="shared" si="0"/>
        <v>14.22</v>
      </c>
      <c r="P39" s="2">
        <f t="shared" si="9"/>
        <v>11.68149107473478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12.173370343577329</v>
      </c>
      <c r="I40" s="16">
        <f t="shared" ref="I40:I42" si="10">I39</f>
        <v>-2.6129206747011935</v>
      </c>
      <c r="J40">
        <f t="shared" si="7"/>
        <v>9.5604496688761351</v>
      </c>
      <c r="M40">
        <f t="shared" si="8"/>
        <v>2016</v>
      </c>
      <c r="N40">
        <f t="shared" si="0"/>
        <v>12.11</v>
      </c>
      <c r="P40" s="2">
        <f t="shared" si="9"/>
        <v>9.5604496688761351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14.254202433685098</v>
      </c>
      <c r="I41" s="16">
        <f t="shared" si="10"/>
        <v>-2.6129206747011935</v>
      </c>
      <c r="J41">
        <f t="shared" si="7"/>
        <v>11.641281758983904</v>
      </c>
      <c r="M41">
        <f t="shared" si="8"/>
        <v>2017</v>
      </c>
      <c r="N41">
        <f t="shared" si="0"/>
        <v>14.18</v>
      </c>
      <c r="P41" s="2">
        <f t="shared" si="9"/>
        <v>11.641281758983904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16.877860286429673</v>
      </c>
      <c r="I42" s="16">
        <f t="shared" si="10"/>
        <v>-2.6129206747011935</v>
      </c>
      <c r="J42">
        <f t="shared" si="7"/>
        <v>14.264939611728479</v>
      </c>
      <c r="M42">
        <f t="shared" si="8"/>
        <v>2018</v>
      </c>
      <c r="N42">
        <f t="shared" si="0"/>
        <v>16.79</v>
      </c>
      <c r="P42" s="2">
        <f t="shared" si="9"/>
        <v>14.264939611728479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2:P44"/>
  <sheetViews>
    <sheetView topLeftCell="A12" workbookViewId="0">
      <selection activeCell="I49" sqref="I49"/>
    </sheetView>
  </sheetViews>
  <sheetFormatPr defaultRowHeight="12.75" x14ac:dyDescent="0.2"/>
  <cols>
    <col min="9" max="9" width="11.140625" customWidth="1"/>
    <col min="10" max="10" width="10.5703125" customWidth="1"/>
  </cols>
  <sheetData>
    <row r="2" spans="3:16" x14ac:dyDescent="0.2">
      <c r="K2" s="9" t="s">
        <v>35</v>
      </c>
    </row>
    <row r="3" spans="3:16" x14ac:dyDescent="0.2">
      <c r="H3" s="4">
        <v>0.82077509119559833</v>
      </c>
      <c r="I3" s="4">
        <v>0</v>
      </c>
      <c r="K3">
        <v>0</v>
      </c>
    </row>
    <row r="4" spans="3:16" x14ac:dyDescent="0.2">
      <c r="H4">
        <f>SUM(H9:H38)</f>
        <v>18.530664640737157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0.40714170191445387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5.1462598217964013</v>
      </c>
      <c r="I8">
        <f>G9</f>
        <v>0.40714170191445387</v>
      </c>
      <c r="J8">
        <f>F8+I8</f>
        <v>5.5534015237108552</v>
      </c>
      <c r="M8">
        <f t="shared" ref="M8:M33" si="2">C8</f>
        <v>1984</v>
      </c>
      <c r="N8">
        <f t="shared" si="0"/>
        <v>6.27</v>
      </c>
      <c r="P8" s="2">
        <f t="shared" ref="P8:P33" si="3">J8</f>
        <v>5.5534015237108552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Distillate_Prices!AJ22</f>
        <v>5.34</v>
      </c>
      <c r="F9">
        <f t="shared" si="1"/>
        <v>4.932858298085546</v>
      </c>
      <c r="G9">
        <f>E9-F9</f>
        <v>0.40714170191445387</v>
      </c>
      <c r="H9">
        <f>G9^2</f>
        <v>0.16576436543779802</v>
      </c>
      <c r="I9">
        <f>G9</f>
        <v>0.40714170191445387</v>
      </c>
      <c r="J9">
        <f t="shared" ref="J9:J33" si="5">F9+I9</f>
        <v>5.34</v>
      </c>
      <c r="M9">
        <f t="shared" si="2"/>
        <v>1985</v>
      </c>
      <c r="N9">
        <f t="shared" si="0"/>
        <v>6.01</v>
      </c>
      <c r="O9">
        <f>E9</f>
        <v>5.34</v>
      </c>
      <c r="P9" s="2">
        <f t="shared" si="3"/>
        <v>5.34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3.1763996029269657</v>
      </c>
      <c r="I10">
        <f>(0.67*G9+0.33*G12)</f>
        <v>0.7185388401130034</v>
      </c>
      <c r="J10">
        <f t="shared" si="5"/>
        <v>3.8949384430399689</v>
      </c>
      <c r="M10">
        <f t="shared" si="2"/>
        <v>1986</v>
      </c>
      <c r="N10">
        <f t="shared" si="0"/>
        <v>3.87</v>
      </c>
      <c r="P10" s="2">
        <f t="shared" si="3"/>
        <v>3.8949384430399689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3.5293328921410727</v>
      </c>
      <c r="I11">
        <f>(0.33*G9+0.67*G12)</f>
        <v>1.0393722552266604</v>
      </c>
      <c r="J11">
        <f t="shared" si="5"/>
        <v>4.5687051473677336</v>
      </c>
      <c r="M11">
        <f t="shared" si="2"/>
        <v>1987</v>
      </c>
      <c r="N11">
        <f t="shared" si="0"/>
        <v>4.3</v>
      </c>
      <c r="P11" s="2">
        <f t="shared" si="3"/>
        <v>4.5687051473677336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Distillate_Prices!AJ25</f>
        <v>4.5599999999999996</v>
      </c>
      <c r="F12">
        <f t="shared" si="1"/>
        <v>3.2092306065747898</v>
      </c>
      <c r="G12">
        <f>E12-F12</f>
        <v>1.3507693934252099</v>
      </c>
      <c r="H12">
        <f>G12^2</f>
        <v>1.8245779542143095</v>
      </c>
      <c r="I12">
        <f>G12</f>
        <v>1.3507693934252099</v>
      </c>
      <c r="J12">
        <f t="shared" si="5"/>
        <v>4.5599999999999996</v>
      </c>
      <c r="M12">
        <f t="shared" si="2"/>
        <v>1988</v>
      </c>
      <c r="N12">
        <f t="shared" si="0"/>
        <v>3.91</v>
      </c>
      <c r="O12">
        <f>E12</f>
        <v>4.5599999999999996</v>
      </c>
      <c r="P12" s="2">
        <f t="shared" si="3"/>
        <v>4.5599999999999996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3.7755654194997521</v>
      </c>
      <c r="I13">
        <f>(0.67*G12+0.33*G15)</f>
        <v>1.2467309197193168</v>
      </c>
      <c r="J13">
        <f t="shared" si="5"/>
        <v>5.0222963392190687</v>
      </c>
      <c r="M13">
        <f t="shared" si="2"/>
        <v>1989</v>
      </c>
      <c r="N13">
        <f t="shared" si="0"/>
        <v>4.5999999999999996</v>
      </c>
      <c r="P13" s="2">
        <f t="shared" si="3"/>
        <v>5.0222963392190687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4.612756012519263</v>
      </c>
      <c r="I14">
        <f>(0.33*G12+0.67*G15)</f>
        <v>1.1395397649920331</v>
      </c>
      <c r="J14">
        <f t="shared" si="5"/>
        <v>5.7522957775112964</v>
      </c>
      <c r="M14">
        <f t="shared" si="2"/>
        <v>1990</v>
      </c>
      <c r="N14">
        <f t="shared" si="0"/>
        <v>5.62</v>
      </c>
      <c r="P14" s="2">
        <f t="shared" si="3"/>
        <v>5.7522957775112964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Distillate_Prices!AJ28</f>
        <v>5.1639999999999997</v>
      </c>
      <c r="F15">
        <f t="shared" si="1"/>
        <v>4.1284987087138596</v>
      </c>
      <c r="G15">
        <f>E15-F15</f>
        <v>1.0355012912861401</v>
      </c>
      <c r="H15">
        <f>G15^2</f>
        <v>1.0722629242552635</v>
      </c>
      <c r="I15">
        <f>G15</f>
        <v>1.0355012912861401</v>
      </c>
      <c r="J15">
        <f t="shared" si="5"/>
        <v>5.1639999999999997</v>
      </c>
      <c r="M15">
        <f t="shared" si="2"/>
        <v>1991</v>
      </c>
      <c r="N15">
        <f t="shared" si="0"/>
        <v>5.03</v>
      </c>
      <c r="O15">
        <f>E15</f>
        <v>5.1639999999999997</v>
      </c>
      <c r="P15" s="2">
        <f t="shared" si="3"/>
        <v>5.1639999999999997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3.9971746941225641</v>
      </c>
      <c r="I16">
        <f>(0.67*G15+0.33*G18)</f>
        <v>0.90763216112490486</v>
      </c>
      <c r="J16">
        <f t="shared" si="5"/>
        <v>4.9048068552474691</v>
      </c>
      <c r="M16">
        <f t="shared" si="2"/>
        <v>1992</v>
      </c>
      <c r="N16">
        <f t="shared" si="0"/>
        <v>4.87</v>
      </c>
      <c r="P16" s="2">
        <f t="shared" si="3"/>
        <v>4.9048068552474691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3.9479281886508275</v>
      </c>
      <c r="I17">
        <f>(0.33*G15+0.67*G18)</f>
        <v>0.77588820883757159</v>
      </c>
      <c r="J17">
        <f t="shared" si="5"/>
        <v>4.7238163974883989</v>
      </c>
      <c r="M17">
        <f t="shared" si="2"/>
        <v>1993</v>
      </c>
      <c r="N17">
        <f t="shared" si="0"/>
        <v>4.8099999999999996</v>
      </c>
      <c r="P17" s="2">
        <f t="shared" si="3"/>
        <v>4.7238163974883989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Distillate_Prices!AJ31</f>
        <v>4.4400000000000004</v>
      </c>
      <c r="F18">
        <f t="shared" si="1"/>
        <v>3.7919809213236642</v>
      </c>
      <c r="G18">
        <f>E18-F18</f>
        <v>0.64801907867633624</v>
      </c>
      <c r="H18">
        <f>G18^2</f>
        <v>0.41992872632852768</v>
      </c>
      <c r="I18">
        <f>G18</f>
        <v>0.64801907867633624</v>
      </c>
      <c r="J18">
        <f t="shared" si="5"/>
        <v>4.4400000000000004</v>
      </c>
      <c r="M18">
        <f t="shared" si="2"/>
        <v>1994</v>
      </c>
      <c r="N18">
        <f t="shared" si="0"/>
        <v>4.62</v>
      </c>
      <c r="O18">
        <f>E18</f>
        <v>4.4400000000000004</v>
      </c>
      <c r="P18" s="2">
        <f t="shared" si="3"/>
        <v>4.4400000000000004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3.8083964231475758</v>
      </c>
      <c r="I19">
        <f>0.75*G18+0.25*G22</f>
        <v>0.62568728008366492</v>
      </c>
      <c r="J19">
        <f t="shared" si="5"/>
        <v>4.4340837032312406</v>
      </c>
      <c r="M19">
        <f t="shared" si="2"/>
        <v>1995</v>
      </c>
      <c r="N19">
        <f t="shared" si="0"/>
        <v>4.6399999999999997</v>
      </c>
      <c r="P19" s="2">
        <f t="shared" si="3"/>
        <v>4.4340837032312406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4.5635095070475264</v>
      </c>
      <c r="I20">
        <f>0.5*G18+0.5*G22</f>
        <v>0.60335548149099361</v>
      </c>
      <c r="J20">
        <f t="shared" si="5"/>
        <v>5.1668649885385198</v>
      </c>
      <c r="M20">
        <f t="shared" si="2"/>
        <v>1996</v>
      </c>
      <c r="N20">
        <f t="shared" si="0"/>
        <v>5.56</v>
      </c>
      <c r="P20" s="2">
        <f t="shared" si="3"/>
        <v>5.1668649885385198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4.2105762178334194</v>
      </c>
      <c r="I21">
        <f>0.25*G18+0.75*G22</f>
        <v>0.58102368289832229</v>
      </c>
      <c r="J21">
        <f t="shared" si="5"/>
        <v>4.7915999007317414</v>
      </c>
      <c r="M21">
        <f t="shared" si="2"/>
        <v>1997</v>
      </c>
      <c r="N21">
        <f t="shared" si="0"/>
        <v>5.13</v>
      </c>
      <c r="P21" s="2">
        <f t="shared" si="3"/>
        <v>4.7915999007317414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Distillate_Prices!AJ35</f>
        <v>3.85</v>
      </c>
      <c r="F22">
        <f t="shared" si="1"/>
        <v>3.2913081156943491</v>
      </c>
      <c r="G22">
        <f>E22-F22</f>
        <v>0.55869188430565098</v>
      </c>
      <c r="H22">
        <f>G22^2</f>
        <v>0.31213662158899891</v>
      </c>
      <c r="I22">
        <f>G22</f>
        <v>0.55869188430565098</v>
      </c>
      <c r="J22">
        <f t="shared" si="5"/>
        <v>3.85</v>
      </c>
      <c r="M22">
        <f t="shared" si="2"/>
        <v>1998</v>
      </c>
      <c r="N22">
        <f t="shared" si="0"/>
        <v>4.01</v>
      </c>
      <c r="O22">
        <f>E22</f>
        <v>3.85</v>
      </c>
      <c r="P22" s="2">
        <f t="shared" si="3"/>
        <v>3.85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3.7837731704117084</v>
      </c>
      <c r="I23">
        <f>0.75*G22+0.25*G26</f>
        <v>0.71606402734779684</v>
      </c>
      <c r="J23">
        <f t="shared" si="5"/>
        <v>4.4998371977595051</v>
      </c>
      <c r="M23">
        <f t="shared" si="2"/>
        <v>1999</v>
      </c>
      <c r="N23">
        <f t="shared" si="0"/>
        <v>4.6100000000000003</v>
      </c>
      <c r="P23" s="2">
        <f t="shared" si="3"/>
        <v>4.4998371977595051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5.8685419020485288</v>
      </c>
      <c r="I24">
        <f>0.5*G22+0.5*G26</f>
        <v>0.8734361703899427</v>
      </c>
      <c r="J24">
        <f t="shared" si="5"/>
        <v>6.7419780724384717</v>
      </c>
      <c r="M24">
        <f t="shared" si="2"/>
        <v>2000</v>
      </c>
      <c r="N24">
        <f t="shared" si="0"/>
        <v>7.15</v>
      </c>
      <c r="P24" s="2">
        <f t="shared" si="3"/>
        <v>6.7419780724384717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5.3678690964192128</v>
      </c>
      <c r="I25">
        <f>0.25*G22+0.75*G26</f>
        <v>1.0308083134320887</v>
      </c>
      <c r="J25">
        <f t="shared" si="5"/>
        <v>6.3986774098513015</v>
      </c>
      <c r="M25">
        <f t="shared" si="2"/>
        <v>2001</v>
      </c>
      <c r="N25">
        <f t="shared" si="0"/>
        <v>6.54</v>
      </c>
      <c r="P25" s="2">
        <f t="shared" si="3"/>
        <v>6.3986774098513015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Distillate_Prices!AJ39</f>
        <v>6.08</v>
      </c>
      <c r="F26">
        <f t="shared" si="1"/>
        <v>4.8918195435257656</v>
      </c>
      <c r="G26">
        <f>E26-F26</f>
        <v>1.1881804564742344</v>
      </c>
      <c r="H26">
        <f>G26^2</f>
        <v>1.4117727971473202</v>
      </c>
      <c r="I26">
        <f>G26</f>
        <v>1.1881804564742344</v>
      </c>
      <c r="J26">
        <f t="shared" si="5"/>
        <v>6.08</v>
      </c>
      <c r="M26">
        <f t="shared" si="2"/>
        <v>2002</v>
      </c>
      <c r="N26">
        <f t="shared" si="0"/>
        <v>5.96</v>
      </c>
      <c r="O26">
        <f>E26</f>
        <v>6.08</v>
      </c>
      <c r="P26" s="2">
        <f t="shared" si="3"/>
        <v>6.08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5.9342039093441761</v>
      </c>
      <c r="I27">
        <f>0.75*G26+0.25*G30</f>
        <v>1.0071186808045229</v>
      </c>
      <c r="J27">
        <f t="shared" si="5"/>
        <v>6.9413225901486992</v>
      </c>
      <c r="M27">
        <f t="shared" si="2"/>
        <v>2003</v>
      </c>
      <c r="N27">
        <f t="shared" si="0"/>
        <v>7.23</v>
      </c>
      <c r="P27" s="2">
        <f t="shared" si="3"/>
        <v>6.9413225901486992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7.7563246117984033</v>
      </c>
      <c r="I28">
        <f>0.5*G26+0.5*G30</f>
        <v>0.82605690513481145</v>
      </c>
      <c r="J28">
        <f t="shared" si="5"/>
        <v>8.5823815169332143</v>
      </c>
      <c r="M28">
        <f t="shared" si="2"/>
        <v>2004</v>
      </c>
      <c r="N28">
        <f t="shared" si="0"/>
        <v>9.4499999999999993</v>
      </c>
      <c r="P28" s="2">
        <f t="shared" si="3"/>
        <v>8.5823815169332143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10.957347467461238</v>
      </c>
      <c r="I29">
        <f>0.25*G26+0.75*G30</f>
        <v>0.64499512946509996</v>
      </c>
      <c r="J29">
        <f t="shared" si="5"/>
        <v>11.602342596926338</v>
      </c>
      <c r="M29">
        <f t="shared" si="2"/>
        <v>2005</v>
      </c>
      <c r="N29">
        <f t="shared" si="0"/>
        <v>13.35</v>
      </c>
      <c r="P29" s="2">
        <f t="shared" si="3"/>
        <v>11.602342596926338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Distillate_Prices!AJ43</f>
        <v>13.03</v>
      </c>
      <c r="F30">
        <f t="shared" si="1"/>
        <v>12.566066646204611</v>
      </c>
      <c r="G30">
        <f>E30-F30</f>
        <v>0.46393335379538847</v>
      </c>
      <c r="H30">
        <f>G30^2</f>
        <v>0.21523415676383709</v>
      </c>
      <c r="I30">
        <f>G30</f>
        <v>0.46393335379538847</v>
      </c>
      <c r="J30">
        <f t="shared" si="5"/>
        <v>13.03</v>
      </c>
      <c r="M30">
        <f t="shared" si="2"/>
        <v>2006</v>
      </c>
      <c r="N30">
        <f t="shared" si="0"/>
        <v>15.31</v>
      </c>
      <c r="O30">
        <f>E30</f>
        <v>13.03</v>
      </c>
      <c r="P30" s="2">
        <f t="shared" si="3"/>
        <v>13.03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13.797229282998007</v>
      </c>
      <c r="I31">
        <f>0.75*G30+0.25*G34</f>
        <v>0.87623418182965551</v>
      </c>
      <c r="J31">
        <f t="shared" si="5"/>
        <v>14.673463464827663</v>
      </c>
      <c r="M31">
        <f t="shared" si="2"/>
        <v>2007</v>
      </c>
      <c r="N31">
        <f t="shared" si="0"/>
        <v>16.809999999999999</v>
      </c>
      <c r="P31" s="2">
        <f t="shared" si="3"/>
        <v>14.673463464827663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18.976320108442234</v>
      </c>
      <c r="I32">
        <f>0.5*G30+0.5*G34</f>
        <v>1.2885350098639226</v>
      </c>
      <c r="J32">
        <f t="shared" si="5"/>
        <v>20.264855118306158</v>
      </c>
      <c r="M32">
        <f t="shared" si="2"/>
        <v>2008</v>
      </c>
      <c r="N32">
        <f t="shared" si="0"/>
        <v>23.12</v>
      </c>
      <c r="P32" s="2">
        <f t="shared" si="3"/>
        <v>20.264855118306158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11.326696258499258</v>
      </c>
      <c r="I33">
        <f>0.25*G30+0.75*G34</f>
        <v>1.7008358378981896</v>
      </c>
      <c r="J33">
        <f t="shared" si="5"/>
        <v>13.027532096397447</v>
      </c>
      <c r="M33">
        <f t="shared" si="2"/>
        <v>2009</v>
      </c>
      <c r="N33">
        <f t="shared" si="0"/>
        <v>13.8</v>
      </c>
      <c r="P33" s="2">
        <f t="shared" si="3"/>
        <v>13.027532096397447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Distillate_Prices!AJ47</f>
        <v>16.37</v>
      </c>
      <c r="F34">
        <f>$H$3*D34+$I$3*D33</f>
        <v>14.256863334067544</v>
      </c>
      <c r="G34">
        <f>E34-F34</f>
        <v>2.1131366659324566</v>
      </c>
      <c r="H34">
        <f>G34^2</f>
        <v>4.4653465689081386</v>
      </c>
      <c r="I34">
        <f>G34</f>
        <v>2.1131366659324566</v>
      </c>
      <c r="J34">
        <f>F34+I34</f>
        <v>16.37</v>
      </c>
      <c r="M34">
        <f>C34</f>
        <v>2010</v>
      </c>
      <c r="N34">
        <f t="shared" si="0"/>
        <v>17.37</v>
      </c>
      <c r="O34">
        <f>E34</f>
        <v>16.37</v>
      </c>
      <c r="P34" s="2">
        <f>J34</f>
        <v>16.37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18.492062804636831</v>
      </c>
      <c r="I35">
        <f>0.75*G34+0.25*G38</f>
        <v>0.84985077640319195</v>
      </c>
      <c r="J35">
        <f t="shared" ref="J35:J42" si="7">F35+I35</f>
        <v>19.341913581040021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19.341913581040021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19.444161910423727</v>
      </c>
      <c r="I36">
        <f>0.5*G34+0.5*G38</f>
        <v>-0.41343511312607273</v>
      </c>
      <c r="J36">
        <f t="shared" si="7"/>
        <v>19.030726797297653</v>
      </c>
      <c r="M36">
        <f t="shared" si="8"/>
        <v>2012</v>
      </c>
      <c r="N36">
        <f t="shared" si="0"/>
        <v>23.69</v>
      </c>
      <c r="P36" s="2">
        <f t="shared" si="9"/>
        <v>19.030726797297653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19.31283789583243</v>
      </c>
      <c r="I37">
        <f>0.25*G34+0.75*G38</f>
        <v>-1.6767210026553374</v>
      </c>
      <c r="J37">
        <f t="shared" si="7"/>
        <v>17.636116893177093</v>
      </c>
      <c r="M37">
        <f t="shared" si="8"/>
        <v>2013</v>
      </c>
      <c r="N37">
        <f t="shared" si="0"/>
        <v>23.53</v>
      </c>
      <c r="P37" s="2">
        <f t="shared" si="9"/>
        <v>17.636116893177093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Distillate_Prices!AJ51</f>
        <v>16.34</v>
      </c>
      <c r="F38">
        <f t="shared" si="6"/>
        <v>19.280006892184602</v>
      </c>
      <c r="G38">
        <f>E38-F38</f>
        <v>-2.9400068921846021</v>
      </c>
      <c r="H38">
        <f>G38^2</f>
        <v>8.6436405260929625</v>
      </c>
      <c r="I38">
        <f>G38</f>
        <v>-2.9400068921846021</v>
      </c>
      <c r="J38">
        <f t="shared" si="7"/>
        <v>16.34</v>
      </c>
      <c r="M38">
        <f t="shared" si="8"/>
        <v>2014</v>
      </c>
      <c r="N38">
        <f t="shared" si="0"/>
        <v>23.49</v>
      </c>
      <c r="O38">
        <f>E38</f>
        <v>16.34</v>
      </c>
      <c r="P38" s="2">
        <f t="shared" si="9"/>
        <v>16.34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11.671421796801409</v>
      </c>
      <c r="I39" s="16">
        <f>I38</f>
        <v>-2.9400068921846021</v>
      </c>
      <c r="J39">
        <f t="shared" si="7"/>
        <v>8.7314149046168072</v>
      </c>
      <c r="M39">
        <f t="shared" si="8"/>
        <v>2015</v>
      </c>
      <c r="N39">
        <f t="shared" si="0"/>
        <v>14.22</v>
      </c>
      <c r="P39" s="2">
        <f t="shared" si="9"/>
        <v>8.7314149046168072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9.9395863543786955</v>
      </c>
      <c r="I40" s="16">
        <v>-1.9</v>
      </c>
      <c r="J40">
        <f t="shared" si="7"/>
        <v>8.0395863543786952</v>
      </c>
      <c r="M40">
        <f t="shared" si="8"/>
        <v>2016</v>
      </c>
      <c r="N40">
        <f t="shared" si="0"/>
        <v>12.11</v>
      </c>
      <c r="P40" s="2">
        <f t="shared" si="9"/>
        <v>8.0395863543786952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11.638590793153584</v>
      </c>
      <c r="I41" s="16">
        <v>-0.9</v>
      </c>
      <c r="J41">
        <f t="shared" si="7"/>
        <v>10.738590793153584</v>
      </c>
      <c r="M41">
        <f t="shared" si="8"/>
        <v>2017</v>
      </c>
      <c r="N41">
        <f t="shared" si="0"/>
        <v>14.18</v>
      </c>
      <c r="P41" s="2">
        <f t="shared" si="9"/>
        <v>10.738590793153584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13.780813781174095</v>
      </c>
      <c r="I42" s="16">
        <v>0</v>
      </c>
      <c r="J42">
        <f t="shared" si="7"/>
        <v>13.780813781174095</v>
      </c>
      <c r="M42">
        <f t="shared" si="8"/>
        <v>2018</v>
      </c>
      <c r="N42">
        <f t="shared" si="0"/>
        <v>16.79</v>
      </c>
      <c r="P42" s="2">
        <f t="shared" si="9"/>
        <v>13.780813781174095</v>
      </c>
    </row>
    <row r="44" spans="3:16" x14ac:dyDescent="0.2">
      <c r="I44" s="9" t="s">
        <v>41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2.7109375" customWidth="1"/>
  </cols>
  <sheetData>
    <row r="2" spans="3:16" x14ac:dyDescent="0.2">
      <c r="K2" s="9" t="s">
        <v>35</v>
      </c>
    </row>
    <row r="3" spans="3:16" x14ac:dyDescent="0.2">
      <c r="H3" s="4">
        <v>0.8550215279505986</v>
      </c>
      <c r="I3" s="4">
        <v>8.7051862296319588E-2</v>
      </c>
      <c r="K3">
        <v>0</v>
      </c>
    </row>
    <row r="4" spans="3:16" x14ac:dyDescent="0.2">
      <c r="H4">
        <f>SUM(H9:H38)</f>
        <v>4.012230235756153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0.14550544041897862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5.9155053430778084</v>
      </c>
      <c r="I8">
        <f>G9</f>
        <v>0.14550544041897862</v>
      </c>
      <c r="J8">
        <f>F8+I8</f>
        <v>6.061010783496787</v>
      </c>
      <c r="M8">
        <f t="shared" ref="M8:M33" si="2">C8</f>
        <v>1984</v>
      </c>
      <c r="N8">
        <f t="shared" si="0"/>
        <v>6.27</v>
      </c>
      <c r="P8" s="2">
        <f t="shared" ref="P8:P33" si="3">J8</f>
        <v>6.061010783496787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Distillate_Prices!AK22</f>
        <v>5.83</v>
      </c>
      <c r="F9">
        <f t="shared" si="1"/>
        <v>5.6844945595810215</v>
      </c>
      <c r="G9">
        <f>E9-F9</f>
        <v>0.14550544041897862</v>
      </c>
      <c r="H9">
        <f>G9^2</f>
        <v>2.1171833191520936E-2</v>
      </c>
      <c r="I9">
        <f>G9</f>
        <v>0.14550544041897862</v>
      </c>
      <c r="J9">
        <f t="shared" ref="J9:J33" si="5">F9+I9</f>
        <v>5.83</v>
      </c>
      <c r="M9">
        <f t="shared" si="2"/>
        <v>1985</v>
      </c>
      <c r="N9">
        <f t="shared" si="0"/>
        <v>6.01</v>
      </c>
      <c r="O9">
        <f>E9</f>
        <v>5.83</v>
      </c>
      <c r="P9" s="2">
        <f t="shared" si="3"/>
        <v>5.83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3.8321150055696975</v>
      </c>
      <c r="I10">
        <f>(0.67*G9+0.33*G12)</f>
        <v>0.28972777496758079</v>
      </c>
      <c r="J10">
        <f t="shared" si="5"/>
        <v>4.1218427805372784</v>
      </c>
      <c r="M10">
        <f t="shared" si="2"/>
        <v>1986</v>
      </c>
      <c r="N10">
        <f t="shared" si="0"/>
        <v>3.87</v>
      </c>
      <c r="P10" s="2">
        <f t="shared" si="3"/>
        <v>4.1218427805372784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4.0134832772743305</v>
      </c>
      <c r="I11">
        <f>(0.33*G9+0.67*G12)</f>
        <v>0.43832048329038298</v>
      </c>
      <c r="J11">
        <f t="shared" si="5"/>
        <v>4.4518037605647134</v>
      </c>
      <c r="M11">
        <f t="shared" si="2"/>
        <v>1987</v>
      </c>
      <c r="N11">
        <f t="shared" si="0"/>
        <v>4.3</v>
      </c>
      <c r="P11" s="2">
        <f t="shared" si="3"/>
        <v>4.4518037605647134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Distillate_Prices!AK25</f>
        <v>4.3</v>
      </c>
      <c r="F12">
        <f t="shared" si="1"/>
        <v>3.7174571821610147</v>
      </c>
      <c r="G12">
        <f>E12-F12</f>
        <v>0.58254281783898509</v>
      </c>
      <c r="H12">
        <f>G12^2</f>
        <v>0.33935613461578495</v>
      </c>
      <c r="I12">
        <f>G12</f>
        <v>0.58254281783898509</v>
      </c>
      <c r="J12">
        <f t="shared" si="5"/>
        <v>4.3</v>
      </c>
      <c r="M12">
        <f t="shared" si="2"/>
        <v>1988</v>
      </c>
      <c r="N12">
        <f t="shared" si="0"/>
        <v>3.91</v>
      </c>
      <c r="O12">
        <f>E12</f>
        <v>4.3</v>
      </c>
      <c r="P12" s="2">
        <f t="shared" si="3"/>
        <v>4.3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4.2734718101513627</v>
      </c>
      <c r="I13">
        <f>(0.67*G12+0.33*G15)</f>
        <v>0.55332706989216685</v>
      </c>
      <c r="J13">
        <f t="shared" si="5"/>
        <v>4.8267988800435297</v>
      </c>
      <c r="M13">
        <f t="shared" si="2"/>
        <v>1989</v>
      </c>
      <c r="N13">
        <f t="shared" si="0"/>
        <v>4.5999999999999996</v>
      </c>
      <c r="P13" s="2">
        <f t="shared" si="3"/>
        <v>4.8267988800435297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5.2056595536454342</v>
      </c>
      <c r="I14">
        <f>(0.33*G12+0.67*G15)</f>
        <v>0.52322599624999033</v>
      </c>
      <c r="J14">
        <f t="shared" si="5"/>
        <v>5.7288855498954243</v>
      </c>
      <c r="M14">
        <f t="shared" si="2"/>
        <v>1990</v>
      </c>
      <c r="N14">
        <f t="shared" si="0"/>
        <v>5.62</v>
      </c>
      <c r="P14" s="2">
        <f t="shared" si="3"/>
        <v>5.7288855498954243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Distillate_Prices!AK28</f>
        <v>5.2839999999999998</v>
      </c>
      <c r="F15">
        <f t="shared" si="1"/>
        <v>4.7899897516968277</v>
      </c>
      <c r="G15">
        <f>E15-F15</f>
        <v>0.49401024830317208</v>
      </c>
      <c r="H15">
        <f>G15^2</f>
        <v>0.24404612542856174</v>
      </c>
      <c r="I15">
        <f>G15</f>
        <v>0.49401024830317208</v>
      </c>
      <c r="J15">
        <f t="shared" si="5"/>
        <v>5.2839999999999998</v>
      </c>
      <c r="M15">
        <f t="shared" si="2"/>
        <v>1991</v>
      </c>
      <c r="N15">
        <f t="shared" si="0"/>
        <v>5.03</v>
      </c>
      <c r="O15">
        <f>E15</f>
        <v>5.2839999999999998</v>
      </c>
      <c r="P15" s="2">
        <f t="shared" si="3"/>
        <v>5.2839999999999998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4.601825708469903</v>
      </c>
      <c r="I16">
        <f>(0.67*G15+0.33*G18)</f>
        <v>0.48644362382669448</v>
      </c>
      <c r="J16">
        <f t="shared" si="5"/>
        <v>5.0882693322965977</v>
      </c>
      <c r="M16">
        <f t="shared" si="2"/>
        <v>1992</v>
      </c>
      <c r="N16">
        <f t="shared" si="0"/>
        <v>4.87</v>
      </c>
      <c r="P16" s="2">
        <f t="shared" si="3"/>
        <v>5.0882693322965977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4.5365961188254547</v>
      </c>
      <c r="I17">
        <f>(0.33*G15+0.67*G18)</f>
        <v>0.4786477076994145</v>
      </c>
      <c r="J17">
        <f t="shared" si="5"/>
        <v>5.0152438265248689</v>
      </c>
      <c r="M17">
        <f t="shared" si="2"/>
        <v>1993</v>
      </c>
      <c r="N17">
        <f t="shared" si="0"/>
        <v>4.8099999999999996</v>
      </c>
      <c r="P17" s="2">
        <f t="shared" si="3"/>
        <v>5.0152438265248689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Distillate_Prices!AK31</f>
        <v>4.84</v>
      </c>
      <c r="F18">
        <f t="shared" si="1"/>
        <v>4.368918916777063</v>
      </c>
      <c r="G18">
        <f>E18-F18</f>
        <v>0.47108108322293685</v>
      </c>
      <c r="H18">
        <f>G18^2</f>
        <v>0.22191738697049554</v>
      </c>
      <c r="I18">
        <f>G18</f>
        <v>0.47108108322293685</v>
      </c>
      <c r="J18">
        <f t="shared" si="5"/>
        <v>4.84</v>
      </c>
      <c r="M18">
        <f t="shared" si="2"/>
        <v>1994</v>
      </c>
      <c r="N18">
        <f t="shared" si="0"/>
        <v>4.62</v>
      </c>
      <c r="O18">
        <f>E18</f>
        <v>4.84</v>
      </c>
      <c r="P18" s="2">
        <f t="shared" si="3"/>
        <v>4.84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4.3694794934997736</v>
      </c>
      <c r="I19">
        <f>0.75*G18+0.25*G22</f>
        <v>0.55450771725169767</v>
      </c>
      <c r="J19">
        <f t="shared" si="5"/>
        <v>4.9239872107514717</v>
      </c>
      <c r="M19">
        <f t="shared" si="2"/>
        <v>1995</v>
      </c>
      <c r="N19">
        <f t="shared" si="0"/>
        <v>4.6399999999999997</v>
      </c>
      <c r="P19" s="2">
        <f t="shared" si="3"/>
        <v>4.9239872107514717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5.157840336460251</v>
      </c>
      <c r="I20">
        <f>0.5*G18+0.5*G22</f>
        <v>0.6379343512804585</v>
      </c>
      <c r="J20">
        <f t="shared" si="5"/>
        <v>5.7957746877407095</v>
      </c>
      <c r="M20">
        <f t="shared" si="2"/>
        <v>1996</v>
      </c>
      <c r="N20">
        <f t="shared" si="0"/>
        <v>5.56</v>
      </c>
      <c r="P20" s="2">
        <f t="shared" si="3"/>
        <v>5.7957746877407095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4.8702687927541071</v>
      </c>
      <c r="I21">
        <f>0.25*G18+0.75*G22</f>
        <v>0.72136098530921933</v>
      </c>
      <c r="J21">
        <f t="shared" si="5"/>
        <v>5.5916297780633268</v>
      </c>
      <c r="M21">
        <f t="shared" si="2"/>
        <v>1997</v>
      </c>
      <c r="N21">
        <f t="shared" si="0"/>
        <v>5.13</v>
      </c>
      <c r="P21" s="2">
        <f t="shared" si="3"/>
        <v>5.5916297780633268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Distillate_Prices!AK35</f>
        <v>4.68</v>
      </c>
      <c r="F22">
        <f t="shared" si="1"/>
        <v>3.8752123806620196</v>
      </c>
      <c r="G22">
        <f>E22-F22</f>
        <v>0.80478761933798015</v>
      </c>
      <c r="H22">
        <f>G22^2</f>
        <v>0.64768311223969366</v>
      </c>
      <c r="I22">
        <f>G22</f>
        <v>0.80478761933798015</v>
      </c>
      <c r="J22">
        <f t="shared" si="5"/>
        <v>4.68</v>
      </c>
      <c r="M22">
        <f t="shared" si="2"/>
        <v>1998</v>
      </c>
      <c r="N22">
        <f t="shared" si="0"/>
        <v>4.01</v>
      </c>
      <c r="O22">
        <f>E22</f>
        <v>4.68</v>
      </c>
      <c r="P22" s="2">
        <f t="shared" si="3"/>
        <v>4.68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4.2907272116605011</v>
      </c>
      <c r="I23">
        <f>0.75*G22+0.25*G26</f>
        <v>0.71227884300261057</v>
      </c>
      <c r="J23">
        <f t="shared" si="5"/>
        <v>5.0030060546631114</v>
      </c>
      <c r="M23">
        <f t="shared" si="2"/>
        <v>1999</v>
      </c>
      <c r="N23">
        <f t="shared" si="0"/>
        <v>4.6100000000000003</v>
      </c>
      <c r="P23" s="2">
        <f t="shared" si="3"/>
        <v>5.0030060546631114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6.5147130100328141</v>
      </c>
      <c r="I24">
        <f>0.5*G22+0.5*G26</f>
        <v>0.61977006666724099</v>
      </c>
      <c r="J24">
        <f t="shared" si="5"/>
        <v>7.1344830767000555</v>
      </c>
      <c r="M24">
        <f t="shared" si="2"/>
        <v>2000</v>
      </c>
      <c r="N24">
        <f t="shared" si="0"/>
        <v>7.15</v>
      </c>
      <c r="P24" s="2">
        <f t="shared" si="3"/>
        <v>7.1344830767000555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6.2142616082156001</v>
      </c>
      <c r="I25">
        <f>0.25*G22+0.75*G26</f>
        <v>0.52726129033187141</v>
      </c>
      <c r="J25">
        <f t="shared" si="5"/>
        <v>6.7415228985474718</v>
      </c>
      <c r="M25">
        <f t="shared" si="2"/>
        <v>2001</v>
      </c>
      <c r="N25">
        <f t="shared" si="0"/>
        <v>6.54</v>
      </c>
      <c r="P25" s="2">
        <f t="shared" si="3"/>
        <v>6.7415228985474718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Distillate_Prices!AK39</f>
        <v>6.1</v>
      </c>
      <c r="F26">
        <f t="shared" si="1"/>
        <v>5.6652474860034978</v>
      </c>
      <c r="G26">
        <f>E26-F26</f>
        <v>0.43475251399650183</v>
      </c>
      <c r="H26">
        <f>G26^2</f>
        <v>0.18900974842627852</v>
      </c>
      <c r="I26">
        <f>G26</f>
        <v>0.43475251399650183</v>
      </c>
      <c r="J26">
        <f t="shared" si="5"/>
        <v>6.1</v>
      </c>
      <c r="M26">
        <f t="shared" si="2"/>
        <v>2002</v>
      </c>
      <c r="N26">
        <f t="shared" si="0"/>
        <v>5.96</v>
      </c>
      <c r="O26">
        <f>E26</f>
        <v>6.1</v>
      </c>
      <c r="P26" s="2">
        <f t="shared" si="3"/>
        <v>6.1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6.7006347463688929</v>
      </c>
      <c r="I27">
        <f>0.75*G26+0.25*G30</f>
        <v>9.7933896852493429E-2</v>
      </c>
      <c r="J27">
        <f t="shared" si="5"/>
        <v>6.7985686432213868</v>
      </c>
      <c r="M27">
        <f t="shared" si="2"/>
        <v>2003</v>
      </c>
      <c r="N27">
        <f t="shared" si="0"/>
        <v>7.23</v>
      </c>
      <c r="P27" s="2">
        <f t="shared" si="3"/>
        <v>6.7985686432213868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8.709338403535547</v>
      </c>
      <c r="I28">
        <f>0.5*G26+0.5*G30</f>
        <v>-0.23888472029151497</v>
      </c>
      <c r="J28">
        <f t="shared" si="5"/>
        <v>8.4704536832440311</v>
      </c>
      <c r="M28">
        <f t="shared" si="2"/>
        <v>2004</v>
      </c>
      <c r="N28">
        <f t="shared" si="0"/>
        <v>9.4499999999999993</v>
      </c>
      <c r="P28" s="2">
        <f t="shared" si="3"/>
        <v>8.4704536832440311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12.23717749684071</v>
      </c>
      <c r="I29">
        <f>0.25*G26+0.75*G30</f>
        <v>-0.57570333743552338</v>
      </c>
      <c r="J29">
        <f t="shared" si="5"/>
        <v>11.661474159405186</v>
      </c>
      <c r="M29">
        <f t="shared" si="2"/>
        <v>2005</v>
      </c>
      <c r="N29">
        <f t="shared" si="0"/>
        <v>13.35</v>
      </c>
      <c r="P29" s="2">
        <f t="shared" si="3"/>
        <v>11.661474159405186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Distillate_Prices!AK43</f>
        <v>13.34</v>
      </c>
      <c r="F30">
        <f t="shared" si="1"/>
        <v>14.252521954579532</v>
      </c>
      <c r="G30">
        <f>E30-F30</f>
        <v>-0.91252195457953178</v>
      </c>
      <c r="H30">
        <f>G30^2</f>
        <v>0.83269631758964902</v>
      </c>
      <c r="I30">
        <f>G30</f>
        <v>-0.91252195457953178</v>
      </c>
      <c r="J30">
        <f t="shared" si="5"/>
        <v>13.34</v>
      </c>
      <c r="M30">
        <f t="shared" si="2"/>
        <v>2006</v>
      </c>
      <c r="N30">
        <f t="shared" si="0"/>
        <v>15.31</v>
      </c>
      <c r="O30">
        <f>E30</f>
        <v>13.34</v>
      </c>
      <c r="P30" s="2">
        <f t="shared" si="3"/>
        <v>13.34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15.705675896606214</v>
      </c>
      <c r="I31">
        <f>0.75*G30+0.25*G34</f>
        <v>-0.43515137598242593</v>
      </c>
      <c r="J31">
        <f t="shared" si="5"/>
        <v>15.270524520623788</v>
      </c>
      <c r="M31">
        <f t="shared" si="2"/>
        <v>2007</v>
      </c>
      <c r="N31">
        <f t="shared" si="0"/>
        <v>16.809999999999999</v>
      </c>
      <c r="P31" s="2">
        <f t="shared" si="3"/>
        <v>15.270524520623788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21.231439531418971</v>
      </c>
      <c r="I32">
        <f>0.5*G30+0.5*G34</f>
        <v>4.2219202614679929E-2</v>
      </c>
      <c r="J32">
        <f t="shared" si="5"/>
        <v>21.273658734033653</v>
      </c>
      <c r="M32">
        <f t="shared" si="2"/>
        <v>2008</v>
      </c>
      <c r="N32">
        <f t="shared" si="0"/>
        <v>23.12</v>
      </c>
      <c r="P32" s="2">
        <f t="shared" si="3"/>
        <v>21.273658734033653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13.81193614200917</v>
      </c>
      <c r="I33">
        <f>0.25*G30+0.75*G34</f>
        <v>0.51958978121178578</v>
      </c>
      <c r="J33">
        <f t="shared" si="5"/>
        <v>14.331525923220955</v>
      </c>
      <c r="M33">
        <f t="shared" si="2"/>
        <v>2009</v>
      </c>
      <c r="N33">
        <f t="shared" si="0"/>
        <v>13.8</v>
      </c>
      <c r="P33" s="2">
        <f t="shared" si="3"/>
        <v>14.331525923220955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Distillate_Prices!AK47</f>
        <v>17.05</v>
      </c>
      <c r="F34">
        <f>$H$3*D34+$I$3*D33</f>
        <v>16.053039640191109</v>
      </c>
      <c r="G34">
        <f>E34-F34</f>
        <v>0.99696035980889164</v>
      </c>
      <c r="H34">
        <f>G34^2</f>
        <v>0.9939299590302747</v>
      </c>
      <c r="I34">
        <f>G34</f>
        <v>0.99696035980889164</v>
      </c>
      <c r="J34">
        <f>F34+I34</f>
        <v>17.05</v>
      </c>
      <c r="M34">
        <f>C34</f>
        <v>2010</v>
      </c>
      <c r="N34">
        <f t="shared" si="0"/>
        <v>17.37</v>
      </c>
      <c r="O34">
        <f>E34</f>
        <v>17.05</v>
      </c>
      <c r="P34" s="2">
        <f>J34</f>
        <v>17.05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20.775725872814057</v>
      </c>
      <c r="I35">
        <f>0.75*G34+0.25*G38</f>
        <v>0.56702376700867951</v>
      </c>
      <c r="J35">
        <f t="shared" ref="J35:J42" si="7">F35+I35</f>
        <v>21.342749639822735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21.342749639822735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22.216738454685764</v>
      </c>
      <c r="I36">
        <f>0.5*G34+0.5*G38</f>
        <v>0.13708717420846739</v>
      </c>
      <c r="J36">
        <f t="shared" si="7"/>
        <v>22.353825628894231</v>
      </c>
      <c r="M36">
        <f t="shared" si="8"/>
        <v>2012</v>
      </c>
      <c r="N36">
        <f t="shared" si="0"/>
        <v>23.69</v>
      </c>
      <c r="P36" s="2">
        <f t="shared" si="9"/>
        <v>22.353825628894231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22.180915170477398</v>
      </c>
      <c r="I37">
        <f>0.25*G34+0.75*G38</f>
        <v>-0.29284941859174474</v>
      </c>
      <c r="J37">
        <f t="shared" si="7"/>
        <v>21.888065751885655</v>
      </c>
      <c r="M37">
        <f t="shared" si="8"/>
        <v>2013</v>
      </c>
      <c r="N37">
        <f t="shared" si="0"/>
        <v>23.53</v>
      </c>
      <c r="P37" s="2">
        <f t="shared" si="9"/>
        <v>21.888065751885655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Distillate_Prices!AK51</f>
        <v>21.41</v>
      </c>
      <c r="F38">
        <f t="shared" si="6"/>
        <v>22.132786011391957</v>
      </c>
      <c r="G38">
        <f>E38-F38</f>
        <v>-0.72278601139195686</v>
      </c>
      <c r="H38">
        <f>G38^2</f>
        <v>0.52241961826389405</v>
      </c>
      <c r="I38">
        <f>G38</f>
        <v>-0.72278601139195686</v>
      </c>
      <c r="J38">
        <f t="shared" si="7"/>
        <v>21.41</v>
      </c>
      <c r="M38">
        <f t="shared" si="8"/>
        <v>2014</v>
      </c>
      <c r="N38">
        <f t="shared" si="0"/>
        <v>23.49</v>
      </c>
      <c r="O38">
        <f>E38</f>
        <v>21.41</v>
      </c>
      <c r="P38" s="2">
        <f t="shared" si="9"/>
        <v>21.41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14.20325437279806</v>
      </c>
      <c r="I39" s="16">
        <f>I38</f>
        <v>-0.72278601139195686</v>
      </c>
      <c r="J39">
        <f t="shared" si="7"/>
        <v>13.480468361406103</v>
      </c>
      <c r="M39">
        <f t="shared" si="8"/>
        <v>2015</v>
      </c>
      <c r="N39">
        <f t="shared" si="0"/>
        <v>14.22</v>
      </c>
      <c r="P39" s="2">
        <f t="shared" si="9"/>
        <v>13.480468361406103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11.592188185335413</v>
      </c>
      <c r="I40" s="16">
        <f t="shared" ref="I40:I42" si="10">I39</f>
        <v>-0.72278601139195686</v>
      </c>
      <c r="J40">
        <f t="shared" si="7"/>
        <v>10.869402173943456</v>
      </c>
      <c r="M40">
        <f t="shared" si="8"/>
        <v>2016</v>
      </c>
      <c r="N40">
        <f t="shared" si="0"/>
        <v>12.11</v>
      </c>
      <c r="P40" s="2">
        <f t="shared" si="9"/>
        <v>10.869402173943456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13.178403318747918</v>
      </c>
      <c r="I41" s="16">
        <f t="shared" si="10"/>
        <v>-0.72278601139195686</v>
      </c>
      <c r="J41">
        <f t="shared" si="7"/>
        <v>12.455617307355961</v>
      </c>
      <c r="M41">
        <f t="shared" si="8"/>
        <v>2017</v>
      </c>
      <c r="N41">
        <f t="shared" si="0"/>
        <v>14.18</v>
      </c>
      <c r="P41" s="2">
        <f t="shared" si="9"/>
        <v>12.455617307355961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15.59020686165236</v>
      </c>
      <c r="I42" s="16">
        <f t="shared" si="10"/>
        <v>-0.72278601139195686</v>
      </c>
      <c r="J42">
        <f t="shared" si="7"/>
        <v>14.867420850260403</v>
      </c>
      <c r="M42">
        <f t="shared" si="8"/>
        <v>2018</v>
      </c>
      <c r="N42">
        <f t="shared" si="0"/>
        <v>16.79</v>
      </c>
      <c r="P42" s="2">
        <f t="shared" si="9"/>
        <v>14.867420850260403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C2:P42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5703125" customWidth="1"/>
  </cols>
  <sheetData>
    <row r="2" spans="3:16" x14ac:dyDescent="0.2">
      <c r="K2" s="9" t="s">
        <v>35</v>
      </c>
    </row>
    <row r="3" spans="3:16" x14ac:dyDescent="0.2">
      <c r="H3" s="4">
        <v>1.0637509339734321</v>
      </c>
      <c r="I3" s="4">
        <v>0</v>
      </c>
      <c r="K3">
        <v>0</v>
      </c>
    </row>
    <row r="4" spans="3:16" x14ac:dyDescent="0.2">
      <c r="H4">
        <f>SUM(H9:H38)</f>
        <v>42.031342986889122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5" t="s">
        <v>39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-0.23314311318032654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6.6697183560134192</v>
      </c>
      <c r="I8">
        <f>G9</f>
        <v>-0.23314311318032654</v>
      </c>
      <c r="J8">
        <f>F8+I8</f>
        <v>6.4365752428330927</v>
      </c>
      <c r="M8">
        <f t="shared" ref="M8:M33" si="2">C8</f>
        <v>1984</v>
      </c>
      <c r="N8">
        <f t="shared" si="0"/>
        <v>6.27</v>
      </c>
      <c r="P8" s="2">
        <f t="shared" ref="P8:P33" si="3">J8</f>
        <v>6.4365752428330927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Distillate_Prices!AL22</f>
        <v>6.16</v>
      </c>
      <c r="F9">
        <f t="shared" si="1"/>
        <v>6.3931431131803267</v>
      </c>
      <c r="G9">
        <f>E9-F9</f>
        <v>-0.23314311318032654</v>
      </c>
      <c r="H9">
        <f>G9^2</f>
        <v>5.4355711223414552E-2</v>
      </c>
      <c r="I9">
        <f>G9</f>
        <v>-0.23314311318032654</v>
      </c>
      <c r="J9">
        <f t="shared" ref="J9:J33" si="5">F9+I9</f>
        <v>6.16</v>
      </c>
      <c r="M9">
        <f t="shared" si="2"/>
        <v>1985</v>
      </c>
      <c r="N9">
        <f t="shared" si="0"/>
        <v>6.01</v>
      </c>
      <c r="O9">
        <f>E9</f>
        <v>6.16</v>
      </c>
      <c r="P9" s="2">
        <f t="shared" si="3"/>
        <v>6.16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4.1167161144771827</v>
      </c>
      <c r="I10">
        <f>(0.67*G9+0.33*G12)</f>
        <v>0.93303628406326178</v>
      </c>
      <c r="J10">
        <f t="shared" si="5"/>
        <v>5.0497523985404449</v>
      </c>
      <c r="M10">
        <f t="shared" si="2"/>
        <v>1986</v>
      </c>
      <c r="N10">
        <f t="shared" si="0"/>
        <v>3.87</v>
      </c>
      <c r="P10" s="2">
        <f t="shared" si="3"/>
        <v>5.0497523985404449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4.5741290160857577</v>
      </c>
      <c r="I11">
        <f>(0.33*G9+0.67*G12)</f>
        <v>2.1345544509202923</v>
      </c>
      <c r="J11">
        <f t="shared" si="5"/>
        <v>6.7086834670060504</v>
      </c>
      <c r="M11">
        <f t="shared" si="2"/>
        <v>1987</v>
      </c>
      <c r="N11">
        <f t="shared" si="0"/>
        <v>4.3</v>
      </c>
      <c r="P11" s="2">
        <f t="shared" si="3"/>
        <v>6.7086834670060504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Distillate_Prices!AL25</f>
        <v>7.46</v>
      </c>
      <c r="F12">
        <f t="shared" si="1"/>
        <v>4.1592661518361194</v>
      </c>
      <c r="G12">
        <f>E12-F12</f>
        <v>3.3007338481638806</v>
      </c>
      <c r="H12">
        <f>G12^2</f>
        <v>10.894843936414739</v>
      </c>
      <c r="I12">
        <f>G12</f>
        <v>3.3007338481638806</v>
      </c>
      <c r="J12">
        <f t="shared" si="5"/>
        <v>7.46</v>
      </c>
      <c r="M12">
        <f t="shared" si="2"/>
        <v>1988</v>
      </c>
      <c r="N12">
        <f t="shared" si="0"/>
        <v>3.91</v>
      </c>
      <c r="O12">
        <f>E12</f>
        <v>7.46</v>
      </c>
      <c r="P12" s="2">
        <f t="shared" si="3"/>
        <v>7.46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4.893254296277787</v>
      </c>
      <c r="I13">
        <f>(0.67*G12+0.33*G15)</f>
        <v>2.2185315029672998</v>
      </c>
      <c r="J13">
        <f t="shared" si="5"/>
        <v>7.1117857992450872</v>
      </c>
      <c r="M13">
        <f t="shared" si="2"/>
        <v>1989</v>
      </c>
      <c r="N13">
        <f t="shared" si="0"/>
        <v>4.5999999999999996</v>
      </c>
      <c r="P13" s="2">
        <f t="shared" si="3"/>
        <v>7.1117857992450872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5.9782802489306883</v>
      </c>
      <c r="I14">
        <f>(0.33*G12+0.67*G15)</f>
        <v>1.1035351473102168</v>
      </c>
      <c r="J14">
        <f t="shared" si="5"/>
        <v>7.0818153962409056</v>
      </c>
      <c r="M14">
        <f t="shared" si="2"/>
        <v>1990</v>
      </c>
      <c r="N14">
        <f t="shared" si="0"/>
        <v>5.62</v>
      </c>
      <c r="P14" s="2">
        <f t="shared" si="3"/>
        <v>7.0818153962409056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Distillate_Prices!AL28</f>
        <v>5.3719999999999999</v>
      </c>
      <c r="F15">
        <f t="shared" si="1"/>
        <v>5.3506671978863638</v>
      </c>
      <c r="G15">
        <f>E15-F15</f>
        <v>2.1332802113636085E-2</v>
      </c>
      <c r="H15">
        <f>G15^2</f>
        <v>4.5508844601955617E-4</v>
      </c>
      <c r="I15">
        <f>G15</f>
        <v>2.1332802113636085E-2</v>
      </c>
      <c r="J15">
        <f t="shared" si="5"/>
        <v>5.3719999999999999</v>
      </c>
      <c r="M15">
        <f t="shared" si="2"/>
        <v>1991</v>
      </c>
      <c r="N15">
        <f t="shared" si="0"/>
        <v>5.03</v>
      </c>
      <c r="O15">
        <f>E15</f>
        <v>5.3719999999999999</v>
      </c>
      <c r="P15" s="2">
        <f t="shared" si="3"/>
        <v>5.3719999999999999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5.1804670484506143</v>
      </c>
      <c r="I16">
        <f>(0.67*G15+0.33*G18)</f>
        <v>-0.10270169651975865</v>
      </c>
      <c r="J16">
        <f t="shared" si="5"/>
        <v>5.0777653519308554</v>
      </c>
      <c r="M16">
        <f t="shared" si="2"/>
        <v>1992</v>
      </c>
      <c r="N16">
        <f t="shared" si="0"/>
        <v>4.87</v>
      </c>
      <c r="P16" s="2">
        <f t="shared" si="3"/>
        <v>5.0777653519308554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5.116641992412208</v>
      </c>
      <c r="I17">
        <f>(0.33*G15+0.67*G18)</f>
        <v>-0.23049481632386232</v>
      </c>
      <c r="J17">
        <f t="shared" si="5"/>
        <v>4.8861471760883459</v>
      </c>
      <c r="M17">
        <f t="shared" si="2"/>
        <v>1993</v>
      </c>
      <c r="N17">
        <f t="shared" si="0"/>
        <v>4.8099999999999996</v>
      </c>
      <c r="P17" s="2">
        <f t="shared" si="3"/>
        <v>4.8861471760883459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Distillate_Prices!AL31</f>
        <v>4.5599999999999996</v>
      </c>
      <c r="F18">
        <f t="shared" si="1"/>
        <v>4.9145293149572566</v>
      </c>
      <c r="G18">
        <f>E18-F18</f>
        <v>-0.35452931495725704</v>
      </c>
      <c r="H18">
        <f>G18^2</f>
        <v>0.12569103516406196</v>
      </c>
      <c r="I18">
        <f>G18</f>
        <v>-0.35452931495725704</v>
      </c>
      <c r="J18">
        <f t="shared" si="5"/>
        <v>4.5599999999999996</v>
      </c>
      <c r="M18">
        <f t="shared" si="2"/>
        <v>1994</v>
      </c>
      <c r="N18">
        <f t="shared" si="0"/>
        <v>4.62</v>
      </c>
      <c r="O18">
        <f>E18</f>
        <v>4.5599999999999996</v>
      </c>
      <c r="P18" s="2">
        <f t="shared" si="3"/>
        <v>4.5599999999999996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4.9358043336367246</v>
      </c>
      <c r="I19">
        <f>0.75*G18+0.25*G22</f>
        <v>6.5192702473691577E-2</v>
      </c>
      <c r="J19">
        <f t="shared" si="5"/>
        <v>5.0009970361104159</v>
      </c>
      <c r="M19">
        <f t="shared" si="2"/>
        <v>1995</v>
      </c>
      <c r="N19">
        <f t="shared" si="0"/>
        <v>4.6399999999999997</v>
      </c>
      <c r="P19" s="2">
        <f t="shared" si="3"/>
        <v>5.0009970361104159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5.9144551928922819</v>
      </c>
      <c r="I20">
        <f>0.5*G18+0.5*G22</f>
        <v>0.48491471990464019</v>
      </c>
      <c r="J20">
        <f t="shared" si="5"/>
        <v>6.3993699127969226</v>
      </c>
      <c r="M20">
        <f t="shared" si="2"/>
        <v>1996</v>
      </c>
      <c r="N20">
        <f t="shared" si="0"/>
        <v>5.56</v>
      </c>
      <c r="P20" s="2">
        <f t="shared" si="3"/>
        <v>6.3993699127969226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5.4570422912837069</v>
      </c>
      <c r="I21">
        <f>0.25*G18+0.75*G22</f>
        <v>0.9046367373355888</v>
      </c>
      <c r="J21">
        <f t="shared" si="5"/>
        <v>6.3616790286192959</v>
      </c>
      <c r="M21">
        <f t="shared" si="2"/>
        <v>1997</v>
      </c>
      <c r="N21">
        <f t="shared" si="0"/>
        <v>5.13</v>
      </c>
      <c r="P21" s="2">
        <f t="shared" si="3"/>
        <v>6.3616790286192959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Distillate_Prices!AL35</f>
        <v>5.59</v>
      </c>
      <c r="F22">
        <f t="shared" si="1"/>
        <v>4.2656412452334624</v>
      </c>
      <c r="G22">
        <f>E22-F22</f>
        <v>1.3243587547665374</v>
      </c>
      <c r="H22">
        <f>G22^2</f>
        <v>1.7539261113267737</v>
      </c>
      <c r="I22">
        <f>G22</f>
        <v>1.3243587547665374</v>
      </c>
      <c r="J22">
        <f t="shared" si="5"/>
        <v>5.59</v>
      </c>
      <c r="M22">
        <f t="shared" si="2"/>
        <v>1998</v>
      </c>
      <c r="N22">
        <f t="shared" si="0"/>
        <v>4.01</v>
      </c>
      <c r="O22">
        <f>E22</f>
        <v>5.59</v>
      </c>
      <c r="P22" s="2">
        <f t="shared" si="3"/>
        <v>5.59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4.9038918056175227</v>
      </c>
      <c r="I23">
        <f>0.75*G22+0.25*G26</f>
        <v>1.0732801744544893</v>
      </c>
      <c r="J23">
        <f t="shared" si="5"/>
        <v>5.9771719800720122</v>
      </c>
      <c r="M23">
        <f t="shared" si="2"/>
        <v>1999</v>
      </c>
      <c r="N23">
        <f t="shared" si="0"/>
        <v>4.6100000000000003</v>
      </c>
      <c r="P23" s="2">
        <f t="shared" si="3"/>
        <v>5.9771719800720122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7.6058191779100399</v>
      </c>
      <c r="I24">
        <f>0.5*G22+0.5*G26</f>
        <v>0.82220159414244121</v>
      </c>
      <c r="J24">
        <f t="shared" si="5"/>
        <v>8.4280207720524807</v>
      </c>
      <c r="M24">
        <f t="shared" si="2"/>
        <v>2000</v>
      </c>
      <c r="N24">
        <f t="shared" si="0"/>
        <v>7.15</v>
      </c>
      <c r="P24" s="2">
        <f t="shared" si="3"/>
        <v>8.4280207720524807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6.9569311081862457</v>
      </c>
      <c r="I25">
        <f>0.25*G22+0.75*G26</f>
        <v>0.5711230138303931</v>
      </c>
      <c r="J25">
        <f t="shared" si="5"/>
        <v>7.5280541220166386</v>
      </c>
      <c r="M25">
        <f t="shared" si="2"/>
        <v>2001</v>
      </c>
      <c r="N25">
        <f t="shared" si="0"/>
        <v>6.54</v>
      </c>
      <c r="P25" s="2">
        <f t="shared" si="3"/>
        <v>7.5280541220166386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Distillate_Prices!AL39</f>
        <v>6.66</v>
      </c>
      <c r="F26">
        <f t="shared" si="1"/>
        <v>6.3399555664816551</v>
      </c>
      <c r="G26">
        <f>E26-F26</f>
        <v>0.320044433518345</v>
      </c>
      <c r="H26">
        <f>G26^2</f>
        <v>0.10242843942607835</v>
      </c>
      <c r="I26">
        <f>G26</f>
        <v>0.320044433518345</v>
      </c>
      <c r="J26">
        <f t="shared" si="5"/>
        <v>6.66</v>
      </c>
      <c r="M26">
        <f t="shared" si="2"/>
        <v>2002</v>
      </c>
      <c r="N26">
        <f t="shared" si="0"/>
        <v>5.96</v>
      </c>
      <c r="O26">
        <f>E26</f>
        <v>6.66</v>
      </c>
      <c r="P26" s="2">
        <f t="shared" si="3"/>
        <v>6.66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7.6909192526279151</v>
      </c>
      <c r="I27">
        <f>0.75*G26+0.25*G30</f>
        <v>-0.34647337464455297</v>
      </c>
      <c r="J27">
        <f t="shared" si="5"/>
        <v>7.3444458779833619</v>
      </c>
      <c r="M27">
        <f t="shared" si="2"/>
        <v>2003</v>
      </c>
      <c r="N27">
        <f t="shared" si="0"/>
        <v>7.23</v>
      </c>
      <c r="P27" s="2">
        <f t="shared" si="3"/>
        <v>7.3444458779833619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10.052446326048933</v>
      </c>
      <c r="I28">
        <f>0.5*G26+0.5*G30</f>
        <v>-1.0129911828074509</v>
      </c>
      <c r="J28">
        <f t="shared" si="5"/>
        <v>9.0394551432414829</v>
      </c>
      <c r="M28">
        <f t="shared" si="2"/>
        <v>2004</v>
      </c>
      <c r="N28">
        <f t="shared" si="0"/>
        <v>9.4499999999999993</v>
      </c>
      <c r="P28" s="2">
        <f t="shared" si="3"/>
        <v>9.0394551432414829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14.201074968545319</v>
      </c>
      <c r="I29">
        <f>0.25*G26+0.75*G30</f>
        <v>-1.6795089909703489</v>
      </c>
      <c r="J29">
        <f t="shared" si="5"/>
        <v>12.521565977574969</v>
      </c>
      <c r="M29">
        <f t="shared" si="2"/>
        <v>2005</v>
      </c>
      <c r="N29">
        <f t="shared" si="0"/>
        <v>13.35</v>
      </c>
      <c r="P29" s="2">
        <f t="shared" si="3"/>
        <v>12.521565977574969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Distillate_Prices!AL43</f>
        <v>13.94</v>
      </c>
      <c r="F30">
        <f t="shared" si="1"/>
        <v>16.286026799133246</v>
      </c>
      <c r="G30">
        <f>E30-F30</f>
        <v>-2.3460267991332469</v>
      </c>
      <c r="H30">
        <f>G30^2</f>
        <v>5.5038417422513879</v>
      </c>
      <c r="I30">
        <f>G30</f>
        <v>-2.3460267991332469</v>
      </c>
      <c r="J30">
        <f t="shared" si="5"/>
        <v>13.94</v>
      </c>
      <c r="M30">
        <f t="shared" si="2"/>
        <v>2006</v>
      </c>
      <c r="N30">
        <f t="shared" si="0"/>
        <v>15.31</v>
      </c>
      <c r="O30">
        <f>E30</f>
        <v>13.94</v>
      </c>
      <c r="P30" s="2">
        <f t="shared" si="3"/>
        <v>13.94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17.881653200093393</v>
      </c>
      <c r="I31">
        <f>0.75*G30+0.25*G34</f>
        <v>-0.69635853012956472</v>
      </c>
      <c r="J31">
        <f t="shared" si="5"/>
        <v>17.185294669963827</v>
      </c>
      <c r="M31">
        <f t="shared" si="2"/>
        <v>2007</v>
      </c>
      <c r="N31">
        <f t="shared" si="0"/>
        <v>16.809999999999999</v>
      </c>
      <c r="P31" s="2">
        <f t="shared" si="3"/>
        <v>17.185294669963827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24.593921593465751</v>
      </c>
      <c r="I32">
        <f>0.5*G30+0.5*G34</f>
        <v>0.95330973887411741</v>
      </c>
      <c r="J32">
        <f t="shared" si="5"/>
        <v>25.547231332339869</v>
      </c>
      <c r="M32">
        <f t="shared" si="2"/>
        <v>2008</v>
      </c>
      <c r="N32">
        <f t="shared" si="0"/>
        <v>23.12</v>
      </c>
      <c r="P32" s="2">
        <f t="shared" si="3"/>
        <v>25.547231332339869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14.679762888833364</v>
      </c>
      <c r="I33">
        <f>0.25*G30+0.75*G34</f>
        <v>2.6029780078777995</v>
      </c>
      <c r="J33">
        <f t="shared" si="5"/>
        <v>17.282740896711164</v>
      </c>
      <c r="M33">
        <f t="shared" si="2"/>
        <v>2009</v>
      </c>
      <c r="N33">
        <f t="shared" si="0"/>
        <v>13.8</v>
      </c>
      <c r="P33" s="2">
        <f t="shared" si="3"/>
        <v>17.282740896711164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Distillate_Prices!AL47</f>
        <v>22.73</v>
      </c>
      <c r="F34">
        <f>$H$3*D34+$I$3*D33</f>
        <v>18.477353723118519</v>
      </c>
      <c r="G34">
        <f>E34-F34</f>
        <v>4.2526462768814817</v>
      </c>
      <c r="H34">
        <f>G34^2</f>
        <v>18.085000356273927</v>
      </c>
      <c r="I34">
        <f>G34</f>
        <v>4.2526462768814817</v>
      </c>
      <c r="J34">
        <f>F34+I34</f>
        <v>22.73</v>
      </c>
      <c r="M34">
        <f>C34</f>
        <v>2010</v>
      </c>
      <c r="N34">
        <f t="shared" si="0"/>
        <v>17.37</v>
      </c>
      <c r="O34">
        <f>E34</f>
        <v>22.73</v>
      </c>
      <c r="P34" s="2">
        <f>J34</f>
        <v>22.73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23.966308542421427</v>
      </c>
      <c r="I35">
        <f>0.75*G34+0.25*G38</f>
        <v>2.6026073479021319</v>
      </c>
      <c r="J35">
        <f t="shared" ref="J35:J42" si="7">F35+I35</f>
        <v>26.568915890323559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26.568915890323559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25.200259625830608</v>
      </c>
      <c r="I36">
        <f>0.5*G34+0.5*G38</f>
        <v>0.9525684189227821</v>
      </c>
      <c r="J36">
        <f t="shared" si="7"/>
        <v>26.152828044753392</v>
      </c>
      <c r="M36">
        <f t="shared" si="8"/>
        <v>2012</v>
      </c>
      <c r="N36">
        <f t="shared" si="0"/>
        <v>23.69</v>
      </c>
      <c r="P36" s="2">
        <f t="shared" si="9"/>
        <v>26.152828044753392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25.030059476394857</v>
      </c>
      <c r="I37">
        <f>0.25*G34+0.75*G38</f>
        <v>-0.69747051005656768</v>
      </c>
      <c r="J37">
        <f t="shared" si="7"/>
        <v>24.332588966338289</v>
      </c>
      <c r="M37">
        <f t="shared" si="8"/>
        <v>2013</v>
      </c>
      <c r="N37">
        <f t="shared" si="0"/>
        <v>23.53</v>
      </c>
      <c r="P37" s="2">
        <f t="shared" si="9"/>
        <v>24.332588966338289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Distillate_Prices!AL51</f>
        <v>22.64</v>
      </c>
      <c r="F38">
        <f t="shared" si="6"/>
        <v>24.987509439035918</v>
      </c>
      <c r="G38">
        <f>E38-F38</f>
        <v>-2.3475094390359175</v>
      </c>
      <c r="H38">
        <f>G38^2</f>
        <v>5.510800566362728</v>
      </c>
      <c r="I38">
        <f>G38</f>
        <v>-2.3475094390359175</v>
      </c>
      <c r="J38">
        <f t="shared" si="7"/>
        <v>22.64</v>
      </c>
      <c r="M38">
        <f t="shared" si="8"/>
        <v>2014</v>
      </c>
      <c r="N38">
        <f t="shared" si="0"/>
        <v>23.49</v>
      </c>
      <c r="O38">
        <f>E38</f>
        <v>22.64</v>
      </c>
      <c r="P38" s="2">
        <f t="shared" si="9"/>
        <v>22.64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15.126538281102205</v>
      </c>
      <c r="I39" s="16">
        <f>I38</f>
        <v>-2.3475094390359175</v>
      </c>
      <c r="J39">
        <f t="shared" si="7"/>
        <v>12.779028842066287</v>
      </c>
      <c r="M39">
        <f t="shared" si="8"/>
        <v>2015</v>
      </c>
      <c r="N39">
        <f t="shared" si="0"/>
        <v>14.22</v>
      </c>
      <c r="P39" s="2">
        <f t="shared" si="9"/>
        <v>12.779028842066287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12.882023810418262</v>
      </c>
      <c r="I40" s="16">
        <f t="shared" ref="I40:I42" si="10">I39</f>
        <v>-2.3475094390359175</v>
      </c>
      <c r="J40">
        <f t="shared" si="7"/>
        <v>10.534514371382345</v>
      </c>
      <c r="M40">
        <f t="shared" si="8"/>
        <v>2016</v>
      </c>
      <c r="N40">
        <f t="shared" si="0"/>
        <v>12.11</v>
      </c>
      <c r="P40" s="2">
        <f t="shared" si="9"/>
        <v>10.534514371382345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15.083988243743267</v>
      </c>
      <c r="I41" s="16">
        <f t="shared" si="10"/>
        <v>-2.3475094390359175</v>
      </c>
      <c r="J41">
        <f t="shared" si="7"/>
        <v>12.73647880470735</v>
      </c>
      <c r="M41">
        <f t="shared" si="8"/>
        <v>2017</v>
      </c>
      <c r="N41">
        <f t="shared" si="0"/>
        <v>14.18</v>
      </c>
      <c r="P41" s="2">
        <f t="shared" si="9"/>
        <v>12.73647880470735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17.860378181413925</v>
      </c>
      <c r="I42" s="16">
        <f t="shared" si="10"/>
        <v>-2.3475094390359175</v>
      </c>
      <c r="J42">
        <f t="shared" si="7"/>
        <v>15.512868742378007</v>
      </c>
      <c r="M42">
        <f t="shared" si="8"/>
        <v>2018</v>
      </c>
      <c r="N42">
        <f t="shared" si="0"/>
        <v>16.79</v>
      </c>
      <c r="P42" s="2">
        <f t="shared" si="9"/>
        <v>15.512868742378007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2:U44"/>
  <sheetViews>
    <sheetView topLeftCell="A32" workbookViewId="0">
      <selection activeCell="P47" sqref="P47"/>
    </sheetView>
  </sheetViews>
  <sheetFormatPr defaultRowHeight="12.75" x14ac:dyDescent="0.2"/>
  <cols>
    <col min="9" max="9" width="11.140625" customWidth="1"/>
    <col min="10" max="10" width="10.28515625" customWidth="1"/>
  </cols>
  <sheetData>
    <row r="2" spans="3:16" x14ac:dyDescent="0.2">
      <c r="K2" s="9" t="s">
        <v>35</v>
      </c>
    </row>
    <row r="3" spans="3:16" x14ac:dyDescent="0.2">
      <c r="H3" s="4">
        <v>0.9636027135264067</v>
      </c>
      <c r="I3" s="4">
        <v>0</v>
      </c>
      <c r="K3">
        <v>0</v>
      </c>
    </row>
    <row r="4" spans="3:16" x14ac:dyDescent="0.2">
      <c r="H4">
        <f>SUM(H9:H38)</f>
        <v>35.126242466455643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0.64874769170629598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6.0417890138105692</v>
      </c>
      <c r="I8">
        <f>G9</f>
        <v>0.64874769170629598</v>
      </c>
      <c r="J8">
        <f>F8+I8</f>
        <v>6.6905367055168652</v>
      </c>
      <c r="M8">
        <f t="shared" ref="M8:M33" si="2">C8</f>
        <v>1984</v>
      </c>
      <c r="N8">
        <f t="shared" si="0"/>
        <v>6.27</v>
      </c>
      <c r="P8" s="2">
        <f t="shared" ref="P8:P33" si="3">J8</f>
        <v>6.6905367055168652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Distillate_Prices!AM22</f>
        <v>6.44</v>
      </c>
      <c r="F9">
        <f t="shared" si="1"/>
        <v>5.7912523082937044</v>
      </c>
      <c r="G9">
        <f>E9-F9</f>
        <v>0.64874769170629598</v>
      </c>
      <c r="H9">
        <f>G9^2</f>
        <v>0.42087356749424726</v>
      </c>
      <c r="I9">
        <f>G9</f>
        <v>0.64874769170629598</v>
      </c>
      <c r="J9">
        <f t="shared" ref="J9:J33" si="5">F9+I9</f>
        <v>6.44</v>
      </c>
      <c r="M9">
        <f t="shared" si="2"/>
        <v>1985</v>
      </c>
      <c r="N9">
        <f t="shared" si="0"/>
        <v>6.01</v>
      </c>
      <c r="O9">
        <f>E9</f>
        <v>6.44</v>
      </c>
      <c r="P9" s="2">
        <f t="shared" si="3"/>
        <v>6.44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3.7291425013471939</v>
      </c>
      <c r="I10">
        <f>(0.67*G9+0.33*G12)</f>
        <v>0.85452437218009569</v>
      </c>
      <c r="J10">
        <f t="shared" si="5"/>
        <v>4.5836668735272896</v>
      </c>
      <c r="M10">
        <f t="shared" si="2"/>
        <v>1986</v>
      </c>
      <c r="N10">
        <f t="shared" si="0"/>
        <v>3.87</v>
      </c>
      <c r="P10" s="2">
        <f t="shared" si="3"/>
        <v>4.5836668735272896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4.1434916681635485</v>
      </c>
      <c r="I11">
        <f>(0.33*G9+0.67*G12)</f>
        <v>1.0665367096379501</v>
      </c>
      <c r="J11">
        <f t="shared" si="5"/>
        <v>5.2100283778014989</v>
      </c>
      <c r="M11">
        <f t="shared" si="2"/>
        <v>1987</v>
      </c>
      <c r="N11">
        <f t="shared" si="0"/>
        <v>4.3</v>
      </c>
      <c r="P11" s="2">
        <f t="shared" si="3"/>
        <v>5.2100283778014989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Distillate_Prices!AM25</f>
        <v>5.04</v>
      </c>
      <c r="F12">
        <f t="shared" si="1"/>
        <v>3.7676866098882504</v>
      </c>
      <c r="G12">
        <f>E12-F12</f>
        <v>1.2723133901117496</v>
      </c>
      <c r="H12">
        <f>G12^2</f>
        <v>1.618781362657653</v>
      </c>
      <c r="I12">
        <f>G12</f>
        <v>1.2723133901117496</v>
      </c>
      <c r="J12">
        <f t="shared" si="5"/>
        <v>5.04</v>
      </c>
      <c r="M12">
        <f t="shared" si="2"/>
        <v>1988</v>
      </c>
      <c r="N12">
        <f t="shared" si="0"/>
        <v>3.91</v>
      </c>
      <c r="O12">
        <f>E12</f>
        <v>5.04</v>
      </c>
      <c r="P12" s="2">
        <f t="shared" si="3"/>
        <v>5.04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4.4325724822214703</v>
      </c>
      <c r="I13">
        <f>(0.67*G12+0.33*G15)</f>
        <v>1.2362658271923896</v>
      </c>
      <c r="J13">
        <f t="shared" si="5"/>
        <v>5.6688383094138599</v>
      </c>
      <c r="M13">
        <f t="shared" si="2"/>
        <v>1989</v>
      </c>
      <c r="N13">
        <f t="shared" si="0"/>
        <v>4.5999999999999996</v>
      </c>
      <c r="P13" s="2">
        <f t="shared" si="3"/>
        <v>5.6688383094138599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5.4154472500184054</v>
      </c>
      <c r="I14">
        <f>(0.33*G12+0.67*G15)</f>
        <v>1.1991259138815338</v>
      </c>
      <c r="J14">
        <f t="shared" si="5"/>
        <v>6.614573163899939</v>
      </c>
      <c r="M14">
        <f t="shared" si="2"/>
        <v>1990</v>
      </c>
      <c r="N14">
        <f t="shared" si="0"/>
        <v>5.62</v>
      </c>
      <c r="P14" s="2">
        <f t="shared" si="3"/>
        <v>6.614573163899939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Distillate_Prices!AM28</f>
        <v>6.01</v>
      </c>
      <c r="F15">
        <f t="shared" si="1"/>
        <v>4.8469216490378262</v>
      </c>
      <c r="G15">
        <f>E15-F15</f>
        <v>1.1630783509621736</v>
      </c>
      <c r="H15">
        <f>G15^2</f>
        <v>1.352751250476889</v>
      </c>
      <c r="I15">
        <f>G15</f>
        <v>1.1630783509621736</v>
      </c>
      <c r="J15">
        <f t="shared" si="5"/>
        <v>6.01</v>
      </c>
      <c r="M15">
        <f t="shared" si="2"/>
        <v>1991</v>
      </c>
      <c r="N15">
        <f t="shared" si="0"/>
        <v>5.03</v>
      </c>
      <c r="O15">
        <f>E15</f>
        <v>6.01</v>
      </c>
      <c r="P15" s="2">
        <f t="shared" si="3"/>
        <v>6.01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4.6927452148736011</v>
      </c>
      <c r="I16">
        <f>(0.67*G15+0.33*G18)</f>
        <v>1.1218537981022969</v>
      </c>
      <c r="J16">
        <f t="shared" si="5"/>
        <v>5.814599012975898</v>
      </c>
      <c r="M16">
        <f t="shared" si="2"/>
        <v>1992</v>
      </c>
      <c r="N16">
        <f t="shared" si="0"/>
        <v>4.87</v>
      </c>
      <c r="P16" s="2">
        <f t="shared" si="3"/>
        <v>5.814599012975898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4.6349290520620157</v>
      </c>
      <c r="I17">
        <f>(0.33*G15+0.67*G18)</f>
        <v>1.0793800163678784</v>
      </c>
      <c r="J17">
        <f t="shared" si="5"/>
        <v>5.7143090684298938</v>
      </c>
      <c r="M17">
        <f t="shared" si="2"/>
        <v>1993</v>
      </c>
      <c r="N17">
        <f t="shared" si="0"/>
        <v>4.8099999999999996</v>
      </c>
      <c r="P17" s="2">
        <f t="shared" si="3"/>
        <v>5.7143090684298938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Distillate_Prices!AM31</f>
        <v>5.49</v>
      </c>
      <c r="F18">
        <f t="shared" si="1"/>
        <v>4.4518445364919987</v>
      </c>
      <c r="G18">
        <f>E18-F18</f>
        <v>1.0381554635080015</v>
      </c>
      <c r="H18">
        <f>G18^2</f>
        <v>1.0777667664115134</v>
      </c>
      <c r="I18">
        <f>G18</f>
        <v>1.0381554635080015</v>
      </c>
      <c r="J18">
        <f t="shared" si="5"/>
        <v>5.49</v>
      </c>
      <c r="M18">
        <f t="shared" si="2"/>
        <v>1994</v>
      </c>
      <c r="N18">
        <f t="shared" si="0"/>
        <v>4.62</v>
      </c>
      <c r="O18">
        <f>E18</f>
        <v>5.49</v>
      </c>
      <c r="P18" s="2">
        <f t="shared" si="3"/>
        <v>5.49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4.4711165907625263</v>
      </c>
      <c r="I19">
        <f>0.75*G18+0.25*G22</f>
        <v>1.0051048773207785</v>
      </c>
      <c r="J19">
        <f t="shared" si="5"/>
        <v>5.4762214680833043</v>
      </c>
      <c r="M19">
        <f t="shared" si="2"/>
        <v>1995</v>
      </c>
      <c r="N19">
        <f t="shared" si="0"/>
        <v>4.6399999999999997</v>
      </c>
      <c r="P19" s="2">
        <f t="shared" si="3"/>
        <v>5.4762214680833043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5.3576310872068209</v>
      </c>
      <c r="I20">
        <f>0.5*G18+0.5*G22</f>
        <v>0.97205429113355524</v>
      </c>
      <c r="J20">
        <f t="shared" si="5"/>
        <v>6.3296853783403764</v>
      </c>
      <c r="M20">
        <f t="shared" si="2"/>
        <v>1996</v>
      </c>
      <c r="N20">
        <f t="shared" si="0"/>
        <v>5.56</v>
      </c>
      <c r="P20" s="2">
        <f t="shared" si="3"/>
        <v>6.3296853783403764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4.9432819203904659</v>
      </c>
      <c r="I21">
        <f>0.25*G18+0.75*G22</f>
        <v>0.93900370494633212</v>
      </c>
      <c r="J21">
        <f t="shared" si="5"/>
        <v>5.8822856253367979</v>
      </c>
      <c r="M21">
        <f t="shared" si="2"/>
        <v>1997</v>
      </c>
      <c r="N21">
        <f t="shared" si="0"/>
        <v>5.13</v>
      </c>
      <c r="P21" s="2">
        <f t="shared" si="3"/>
        <v>5.8822856253367979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Distillate_Prices!AM35</f>
        <v>4.7699999999999996</v>
      </c>
      <c r="F22">
        <f t="shared" si="1"/>
        <v>3.8640468812408906</v>
      </c>
      <c r="G22">
        <f>E22-F22</f>
        <v>0.905953118759109</v>
      </c>
      <c r="H22">
        <f>G22^2</f>
        <v>0.82075105338935628</v>
      </c>
      <c r="I22">
        <f>G22</f>
        <v>0.905953118759109</v>
      </c>
      <c r="J22">
        <f t="shared" si="5"/>
        <v>4.7699999999999996</v>
      </c>
      <c r="M22">
        <f t="shared" si="2"/>
        <v>1998</v>
      </c>
      <c r="N22">
        <f t="shared" si="0"/>
        <v>4.01</v>
      </c>
      <c r="O22">
        <f>E22</f>
        <v>4.7699999999999996</v>
      </c>
      <c r="P22" s="2">
        <f t="shared" si="3"/>
        <v>4.7699999999999996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4.4422085093567354</v>
      </c>
      <c r="I23">
        <f>0.75*G22+0.25*G26</f>
        <v>1.1186967959149858</v>
      </c>
      <c r="J23">
        <f t="shared" si="5"/>
        <v>5.5609053052717208</v>
      </c>
      <c r="M23">
        <f t="shared" si="2"/>
        <v>1999</v>
      </c>
      <c r="N23">
        <f t="shared" si="0"/>
        <v>4.6100000000000003</v>
      </c>
      <c r="P23" s="2">
        <f t="shared" si="3"/>
        <v>5.5609053052717208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6.8897594017138086</v>
      </c>
      <c r="I24">
        <f>0.5*G22+0.5*G26</f>
        <v>1.3314404730708624</v>
      </c>
      <c r="J24">
        <f t="shared" si="5"/>
        <v>8.2211998747846717</v>
      </c>
      <c r="M24">
        <f t="shared" si="2"/>
        <v>2000</v>
      </c>
      <c r="N24">
        <f t="shared" si="0"/>
        <v>7.15</v>
      </c>
      <c r="P24" s="2">
        <f t="shared" si="3"/>
        <v>8.2211998747846717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6.3019617464627</v>
      </c>
      <c r="I25">
        <f>0.25*G22+0.75*G26</f>
        <v>1.544184150226739</v>
      </c>
      <c r="J25">
        <f t="shared" si="5"/>
        <v>7.8461458966894391</v>
      </c>
      <c r="M25">
        <f t="shared" si="2"/>
        <v>2001</v>
      </c>
      <c r="N25">
        <f t="shared" si="0"/>
        <v>6.54</v>
      </c>
      <c r="P25" s="2">
        <f t="shared" si="3"/>
        <v>7.8461458966894391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Distillate_Prices!AM39</f>
        <v>7.5</v>
      </c>
      <c r="F26">
        <f t="shared" si="1"/>
        <v>5.7430721726173841</v>
      </c>
      <c r="G26">
        <f>E26-F26</f>
        <v>1.7569278273826159</v>
      </c>
      <c r="H26">
        <f>G26^2</f>
        <v>3.0867953906313987</v>
      </c>
      <c r="I26">
        <f>G26</f>
        <v>1.7569278273826159</v>
      </c>
      <c r="J26">
        <f t="shared" si="5"/>
        <v>7.5</v>
      </c>
      <c r="M26">
        <f t="shared" si="2"/>
        <v>2002</v>
      </c>
      <c r="N26">
        <f t="shared" si="0"/>
        <v>5.96</v>
      </c>
      <c r="O26">
        <f>E26</f>
        <v>7.5</v>
      </c>
      <c r="P26" s="2">
        <f t="shared" si="3"/>
        <v>7.5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6.9668476187959207</v>
      </c>
      <c r="I27">
        <f>0.75*G26+0.25*G30</f>
        <v>2.2120064845146397</v>
      </c>
      <c r="J27">
        <f t="shared" si="5"/>
        <v>9.1788541033105595</v>
      </c>
      <c r="M27">
        <f t="shared" si="2"/>
        <v>2003</v>
      </c>
      <c r="N27">
        <f t="shared" si="0"/>
        <v>7.23</v>
      </c>
      <c r="P27" s="2">
        <f t="shared" si="3"/>
        <v>9.1788541033105595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9.106045642824542</v>
      </c>
      <c r="I28">
        <f>0.5*G26+0.5*G30</f>
        <v>2.6670851416466639</v>
      </c>
      <c r="J28">
        <f t="shared" si="5"/>
        <v>11.773130784471206</v>
      </c>
      <c r="M28">
        <f t="shared" si="2"/>
        <v>2004</v>
      </c>
      <c r="N28">
        <f t="shared" si="0"/>
        <v>9.4499999999999993</v>
      </c>
      <c r="P28" s="2">
        <f t="shared" si="3"/>
        <v>11.773130784471206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12.864096225577528</v>
      </c>
      <c r="I29">
        <f>0.25*G26+0.75*G30</f>
        <v>3.1221637987786881</v>
      </c>
      <c r="J29">
        <f t="shared" si="5"/>
        <v>15.986260024356216</v>
      </c>
      <c r="M29">
        <f t="shared" si="2"/>
        <v>2005</v>
      </c>
      <c r="N29">
        <f t="shared" si="0"/>
        <v>13.35</v>
      </c>
      <c r="P29" s="2">
        <f t="shared" si="3"/>
        <v>15.986260024356216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Distillate_Prices!AM43</f>
        <v>18.329999999999998</v>
      </c>
      <c r="F30">
        <f t="shared" si="1"/>
        <v>14.752757544089286</v>
      </c>
      <c r="G30">
        <f>E30-F30</f>
        <v>3.5772424559107119</v>
      </c>
      <c r="H30">
        <f>G30^2</f>
        <v>12.796663588370102</v>
      </c>
      <c r="I30">
        <f>G30</f>
        <v>3.5772424559107119</v>
      </c>
      <c r="J30">
        <f t="shared" si="5"/>
        <v>18.329999999999998</v>
      </c>
      <c r="M30">
        <f t="shared" si="2"/>
        <v>2006</v>
      </c>
      <c r="N30">
        <f t="shared" si="0"/>
        <v>15.31</v>
      </c>
      <c r="O30">
        <f>E30</f>
        <v>18.329999999999998</v>
      </c>
      <c r="P30" s="2">
        <f t="shared" si="3"/>
        <v>18.329999999999998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16.198161614378897</v>
      </c>
      <c r="I31">
        <f>0.75*G30+0.25*G34</f>
        <v>2.673487058444612</v>
      </c>
      <c r="J31">
        <f t="shared" si="5"/>
        <v>18.871648672823508</v>
      </c>
      <c r="M31">
        <f t="shared" si="2"/>
        <v>2007</v>
      </c>
      <c r="N31">
        <f t="shared" si="0"/>
        <v>16.809999999999999</v>
      </c>
      <c r="P31" s="2">
        <f t="shared" si="3"/>
        <v>18.871648672823508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22.278494736730522</v>
      </c>
      <c r="I32">
        <f>0.5*G30+0.5*G34</f>
        <v>1.7697316609785121</v>
      </c>
      <c r="J32">
        <f t="shared" si="5"/>
        <v>24.048226397709033</v>
      </c>
      <c r="M32">
        <f t="shared" si="2"/>
        <v>2008</v>
      </c>
      <c r="N32">
        <f t="shared" si="0"/>
        <v>23.12</v>
      </c>
      <c r="P32" s="2">
        <f t="shared" si="3"/>
        <v>24.048226397709033</v>
      </c>
    </row>
    <row r="33" spans="3:21" x14ac:dyDescent="0.2">
      <c r="C33">
        <f t="shared" si="4"/>
        <v>2009</v>
      </c>
      <c r="D33">
        <f>'Dist-311'!D33</f>
        <v>13.8</v>
      </c>
      <c r="F33">
        <f t="shared" si="1"/>
        <v>13.297717446664413</v>
      </c>
      <c r="I33">
        <f>0.25*G30+0.75*G34</f>
        <v>0.86597626351241219</v>
      </c>
      <c r="J33">
        <f t="shared" si="5"/>
        <v>14.163693710176824</v>
      </c>
      <c r="M33">
        <f t="shared" si="2"/>
        <v>2009</v>
      </c>
      <c r="N33">
        <f t="shared" si="0"/>
        <v>13.8</v>
      </c>
      <c r="P33" s="2">
        <f t="shared" si="3"/>
        <v>14.163693710176824</v>
      </c>
    </row>
    <row r="34" spans="3:21" x14ac:dyDescent="0.2">
      <c r="C34">
        <f t="shared" si="4"/>
        <v>2010</v>
      </c>
      <c r="D34">
        <f>[4]Prices!N30</f>
        <v>17.37</v>
      </c>
      <c r="E34" s="3">
        <f>Distillate_Prices!AM47</f>
        <v>16.7</v>
      </c>
      <c r="F34">
        <f>$H$3*D34+$I$3*D33</f>
        <v>16.737779133953687</v>
      </c>
      <c r="G34">
        <f>E34-F34</f>
        <v>-3.7779133953687705E-2</v>
      </c>
      <c r="H34">
        <f>G34^2</f>
        <v>1.4272629622906791E-3</v>
      </c>
      <c r="I34">
        <f>G34</f>
        <v>-3.7779133953687705E-2</v>
      </c>
      <c r="J34">
        <f>F34+I34</f>
        <v>16.7</v>
      </c>
      <c r="M34">
        <f>C34</f>
        <v>2010</v>
      </c>
      <c r="N34">
        <f t="shared" si="0"/>
        <v>17.37</v>
      </c>
      <c r="O34">
        <f>E34</f>
        <v>16.7</v>
      </c>
      <c r="P34" s="2">
        <f>J34</f>
        <v>16.7</v>
      </c>
    </row>
    <row r="35" spans="3:21" x14ac:dyDescent="0.2">
      <c r="C35">
        <f t="shared" si="4"/>
        <v>2011</v>
      </c>
      <c r="D35">
        <f>[4]Prices!N31</f>
        <v>22.53</v>
      </c>
      <c r="F35">
        <f t="shared" ref="F35:F42" si="6">$H$3*D35+$I$3*D34</f>
        <v>21.709969135749944</v>
      </c>
      <c r="I35">
        <f>0.75*G34+0.25*G38</f>
        <v>-0.9620912856490893</v>
      </c>
      <c r="J35">
        <f t="shared" ref="J35:J42" si="7">F35+I35</f>
        <v>20.747877850100856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20.747877850100856</v>
      </c>
    </row>
    <row r="36" spans="3:21" x14ac:dyDescent="0.2">
      <c r="C36">
        <f t="shared" si="4"/>
        <v>2012</v>
      </c>
      <c r="D36">
        <f>[4]Prices!N32</f>
        <v>23.69</v>
      </c>
      <c r="F36">
        <f t="shared" si="6"/>
        <v>22.827748283440577</v>
      </c>
      <c r="I36">
        <f>0.5*G34+0.5*G38</f>
        <v>-1.8864034373444909</v>
      </c>
      <c r="J36">
        <f t="shared" si="7"/>
        <v>20.941344846096086</v>
      </c>
      <c r="M36">
        <f t="shared" si="8"/>
        <v>2012</v>
      </c>
      <c r="N36">
        <f t="shared" si="0"/>
        <v>23.69</v>
      </c>
      <c r="P36" s="2">
        <f t="shared" si="9"/>
        <v>20.941344846096086</v>
      </c>
    </row>
    <row r="37" spans="3:21" x14ac:dyDescent="0.2">
      <c r="C37">
        <f t="shared" si="4"/>
        <v>2013</v>
      </c>
      <c r="D37">
        <f>[4]Prices!N33</f>
        <v>23.53</v>
      </c>
      <c r="F37">
        <f t="shared" si="6"/>
        <v>22.67357184927635</v>
      </c>
      <c r="I37">
        <f>0.25*G34+0.75*G38</f>
        <v>-2.8107155890398925</v>
      </c>
      <c r="J37">
        <f t="shared" si="7"/>
        <v>19.862856260236455</v>
      </c>
      <c r="M37">
        <f t="shared" si="8"/>
        <v>2013</v>
      </c>
      <c r="N37">
        <f t="shared" si="0"/>
        <v>23.53</v>
      </c>
      <c r="P37" s="2">
        <f t="shared" si="9"/>
        <v>19.862856260236455</v>
      </c>
    </row>
    <row r="38" spans="3:21" x14ac:dyDescent="0.2">
      <c r="C38">
        <f t="shared" si="4"/>
        <v>2014</v>
      </c>
      <c r="D38">
        <f>[4]Prices!N34</f>
        <v>23.49</v>
      </c>
      <c r="E38" s="3">
        <f>Distillate_Prices!AM51</f>
        <v>18.899999999999999</v>
      </c>
      <c r="F38">
        <f t="shared" si="6"/>
        <v>22.635027740735293</v>
      </c>
      <c r="G38">
        <f>E38-F38</f>
        <v>-3.7350277407352941</v>
      </c>
      <c r="H38">
        <f>G38^2</f>
        <v>13.950432224062196</v>
      </c>
      <c r="I38">
        <f>G38</f>
        <v>-3.7350277407352941</v>
      </c>
      <c r="J38">
        <f t="shared" si="7"/>
        <v>18.899999999999999</v>
      </c>
      <c r="M38">
        <f t="shared" si="8"/>
        <v>2014</v>
      </c>
      <c r="N38">
        <f t="shared" si="0"/>
        <v>23.49</v>
      </c>
      <c r="O38">
        <f>E38</f>
        <v>18.899999999999999</v>
      </c>
      <c r="P38" s="2">
        <f t="shared" si="9"/>
        <v>18.899999999999999</v>
      </c>
    </row>
    <row r="39" spans="3:21" x14ac:dyDescent="0.2">
      <c r="C39">
        <f t="shared" si="4"/>
        <v>2015</v>
      </c>
      <c r="D39">
        <f>[4]Prices!N35</f>
        <v>14.22</v>
      </c>
      <c r="F39">
        <f t="shared" si="6"/>
        <v>13.702430586345503</v>
      </c>
      <c r="I39" s="16">
        <f>I38</f>
        <v>-3.7350277407352941</v>
      </c>
      <c r="J39">
        <f t="shared" si="7"/>
        <v>9.9674028456102093</v>
      </c>
      <c r="M39">
        <f t="shared" si="8"/>
        <v>2015</v>
      </c>
      <c r="N39">
        <f t="shared" si="0"/>
        <v>14.22</v>
      </c>
      <c r="P39" s="2">
        <f t="shared" si="9"/>
        <v>9.9674028456102093</v>
      </c>
    </row>
    <row r="40" spans="3:21" x14ac:dyDescent="0.2">
      <c r="C40">
        <f t="shared" si="4"/>
        <v>2016</v>
      </c>
      <c r="D40">
        <f>[4]Prices!N36</f>
        <v>12.11</v>
      </c>
      <c r="F40">
        <f t="shared" si="6"/>
        <v>11.669228860804784</v>
      </c>
      <c r="I40" s="16">
        <f t="shared" ref="I40" si="10">I39</f>
        <v>-3.7350277407352941</v>
      </c>
      <c r="J40">
        <f t="shared" si="7"/>
        <v>7.9342011200694902</v>
      </c>
      <c r="M40">
        <f t="shared" si="8"/>
        <v>2016</v>
      </c>
      <c r="N40">
        <f t="shared" si="0"/>
        <v>12.11</v>
      </c>
      <c r="P40" s="2">
        <f t="shared" si="9"/>
        <v>7.9342011200694902</v>
      </c>
    </row>
    <row r="41" spans="3:21" x14ac:dyDescent="0.2">
      <c r="C41">
        <f t="shared" si="4"/>
        <v>2017</v>
      </c>
      <c r="D41">
        <f>[4]Prices!N37</f>
        <v>14.18</v>
      </c>
      <c r="F41">
        <f t="shared" si="6"/>
        <v>13.663886477804446</v>
      </c>
      <c r="I41" s="16">
        <v>-3</v>
      </c>
      <c r="J41">
        <f t="shared" si="7"/>
        <v>10.663886477804446</v>
      </c>
      <c r="M41">
        <f t="shared" si="8"/>
        <v>2017</v>
      </c>
      <c r="N41">
        <f t="shared" si="0"/>
        <v>14.18</v>
      </c>
      <c r="P41" s="2">
        <f t="shared" si="9"/>
        <v>10.663886477804446</v>
      </c>
    </row>
    <row r="42" spans="3:21" x14ac:dyDescent="0.2">
      <c r="C42">
        <f t="shared" si="4"/>
        <v>2018</v>
      </c>
      <c r="D42">
        <f>[4]Prices!N38</f>
        <v>16.79</v>
      </c>
      <c r="F42">
        <f t="shared" si="6"/>
        <v>16.178889560108367</v>
      </c>
      <c r="I42" s="16">
        <v>-2.5</v>
      </c>
      <c r="J42">
        <f t="shared" si="7"/>
        <v>13.678889560108367</v>
      </c>
      <c r="M42">
        <f t="shared" si="8"/>
        <v>2018</v>
      </c>
      <c r="N42">
        <f t="shared" si="0"/>
        <v>16.79</v>
      </c>
      <c r="P42" s="2">
        <f t="shared" si="9"/>
        <v>13.678889560108367</v>
      </c>
    </row>
    <row r="43" spans="3:21" x14ac:dyDescent="0.2">
      <c r="I43" s="18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7"/>
    </row>
    <row r="44" spans="3:21" x14ac:dyDescent="0.2">
      <c r="N44" s="17">
        <f>N42/N38</f>
        <v>0.71477224350787572</v>
      </c>
      <c r="P44" s="17">
        <f>P42/P38</f>
        <v>0.72375077037610414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2:U46"/>
  <sheetViews>
    <sheetView topLeftCell="A10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7109375" customWidth="1"/>
  </cols>
  <sheetData>
    <row r="2" spans="3:16" x14ac:dyDescent="0.2">
      <c r="K2" s="9" t="s">
        <v>35</v>
      </c>
    </row>
    <row r="3" spans="3:16" x14ac:dyDescent="0.2">
      <c r="H3" s="4">
        <v>0.49634191459829569</v>
      </c>
      <c r="I3" s="4">
        <v>0.50704672711653886</v>
      </c>
      <c r="K3">
        <v>0</v>
      </c>
    </row>
    <row r="4" spans="3:16" x14ac:dyDescent="0.2">
      <c r="H4">
        <f>SUM(H9:H34)</f>
        <v>4.4420514642708167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-0.10219788575645605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6.3419514562636667</v>
      </c>
      <c r="I8">
        <f>G9</f>
        <v>-0.10219788575645605</v>
      </c>
      <c r="J8">
        <f>F8+I8</f>
        <v>6.2397535705072107</v>
      </c>
      <c r="M8">
        <f t="shared" ref="M8:M33" si="2">C8</f>
        <v>1984</v>
      </c>
      <c r="N8">
        <f t="shared" si="0"/>
        <v>6.27</v>
      </c>
      <c r="P8" s="2">
        <f t="shared" ref="P8:P33" si="3">J8</f>
        <v>6.2397535705072107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Distillate_Prices!AN22</f>
        <v>6.06</v>
      </c>
      <c r="F9">
        <f t="shared" si="1"/>
        <v>6.1621978857564557</v>
      </c>
      <c r="G9">
        <f>E9-F9</f>
        <v>-0.10219788575645605</v>
      </c>
      <c r="H9">
        <f>G9^2</f>
        <v>1.0444407853089643E-2</v>
      </c>
      <c r="I9">
        <f>G9</f>
        <v>-0.10219788575645605</v>
      </c>
      <c r="J9">
        <f t="shared" ref="J9:J33" si="5">F9+I9</f>
        <v>6.06</v>
      </c>
      <c r="M9">
        <f t="shared" si="2"/>
        <v>1985</v>
      </c>
      <c r="N9">
        <f t="shared" si="0"/>
        <v>6.01</v>
      </c>
      <c r="O9">
        <f>E9</f>
        <v>6.06</v>
      </c>
      <c r="P9" s="2">
        <f t="shared" si="3"/>
        <v>6.06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4.9681940394658026</v>
      </c>
      <c r="I10">
        <f>(0.67*G9+0.33*G12)</f>
        <v>-4.9001861641375336E-2</v>
      </c>
      <c r="J10">
        <f t="shared" si="5"/>
        <v>4.919192177824427</v>
      </c>
      <c r="M10">
        <f t="shared" si="2"/>
        <v>1986</v>
      </c>
      <c r="N10">
        <f t="shared" si="0"/>
        <v>3.87</v>
      </c>
      <c r="P10" s="2">
        <f t="shared" si="3"/>
        <v>4.919192177824427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4.0965410667136766</v>
      </c>
      <c r="I11">
        <f>(0.33*G9+0.67*G12)</f>
        <v>5.8061632044653852E-3</v>
      </c>
      <c r="J11">
        <f t="shared" si="5"/>
        <v>4.1023472299181423</v>
      </c>
      <c r="M11">
        <f t="shared" si="2"/>
        <v>1987</v>
      </c>
      <c r="N11">
        <f t="shared" si="0"/>
        <v>4.3</v>
      </c>
      <c r="P11" s="2">
        <f t="shared" si="3"/>
        <v>4.1023472299181423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Distillate_Prices!AN25</f>
        <v>4.18</v>
      </c>
      <c r="F12">
        <f t="shared" si="1"/>
        <v>4.1209978126804536</v>
      </c>
      <c r="G12">
        <f>E12-F12</f>
        <v>5.9002187319546096E-2</v>
      </c>
      <c r="H12">
        <f>G12^2</f>
        <v>3.4812581084908063E-3</v>
      </c>
      <c r="I12">
        <f>G12</f>
        <v>5.9002187319546096E-2</v>
      </c>
      <c r="J12">
        <f t="shared" si="5"/>
        <v>4.18</v>
      </c>
      <c r="M12">
        <f t="shared" si="2"/>
        <v>1988</v>
      </c>
      <c r="N12">
        <f t="shared" si="0"/>
        <v>3.91</v>
      </c>
      <c r="O12">
        <f>E12</f>
        <v>4.18</v>
      </c>
      <c r="P12" s="2">
        <f t="shared" si="3"/>
        <v>4.18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4.2657255101778269</v>
      </c>
      <c r="I13">
        <f>(0.67*G12+0.33*G15)</f>
        <v>0.20083466135205191</v>
      </c>
      <c r="J13">
        <f t="shared" si="5"/>
        <v>4.4665601715298786</v>
      </c>
      <c r="M13">
        <f t="shared" si="2"/>
        <v>1989</v>
      </c>
      <c r="N13">
        <f t="shared" si="0"/>
        <v>4.5999999999999996</v>
      </c>
      <c r="P13" s="2">
        <f t="shared" si="3"/>
        <v>4.4665601715298786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5.121856504778501</v>
      </c>
      <c r="I14">
        <f>(0.33*G12+0.67*G15)</f>
        <v>0.34696508914311852</v>
      </c>
      <c r="J14">
        <f t="shared" si="5"/>
        <v>5.4688215939216196</v>
      </c>
      <c r="M14">
        <f t="shared" si="2"/>
        <v>1990</v>
      </c>
      <c r="N14">
        <f t="shared" si="0"/>
        <v>5.62</v>
      </c>
      <c r="P14" s="2">
        <f t="shared" si="3"/>
        <v>5.4688215939216196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Distillate_Prices!AN28</f>
        <v>5.835</v>
      </c>
      <c r="F15">
        <f t="shared" si="1"/>
        <v>5.3462024368243757</v>
      </c>
      <c r="G15">
        <f>E15-F15</f>
        <v>0.48879756317562428</v>
      </c>
      <c r="H15">
        <f>G15^2</f>
        <v>0.23892305776642841</v>
      </c>
      <c r="I15">
        <f>G15</f>
        <v>0.48879756317562428</v>
      </c>
      <c r="J15">
        <f t="shared" si="5"/>
        <v>5.835</v>
      </c>
      <c r="M15">
        <f t="shared" si="2"/>
        <v>1991</v>
      </c>
      <c r="N15">
        <f t="shared" si="0"/>
        <v>5.03</v>
      </c>
      <c r="O15">
        <f>E15</f>
        <v>5.835</v>
      </c>
      <c r="P15" s="2">
        <f t="shared" si="3"/>
        <v>5.835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4.9676301614898906</v>
      </c>
      <c r="I16">
        <f>(0.67*G15+0.33*G18)</f>
        <v>0.2740362143790247</v>
      </c>
      <c r="J16">
        <f t="shared" si="5"/>
        <v>5.241666375868915</v>
      </c>
      <c r="M16">
        <f t="shared" si="2"/>
        <v>1992</v>
      </c>
      <c r="N16">
        <f t="shared" si="0"/>
        <v>4.87</v>
      </c>
      <c r="P16" s="2">
        <f t="shared" si="3"/>
        <v>5.241666375868915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4.8567221702753463</v>
      </c>
      <c r="I17">
        <f>(0.33*G15+0.67*G18)</f>
        <v>5.2766945921922034E-2</v>
      </c>
      <c r="J17">
        <f t="shared" si="5"/>
        <v>4.9094891161972685</v>
      </c>
      <c r="M17">
        <f t="shared" si="2"/>
        <v>1993</v>
      </c>
      <c r="N17">
        <f t="shared" si="0"/>
        <v>4.8099999999999996</v>
      </c>
      <c r="P17" s="2">
        <f t="shared" si="3"/>
        <v>4.9094891161972685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Distillate_Prices!AN31</f>
        <v>4.57</v>
      </c>
      <c r="F18">
        <f t="shared" si="1"/>
        <v>4.7319944028746779</v>
      </c>
      <c r="G18">
        <f>E18-F18</f>
        <v>-0.16199440287467759</v>
      </c>
      <c r="H18">
        <f>G18^2</f>
        <v>2.6242186562723351E-2</v>
      </c>
      <c r="I18">
        <f>G18</f>
        <v>-0.16199440287467759</v>
      </c>
      <c r="J18">
        <f t="shared" si="5"/>
        <v>4.57</v>
      </c>
      <c r="M18">
        <f t="shared" si="2"/>
        <v>1994</v>
      </c>
      <c r="N18">
        <f t="shared" si="0"/>
        <v>4.62</v>
      </c>
      <c r="O18">
        <f>E18</f>
        <v>4.57</v>
      </c>
      <c r="P18" s="2">
        <f t="shared" si="3"/>
        <v>4.57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4.6455823630145012</v>
      </c>
      <c r="I19">
        <f>0.75*G18+0.25*G22</f>
        <v>5.6340009322393136E-3</v>
      </c>
      <c r="J19">
        <f t="shared" si="5"/>
        <v>4.651216363946741</v>
      </c>
      <c r="M19">
        <f t="shared" si="2"/>
        <v>1995</v>
      </c>
      <c r="N19">
        <f t="shared" si="0"/>
        <v>4.6399999999999997</v>
      </c>
      <c r="P19" s="2">
        <f t="shared" si="3"/>
        <v>4.651216363946741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5.1123578589872638</v>
      </c>
      <c r="I20">
        <f>0.5*G18+0.5*G22</f>
        <v>0.17326240473915622</v>
      </c>
      <c r="J20">
        <f t="shared" si="5"/>
        <v>5.28562026372642</v>
      </c>
      <c r="M20">
        <f t="shared" si="2"/>
        <v>1996</v>
      </c>
      <c r="N20">
        <f t="shared" si="0"/>
        <v>5.56</v>
      </c>
      <c r="P20" s="2">
        <f t="shared" si="3"/>
        <v>5.28562026372642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5.3654138246572121</v>
      </c>
      <c r="I21">
        <f>0.25*G18+0.75*G22</f>
        <v>0.34089080854607312</v>
      </c>
      <c r="J21">
        <f t="shared" si="5"/>
        <v>5.7063046332032847</v>
      </c>
      <c r="M21">
        <f t="shared" si="2"/>
        <v>1997</v>
      </c>
      <c r="N21">
        <f t="shared" si="0"/>
        <v>5.13</v>
      </c>
      <c r="P21" s="2">
        <f t="shared" si="3"/>
        <v>5.7063046332032847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Distillate_Prices!AN35</f>
        <v>5.0999999999999996</v>
      </c>
      <c r="F22">
        <f t="shared" si="1"/>
        <v>4.5914807876470096</v>
      </c>
      <c r="G22">
        <f>E22-F22</f>
        <v>0.50851921235299002</v>
      </c>
      <c r="H22">
        <f>G22^2</f>
        <v>0.25859178933210536</v>
      </c>
      <c r="I22">
        <f>G22</f>
        <v>0.50851921235299002</v>
      </c>
      <c r="J22">
        <f t="shared" si="5"/>
        <v>5.0999999999999996</v>
      </c>
      <c r="M22">
        <f t="shared" si="2"/>
        <v>1998</v>
      </c>
      <c r="N22">
        <f t="shared" si="0"/>
        <v>4.01</v>
      </c>
      <c r="O22">
        <f>E22</f>
        <v>5.0999999999999996</v>
      </c>
      <c r="P22" s="2">
        <f t="shared" si="3"/>
        <v>5.0999999999999996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4.3213936020354637</v>
      </c>
      <c r="I23">
        <f>0.75*G22+0.25*G26</f>
        <v>-4.6814423222589774E-3</v>
      </c>
      <c r="J23">
        <f t="shared" si="5"/>
        <v>4.3167121597132052</v>
      </c>
      <c r="M23">
        <f t="shared" si="2"/>
        <v>1999</v>
      </c>
      <c r="N23">
        <f t="shared" si="0"/>
        <v>4.6100000000000003</v>
      </c>
      <c r="P23" s="2">
        <f t="shared" si="3"/>
        <v>4.3167121597132052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5.8863301013850586</v>
      </c>
      <c r="I24">
        <f>0.5*G22+0.5*G26</f>
        <v>-0.51788209699750798</v>
      </c>
      <c r="J24">
        <f t="shared" si="5"/>
        <v>5.3684480043875507</v>
      </c>
      <c r="M24">
        <f t="shared" si="2"/>
        <v>2000</v>
      </c>
      <c r="N24">
        <f t="shared" si="0"/>
        <v>7.15</v>
      </c>
      <c r="P24" s="2">
        <f t="shared" si="3"/>
        <v>5.3684480043875507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6.8714602203561075</v>
      </c>
      <c r="I25">
        <f>0.25*G22+0.75*G26</f>
        <v>-1.031082751672757</v>
      </c>
      <c r="J25">
        <f t="shared" si="5"/>
        <v>5.8403774686833501</v>
      </c>
      <c r="M25">
        <f t="shared" si="2"/>
        <v>2001</v>
      </c>
      <c r="N25">
        <f t="shared" si="0"/>
        <v>6.54</v>
      </c>
      <c r="P25" s="2">
        <f t="shared" si="3"/>
        <v>5.8403774686833501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Distillate_Prices!AN39</f>
        <v>4.7300000000000004</v>
      </c>
      <c r="F26">
        <f t="shared" si="1"/>
        <v>6.2742834063480064</v>
      </c>
      <c r="G26">
        <f>E26-F26</f>
        <v>-1.544283406348006</v>
      </c>
      <c r="H26">
        <f>G26^2</f>
        <v>2.3848112391218006</v>
      </c>
      <c r="I26">
        <f>G26</f>
        <v>-1.544283406348006</v>
      </c>
      <c r="J26">
        <f t="shared" si="5"/>
        <v>4.7300000000000004</v>
      </c>
      <c r="M26">
        <f t="shared" si="2"/>
        <v>2002</v>
      </c>
      <c r="N26">
        <f t="shared" si="0"/>
        <v>5.96</v>
      </c>
      <c r="O26">
        <f>E26</f>
        <v>4.7300000000000004</v>
      </c>
      <c r="P26" s="2">
        <f t="shared" si="3"/>
        <v>4.7300000000000004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6.6105505361602495</v>
      </c>
      <c r="I27">
        <f>0.75*G26+0.25*G30</f>
        <v>-0.89022968463743002</v>
      </c>
      <c r="J27">
        <f t="shared" si="5"/>
        <v>5.7203208515228194</v>
      </c>
      <c r="M27">
        <f t="shared" si="2"/>
        <v>2003</v>
      </c>
      <c r="N27">
        <f t="shared" si="0"/>
        <v>7.23</v>
      </c>
      <c r="P27" s="2">
        <f t="shared" si="3"/>
        <v>5.7203208515228194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8.3563789300064695</v>
      </c>
      <c r="I28">
        <f>0.5*G26+0.5*G30</f>
        <v>-0.23617596292685406</v>
      </c>
      <c r="J28">
        <f t="shared" si="5"/>
        <v>8.1202029670796154</v>
      </c>
      <c r="M28">
        <f t="shared" si="2"/>
        <v>2004</v>
      </c>
      <c r="N28">
        <f t="shared" si="0"/>
        <v>9.4499999999999993</v>
      </c>
      <c r="P28" s="2">
        <f t="shared" si="3"/>
        <v>8.1202029670796154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11.417756131138539</v>
      </c>
      <c r="I29">
        <f>0.25*G26+0.75*G30</f>
        <v>0.41787775878372191</v>
      </c>
      <c r="J29">
        <f t="shared" si="5"/>
        <v>11.83563388992226</v>
      </c>
      <c r="M29">
        <f t="shared" si="2"/>
        <v>2005</v>
      </c>
      <c r="N29">
        <f t="shared" si="0"/>
        <v>13.35</v>
      </c>
      <c r="P29" s="2">
        <f t="shared" si="3"/>
        <v>11.83563388992226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Distillate_Prices!AN43</f>
        <v>15.44</v>
      </c>
      <c r="F30">
        <f t="shared" si="1"/>
        <v>14.368068519505702</v>
      </c>
      <c r="G30">
        <f>E30-F30</f>
        <v>1.0719314804942979</v>
      </c>
      <c r="H30">
        <f>G30^2</f>
        <v>1.1490370988746974</v>
      </c>
      <c r="I30">
        <f>G30</f>
        <v>1.0719314804942979</v>
      </c>
      <c r="J30">
        <f t="shared" si="5"/>
        <v>15.44</v>
      </c>
      <c r="M30">
        <f t="shared" si="2"/>
        <v>2006</v>
      </c>
      <c r="N30">
        <f t="shared" si="0"/>
        <v>15.31</v>
      </c>
      <c r="O30">
        <f>E30</f>
        <v>15.44</v>
      </c>
      <c r="P30" s="2">
        <f t="shared" si="3"/>
        <v>15.44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16.106392976551561</v>
      </c>
      <c r="I31">
        <f>0.75*G30+0.25*G34</f>
        <v>0.65177263767556504</v>
      </c>
      <c r="J31">
        <f t="shared" si="5"/>
        <v>16.758165614227124</v>
      </c>
      <c r="M31">
        <f t="shared" si="2"/>
        <v>2007</v>
      </c>
      <c r="N31">
        <f t="shared" si="0"/>
        <v>16.809999999999999</v>
      </c>
      <c r="P31" s="2">
        <f t="shared" si="3"/>
        <v>16.758165614227124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19.998880548341617</v>
      </c>
      <c r="I32">
        <f>0.5*G30+0.5*G34</f>
        <v>0.2316137948568322</v>
      </c>
      <c r="J32">
        <f t="shared" si="5"/>
        <v>20.230494343198451</v>
      </c>
      <c r="M32">
        <f t="shared" si="2"/>
        <v>2008</v>
      </c>
      <c r="N32">
        <f t="shared" si="0"/>
        <v>23.12</v>
      </c>
      <c r="P32" s="2">
        <f t="shared" si="3"/>
        <v>20.230494343198451</v>
      </c>
    </row>
    <row r="33" spans="3:21" x14ac:dyDescent="0.2">
      <c r="C33">
        <f t="shared" si="4"/>
        <v>2009</v>
      </c>
      <c r="D33">
        <f>'Dist-311'!D33</f>
        <v>13.8</v>
      </c>
      <c r="F33">
        <f t="shared" si="1"/>
        <v>18.572438752390859</v>
      </c>
      <c r="I33">
        <f>0.25*G30+0.75*G34</f>
        <v>-0.18854504796190064</v>
      </c>
      <c r="J33">
        <f t="shared" si="5"/>
        <v>18.383893704428957</v>
      </c>
      <c r="M33">
        <f t="shared" si="2"/>
        <v>2009</v>
      </c>
      <c r="N33">
        <f t="shared" si="0"/>
        <v>13.8</v>
      </c>
      <c r="P33" s="2">
        <f t="shared" si="3"/>
        <v>18.383893704428957</v>
      </c>
    </row>
    <row r="34" spans="3:21" x14ac:dyDescent="0.2">
      <c r="C34">
        <f t="shared" si="4"/>
        <v>2010</v>
      </c>
      <c r="D34">
        <f>[4]Prices!N30</f>
        <v>17.37</v>
      </c>
      <c r="E34" s="3">
        <f>Distillate_Prices!AN47</f>
        <v>15.01</v>
      </c>
      <c r="F34">
        <f>$H$3*D34+$I$3*D33</f>
        <v>15.618703890780633</v>
      </c>
      <c r="G34">
        <f>E34-F34</f>
        <v>-0.60870389078063347</v>
      </c>
      <c r="H34">
        <f>G34^2</f>
        <v>0.37052042665148138</v>
      </c>
      <c r="I34">
        <f>G34</f>
        <v>-0.60870389078063347</v>
      </c>
      <c r="J34">
        <f>F34+I34</f>
        <v>15.01</v>
      </c>
      <c r="M34">
        <f>C34</f>
        <v>2010</v>
      </c>
      <c r="N34">
        <f t="shared" si="0"/>
        <v>17.37</v>
      </c>
      <c r="O34">
        <f>E34</f>
        <v>15.01</v>
      </c>
      <c r="P34" s="2">
        <f>J34</f>
        <v>15.01</v>
      </c>
    </row>
    <row r="35" spans="3:21" x14ac:dyDescent="0.2">
      <c r="C35">
        <f t="shared" si="4"/>
        <v>2011</v>
      </c>
      <c r="D35">
        <f>[4]Prices!N31</f>
        <v>22.53</v>
      </c>
      <c r="F35">
        <f t="shared" ref="F35:F42" si="6">$H$3*D35+$I$3*D34</f>
        <v>19.989984985913885</v>
      </c>
      <c r="I35">
        <f>0.75*G34+0.25*G38</f>
        <v>-0.79399818382700671</v>
      </c>
      <c r="J35">
        <f t="shared" ref="J35:J42" si="7">F35+I35</f>
        <v>19.195986802086878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19.195986802086878</v>
      </c>
    </row>
    <row r="36" spans="3:21" x14ac:dyDescent="0.2">
      <c r="C36">
        <f t="shared" si="4"/>
        <v>2012</v>
      </c>
      <c r="D36">
        <f>[4]Prices!N32</f>
        <v>23.69</v>
      </c>
      <c r="F36">
        <f t="shared" si="6"/>
        <v>23.182102718769244</v>
      </c>
      <c r="I36">
        <f>0.5*G34+0.5*G38</f>
        <v>-0.97929247687337995</v>
      </c>
      <c r="J36">
        <f t="shared" si="7"/>
        <v>22.202810241895865</v>
      </c>
      <c r="M36">
        <f t="shared" si="8"/>
        <v>2012</v>
      </c>
      <c r="N36">
        <f t="shared" si="0"/>
        <v>23.69</v>
      </c>
      <c r="P36" s="2">
        <f t="shared" si="9"/>
        <v>22.202810241895865</v>
      </c>
    </row>
    <row r="37" spans="3:21" x14ac:dyDescent="0.2">
      <c r="C37">
        <f t="shared" si="4"/>
        <v>2013</v>
      </c>
      <c r="D37">
        <f>[4]Prices!N33</f>
        <v>23.53</v>
      </c>
      <c r="F37">
        <f t="shared" si="6"/>
        <v>23.690862215888703</v>
      </c>
      <c r="I37">
        <f>0.25*G34+0.75*G38</f>
        <v>-1.1645867699197532</v>
      </c>
      <c r="J37">
        <f t="shared" si="7"/>
        <v>22.526275445968949</v>
      </c>
      <c r="M37">
        <f t="shared" si="8"/>
        <v>2013</v>
      </c>
      <c r="N37">
        <f t="shared" si="0"/>
        <v>23.53</v>
      </c>
      <c r="P37" s="2">
        <f t="shared" si="9"/>
        <v>22.526275445968949</v>
      </c>
    </row>
    <row r="38" spans="3:21" x14ac:dyDescent="0.2">
      <c r="C38">
        <f t="shared" si="4"/>
        <v>2014</v>
      </c>
      <c r="D38">
        <f>[4]Prices!N34</f>
        <v>23.49</v>
      </c>
      <c r="E38" s="3">
        <f>Distillate_Prices!AN51</f>
        <v>22.24</v>
      </c>
      <c r="F38">
        <f t="shared" si="6"/>
        <v>23.589881062966125</v>
      </c>
      <c r="G38">
        <f>E38-F38</f>
        <v>-1.3498810629661264</v>
      </c>
      <c r="H38">
        <f>G38^2</f>
        <v>1.8221788841545594</v>
      </c>
      <c r="I38">
        <f>G38</f>
        <v>-1.3498810629661264</v>
      </c>
      <c r="J38">
        <f t="shared" si="7"/>
        <v>22.24</v>
      </c>
      <c r="M38">
        <f t="shared" si="8"/>
        <v>2014</v>
      </c>
      <c r="N38">
        <f t="shared" si="0"/>
        <v>23.49</v>
      </c>
      <c r="O38">
        <f>E38</f>
        <v>22.24</v>
      </c>
      <c r="P38" s="2">
        <f t="shared" si="9"/>
        <v>22.24</v>
      </c>
    </row>
    <row r="39" spans="3:21" x14ac:dyDescent="0.2">
      <c r="C39">
        <f t="shared" si="4"/>
        <v>2015</v>
      </c>
      <c r="D39">
        <f>[4]Prices!N35</f>
        <v>14.22</v>
      </c>
      <c r="F39">
        <f t="shared" si="6"/>
        <v>18.968509645555262</v>
      </c>
      <c r="I39" s="16">
        <f>I38</f>
        <v>-1.3498810629661264</v>
      </c>
      <c r="J39">
        <f t="shared" si="7"/>
        <v>17.618628582589135</v>
      </c>
      <c r="M39">
        <f t="shared" si="8"/>
        <v>2015</v>
      </c>
      <c r="N39">
        <f t="shared" si="0"/>
        <v>14.22</v>
      </c>
      <c r="P39" s="2">
        <f t="shared" si="9"/>
        <v>17.618628582589135</v>
      </c>
    </row>
    <row r="40" spans="3:21" x14ac:dyDescent="0.2">
      <c r="C40">
        <f t="shared" si="4"/>
        <v>2016</v>
      </c>
      <c r="D40">
        <f>[4]Prices!N36</f>
        <v>12.11</v>
      </c>
      <c r="F40">
        <f t="shared" si="6"/>
        <v>13.220905045382544</v>
      </c>
      <c r="I40" s="16">
        <f t="shared" ref="I40:I42" si="10">I39</f>
        <v>-1.3498810629661264</v>
      </c>
      <c r="J40">
        <f t="shared" si="7"/>
        <v>11.871023982416418</v>
      </c>
      <c r="M40">
        <f t="shared" si="8"/>
        <v>2016</v>
      </c>
      <c r="N40">
        <f t="shared" si="0"/>
        <v>12.11</v>
      </c>
      <c r="P40" s="2">
        <f t="shared" si="9"/>
        <v>11.871023982416418</v>
      </c>
    </row>
    <row r="41" spans="3:21" x14ac:dyDescent="0.2">
      <c r="C41">
        <f t="shared" si="4"/>
        <v>2017</v>
      </c>
      <c r="D41">
        <f>[4]Prices!N37</f>
        <v>14.18</v>
      </c>
      <c r="F41">
        <f t="shared" si="6"/>
        <v>13.178464214385118</v>
      </c>
      <c r="I41" s="16">
        <f t="shared" si="10"/>
        <v>-1.3498810629661264</v>
      </c>
      <c r="J41">
        <f t="shared" si="7"/>
        <v>11.828583151418991</v>
      </c>
      <c r="M41">
        <f t="shared" si="8"/>
        <v>2017</v>
      </c>
      <c r="N41">
        <f t="shared" si="0"/>
        <v>14.18</v>
      </c>
      <c r="P41" s="2">
        <f t="shared" si="9"/>
        <v>11.828583151418991</v>
      </c>
    </row>
    <row r="42" spans="3:21" x14ac:dyDescent="0.2">
      <c r="C42">
        <f t="shared" si="4"/>
        <v>2018</v>
      </c>
      <c r="D42">
        <f>[4]Prices!N38</f>
        <v>16.79</v>
      </c>
      <c r="F42">
        <f t="shared" si="6"/>
        <v>15.523503336617907</v>
      </c>
      <c r="I42" s="16">
        <f t="shared" si="10"/>
        <v>-1.3498810629661264</v>
      </c>
      <c r="J42">
        <f t="shared" si="7"/>
        <v>14.17362227365178</v>
      </c>
      <c r="M42">
        <f t="shared" si="8"/>
        <v>2018</v>
      </c>
      <c r="N42">
        <f t="shared" si="0"/>
        <v>16.79</v>
      </c>
      <c r="P42" s="2">
        <f t="shared" si="9"/>
        <v>14.17362227365178</v>
      </c>
    </row>
    <row r="46" spans="3:21" x14ac:dyDescent="0.2">
      <c r="I46" s="18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8"/>
      <c r="U46" s="17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C2:P42"/>
  <sheetViews>
    <sheetView topLeftCell="B6" workbookViewId="0">
      <selection activeCell="C34" sqref="C34:P42"/>
    </sheetView>
  </sheetViews>
  <sheetFormatPr defaultRowHeight="12.75" x14ac:dyDescent="0.2"/>
  <cols>
    <col min="9" max="9" width="11.140625" customWidth="1"/>
    <col min="10" max="10" width="11" customWidth="1"/>
  </cols>
  <sheetData>
    <row r="2" spans="3:16" x14ac:dyDescent="0.2">
      <c r="K2" s="9" t="s">
        <v>35</v>
      </c>
    </row>
    <row r="3" spans="3:16" x14ac:dyDescent="0.2">
      <c r="H3" s="4">
        <v>1.1958787214943098</v>
      </c>
      <c r="I3" s="4">
        <v>0</v>
      </c>
      <c r="K3">
        <v>0</v>
      </c>
    </row>
    <row r="4" spans="3:16" x14ac:dyDescent="0.2">
      <c r="H4">
        <f>SUM(H9:H38)</f>
        <v>7.8577363306437222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-0.64723111618080154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7.498159583769322</v>
      </c>
      <c r="I8">
        <f>G9</f>
        <v>-0.64723111618080154</v>
      </c>
      <c r="J8">
        <f>F8+I8</f>
        <v>6.8509284675885205</v>
      </c>
      <c r="M8">
        <f t="shared" ref="M8:M33" si="2">C8</f>
        <v>1984</v>
      </c>
      <c r="N8">
        <f t="shared" si="0"/>
        <v>6.27</v>
      </c>
      <c r="P8" s="2">
        <f t="shared" ref="P8:P33" si="3">J8</f>
        <v>6.8509284675885205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Distillate_Prices!AO22</f>
        <v>6.54</v>
      </c>
      <c r="F9">
        <f t="shared" si="1"/>
        <v>7.1872311161808016</v>
      </c>
      <c r="G9">
        <f>E9-F9</f>
        <v>-0.64723111618080154</v>
      </c>
      <c r="H9">
        <f>G9^2</f>
        <v>0.41890811775264619</v>
      </c>
      <c r="I9">
        <f>G9</f>
        <v>-0.64723111618080154</v>
      </c>
      <c r="J9">
        <f t="shared" ref="J9:J33" si="5">F9+I9</f>
        <v>6.54</v>
      </c>
      <c r="M9">
        <f t="shared" si="2"/>
        <v>1985</v>
      </c>
      <c r="N9">
        <f t="shared" si="0"/>
        <v>6.01</v>
      </c>
      <c r="O9">
        <f>E9</f>
        <v>6.54</v>
      </c>
      <c r="P9" s="2">
        <f t="shared" si="3"/>
        <v>6.54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4.6280506521829796</v>
      </c>
      <c r="I10">
        <f>(0.67*G9+0.33*G12)</f>
        <v>-0.4025871621852451</v>
      </c>
      <c r="J10">
        <f t="shared" si="5"/>
        <v>4.2254634899977344</v>
      </c>
      <c r="M10">
        <f t="shared" si="2"/>
        <v>1986</v>
      </c>
      <c r="N10">
        <f t="shared" si="0"/>
        <v>3.87</v>
      </c>
      <c r="P10" s="2">
        <f t="shared" si="3"/>
        <v>4.2254634899977344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5.1422785024255324</v>
      </c>
      <c r="I11">
        <f>(0.33*G9+0.67*G12)</f>
        <v>-0.15052975503830818</v>
      </c>
      <c r="J11">
        <f t="shared" si="5"/>
        <v>4.9917487473872244</v>
      </c>
      <c r="M11">
        <f t="shared" si="2"/>
        <v>1987</v>
      </c>
      <c r="N11">
        <f t="shared" si="0"/>
        <v>4.3</v>
      </c>
      <c r="P11" s="2">
        <f t="shared" si="3"/>
        <v>4.9917487473872244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Distillate_Prices!AO25</f>
        <v>4.7699999999999996</v>
      </c>
      <c r="F12">
        <f t="shared" si="1"/>
        <v>4.6758858010427513</v>
      </c>
      <c r="G12">
        <f>E12-F12</f>
        <v>9.4114198957248263E-2</v>
      </c>
      <c r="H12">
        <f>G12^2</f>
        <v>8.8574824453645108E-3</v>
      </c>
      <c r="I12">
        <f>G12</f>
        <v>9.4114198957248263E-2</v>
      </c>
      <c r="J12">
        <f t="shared" si="5"/>
        <v>4.7699999999999996</v>
      </c>
      <c r="M12">
        <f t="shared" si="2"/>
        <v>1988</v>
      </c>
      <c r="N12">
        <f t="shared" si="0"/>
        <v>3.91</v>
      </c>
      <c r="O12">
        <f>E12</f>
        <v>4.7699999999999996</v>
      </c>
      <c r="P12" s="2">
        <f t="shared" si="3"/>
        <v>4.7699999999999996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5.5010421188738245</v>
      </c>
      <c r="I13">
        <f>(0.67*G12+0.33*G15)</f>
        <v>-3.900257650704865E-2</v>
      </c>
      <c r="J13">
        <f t="shared" si="5"/>
        <v>5.4620395423667762</v>
      </c>
      <c r="M13">
        <f t="shared" si="2"/>
        <v>1989</v>
      </c>
      <c r="N13">
        <f t="shared" si="0"/>
        <v>4.5999999999999996</v>
      </c>
      <c r="P13" s="2">
        <f t="shared" si="3"/>
        <v>5.4620395423667762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6.7208384147980214</v>
      </c>
      <c r="I14">
        <f>(0.33*G12+0.67*G15)</f>
        <v>-0.17615319365208182</v>
      </c>
      <c r="J14">
        <f t="shared" si="5"/>
        <v>6.5446852211459392</v>
      </c>
      <c r="M14">
        <f t="shared" si="2"/>
        <v>1990</v>
      </c>
      <c r="N14">
        <f t="shared" si="0"/>
        <v>5.62</v>
      </c>
      <c r="P14" s="2">
        <f t="shared" si="3"/>
        <v>6.5446852211459392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Distillate_Prices!AO28</f>
        <v>5.7060000000000004</v>
      </c>
      <c r="F15">
        <f t="shared" si="1"/>
        <v>6.0152699691163791</v>
      </c>
      <c r="G15">
        <f>E15-F15</f>
        <v>-0.30926996911637872</v>
      </c>
      <c r="H15">
        <f>G15^2</f>
        <v>9.564791379724584E-2</v>
      </c>
      <c r="I15">
        <f>G15</f>
        <v>-0.30926996911637872</v>
      </c>
      <c r="J15">
        <f t="shared" si="5"/>
        <v>5.7060000000000004</v>
      </c>
      <c r="M15">
        <f t="shared" si="2"/>
        <v>1991</v>
      </c>
      <c r="N15">
        <f t="shared" si="0"/>
        <v>5.03</v>
      </c>
      <c r="O15">
        <f>E15</f>
        <v>5.7060000000000004</v>
      </c>
      <c r="P15" s="2">
        <f t="shared" si="3"/>
        <v>5.7060000000000004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5.8239293736772888</v>
      </c>
      <c r="I16">
        <f>(0.67*G15+0.33*G18)</f>
        <v>-0.23524757809819835</v>
      </c>
      <c r="J16">
        <f t="shared" si="5"/>
        <v>5.5886817955790908</v>
      </c>
      <c r="M16">
        <f t="shared" si="2"/>
        <v>1992</v>
      </c>
      <c r="N16">
        <f t="shared" si="0"/>
        <v>4.87</v>
      </c>
      <c r="P16" s="2">
        <f t="shared" si="3"/>
        <v>5.5886817955790908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5.7521766503876295</v>
      </c>
      <c r="I17">
        <f>(0.33*G15+0.67*G18)</f>
        <v>-0.15898208432189129</v>
      </c>
      <c r="J17">
        <f t="shared" si="5"/>
        <v>5.5931945660657378</v>
      </c>
      <c r="M17">
        <f t="shared" si="2"/>
        <v>1993</v>
      </c>
      <c r="N17">
        <f t="shared" si="0"/>
        <v>4.8099999999999996</v>
      </c>
      <c r="P17" s="2">
        <f t="shared" si="3"/>
        <v>5.5931945660657378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Distillate_Prices!AO31</f>
        <v>5.44</v>
      </c>
      <c r="F18">
        <f t="shared" si="1"/>
        <v>5.5249596933037113</v>
      </c>
      <c r="G18">
        <f>E18-F18</f>
        <v>-8.4959693303710893E-2</v>
      </c>
      <c r="H18">
        <f>G18^2</f>
        <v>7.2181494862606178E-3</v>
      </c>
      <c r="I18">
        <f>G18</f>
        <v>-8.4959693303710893E-2</v>
      </c>
      <c r="J18">
        <f t="shared" si="5"/>
        <v>5.44</v>
      </c>
      <c r="M18">
        <f t="shared" si="2"/>
        <v>1994</v>
      </c>
      <c r="N18">
        <f t="shared" si="0"/>
        <v>4.62</v>
      </c>
      <c r="O18">
        <f>E18</f>
        <v>5.44</v>
      </c>
      <c r="P18" s="2">
        <f t="shared" si="3"/>
        <v>5.44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5.5488772677335971</v>
      </c>
      <c r="I19">
        <f>0.75*G18+0.25*G22</f>
        <v>2.4118117241711534E-3</v>
      </c>
      <c r="J19">
        <f t="shared" si="5"/>
        <v>5.5512890794577681</v>
      </c>
      <c r="M19">
        <f t="shared" si="2"/>
        <v>1995</v>
      </c>
      <c r="N19">
        <f t="shared" si="0"/>
        <v>4.6399999999999997</v>
      </c>
      <c r="P19" s="2">
        <f t="shared" si="3"/>
        <v>5.5512890794577681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6.649085691508362</v>
      </c>
      <c r="I20">
        <f>0.5*G18+0.5*G22</f>
        <v>8.9783316752053199E-2</v>
      </c>
      <c r="J20">
        <f t="shared" si="5"/>
        <v>6.7388690082604157</v>
      </c>
      <c r="M20">
        <f t="shared" si="2"/>
        <v>1996</v>
      </c>
      <c r="N20">
        <f t="shared" si="0"/>
        <v>5.56</v>
      </c>
      <c r="P20" s="2">
        <f t="shared" si="3"/>
        <v>6.7388690082604157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6.1348578412658092</v>
      </c>
      <c r="I21">
        <f>0.25*G18+0.75*G22</f>
        <v>0.17715482177993525</v>
      </c>
      <c r="J21">
        <f t="shared" si="5"/>
        <v>6.3120126630457447</v>
      </c>
      <c r="M21">
        <f t="shared" si="2"/>
        <v>1997</v>
      </c>
      <c r="N21">
        <f t="shared" si="0"/>
        <v>5.13</v>
      </c>
      <c r="P21" s="2">
        <f t="shared" si="3"/>
        <v>6.3120126630457447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Distillate_Prices!AO35</f>
        <v>5.0599999999999996</v>
      </c>
      <c r="F22">
        <f t="shared" si="1"/>
        <v>4.7954736731921823</v>
      </c>
      <c r="G22">
        <f>E22-F22</f>
        <v>0.26452632680781729</v>
      </c>
      <c r="H22">
        <f>G22^2</f>
        <v>6.9974177574436164E-2</v>
      </c>
      <c r="I22">
        <f>G22</f>
        <v>0.26452632680781729</v>
      </c>
      <c r="J22">
        <f t="shared" si="5"/>
        <v>5.0599999999999996</v>
      </c>
      <c r="M22">
        <f t="shared" si="2"/>
        <v>1998</v>
      </c>
      <c r="N22">
        <f t="shared" si="0"/>
        <v>4.01</v>
      </c>
      <c r="O22">
        <f>E22</f>
        <v>5.0599999999999996</v>
      </c>
      <c r="P22" s="2">
        <f t="shared" si="3"/>
        <v>5.0599999999999996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5.5130009060887684</v>
      </c>
      <c r="I23">
        <f>0.75*G22+0.25*G26</f>
        <v>0.10903545007934112</v>
      </c>
      <c r="J23">
        <f t="shared" si="5"/>
        <v>5.6220363561681097</v>
      </c>
      <c r="M23">
        <f t="shared" si="2"/>
        <v>1999</v>
      </c>
      <c r="N23">
        <f t="shared" si="0"/>
        <v>4.6100000000000003</v>
      </c>
      <c r="P23" s="2">
        <f t="shared" si="3"/>
        <v>5.6220363561681097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8.5505328586843152</v>
      </c>
      <c r="I24">
        <f>0.5*G22+0.5*G26</f>
        <v>-4.6455426649135045E-2</v>
      </c>
      <c r="J24">
        <f t="shared" si="5"/>
        <v>8.5040774320351797</v>
      </c>
      <c r="M24">
        <f t="shared" si="2"/>
        <v>2000</v>
      </c>
      <c r="N24">
        <f t="shared" si="0"/>
        <v>7.15</v>
      </c>
      <c r="P24" s="2">
        <f t="shared" si="3"/>
        <v>8.5040774320351797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7.8210468385727863</v>
      </c>
      <c r="I25">
        <f>0.25*G22+0.75*G26</f>
        <v>-0.20194630337761121</v>
      </c>
      <c r="J25">
        <f t="shared" si="5"/>
        <v>7.6191005351951748</v>
      </c>
      <c r="M25">
        <f t="shared" si="2"/>
        <v>2001</v>
      </c>
      <c r="N25">
        <f t="shared" si="0"/>
        <v>6.54</v>
      </c>
      <c r="P25" s="2">
        <f t="shared" si="3"/>
        <v>7.6191005351951748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Distillate_Prices!AO39</f>
        <v>6.77</v>
      </c>
      <c r="F26">
        <f t="shared" si="1"/>
        <v>7.127437180106087</v>
      </c>
      <c r="G26">
        <f>E26-F26</f>
        <v>-0.35743718010608738</v>
      </c>
      <c r="H26">
        <f>G26^2</f>
        <v>0.12776133772219156</v>
      </c>
      <c r="I26">
        <f>G26</f>
        <v>-0.35743718010608738</v>
      </c>
      <c r="J26">
        <f t="shared" si="5"/>
        <v>6.77</v>
      </c>
      <c r="M26">
        <f t="shared" si="2"/>
        <v>2002</v>
      </c>
      <c r="N26">
        <f t="shared" si="0"/>
        <v>5.96</v>
      </c>
      <c r="O26">
        <f>E26</f>
        <v>6.77</v>
      </c>
      <c r="P26" s="2">
        <f t="shared" si="3"/>
        <v>6.77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8.6462031564038604</v>
      </c>
      <c r="I27">
        <f>0.75*G26+0.25*G30</f>
        <v>0.25469630840096302</v>
      </c>
      <c r="J27">
        <f t="shared" si="5"/>
        <v>8.900899464804823</v>
      </c>
      <c r="M27">
        <f t="shared" si="2"/>
        <v>2003</v>
      </c>
      <c r="N27">
        <f t="shared" si="0"/>
        <v>7.23</v>
      </c>
      <c r="P27" s="2">
        <f t="shared" si="3"/>
        <v>8.900899464804823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11.301053918121227</v>
      </c>
      <c r="I28">
        <f>0.5*G26+0.5*G30</f>
        <v>0.86682979690801343</v>
      </c>
      <c r="J28">
        <f t="shared" si="5"/>
        <v>12.167883715029241</v>
      </c>
      <c r="M28">
        <f t="shared" si="2"/>
        <v>2004</v>
      </c>
      <c r="N28">
        <f t="shared" si="0"/>
        <v>9.4499999999999993</v>
      </c>
      <c r="P28" s="2">
        <f t="shared" si="3"/>
        <v>12.167883715029241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15.964980931949036</v>
      </c>
      <c r="I29">
        <f>0.25*G26+0.75*G30</f>
        <v>1.4789632854150638</v>
      </c>
      <c r="J29">
        <f t="shared" si="5"/>
        <v>17.443944217364098</v>
      </c>
      <c r="M29">
        <f t="shared" si="2"/>
        <v>2005</v>
      </c>
      <c r="N29">
        <f t="shared" si="0"/>
        <v>13.35</v>
      </c>
      <c r="P29" s="2">
        <f t="shared" si="3"/>
        <v>17.443944217364098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Distillate_Prices!AO43</f>
        <v>20.399999999999999</v>
      </c>
      <c r="F30">
        <f t="shared" si="1"/>
        <v>18.308903226077884</v>
      </c>
      <c r="G30">
        <f>E30-F30</f>
        <v>2.0910967739221142</v>
      </c>
      <c r="H30">
        <f>G30^2</f>
        <v>4.3726857179074736</v>
      </c>
      <c r="I30">
        <f>G30</f>
        <v>2.0910967739221142</v>
      </c>
      <c r="J30">
        <f t="shared" si="5"/>
        <v>20.399999999999999</v>
      </c>
      <c r="M30">
        <f t="shared" si="2"/>
        <v>2006</v>
      </c>
      <c r="N30">
        <f t="shared" si="0"/>
        <v>15.31</v>
      </c>
      <c r="O30">
        <f>E30</f>
        <v>20.399999999999999</v>
      </c>
      <c r="P30" s="2">
        <f t="shared" si="3"/>
        <v>20.399999999999999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20.102721308319346</v>
      </c>
      <c r="I31">
        <f>0.75*G30+0.25*G34</f>
        <v>1.7227192323525449</v>
      </c>
      <c r="J31">
        <f t="shared" si="5"/>
        <v>21.825440540671892</v>
      </c>
      <c r="M31">
        <f t="shared" si="2"/>
        <v>2007</v>
      </c>
      <c r="N31">
        <f t="shared" si="0"/>
        <v>16.809999999999999</v>
      </c>
      <c r="P31" s="2">
        <f t="shared" si="3"/>
        <v>21.825440540671892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27.648716040948443</v>
      </c>
      <c r="I32">
        <f>0.5*G30+0.5*G34</f>
        <v>1.3543416907829755</v>
      </c>
      <c r="J32">
        <f t="shared" si="5"/>
        <v>29.003057731731417</v>
      </c>
      <c r="M32">
        <f t="shared" si="2"/>
        <v>2008</v>
      </c>
      <c r="N32">
        <f t="shared" si="0"/>
        <v>23.12</v>
      </c>
      <c r="P32" s="2">
        <f t="shared" si="3"/>
        <v>29.003057731731417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16.503126356621475</v>
      </c>
      <c r="I33">
        <f>0.25*G30+0.75*G34</f>
        <v>0.98596414921340614</v>
      </c>
      <c r="J33">
        <f t="shared" si="5"/>
        <v>17.489090505834881</v>
      </c>
      <c r="M33">
        <f t="shared" si="2"/>
        <v>2009</v>
      </c>
      <c r="N33">
        <f t="shared" si="0"/>
        <v>13.8</v>
      </c>
      <c r="P33" s="2">
        <f t="shared" si="3"/>
        <v>17.489090505834881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Distillate_Prices!AO47</f>
        <v>21.39</v>
      </c>
      <c r="F34">
        <f>$H$3*D34+$I$3*D33</f>
        <v>20.772413392356164</v>
      </c>
      <c r="G34">
        <f>E34-F34</f>
        <v>0.61758660764383677</v>
      </c>
      <c r="H34">
        <f>G34^2</f>
        <v>0.3814132179410224</v>
      </c>
      <c r="I34">
        <f>G34</f>
        <v>0.61758660764383677</v>
      </c>
      <c r="J34">
        <f>F34+I34</f>
        <v>21.39</v>
      </c>
      <c r="M34">
        <f>C34</f>
        <v>2010</v>
      </c>
      <c r="N34">
        <f t="shared" si="0"/>
        <v>17.37</v>
      </c>
      <c r="O34">
        <f>E34</f>
        <v>21.39</v>
      </c>
      <c r="P34" s="2">
        <f>J34</f>
        <v>21.39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26.943147595266801</v>
      </c>
      <c r="I35">
        <f>0.75*G34+0.25*G38</f>
        <v>7.789216375754382E-2</v>
      </c>
      <c r="J35">
        <f t="shared" ref="J35:J42" si="7">F35+I35</f>
        <v>27.021039759024344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27.021039759024344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28.330366912200201</v>
      </c>
      <c r="I36">
        <f>0.5*G34+0.5*G38</f>
        <v>-0.46180228012874913</v>
      </c>
      <c r="J36">
        <f t="shared" si="7"/>
        <v>27.868564632071454</v>
      </c>
      <c r="M36">
        <f t="shared" si="8"/>
        <v>2012</v>
      </c>
      <c r="N36">
        <f t="shared" si="0"/>
        <v>23.69</v>
      </c>
      <c r="P36" s="2">
        <f t="shared" si="9"/>
        <v>27.868564632071454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28.139026316761111</v>
      </c>
      <c r="I37">
        <f>0.25*G34+0.75*G38</f>
        <v>-1.0014967240150421</v>
      </c>
      <c r="J37">
        <f t="shared" si="7"/>
        <v>27.13752959274607</v>
      </c>
      <c r="M37">
        <f t="shared" si="8"/>
        <v>2013</v>
      </c>
      <c r="N37">
        <f t="shared" si="0"/>
        <v>23.53</v>
      </c>
      <c r="P37" s="2">
        <f t="shared" si="9"/>
        <v>27.13752959274607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Distillate_Prices!AO51</f>
        <v>26.55</v>
      </c>
      <c r="F38">
        <f t="shared" si="6"/>
        <v>28.091191167901336</v>
      </c>
      <c r="G38">
        <f>E38-F38</f>
        <v>-1.541191167901335</v>
      </c>
      <c r="H38">
        <f>G38^2</f>
        <v>2.3752702160170811</v>
      </c>
      <c r="I38">
        <f>G38</f>
        <v>-1.541191167901335</v>
      </c>
      <c r="J38">
        <f t="shared" si="7"/>
        <v>26.55</v>
      </c>
      <c r="M38">
        <f t="shared" si="8"/>
        <v>2014</v>
      </c>
      <c r="N38">
        <f t="shared" si="0"/>
        <v>23.49</v>
      </c>
      <c r="O38">
        <f>E38</f>
        <v>26.55</v>
      </c>
      <c r="P38" s="2">
        <f t="shared" si="9"/>
        <v>26.55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17.005395419649087</v>
      </c>
      <c r="I39" s="16">
        <f>I38</f>
        <v>-1.541191167901335</v>
      </c>
      <c r="J39">
        <f t="shared" si="7"/>
        <v>15.464204251747752</v>
      </c>
      <c r="M39">
        <f t="shared" si="8"/>
        <v>2015</v>
      </c>
      <c r="N39">
        <f t="shared" si="0"/>
        <v>14.22</v>
      </c>
      <c r="P39" s="2">
        <f t="shared" si="9"/>
        <v>15.464204251747752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14.482091317296092</v>
      </c>
      <c r="I40" s="16">
        <f t="shared" ref="I40:I42" si="10">I39</f>
        <v>-1.541191167901335</v>
      </c>
      <c r="J40">
        <f t="shared" si="7"/>
        <v>12.940900149394757</v>
      </c>
      <c r="M40">
        <f t="shared" si="8"/>
        <v>2016</v>
      </c>
      <c r="N40">
        <f t="shared" si="0"/>
        <v>12.11</v>
      </c>
      <c r="P40" s="2">
        <f t="shared" si="9"/>
        <v>12.940900149394757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16.957560270789312</v>
      </c>
      <c r="I41" s="16">
        <f t="shared" si="10"/>
        <v>-1.541191167901335</v>
      </c>
      <c r="J41">
        <f t="shared" si="7"/>
        <v>15.416369102887977</v>
      </c>
      <c r="M41">
        <f t="shared" si="8"/>
        <v>2017</v>
      </c>
      <c r="N41">
        <f t="shared" si="0"/>
        <v>14.18</v>
      </c>
      <c r="P41" s="2">
        <f t="shared" si="9"/>
        <v>15.416369102887977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20.078803733889462</v>
      </c>
      <c r="I42" s="16">
        <f t="shared" si="10"/>
        <v>-1.541191167901335</v>
      </c>
      <c r="J42">
        <f t="shared" si="7"/>
        <v>18.537612565988127</v>
      </c>
      <c r="M42">
        <f t="shared" si="8"/>
        <v>2018</v>
      </c>
      <c r="N42">
        <f t="shared" si="0"/>
        <v>16.79</v>
      </c>
      <c r="P42" s="2">
        <f t="shared" si="9"/>
        <v>18.537612565988127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2:V43"/>
  <sheetViews>
    <sheetView topLeftCell="B10" workbookViewId="0">
      <selection activeCell="C34" sqref="C34:P42"/>
    </sheetView>
  </sheetViews>
  <sheetFormatPr defaultRowHeight="12.75" x14ac:dyDescent="0.2"/>
  <cols>
    <col min="9" max="9" width="11.140625" customWidth="1"/>
    <col min="10" max="10" width="12.5703125" customWidth="1"/>
  </cols>
  <sheetData>
    <row r="2" spans="3:16" x14ac:dyDescent="0.2">
      <c r="K2" s="9" t="s">
        <v>35</v>
      </c>
    </row>
    <row r="3" spans="3:16" x14ac:dyDescent="0.2">
      <c r="H3" s="4">
        <v>0.96520574266694836</v>
      </c>
      <c r="I3" s="4">
        <v>0.24282429562136784</v>
      </c>
      <c r="K3">
        <v>0</v>
      </c>
    </row>
    <row r="4" spans="3:16" x14ac:dyDescent="0.2">
      <c r="H4">
        <f>SUM(H9:H38)</f>
        <v>54.812233209860338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-1.093394846974336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7.5986307696298789</v>
      </c>
      <c r="I8">
        <f>G9</f>
        <v>-1.093394846974336</v>
      </c>
      <c r="J8">
        <f>F8+I8</f>
        <v>6.505235922655543</v>
      </c>
      <c r="M8">
        <f t="shared" ref="M8:M33" si="2">C8</f>
        <v>1984</v>
      </c>
      <c r="N8">
        <f t="shared" si="0"/>
        <v>6.27</v>
      </c>
      <c r="P8" s="2">
        <f t="shared" ref="P8:P33" si="3">J8</f>
        <v>6.505235922655543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Distillate_Prices!AP22</f>
        <v>6.23</v>
      </c>
      <c r="F9">
        <f t="shared" si="1"/>
        <v>7.3233948469743364</v>
      </c>
      <c r="G9">
        <f>E9-F9</f>
        <v>-1.093394846974336</v>
      </c>
      <c r="H9">
        <f>G9^2</f>
        <v>1.1955122913900316</v>
      </c>
      <c r="I9">
        <f>G9</f>
        <v>-1.093394846974336</v>
      </c>
      <c r="J9">
        <f t="shared" ref="J9:J33" si="5">F9+I9</f>
        <v>6.23</v>
      </c>
      <c r="M9">
        <f t="shared" si="2"/>
        <v>1985</v>
      </c>
      <c r="N9">
        <f t="shared" si="0"/>
        <v>6.01</v>
      </c>
      <c r="O9">
        <f>E9</f>
        <v>6.23</v>
      </c>
      <c r="P9" s="2">
        <f t="shared" si="3"/>
        <v>6.23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5.1947202408055109</v>
      </c>
      <c r="I10">
        <f>(0.67*G9+0.33*G12)</f>
        <v>-0.88374719272268931</v>
      </c>
      <c r="J10">
        <f t="shared" si="5"/>
        <v>4.3109730480828219</v>
      </c>
      <c r="M10">
        <f t="shared" si="2"/>
        <v>1986</v>
      </c>
      <c r="N10">
        <f t="shared" si="0"/>
        <v>3.87</v>
      </c>
      <c r="P10" s="2">
        <f t="shared" si="3"/>
        <v>4.3109730480828219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5.0901147175225709</v>
      </c>
      <c r="I11">
        <f>(0.33*G9+0.67*G12)</f>
        <v>-0.66774657925129577</v>
      </c>
      <c r="J11">
        <f t="shared" si="5"/>
        <v>4.422368138271275</v>
      </c>
      <c r="M11">
        <f t="shared" si="2"/>
        <v>1987</v>
      </c>
      <c r="N11">
        <f t="shared" si="0"/>
        <v>4.3</v>
      </c>
      <c r="P11" s="2">
        <f t="shared" si="3"/>
        <v>4.422368138271275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Distillate_Prices!AP25</f>
        <v>4.3600000000000003</v>
      </c>
      <c r="F12">
        <f t="shared" si="1"/>
        <v>4.8180989249996493</v>
      </c>
      <c r="G12">
        <f>E12-F12</f>
        <v>-0.45809892499964899</v>
      </c>
      <c r="H12">
        <f>G12^2</f>
        <v>0.20985462508583402</v>
      </c>
      <c r="I12">
        <f>G12</f>
        <v>-0.45809892499964899</v>
      </c>
      <c r="J12">
        <f t="shared" si="5"/>
        <v>4.3600000000000003</v>
      </c>
      <c r="M12">
        <f t="shared" si="2"/>
        <v>1988</v>
      </c>
      <c r="N12">
        <f t="shared" si="0"/>
        <v>3.91</v>
      </c>
      <c r="O12">
        <f>E12</f>
        <v>4.3600000000000003</v>
      </c>
      <c r="P12" s="2">
        <f t="shared" si="3"/>
        <v>4.3600000000000003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5.3893894121475103</v>
      </c>
      <c r="I13">
        <f>(0.67*G12+0.33*G15)</f>
        <v>-0.44574323066202115</v>
      </c>
      <c r="J13">
        <f t="shared" si="5"/>
        <v>4.9436461814854891</v>
      </c>
      <c r="M13">
        <f t="shared" si="2"/>
        <v>1989</v>
      </c>
      <c r="N13">
        <f t="shared" si="0"/>
        <v>4.5999999999999996</v>
      </c>
      <c r="P13" s="2">
        <f t="shared" si="3"/>
        <v>4.9436461814854891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6.5414480336465424</v>
      </c>
      <c r="I14">
        <f>(0.33*G12+0.67*G15)</f>
        <v>-0.43301312134446518</v>
      </c>
      <c r="J14">
        <f t="shared" si="5"/>
        <v>6.1084349123020774</v>
      </c>
      <c r="M14">
        <f t="shared" si="2"/>
        <v>1990</v>
      </c>
      <c r="N14">
        <f t="shared" si="0"/>
        <v>5.62</v>
      </c>
      <c r="P14" s="2">
        <f t="shared" si="3"/>
        <v>6.1084349123020774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Distillate_Prices!AP28</f>
        <v>5.7990000000000004</v>
      </c>
      <c r="F15">
        <f t="shared" si="1"/>
        <v>6.2196574270068377</v>
      </c>
      <c r="G15">
        <f>E15-F15</f>
        <v>-0.42065742700683728</v>
      </c>
      <c r="H15">
        <f>G15^2</f>
        <v>0.17695267089601263</v>
      </c>
      <c r="I15">
        <f>G15</f>
        <v>-0.42065742700683728</v>
      </c>
      <c r="J15">
        <f t="shared" si="5"/>
        <v>5.7990000000000004</v>
      </c>
      <c r="M15">
        <f t="shared" si="2"/>
        <v>1991</v>
      </c>
      <c r="N15">
        <f t="shared" si="0"/>
        <v>5.03</v>
      </c>
      <c r="O15">
        <f>E15</f>
        <v>5.7990000000000004</v>
      </c>
      <c r="P15" s="2">
        <f t="shared" si="3"/>
        <v>5.7990000000000004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5.9219581737635192</v>
      </c>
      <c r="I16">
        <f>(0.67*G15+0.33*G18)</f>
        <v>-0.4096281558044077</v>
      </c>
      <c r="J16">
        <f t="shared" si="5"/>
        <v>5.5123300179591119</v>
      </c>
      <c r="M16">
        <f t="shared" si="2"/>
        <v>1992</v>
      </c>
      <c r="N16">
        <f t="shared" si="0"/>
        <v>4.87</v>
      </c>
      <c r="P16" s="2">
        <f t="shared" si="3"/>
        <v>5.5123300179591119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5.8251939419040824</v>
      </c>
      <c r="I17">
        <f>(0.33*G15+0.67*G18)</f>
        <v>-0.39826466426251056</v>
      </c>
      <c r="J17">
        <f t="shared" si="5"/>
        <v>5.4269292776415714</v>
      </c>
      <c r="M17">
        <f t="shared" si="2"/>
        <v>1993</v>
      </c>
      <c r="N17">
        <f t="shared" si="0"/>
        <v>4.8099999999999996</v>
      </c>
      <c r="P17" s="2">
        <f t="shared" si="3"/>
        <v>5.4269292776415714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Distillate_Prices!AP31</f>
        <v>5.24</v>
      </c>
      <c r="F18">
        <f t="shared" si="1"/>
        <v>5.6272353930600811</v>
      </c>
      <c r="G18">
        <f>E18-F18</f>
        <v>-0.38723539306008092</v>
      </c>
      <c r="H18">
        <f>G18^2</f>
        <v>0.14995124963839537</v>
      </c>
      <c r="I18">
        <f>G18</f>
        <v>-0.38723539306008092</v>
      </c>
      <c r="J18">
        <f t="shared" si="5"/>
        <v>5.24</v>
      </c>
      <c r="M18">
        <f t="shared" si="2"/>
        <v>1994</v>
      </c>
      <c r="N18">
        <f t="shared" si="0"/>
        <v>4.62</v>
      </c>
      <c r="O18">
        <f>E18</f>
        <v>5.24</v>
      </c>
      <c r="P18" s="2">
        <f t="shared" si="3"/>
        <v>5.24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5.6004028917453592</v>
      </c>
      <c r="I19">
        <f>0.75*G18+0.25*G22</f>
        <v>-0.28696746095308057</v>
      </c>
      <c r="J19">
        <f t="shared" si="5"/>
        <v>5.3134354307922784</v>
      </c>
      <c r="M19">
        <f t="shared" si="2"/>
        <v>1995</v>
      </c>
      <c r="N19">
        <f t="shared" si="0"/>
        <v>4.6399999999999997</v>
      </c>
      <c r="P19" s="2">
        <f t="shared" si="3"/>
        <v>5.3134354307922784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6.4932486609113784</v>
      </c>
      <c r="I20">
        <f>0.5*G18+0.5*G22</f>
        <v>-0.18669952884608021</v>
      </c>
      <c r="J20">
        <f t="shared" si="5"/>
        <v>6.3065491320652978</v>
      </c>
      <c r="M20">
        <f t="shared" si="2"/>
        <v>1996</v>
      </c>
      <c r="N20">
        <f t="shared" si="0"/>
        <v>5.56</v>
      </c>
      <c r="P20" s="2">
        <f t="shared" si="3"/>
        <v>6.3065491320652978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6.3016085435362506</v>
      </c>
      <c r="I21">
        <f>0.25*G18+0.75*G22</f>
        <v>-8.6431596739079852E-2</v>
      </c>
      <c r="J21">
        <f t="shared" si="5"/>
        <v>6.2151769467971709</v>
      </c>
      <c r="M21">
        <f t="shared" si="2"/>
        <v>1997</v>
      </c>
      <c r="N21">
        <f t="shared" si="0"/>
        <v>5.13</v>
      </c>
      <c r="P21" s="2">
        <f t="shared" si="3"/>
        <v>6.2151769467971709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Distillate_Prices!AP35</f>
        <v>5.13</v>
      </c>
      <c r="F22">
        <f t="shared" si="1"/>
        <v>5.1161636646320794</v>
      </c>
      <c r="G22">
        <f>E22-F22</f>
        <v>1.3836335367920505E-2</v>
      </c>
      <c r="H22">
        <f>G22^2</f>
        <v>1.9144417641356784E-4</v>
      </c>
      <c r="I22">
        <f>G22</f>
        <v>1.3836335367920505E-2</v>
      </c>
      <c r="J22">
        <f t="shared" si="5"/>
        <v>5.13</v>
      </c>
      <c r="M22">
        <f t="shared" si="2"/>
        <v>1998</v>
      </c>
      <c r="N22">
        <f t="shared" si="0"/>
        <v>4.01</v>
      </c>
      <c r="O22">
        <f>E22</f>
        <v>5.13</v>
      </c>
      <c r="P22" s="2">
        <f t="shared" si="3"/>
        <v>5.13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5.4233238991363173</v>
      </c>
      <c r="I23">
        <f>0.75*G22+0.25*G26</f>
        <v>0.34770297161125074</v>
      </c>
      <c r="J23">
        <f t="shared" si="5"/>
        <v>5.7710268707475683</v>
      </c>
      <c r="M23">
        <f t="shared" si="2"/>
        <v>1999</v>
      </c>
      <c r="N23">
        <f t="shared" si="0"/>
        <v>4.6100000000000003</v>
      </c>
      <c r="P23" s="2">
        <f t="shared" si="3"/>
        <v>5.7710268707475683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8.0206410628831861</v>
      </c>
      <c r="I24">
        <f>0.5*G22+0.5*G26</f>
        <v>0.68156960785458098</v>
      </c>
      <c r="J24">
        <f t="shared" si="5"/>
        <v>8.7022106707377667</v>
      </c>
      <c r="M24">
        <f t="shared" si="2"/>
        <v>2000</v>
      </c>
      <c r="N24">
        <f t="shared" si="0"/>
        <v>7.15</v>
      </c>
      <c r="P24" s="2">
        <f t="shared" si="3"/>
        <v>8.7022106707377667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8.0486392707346219</v>
      </c>
      <c r="I25">
        <f>0.25*G22+0.75*G26</f>
        <v>1.0154362440979112</v>
      </c>
      <c r="J25">
        <f t="shared" si="5"/>
        <v>9.0640755148325329</v>
      </c>
      <c r="M25">
        <f t="shared" si="2"/>
        <v>2001</v>
      </c>
      <c r="N25">
        <f t="shared" si="0"/>
        <v>6.54</v>
      </c>
      <c r="P25" s="2">
        <f t="shared" si="3"/>
        <v>9.0640755148325329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Distillate_Prices!AP39</f>
        <v>8.69</v>
      </c>
      <c r="F26">
        <f t="shared" si="1"/>
        <v>7.340697119658758</v>
      </c>
      <c r="G26">
        <f>E26-F26</f>
        <v>1.3493028803412415</v>
      </c>
      <c r="H26">
        <f>G26^2</f>
        <v>1.8206182628971705</v>
      </c>
      <c r="I26">
        <f>G26</f>
        <v>1.3493028803412415</v>
      </c>
      <c r="J26">
        <f t="shared" si="5"/>
        <v>8.69</v>
      </c>
      <c r="M26">
        <f t="shared" si="2"/>
        <v>2002</v>
      </c>
      <c r="N26">
        <f t="shared" si="0"/>
        <v>5.96</v>
      </c>
      <c r="O26">
        <f>E26</f>
        <v>8.69</v>
      </c>
      <c r="P26" s="2">
        <f t="shared" si="3"/>
        <v>8.69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8.4256703213853896</v>
      </c>
      <c r="I27">
        <f>0.75*G26+0.25*G30</f>
        <v>1.1897260935618705</v>
      </c>
      <c r="J27">
        <f t="shared" si="5"/>
        <v>9.6153964149472593</v>
      </c>
      <c r="M27">
        <f t="shared" si="2"/>
        <v>2003</v>
      </c>
      <c r="N27">
        <f t="shared" si="0"/>
        <v>7.23</v>
      </c>
      <c r="P27" s="2">
        <f t="shared" si="3"/>
        <v>9.6153964149472593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10.87681392554515</v>
      </c>
      <c r="I28">
        <f>0.5*G26+0.5*G30</f>
        <v>1.0301493067824996</v>
      </c>
      <c r="J28">
        <f t="shared" si="5"/>
        <v>11.90696323232765</v>
      </c>
      <c r="M28">
        <f t="shared" si="2"/>
        <v>2004</v>
      </c>
      <c r="N28">
        <f t="shared" si="0"/>
        <v>9.4499999999999993</v>
      </c>
      <c r="P28" s="2">
        <f t="shared" si="3"/>
        <v>11.90696323232765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15.180186258225685</v>
      </c>
      <c r="I29">
        <f>0.25*G26+0.75*G30</f>
        <v>0.87057252000312868</v>
      </c>
      <c r="J29">
        <f t="shared" si="5"/>
        <v>16.050758778228815</v>
      </c>
      <c r="M29">
        <f t="shared" si="2"/>
        <v>2005</v>
      </c>
      <c r="N29">
        <f t="shared" si="0"/>
        <v>13.35</v>
      </c>
      <c r="P29" s="2">
        <f t="shared" si="3"/>
        <v>16.050758778228815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Distillate_Prices!AP43</f>
        <v>18.73</v>
      </c>
      <c r="F30">
        <f t="shared" si="1"/>
        <v>18.019004266776243</v>
      </c>
      <c r="G30">
        <f>E30-F30</f>
        <v>0.71099573322375775</v>
      </c>
      <c r="H30">
        <f>G30^2</f>
        <v>0.50551493266238889</v>
      </c>
      <c r="I30">
        <f>G30</f>
        <v>0.71099573322375775</v>
      </c>
      <c r="J30">
        <f t="shared" si="5"/>
        <v>18.73</v>
      </c>
      <c r="M30">
        <f t="shared" si="2"/>
        <v>2006</v>
      </c>
      <c r="N30">
        <f t="shared" si="0"/>
        <v>15.31</v>
      </c>
      <c r="O30">
        <f>E30</f>
        <v>18.73</v>
      </c>
      <c r="P30" s="2">
        <f t="shared" si="3"/>
        <v>18.73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19.94274850019454</v>
      </c>
      <c r="I31">
        <f>0.75*G30+0.25*G34</f>
        <v>0.43659704249287579</v>
      </c>
      <c r="J31">
        <f t="shared" si="5"/>
        <v>20.379345542687417</v>
      </c>
      <c r="M31">
        <f t="shared" si="2"/>
        <v>2007</v>
      </c>
      <c r="N31">
        <f t="shared" si="0"/>
        <v>16.809999999999999</v>
      </c>
      <c r="P31" s="2">
        <f t="shared" si="3"/>
        <v>20.379345542687417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26.397433179855039</v>
      </c>
      <c r="I32">
        <f>0.5*G30+0.5*G34</f>
        <v>0.16219835176199382</v>
      </c>
      <c r="J32">
        <f t="shared" si="5"/>
        <v>26.559631531617033</v>
      </c>
      <c r="M32">
        <f t="shared" si="2"/>
        <v>2008</v>
      </c>
      <c r="N32">
        <f t="shared" si="0"/>
        <v>23.12</v>
      </c>
      <c r="P32" s="2">
        <f t="shared" si="3"/>
        <v>26.559631531617033</v>
      </c>
    </row>
    <row r="33" spans="3:22" x14ac:dyDescent="0.2">
      <c r="C33">
        <f t="shared" si="4"/>
        <v>2009</v>
      </c>
      <c r="D33">
        <f>'Dist-311'!D33</f>
        <v>13.8</v>
      </c>
      <c r="F33">
        <f t="shared" si="1"/>
        <v>18.933936963569913</v>
      </c>
      <c r="I33">
        <f>0.25*G30+0.75*G34</f>
        <v>-0.11220033896888815</v>
      </c>
      <c r="J33">
        <f t="shared" si="5"/>
        <v>18.821736624601023</v>
      </c>
      <c r="M33">
        <f t="shared" si="2"/>
        <v>2009</v>
      </c>
      <c r="N33">
        <f t="shared" si="0"/>
        <v>13.8</v>
      </c>
      <c r="P33" s="2">
        <f t="shared" si="3"/>
        <v>18.821736624601023</v>
      </c>
    </row>
    <row r="34" spans="3:22" x14ac:dyDescent="0.2">
      <c r="C34">
        <f t="shared" si="4"/>
        <v>2010</v>
      </c>
      <c r="D34">
        <f>[4]Prices!N30</f>
        <v>17.37</v>
      </c>
      <c r="E34" s="3">
        <f>Distillate_Prices!AP47</f>
        <v>19.73</v>
      </c>
      <c r="F34">
        <f>$H$3*D34+$I$3*D33</f>
        <v>20.116599029699771</v>
      </c>
      <c r="G34">
        <f>E34-F34</f>
        <v>-0.38659902969977011</v>
      </c>
      <c r="H34">
        <f>G34^2</f>
        <v>0.14945880976480375</v>
      </c>
      <c r="I34">
        <f>G34</f>
        <v>-0.38659902969977011</v>
      </c>
      <c r="J34">
        <f>F34+I34</f>
        <v>19.73</v>
      </c>
      <c r="M34">
        <f>C34</f>
        <v>2010</v>
      </c>
      <c r="N34">
        <f t="shared" si="0"/>
        <v>17.37</v>
      </c>
      <c r="O34">
        <f>E34</f>
        <v>19.73</v>
      </c>
      <c r="P34" s="2">
        <f>J34</f>
        <v>19.73</v>
      </c>
    </row>
    <row r="35" spans="3:22" x14ac:dyDescent="0.2">
      <c r="C35">
        <f t="shared" si="4"/>
        <v>2011</v>
      </c>
      <c r="D35">
        <f>[4]Prices!N31</f>
        <v>22.53</v>
      </c>
      <c r="F35">
        <f t="shared" ref="F35:F42" si="6">$H$3*D35+$I$3*D34</f>
        <v>25.963943397229507</v>
      </c>
      <c r="I35">
        <f>0.75*G34+0.25*G38</f>
        <v>1.4884660849208222</v>
      </c>
      <c r="J35">
        <f t="shared" ref="J35:J42" si="7">F35+I35</f>
        <v>27.45240948215033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27.45240948215033</v>
      </c>
    </row>
    <row r="36" spans="3:22" x14ac:dyDescent="0.2">
      <c r="C36">
        <f t="shared" si="4"/>
        <v>2012</v>
      </c>
      <c r="D36">
        <f>[4]Prices!N32</f>
        <v>23.69</v>
      </c>
      <c r="F36">
        <f t="shared" si="6"/>
        <v>28.336555424129429</v>
      </c>
      <c r="I36">
        <f>0.5*G34+0.5*G38</f>
        <v>3.3635311995414146</v>
      </c>
      <c r="J36">
        <f t="shared" si="7"/>
        <v>31.700086623670842</v>
      </c>
      <c r="M36">
        <f t="shared" si="8"/>
        <v>2012</v>
      </c>
      <c r="N36">
        <f t="shared" si="0"/>
        <v>23.69</v>
      </c>
      <c r="P36" s="2">
        <f t="shared" si="9"/>
        <v>31.700086623670842</v>
      </c>
    </row>
    <row r="37" spans="3:22" x14ac:dyDescent="0.2">
      <c r="C37">
        <f t="shared" si="4"/>
        <v>2013</v>
      </c>
      <c r="D37">
        <f>[4]Prices!N33</f>
        <v>23.53</v>
      </c>
      <c r="F37">
        <f t="shared" si="6"/>
        <v>28.463798688223498</v>
      </c>
      <c r="I37">
        <f>0.25*G34+0.75*G38</f>
        <v>5.2385963141620069</v>
      </c>
      <c r="J37">
        <f t="shared" si="7"/>
        <v>33.702395002385508</v>
      </c>
      <c r="M37">
        <f t="shared" si="8"/>
        <v>2013</v>
      </c>
      <c r="N37">
        <f t="shared" si="0"/>
        <v>23.53</v>
      </c>
      <c r="P37" s="2">
        <f t="shared" si="9"/>
        <v>33.702395002385508</v>
      </c>
    </row>
    <row r="38" spans="3:22" x14ac:dyDescent="0.2">
      <c r="C38">
        <f t="shared" si="4"/>
        <v>2014</v>
      </c>
      <c r="D38">
        <f>[4]Prices!N34</f>
        <v>23.49</v>
      </c>
      <c r="E38" s="3">
        <f>Distillate_Prices!AP51</f>
        <v>35.5</v>
      </c>
      <c r="F38">
        <f t="shared" si="6"/>
        <v>28.386338571217401</v>
      </c>
      <c r="G38">
        <f>E38-F38</f>
        <v>7.1136614287825992</v>
      </c>
      <c r="H38">
        <f>G38^2</f>
        <v>50.604178923349288</v>
      </c>
      <c r="I38">
        <f>G38</f>
        <v>7.1136614287825992</v>
      </c>
      <c r="J38">
        <f t="shared" si="7"/>
        <v>35.5</v>
      </c>
      <c r="M38">
        <f t="shared" si="8"/>
        <v>2014</v>
      </c>
      <c r="N38">
        <f t="shared" si="0"/>
        <v>23.49</v>
      </c>
      <c r="O38">
        <f>E38</f>
        <v>35.5</v>
      </c>
      <c r="P38" s="2">
        <f t="shared" si="9"/>
        <v>35.5</v>
      </c>
    </row>
    <row r="39" spans="3:22" x14ac:dyDescent="0.2">
      <c r="C39">
        <f t="shared" si="4"/>
        <v>2015</v>
      </c>
      <c r="D39">
        <f>[4]Prices!N35</f>
        <v>14.22</v>
      </c>
      <c r="F39">
        <f t="shared" si="6"/>
        <v>19.429168364869938</v>
      </c>
      <c r="I39" s="16">
        <f>I38</f>
        <v>7.1136614287825992</v>
      </c>
      <c r="J39">
        <f t="shared" si="7"/>
        <v>26.542829793652537</v>
      </c>
      <c r="M39">
        <f t="shared" si="8"/>
        <v>2015</v>
      </c>
      <c r="N39">
        <f t="shared" si="0"/>
        <v>14.22</v>
      </c>
      <c r="P39" s="2">
        <f t="shared" si="9"/>
        <v>26.542829793652537</v>
      </c>
    </row>
    <row r="40" spans="3:22" x14ac:dyDescent="0.2">
      <c r="C40">
        <f t="shared" si="4"/>
        <v>2016</v>
      </c>
      <c r="D40">
        <f>[4]Prices!N36</f>
        <v>12.11</v>
      </c>
      <c r="F40">
        <f t="shared" si="6"/>
        <v>15.141603027432595</v>
      </c>
      <c r="I40" s="16">
        <f t="shared" ref="I40:I42" si="10">I39</f>
        <v>7.1136614287825992</v>
      </c>
      <c r="J40">
        <f t="shared" si="7"/>
        <v>22.255264456215194</v>
      </c>
      <c r="M40">
        <f t="shared" si="8"/>
        <v>2016</v>
      </c>
      <c r="N40">
        <f t="shared" si="0"/>
        <v>12.11</v>
      </c>
      <c r="P40" s="2">
        <f t="shared" si="9"/>
        <v>22.255264456215194</v>
      </c>
    </row>
    <row r="41" spans="3:22" x14ac:dyDescent="0.2">
      <c r="C41">
        <f t="shared" si="4"/>
        <v>2017</v>
      </c>
      <c r="D41">
        <f>[4]Prices!N37</f>
        <v>14.18</v>
      </c>
      <c r="F41">
        <f t="shared" si="6"/>
        <v>16.627219650992092</v>
      </c>
      <c r="I41" s="16">
        <f t="shared" si="10"/>
        <v>7.1136614287825992</v>
      </c>
      <c r="J41">
        <f t="shared" si="7"/>
        <v>23.740881079774692</v>
      </c>
      <c r="M41">
        <f t="shared" si="8"/>
        <v>2017</v>
      </c>
      <c r="N41">
        <f t="shared" si="0"/>
        <v>14.18</v>
      </c>
      <c r="P41" s="2">
        <f t="shared" si="9"/>
        <v>23.740881079774692</v>
      </c>
    </row>
    <row r="42" spans="3:22" x14ac:dyDescent="0.2">
      <c r="C42">
        <f t="shared" si="4"/>
        <v>2018</v>
      </c>
      <c r="D42">
        <f>[4]Prices!N38</f>
        <v>16.79</v>
      </c>
      <c r="F42">
        <f t="shared" si="6"/>
        <v>19.649052931289056</v>
      </c>
      <c r="I42" s="16">
        <f t="shared" si="10"/>
        <v>7.1136614287825992</v>
      </c>
      <c r="J42">
        <f t="shared" si="7"/>
        <v>26.762714360071655</v>
      </c>
      <c r="M42">
        <f t="shared" si="8"/>
        <v>2018</v>
      </c>
      <c r="N42">
        <f t="shared" si="0"/>
        <v>16.79</v>
      </c>
      <c r="P42" s="2">
        <f t="shared" si="9"/>
        <v>26.762714360071655</v>
      </c>
    </row>
    <row r="43" spans="3:22" x14ac:dyDescent="0.2">
      <c r="I43" s="18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7"/>
      <c r="V43" s="17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2:P42"/>
  <sheetViews>
    <sheetView topLeftCell="A5" workbookViewId="0">
      <selection activeCell="C34" sqref="C34:P42"/>
    </sheetView>
  </sheetViews>
  <sheetFormatPr defaultRowHeight="12.75" x14ac:dyDescent="0.2"/>
  <cols>
    <col min="9" max="9" width="11.140625" customWidth="1"/>
    <col min="10" max="10" width="11.5703125" customWidth="1"/>
  </cols>
  <sheetData>
    <row r="2" spans="3:16" x14ac:dyDescent="0.2">
      <c r="K2" s="9" t="s">
        <v>35</v>
      </c>
    </row>
    <row r="3" spans="3:16" x14ac:dyDescent="0.2">
      <c r="H3" s="4">
        <v>1.0528176062226153</v>
      </c>
      <c r="I3" s="4">
        <v>0</v>
      </c>
      <c r="K3">
        <v>0</v>
      </c>
    </row>
    <row r="4" spans="3:16" x14ac:dyDescent="0.2">
      <c r="H4">
        <f>SUM(H9:H38)</f>
        <v>6.1581829650153361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5" t="s">
        <v>39</v>
      </c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-0.21843381339791801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6.6011663910157976</v>
      </c>
      <c r="I8">
        <f>G9</f>
        <v>-0.21843381339791801</v>
      </c>
      <c r="J8">
        <f>F8+I8</f>
        <v>6.3827325776178796</v>
      </c>
      <c r="M8">
        <f t="shared" ref="M8:M33" si="2">C8</f>
        <v>1984</v>
      </c>
      <c r="N8">
        <f t="shared" si="0"/>
        <v>6.27</v>
      </c>
      <c r="P8" s="2">
        <f t="shared" ref="P8:P33" si="3">J8</f>
        <v>6.3827325776178796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Distillate_Prices!AQ22</f>
        <v>6.109</v>
      </c>
      <c r="F9">
        <f t="shared" si="1"/>
        <v>6.327433813397918</v>
      </c>
      <c r="G9">
        <f>E9-F9</f>
        <v>-0.21843381339791801</v>
      </c>
      <c r="H9">
        <f>G9^2</f>
        <v>4.7713330835556463E-2</v>
      </c>
      <c r="I9">
        <f>G9</f>
        <v>-0.21843381339791801</v>
      </c>
      <c r="J9">
        <f t="shared" ref="J9:J33" si="5">F9+I9</f>
        <v>6.109</v>
      </c>
      <c r="M9">
        <f t="shared" si="2"/>
        <v>1985</v>
      </c>
      <c r="N9">
        <f t="shared" si="0"/>
        <v>6.01</v>
      </c>
      <c r="O9">
        <f>E9</f>
        <v>6.109</v>
      </c>
      <c r="P9" s="2">
        <f t="shared" si="3"/>
        <v>6.109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4.0744041360815215</v>
      </c>
      <c r="I10">
        <f>(0.67*G9+0.33*G12)</f>
        <v>-0.12507121228564577</v>
      </c>
      <c r="J10">
        <f t="shared" si="5"/>
        <v>3.9493329237958759</v>
      </c>
      <c r="M10">
        <f t="shared" si="2"/>
        <v>1986</v>
      </c>
      <c r="N10">
        <f t="shared" si="0"/>
        <v>3.87</v>
      </c>
      <c r="P10" s="2">
        <f t="shared" si="3"/>
        <v>3.9493329237958759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4.5271157067572458</v>
      </c>
      <c r="I11">
        <f>(0.33*G9+0.67*G12)</f>
        <v>-2.8879441442698613E-2</v>
      </c>
      <c r="J11">
        <f t="shared" si="5"/>
        <v>4.4982362653145476</v>
      </c>
      <c r="M11">
        <f t="shared" si="2"/>
        <v>1987</v>
      </c>
      <c r="N11">
        <f t="shared" si="0"/>
        <v>4.3</v>
      </c>
      <c r="P11" s="2">
        <f t="shared" si="3"/>
        <v>4.4982362653145476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Distillate_Prices!AQ25</f>
        <v>4.181</v>
      </c>
      <c r="F12">
        <f t="shared" si="1"/>
        <v>4.1165168403304264</v>
      </c>
      <c r="G12">
        <f>E12-F12</f>
        <v>6.4483159669573631E-2</v>
      </c>
      <c r="H12">
        <f>G12^2</f>
        <v>4.1580778809717275E-3</v>
      </c>
      <c r="I12">
        <f>G12</f>
        <v>6.4483159669573631E-2</v>
      </c>
      <c r="J12">
        <f t="shared" si="5"/>
        <v>4.181</v>
      </c>
      <c r="M12">
        <f t="shared" si="2"/>
        <v>1988</v>
      </c>
      <c r="N12">
        <f t="shared" si="0"/>
        <v>3.91</v>
      </c>
      <c r="O12">
        <f>E12</f>
        <v>4.181</v>
      </c>
      <c r="P12" s="2">
        <f t="shared" si="3"/>
        <v>4.181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4.8429609886240303</v>
      </c>
      <c r="I13">
        <f>(0.67*G12+0.33*G15)</f>
        <v>-1.2128227590304963E-2</v>
      </c>
      <c r="J13">
        <f t="shared" si="5"/>
        <v>4.8308327610337258</v>
      </c>
      <c r="M13">
        <f t="shared" si="2"/>
        <v>1989</v>
      </c>
      <c r="N13">
        <f t="shared" si="0"/>
        <v>4.5999999999999996</v>
      </c>
      <c r="P13" s="2">
        <f t="shared" si="3"/>
        <v>4.8308327610337258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5.9168349469710986</v>
      </c>
      <c r="I14">
        <f>(0.33*G12+0.67*G15)</f>
        <v>-9.1061172039876848E-2</v>
      </c>
      <c r="J14">
        <f t="shared" si="5"/>
        <v>5.8257737749312213</v>
      </c>
      <c r="M14">
        <f t="shared" si="2"/>
        <v>1990</v>
      </c>
      <c r="N14">
        <f t="shared" si="0"/>
        <v>5.62</v>
      </c>
      <c r="P14" s="2">
        <f t="shared" si="3"/>
        <v>5.8257737749312213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Distillate_Prices!AQ28</f>
        <v>5.1280000000000001</v>
      </c>
      <c r="F15">
        <f t="shared" si="1"/>
        <v>5.2956725592997556</v>
      </c>
      <c r="G15">
        <f>E15-F15</f>
        <v>-0.16767255929975544</v>
      </c>
      <c r="H15">
        <f>G15^2</f>
        <v>2.8114087142130005E-2</v>
      </c>
      <c r="I15">
        <f>G15</f>
        <v>-0.16767255929975544</v>
      </c>
      <c r="J15">
        <f t="shared" si="5"/>
        <v>5.1280000000000001</v>
      </c>
      <c r="M15">
        <f t="shared" si="2"/>
        <v>1991</v>
      </c>
      <c r="N15">
        <f t="shared" si="0"/>
        <v>5.03</v>
      </c>
      <c r="O15">
        <f>E15</f>
        <v>5.1280000000000001</v>
      </c>
      <c r="P15" s="2">
        <f t="shared" si="3"/>
        <v>5.1280000000000001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5.1272217423041369</v>
      </c>
      <c r="I16">
        <f>(0.67*G15+0.33*G18)</f>
        <v>1.0083662822164205E-2</v>
      </c>
      <c r="J16">
        <f t="shared" si="5"/>
        <v>5.137305405126301</v>
      </c>
      <c r="M16">
        <f t="shared" si="2"/>
        <v>1992</v>
      </c>
      <c r="N16">
        <f t="shared" si="0"/>
        <v>4.87</v>
      </c>
      <c r="P16" s="2">
        <f t="shared" si="3"/>
        <v>5.137305405126301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5.0640526859307791</v>
      </c>
      <c r="I17">
        <f>(0.33*G15+0.67*G18)</f>
        <v>0.19322643712959656</v>
      </c>
      <c r="J17">
        <f t="shared" si="5"/>
        <v>5.2572791230603757</v>
      </c>
      <c r="M17">
        <f t="shared" si="2"/>
        <v>1993</v>
      </c>
      <c r="N17">
        <f t="shared" si="0"/>
        <v>4.8099999999999996</v>
      </c>
      <c r="P17" s="2">
        <f t="shared" si="3"/>
        <v>5.2572791230603757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Distillate_Prices!AQ31</f>
        <v>5.2349999999999994</v>
      </c>
      <c r="F18">
        <f t="shared" si="1"/>
        <v>4.8640173407484832</v>
      </c>
      <c r="G18">
        <f>E18-F18</f>
        <v>0.37098265925151619</v>
      </c>
      <c r="H18">
        <f>G18^2</f>
        <v>0.13762813346532657</v>
      </c>
      <c r="I18">
        <f>G18</f>
        <v>0.37098265925151619</v>
      </c>
      <c r="J18">
        <f t="shared" si="5"/>
        <v>5.2349999999999994</v>
      </c>
      <c r="M18">
        <f t="shared" si="2"/>
        <v>1994</v>
      </c>
      <c r="N18">
        <f t="shared" si="0"/>
        <v>4.62</v>
      </c>
      <c r="O18">
        <f>E18</f>
        <v>5.2349999999999994</v>
      </c>
      <c r="P18" s="2">
        <f t="shared" si="3"/>
        <v>5.2349999999999994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4.8850736928729352</v>
      </c>
      <c r="I19">
        <f>0.75*G18+0.25*G22</f>
        <v>0.39528734420046541</v>
      </c>
      <c r="J19">
        <f t="shared" si="5"/>
        <v>5.2803610370734004</v>
      </c>
      <c r="M19">
        <f t="shared" si="2"/>
        <v>1995</v>
      </c>
      <c r="N19">
        <f t="shared" si="0"/>
        <v>4.6399999999999997</v>
      </c>
      <c r="P19" s="2">
        <f t="shared" si="3"/>
        <v>5.2803610370734004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5.8536658905977408</v>
      </c>
      <c r="I20">
        <f>0.5*G18+0.5*G22</f>
        <v>0.41959202914941462</v>
      </c>
      <c r="J20">
        <f t="shared" si="5"/>
        <v>6.2732579197471559</v>
      </c>
      <c r="M20">
        <f t="shared" si="2"/>
        <v>1996</v>
      </c>
      <c r="N20">
        <f t="shared" si="0"/>
        <v>5.56</v>
      </c>
      <c r="P20" s="2">
        <f t="shared" si="3"/>
        <v>6.2732579197471559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5.4009543199220165</v>
      </c>
      <c r="I21">
        <f>0.25*G18+0.75*G22</f>
        <v>0.44389671409836384</v>
      </c>
      <c r="J21">
        <f t="shared" si="5"/>
        <v>5.8448510340203805</v>
      </c>
      <c r="M21">
        <f t="shared" si="2"/>
        <v>1997</v>
      </c>
      <c r="N21">
        <f t="shared" si="0"/>
        <v>5.13</v>
      </c>
      <c r="P21" s="2">
        <f t="shared" si="3"/>
        <v>5.8448510340203805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Distillate_Prices!AQ35</f>
        <v>4.6900000000000004</v>
      </c>
      <c r="F22">
        <f t="shared" si="1"/>
        <v>4.2217986009526873</v>
      </c>
      <c r="G22">
        <f>E22-F22</f>
        <v>0.46820139904731306</v>
      </c>
      <c r="H22">
        <f>G22^2</f>
        <v>0.21921255006986129</v>
      </c>
      <c r="I22">
        <f>G22</f>
        <v>0.46820139904731306</v>
      </c>
      <c r="J22">
        <f t="shared" si="5"/>
        <v>4.6900000000000004</v>
      </c>
      <c r="M22">
        <f t="shared" si="2"/>
        <v>1998</v>
      </c>
      <c r="N22">
        <f t="shared" si="0"/>
        <v>4.01</v>
      </c>
      <c r="O22">
        <f>E22</f>
        <v>4.6900000000000004</v>
      </c>
      <c r="P22" s="2">
        <f t="shared" si="3"/>
        <v>4.6900000000000004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4.8534891646862572</v>
      </c>
      <c r="I23">
        <f>0.75*G22+0.25*G26</f>
        <v>0.502452816013788</v>
      </c>
      <c r="J23">
        <f t="shared" si="5"/>
        <v>5.3559419807000452</v>
      </c>
      <c r="M23">
        <f t="shared" si="2"/>
        <v>1999</v>
      </c>
      <c r="N23">
        <f t="shared" si="0"/>
        <v>4.6100000000000003</v>
      </c>
      <c r="P23" s="2">
        <f t="shared" si="3"/>
        <v>5.3559419807000452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7.5276458844917</v>
      </c>
      <c r="I24">
        <f>0.5*G22+0.5*G26</f>
        <v>0.53670423298026293</v>
      </c>
      <c r="J24">
        <f t="shared" si="5"/>
        <v>8.0643501174719638</v>
      </c>
      <c r="M24">
        <f t="shared" si="2"/>
        <v>2000</v>
      </c>
      <c r="N24">
        <f t="shared" si="0"/>
        <v>7.15</v>
      </c>
      <c r="P24" s="2">
        <f t="shared" si="3"/>
        <v>8.0643501174719638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6.8854271446959041</v>
      </c>
      <c r="I25">
        <f>0.25*G22+0.75*G26</f>
        <v>0.57095564994673786</v>
      </c>
      <c r="J25">
        <f t="shared" si="5"/>
        <v>7.456382794642642</v>
      </c>
      <c r="M25">
        <f t="shared" si="2"/>
        <v>2001</v>
      </c>
      <c r="N25">
        <f t="shared" si="0"/>
        <v>6.54</v>
      </c>
      <c r="P25" s="2">
        <f t="shared" si="3"/>
        <v>7.456382794642642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Distillate_Prices!AQ39</f>
        <v>6.88</v>
      </c>
      <c r="F26">
        <f t="shared" si="1"/>
        <v>6.2747929330867871</v>
      </c>
      <c r="G26">
        <f>E26-F26</f>
        <v>0.6052070669132128</v>
      </c>
      <c r="H26">
        <f>G26^2</f>
        <v>0.36627559384169406</v>
      </c>
      <c r="I26">
        <f>G26</f>
        <v>0.6052070669132128</v>
      </c>
      <c r="J26">
        <f t="shared" si="5"/>
        <v>6.88</v>
      </c>
      <c r="M26">
        <f t="shared" si="2"/>
        <v>2002</v>
      </c>
      <c r="N26">
        <f t="shared" si="0"/>
        <v>5.96</v>
      </c>
      <c r="O26">
        <f>E26</f>
        <v>6.88</v>
      </c>
      <c r="P26" s="2">
        <f t="shared" si="3"/>
        <v>6.88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7.6118712929895089</v>
      </c>
      <c r="I27">
        <f>0.75*G26+0.25*G30</f>
        <v>1.9245912367849893E-2</v>
      </c>
      <c r="J27">
        <f t="shared" si="5"/>
        <v>7.6311172053573593</v>
      </c>
      <c r="M27">
        <f t="shared" si="2"/>
        <v>2003</v>
      </c>
      <c r="N27">
        <f t="shared" si="0"/>
        <v>7.23</v>
      </c>
      <c r="P27" s="2">
        <f t="shared" si="3"/>
        <v>7.6311172053573593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9.9491263788037134</v>
      </c>
      <c r="I28">
        <f>0.5*G26+0.5*G30</f>
        <v>-0.56671524217751301</v>
      </c>
      <c r="J28">
        <f t="shared" si="5"/>
        <v>9.3824111366261995</v>
      </c>
      <c r="M28">
        <f t="shared" si="2"/>
        <v>2004</v>
      </c>
      <c r="N28">
        <f t="shared" si="0"/>
        <v>9.4499999999999993</v>
      </c>
      <c r="P28" s="2">
        <f t="shared" si="3"/>
        <v>9.3824111366261995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14.055115043071915</v>
      </c>
      <c r="I29">
        <f>0.25*G26+0.75*G30</f>
        <v>-1.1526763967228759</v>
      </c>
      <c r="J29">
        <f t="shared" si="5"/>
        <v>12.902438646349038</v>
      </c>
      <c r="M29">
        <f t="shared" si="2"/>
        <v>2005</v>
      </c>
      <c r="N29">
        <f t="shared" si="0"/>
        <v>13.35</v>
      </c>
      <c r="P29" s="2">
        <f t="shared" si="3"/>
        <v>12.902438646349038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Distillate_Prices!AQ43</f>
        <v>14.38</v>
      </c>
      <c r="F30">
        <f t="shared" si="1"/>
        <v>16.11863755126824</v>
      </c>
      <c r="G30">
        <f>E30-F30</f>
        <v>-1.7386375512682388</v>
      </c>
      <c r="H30">
        <f>G30^2</f>
        <v>3.0228605346800177</v>
      </c>
      <c r="I30">
        <f>G30</f>
        <v>-1.7386375512682388</v>
      </c>
      <c r="J30">
        <f t="shared" si="5"/>
        <v>14.38</v>
      </c>
      <c r="M30">
        <f t="shared" si="2"/>
        <v>2006</v>
      </c>
      <c r="N30">
        <f t="shared" si="0"/>
        <v>15.31</v>
      </c>
      <c r="O30">
        <f>E30</f>
        <v>14.38</v>
      </c>
      <c r="P30" s="2">
        <f t="shared" si="3"/>
        <v>14.38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17.697863960602163</v>
      </c>
      <c r="I31">
        <f>0.75*G30+0.25*G34</f>
        <v>-0.9258386184728864</v>
      </c>
      <c r="J31">
        <f t="shared" si="5"/>
        <v>16.772025342129275</v>
      </c>
      <c r="M31">
        <f t="shared" si="2"/>
        <v>2007</v>
      </c>
      <c r="N31">
        <f t="shared" si="0"/>
        <v>16.809999999999999</v>
      </c>
      <c r="P31" s="2">
        <f t="shared" si="3"/>
        <v>16.772025342129275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24.341143055866869</v>
      </c>
      <c r="I32">
        <f>0.5*G30+0.5*G34</f>
        <v>-0.11303968567753397</v>
      </c>
      <c r="J32">
        <f t="shared" si="5"/>
        <v>24.228103370189334</v>
      </c>
      <c r="M32">
        <f t="shared" si="2"/>
        <v>2008</v>
      </c>
      <c r="N32">
        <f t="shared" si="0"/>
        <v>23.12</v>
      </c>
      <c r="P32" s="2">
        <f t="shared" si="3"/>
        <v>24.228103370189334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14.528882965872093</v>
      </c>
      <c r="I33">
        <f>0.25*G30+0.75*G34</f>
        <v>0.69975924711781845</v>
      </c>
      <c r="J33">
        <f t="shared" si="5"/>
        <v>15.228642212989911</v>
      </c>
      <c r="M33">
        <f t="shared" si="2"/>
        <v>2009</v>
      </c>
      <c r="N33">
        <f t="shared" si="0"/>
        <v>13.8</v>
      </c>
      <c r="P33" s="2">
        <f t="shared" si="3"/>
        <v>15.228642212989911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Distillate_Prices!AQ47</f>
        <v>19.8</v>
      </c>
      <c r="F34">
        <f>$H$3*D34+$I$3*D33</f>
        <v>18.28744182008683</v>
      </c>
      <c r="G34">
        <f>E34-F34</f>
        <v>1.5125581799131709</v>
      </c>
      <c r="H34">
        <f>G34^2</f>
        <v>2.2878322476222444</v>
      </c>
      <c r="I34">
        <f>G34</f>
        <v>1.5125581799131709</v>
      </c>
      <c r="J34">
        <f>F34+I34</f>
        <v>19.8</v>
      </c>
      <c r="M34">
        <f>C34</f>
        <v>2010</v>
      </c>
      <c r="N34">
        <f t="shared" si="0"/>
        <v>17.37</v>
      </c>
      <c r="O34">
        <f>E34</f>
        <v>19.8</v>
      </c>
      <c r="P34" s="2">
        <f>J34</f>
        <v>19.8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23.719980668195525</v>
      </c>
      <c r="I35">
        <f>0.75*G34+0.25*G38</f>
        <v>1.08174724239257</v>
      </c>
      <c r="J35">
        <f t="shared" ref="J35:J42" si="7">F35+I35</f>
        <v>24.801727910588095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24.801727910588095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24.941249091413759</v>
      </c>
      <c r="I36">
        <f>0.5*G34+0.5*G38</f>
        <v>0.65093630487196918</v>
      </c>
      <c r="J36">
        <f t="shared" si="7"/>
        <v>25.592185396285728</v>
      </c>
      <c r="M36">
        <f t="shared" si="8"/>
        <v>2012</v>
      </c>
      <c r="N36">
        <f t="shared" si="0"/>
        <v>23.69</v>
      </c>
      <c r="P36" s="2">
        <f t="shared" si="9"/>
        <v>25.592185396285728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24.77279827441814</v>
      </c>
      <c r="I37">
        <f>0.25*G34+0.75*G38</f>
        <v>0.22012536735136834</v>
      </c>
      <c r="J37">
        <f t="shared" si="7"/>
        <v>24.992923641769508</v>
      </c>
      <c r="M37">
        <f t="shared" si="8"/>
        <v>2013</v>
      </c>
      <c r="N37">
        <f t="shared" si="0"/>
        <v>23.53</v>
      </c>
      <c r="P37" s="2">
        <f t="shared" si="9"/>
        <v>24.992923641769508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Distillate_Prices!AQ51</f>
        <v>24.52</v>
      </c>
      <c r="F38">
        <f t="shared" si="6"/>
        <v>24.730685570169232</v>
      </c>
      <c r="G38">
        <f>E38-F38</f>
        <v>-0.21068557016923251</v>
      </c>
      <c r="H38">
        <f>G38^2</f>
        <v>4.4388409477534592E-2</v>
      </c>
      <c r="I38">
        <f>G38</f>
        <v>-0.21068557016923251</v>
      </c>
      <c r="J38">
        <f t="shared" si="7"/>
        <v>24.52</v>
      </c>
      <c r="M38">
        <f t="shared" si="8"/>
        <v>2014</v>
      </c>
      <c r="N38">
        <f t="shared" si="0"/>
        <v>23.49</v>
      </c>
      <c r="O38">
        <f>E38</f>
        <v>24.52</v>
      </c>
      <c r="P38" s="2">
        <f t="shared" si="9"/>
        <v>24.52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14.97106636048559</v>
      </c>
      <c r="I39" s="16">
        <f>I38</f>
        <v>-0.21068557016923251</v>
      </c>
      <c r="J39">
        <f t="shared" si="7"/>
        <v>14.760380790316358</v>
      </c>
      <c r="M39">
        <f t="shared" si="8"/>
        <v>2015</v>
      </c>
      <c r="N39">
        <f t="shared" si="0"/>
        <v>14.22</v>
      </c>
      <c r="P39" s="2">
        <f t="shared" si="9"/>
        <v>14.760380790316358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12.749621211355871</v>
      </c>
      <c r="I40" s="16">
        <f t="shared" ref="I40:I42" si="10">I39</f>
        <v>-0.21068557016923251</v>
      </c>
      <c r="J40">
        <f t="shared" si="7"/>
        <v>12.538935641186638</v>
      </c>
      <c r="M40">
        <f t="shared" si="8"/>
        <v>2016</v>
      </c>
      <c r="N40">
        <f t="shared" si="0"/>
        <v>12.11</v>
      </c>
      <c r="P40" s="2">
        <f t="shared" si="9"/>
        <v>12.538935641186638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14.928953656236684</v>
      </c>
      <c r="I41" s="16">
        <f t="shared" si="10"/>
        <v>-0.21068557016923251</v>
      </c>
      <c r="J41">
        <f t="shared" si="7"/>
        <v>14.718268086067452</v>
      </c>
      <c r="M41">
        <f t="shared" si="8"/>
        <v>2017</v>
      </c>
      <c r="N41">
        <f t="shared" si="0"/>
        <v>14.18</v>
      </c>
      <c r="P41" s="2">
        <f t="shared" si="9"/>
        <v>14.718268086067452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17.676807608477709</v>
      </c>
      <c r="I42" s="16">
        <f t="shared" si="10"/>
        <v>-0.21068557016923251</v>
      </c>
      <c r="J42">
        <f t="shared" si="7"/>
        <v>17.466122038308477</v>
      </c>
      <c r="M42">
        <f t="shared" si="8"/>
        <v>2018</v>
      </c>
      <c r="N42">
        <f t="shared" si="0"/>
        <v>16.79</v>
      </c>
      <c r="P42" s="2">
        <f t="shared" si="9"/>
        <v>17.466122038308477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C2:V43"/>
  <sheetViews>
    <sheetView topLeftCell="A7" workbookViewId="0">
      <selection activeCell="C34" sqref="C34:P42"/>
    </sheetView>
  </sheetViews>
  <sheetFormatPr defaultRowHeight="12.75" x14ac:dyDescent="0.2"/>
  <cols>
    <col min="9" max="9" width="11.140625" customWidth="1"/>
    <col min="10" max="10" width="10.5703125" customWidth="1"/>
  </cols>
  <sheetData>
    <row r="2" spans="3:16" x14ac:dyDescent="0.2">
      <c r="K2" s="9" t="s">
        <v>35</v>
      </c>
    </row>
    <row r="3" spans="3:16" x14ac:dyDescent="0.2">
      <c r="H3" s="4">
        <v>0.35784987254261513</v>
      </c>
      <c r="I3" s="4">
        <v>0.77143014464247173</v>
      </c>
      <c r="K3">
        <v>0</v>
      </c>
    </row>
    <row r="4" spans="3:16" x14ac:dyDescent="0.2">
      <c r="H4">
        <f>SUM(H9:H38)</f>
        <v>17.376355026400969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-0.88754474088941482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7.1577287222147419</v>
      </c>
      <c r="I8">
        <f>G9</f>
        <v>-0.88754474088941482</v>
      </c>
      <c r="J8">
        <f>F8+I8</f>
        <v>6.2701839813253271</v>
      </c>
      <c r="M8">
        <f t="shared" ref="M8:M33" si="2">C8</f>
        <v>1984</v>
      </c>
      <c r="N8">
        <f t="shared" si="0"/>
        <v>6.27</v>
      </c>
      <c r="P8" s="2">
        <f t="shared" ref="P8:P33" si="3">J8</f>
        <v>6.2701839813253271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Distillate_Prices!AR22</f>
        <v>6.1</v>
      </c>
      <c r="F9">
        <f t="shared" si="1"/>
        <v>6.9875447408894145</v>
      </c>
      <c r="G9">
        <f>E9-F9</f>
        <v>-0.88754474088941482</v>
      </c>
      <c r="H9">
        <f>G9^2</f>
        <v>0.7877356670804585</v>
      </c>
      <c r="I9">
        <f>G9</f>
        <v>-0.88754474088941482</v>
      </c>
      <c r="J9">
        <f t="shared" ref="J9:J33" si="5">F9+I9</f>
        <v>6.1</v>
      </c>
      <c r="M9">
        <f t="shared" si="2"/>
        <v>1985</v>
      </c>
      <c r="N9">
        <f t="shared" si="0"/>
        <v>6.01</v>
      </c>
      <c r="O9">
        <f>E9</f>
        <v>6.1</v>
      </c>
      <c r="P9" s="2">
        <f t="shared" si="3"/>
        <v>6.1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6.0211741760411757</v>
      </c>
      <c r="I10">
        <f>(0.67*G9+0.33*G12)</f>
        <v>-0.7089480421853116</v>
      </c>
      <c r="J10">
        <f t="shared" si="5"/>
        <v>5.3122261338558641</v>
      </c>
      <c r="M10">
        <f t="shared" si="2"/>
        <v>1986</v>
      </c>
      <c r="N10">
        <f t="shared" si="0"/>
        <v>3.87</v>
      </c>
      <c r="P10" s="2">
        <f t="shared" si="3"/>
        <v>5.3122261338558641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4.5241891116996111</v>
      </c>
      <c r="I11">
        <f>(0.33*G9+0.67*G12)</f>
        <v>-0.52493932230835672</v>
      </c>
      <c r="J11">
        <f t="shared" si="5"/>
        <v>3.9992497893912544</v>
      </c>
      <c r="M11">
        <f t="shared" si="2"/>
        <v>1987</v>
      </c>
      <c r="N11">
        <f t="shared" si="0"/>
        <v>4.3</v>
      </c>
      <c r="P11" s="2">
        <f t="shared" si="3"/>
        <v>3.9992497893912544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Distillate_Prices!AR25</f>
        <v>4.37</v>
      </c>
      <c r="F12">
        <f t="shared" si="1"/>
        <v>4.7163426236042536</v>
      </c>
      <c r="G12">
        <f>E12-F12</f>
        <v>-0.3463426236042535</v>
      </c>
      <c r="H12">
        <f>G12^2</f>
        <v>0.11995321292507762</v>
      </c>
      <c r="I12">
        <f>G12</f>
        <v>-0.3463426236042535</v>
      </c>
      <c r="J12">
        <f t="shared" si="5"/>
        <v>4.37</v>
      </c>
      <c r="M12">
        <f t="shared" si="2"/>
        <v>1988</v>
      </c>
      <c r="N12">
        <f t="shared" si="0"/>
        <v>3.91</v>
      </c>
      <c r="O12">
        <f>E12</f>
        <v>4.37</v>
      </c>
      <c r="P12" s="2">
        <f t="shared" si="3"/>
        <v>4.37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4.662401279248094</v>
      </c>
      <c r="I13">
        <f>(0.67*G12+0.33*G15)</f>
        <v>-0.52588890750226491</v>
      </c>
      <c r="J13">
        <f t="shared" si="5"/>
        <v>4.1365123717458294</v>
      </c>
      <c r="M13">
        <f t="shared" si="2"/>
        <v>1989</v>
      </c>
      <c r="N13">
        <f t="shared" si="0"/>
        <v>4.5999999999999996</v>
      </c>
      <c r="P13" s="2">
        <f t="shared" si="3"/>
        <v>4.1365123717458294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5.5596949490448662</v>
      </c>
      <c r="I14">
        <f>(0.33*G12+0.67*G15)</f>
        <v>-0.71087598788203432</v>
      </c>
      <c r="J14">
        <f t="shared" si="5"/>
        <v>4.8488189611628316</v>
      </c>
      <c r="M14">
        <f t="shared" si="2"/>
        <v>1990</v>
      </c>
      <c r="N14">
        <f t="shared" si="0"/>
        <v>5.62</v>
      </c>
      <c r="P14" s="2">
        <f t="shared" si="3"/>
        <v>4.8488189611628316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Distillate_Prices!AR28</f>
        <v>5.2450000000000001</v>
      </c>
      <c r="F15">
        <f t="shared" si="1"/>
        <v>6.1354222717800457</v>
      </c>
      <c r="G15">
        <f>E15-F15</f>
        <v>-0.89042227178004563</v>
      </c>
      <c r="H15">
        <f>G15^2</f>
        <v>0.79285182208193739</v>
      </c>
      <c r="I15">
        <f>G15</f>
        <v>-0.89042227178004563</v>
      </c>
      <c r="J15">
        <f t="shared" si="5"/>
        <v>5.2450000000000001</v>
      </c>
      <c r="M15">
        <f t="shared" si="2"/>
        <v>1991</v>
      </c>
      <c r="N15">
        <f t="shared" si="0"/>
        <v>5.03</v>
      </c>
      <c r="O15">
        <f>E15</f>
        <v>5.2450000000000001</v>
      </c>
      <c r="P15" s="2">
        <f t="shared" si="3"/>
        <v>5.2450000000000001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5.6230225068341682</v>
      </c>
      <c r="I16">
        <f>(0.67*G15+0.33*G18)</f>
        <v>-0.63415190636209695</v>
      </c>
      <c r="J16">
        <f t="shared" si="5"/>
        <v>4.9888706004720715</v>
      </c>
      <c r="M16">
        <f t="shared" si="2"/>
        <v>1992</v>
      </c>
      <c r="N16">
        <f t="shared" si="0"/>
        <v>4.87</v>
      </c>
      <c r="P16" s="2">
        <f t="shared" si="3"/>
        <v>4.9888706004720715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5.4781226913388164</v>
      </c>
      <c r="I17">
        <f>(0.33*G15+0.67*G18)</f>
        <v>-0.37011577229511938</v>
      </c>
      <c r="J17">
        <f t="shared" si="5"/>
        <v>5.1080069190436967</v>
      </c>
      <c r="M17">
        <f t="shared" si="2"/>
        <v>1993</v>
      </c>
      <c r="N17">
        <f t="shared" si="0"/>
        <v>4.8099999999999996</v>
      </c>
      <c r="P17" s="2">
        <f t="shared" si="3"/>
        <v>5.1080069190436967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Distillate_Prices!AR31</f>
        <v>5.25</v>
      </c>
      <c r="F18">
        <f t="shared" si="1"/>
        <v>5.3638454068771706</v>
      </c>
      <c r="G18">
        <f>E18-F18</f>
        <v>-0.1138454068771706</v>
      </c>
      <c r="H18">
        <f>G18^2</f>
        <v>1.2960776667028523E-2</v>
      </c>
      <c r="I18">
        <f>G18</f>
        <v>-0.1138454068771706</v>
      </c>
      <c r="J18">
        <f t="shared" si="5"/>
        <v>5.25</v>
      </c>
      <c r="M18">
        <f t="shared" si="2"/>
        <v>1994</v>
      </c>
      <c r="N18">
        <f t="shared" si="0"/>
        <v>4.62</v>
      </c>
      <c r="O18">
        <f>E18</f>
        <v>5.25</v>
      </c>
      <c r="P18" s="2">
        <f t="shared" si="3"/>
        <v>5.25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5.2244306768459534</v>
      </c>
      <c r="I19">
        <f>0.75*G18+0.25*G22</f>
        <v>-6.0987712885819612E-2</v>
      </c>
      <c r="J19">
        <f t="shared" si="5"/>
        <v>5.1634429639601338</v>
      </c>
      <c r="M19">
        <f t="shared" si="2"/>
        <v>1995</v>
      </c>
      <c r="N19">
        <f t="shared" si="0"/>
        <v>4.6399999999999997</v>
      </c>
      <c r="P19" s="2">
        <f t="shared" si="3"/>
        <v>5.1634429639601338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5.5690811624780086</v>
      </c>
      <c r="I20">
        <f>0.5*G18+0.5*G22</f>
        <v>-8.1300188944686269E-3</v>
      </c>
      <c r="J20">
        <f t="shared" si="5"/>
        <v>5.5609511435835399</v>
      </c>
      <c r="M20">
        <f t="shared" si="2"/>
        <v>1996</v>
      </c>
      <c r="N20">
        <f t="shared" si="0"/>
        <v>5.56</v>
      </c>
      <c r="P20" s="2">
        <f t="shared" si="3"/>
        <v>5.5609511435835399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6.1249214503557585</v>
      </c>
      <c r="I21">
        <f>0.25*G18+0.75*G22</f>
        <v>4.4727675096882358E-2</v>
      </c>
      <c r="J21">
        <f t="shared" si="5"/>
        <v>6.1696491254526409</v>
      </c>
      <c r="M21">
        <f t="shared" si="2"/>
        <v>1997</v>
      </c>
      <c r="N21">
        <f t="shared" si="0"/>
        <v>5.13</v>
      </c>
      <c r="P21" s="2">
        <f t="shared" si="3"/>
        <v>6.1696491254526409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Distillate_Prices!AR35</f>
        <v>5.49</v>
      </c>
      <c r="F22">
        <f t="shared" si="1"/>
        <v>5.3924146309117669</v>
      </c>
      <c r="G22">
        <f>E22-F22</f>
        <v>9.7585369088233342E-2</v>
      </c>
      <c r="H22">
        <f>G22^2</f>
        <v>9.5229042600867269E-3</v>
      </c>
      <c r="I22">
        <f>G22</f>
        <v>9.7585369088233342E-2</v>
      </c>
      <c r="J22">
        <f t="shared" si="5"/>
        <v>5.49</v>
      </c>
      <c r="M22">
        <f t="shared" si="2"/>
        <v>1998</v>
      </c>
      <c r="N22">
        <f t="shared" si="0"/>
        <v>4.01</v>
      </c>
      <c r="O22">
        <f>E22</f>
        <v>5.49</v>
      </c>
      <c r="P22" s="2">
        <f t="shared" si="3"/>
        <v>5.49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4.7431227924377675</v>
      </c>
      <c r="I23">
        <f>0.75*G22+0.25*G26</f>
        <v>-3.8795569762762883E-2</v>
      </c>
      <c r="J23">
        <f t="shared" si="5"/>
        <v>4.7043272226750048</v>
      </c>
      <c r="M23">
        <f t="shared" si="2"/>
        <v>1999</v>
      </c>
      <c r="N23">
        <f t="shared" si="0"/>
        <v>4.6100000000000003</v>
      </c>
      <c r="P23" s="2">
        <f t="shared" si="3"/>
        <v>4.7043272226750048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6.1149195554814932</v>
      </c>
      <c r="I24">
        <f>0.5*G22+0.5*G26</f>
        <v>-0.17517650861375911</v>
      </c>
      <c r="J24">
        <f t="shared" si="5"/>
        <v>5.9397430468677346</v>
      </c>
      <c r="M24">
        <f t="shared" si="2"/>
        <v>2000</v>
      </c>
      <c r="N24">
        <f t="shared" si="0"/>
        <v>7.15</v>
      </c>
      <c r="P24" s="2">
        <f t="shared" si="3"/>
        <v>5.9397430468677346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7.8560637006223759</v>
      </c>
      <c r="I25">
        <f>0.25*G22+0.75*G26</f>
        <v>-0.31155744746475533</v>
      </c>
      <c r="J25">
        <f t="shared" si="5"/>
        <v>7.5445062531576204</v>
      </c>
      <c r="M25">
        <f t="shared" si="2"/>
        <v>2001</v>
      </c>
      <c r="N25">
        <f t="shared" si="0"/>
        <v>6.54</v>
      </c>
      <c r="P25" s="2">
        <f t="shared" si="3"/>
        <v>7.5445062531576204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Distillate_Prices!AR39</f>
        <v>6.73</v>
      </c>
      <c r="F26">
        <f t="shared" si="1"/>
        <v>7.177938386315752</v>
      </c>
      <c r="G26">
        <f>E26-F26</f>
        <v>-0.44793838631575156</v>
      </c>
      <c r="H26">
        <f>G26^2</f>
        <v>0.2006487979351595</v>
      </c>
      <c r="I26">
        <f>G26</f>
        <v>-0.44793838631575156</v>
      </c>
      <c r="J26">
        <f t="shared" si="5"/>
        <v>6.73</v>
      </c>
      <c r="M26">
        <f t="shared" si="2"/>
        <v>2002</v>
      </c>
      <c r="N26">
        <f t="shared" si="0"/>
        <v>5.96</v>
      </c>
      <c r="O26">
        <f>E26</f>
        <v>6.73</v>
      </c>
      <c r="P26" s="2">
        <f t="shared" si="3"/>
        <v>6.73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7.1849782405522387</v>
      </c>
      <c r="I27">
        <f>0.75*G26+0.25*G30</f>
        <v>-1.1502722846379223</v>
      </c>
      <c r="J27">
        <f t="shared" si="5"/>
        <v>6.0347059559143164</v>
      </c>
      <c r="M27">
        <f t="shared" si="2"/>
        <v>2003</v>
      </c>
      <c r="N27">
        <f t="shared" si="0"/>
        <v>7.23</v>
      </c>
      <c r="P27" s="2">
        <f t="shared" si="3"/>
        <v>6.0347059559143164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8.9591212412927845</v>
      </c>
      <c r="I28">
        <f>0.5*G26+0.5*G30</f>
        <v>-1.8526061829600931</v>
      </c>
      <c r="J28">
        <f t="shared" si="5"/>
        <v>7.1065150583326915</v>
      </c>
      <c r="M28">
        <f t="shared" si="2"/>
        <v>2004</v>
      </c>
      <c r="N28">
        <f t="shared" si="0"/>
        <v>9.4499999999999993</v>
      </c>
      <c r="P28" s="2">
        <f t="shared" si="3"/>
        <v>7.1065150583326915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12.067310665315269</v>
      </c>
      <c r="I29">
        <f>0.25*G26+0.75*G30</f>
        <v>-2.5549400812822638</v>
      </c>
      <c r="J29">
        <f t="shared" si="5"/>
        <v>9.512370584033004</v>
      </c>
      <c r="M29">
        <f t="shared" si="2"/>
        <v>2005</v>
      </c>
      <c r="N29">
        <f t="shared" si="0"/>
        <v>13.35</v>
      </c>
      <c r="P29" s="2">
        <f t="shared" si="3"/>
        <v>9.512370584033004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Distillate_Prices!AR43</f>
        <v>12.52</v>
      </c>
      <c r="F30">
        <f t="shared" si="1"/>
        <v>15.777273979604434</v>
      </c>
      <c r="G30">
        <f>E30-F30</f>
        <v>-3.2572739796044345</v>
      </c>
      <c r="H30">
        <f>G30^2</f>
        <v>10.60983377820811</v>
      </c>
      <c r="I30">
        <f>G30</f>
        <v>-3.2572739796044345</v>
      </c>
      <c r="J30">
        <f t="shared" si="5"/>
        <v>12.52</v>
      </c>
      <c r="M30">
        <f t="shared" si="2"/>
        <v>2006</v>
      </c>
      <c r="N30">
        <f t="shared" si="0"/>
        <v>15.31</v>
      </c>
      <c r="O30">
        <f>E30</f>
        <v>12.52</v>
      </c>
      <c r="P30" s="2">
        <f t="shared" si="3"/>
        <v>12.52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17.826051871917603</v>
      </c>
      <c r="I31">
        <f>0.75*G30+0.25*G34</f>
        <v>-2.0658525552361597</v>
      </c>
      <c r="J31">
        <f t="shared" si="5"/>
        <v>15.760199316681444</v>
      </c>
      <c r="M31">
        <f t="shared" si="2"/>
        <v>2007</v>
      </c>
      <c r="N31">
        <f t="shared" si="0"/>
        <v>16.809999999999999</v>
      </c>
      <c r="P31" s="2">
        <f t="shared" si="3"/>
        <v>15.760199316681444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21.241229784625212</v>
      </c>
      <c r="I32">
        <f>0.5*G30+0.5*G34</f>
        <v>-0.87443113086788493</v>
      </c>
      <c r="J32">
        <f t="shared" si="5"/>
        <v>20.366798653757328</v>
      </c>
      <c r="M32">
        <f t="shared" si="2"/>
        <v>2008</v>
      </c>
      <c r="N32">
        <f t="shared" si="0"/>
        <v>23.12</v>
      </c>
      <c r="P32" s="2">
        <f t="shared" si="3"/>
        <v>20.366798653757328</v>
      </c>
    </row>
    <row r="33" spans="3:22" x14ac:dyDescent="0.2">
      <c r="C33">
        <f t="shared" si="4"/>
        <v>2009</v>
      </c>
      <c r="D33">
        <f>'Dist-311'!D33</f>
        <v>13.8</v>
      </c>
      <c r="F33">
        <f t="shared" si="1"/>
        <v>22.773793185222036</v>
      </c>
      <c r="I33">
        <f>0.25*G30+0.75*G34</f>
        <v>0.31699029350038987</v>
      </c>
      <c r="J33">
        <f t="shared" si="5"/>
        <v>23.090783478722425</v>
      </c>
      <c r="M33">
        <f t="shared" si="2"/>
        <v>2009</v>
      </c>
      <c r="N33">
        <f t="shared" si="0"/>
        <v>13.8</v>
      </c>
      <c r="P33" s="2">
        <f t="shared" si="3"/>
        <v>23.090783478722425</v>
      </c>
    </row>
    <row r="34" spans="3:22" x14ac:dyDescent="0.2">
      <c r="C34">
        <f t="shared" si="4"/>
        <v>2010</v>
      </c>
      <c r="D34">
        <f>[4]Prices!N30</f>
        <v>17.37</v>
      </c>
      <c r="E34" s="3">
        <f>Distillate_Prices!AR47</f>
        <v>18.37</v>
      </c>
      <c r="F34">
        <f>$H$3*D34+$I$3*D33</f>
        <v>16.861588282131336</v>
      </c>
      <c r="G34">
        <f>E34-F34</f>
        <v>1.5084117178686647</v>
      </c>
      <c r="H34">
        <f>G34^2</f>
        <v>2.2753059106034961</v>
      </c>
      <c r="I34">
        <f>G34</f>
        <v>1.5084117178686647</v>
      </c>
      <c r="J34">
        <f>F34+I34</f>
        <v>18.37</v>
      </c>
      <c r="M34">
        <f>C34</f>
        <v>2010</v>
      </c>
      <c r="N34">
        <f t="shared" si="0"/>
        <v>17.37</v>
      </c>
      <c r="O34">
        <f>E34</f>
        <v>18.37</v>
      </c>
      <c r="P34" s="2">
        <f>J34</f>
        <v>18.37</v>
      </c>
    </row>
    <row r="35" spans="3:22" x14ac:dyDescent="0.2">
      <c r="C35">
        <f t="shared" si="4"/>
        <v>2011</v>
      </c>
      <c r="D35">
        <f>[4]Prices!N31</f>
        <v>22.53</v>
      </c>
      <c r="F35">
        <f t="shared" ref="F35:F42" si="6">$H$3*D35+$I$3*D34</f>
        <v>21.462099240824855</v>
      </c>
      <c r="I35">
        <f>0.75*G34+0.25*G38</f>
        <v>1.531897586035651</v>
      </c>
      <c r="J35">
        <f t="shared" ref="J35:J42" si="7">F35+I35</f>
        <v>22.993996826860506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22.993996826860506</v>
      </c>
    </row>
    <row r="36" spans="3:22" x14ac:dyDescent="0.2">
      <c r="C36">
        <f t="shared" si="4"/>
        <v>2012</v>
      </c>
      <c r="D36">
        <f>[4]Prices!N32</f>
        <v>23.69</v>
      </c>
      <c r="F36">
        <f t="shared" si="6"/>
        <v>25.857784639329441</v>
      </c>
      <c r="I36">
        <f>0.5*G34+0.5*G38</f>
        <v>1.5553834542026372</v>
      </c>
      <c r="J36">
        <f t="shared" si="7"/>
        <v>27.413168093532079</v>
      </c>
      <c r="M36">
        <f t="shared" si="8"/>
        <v>2012</v>
      </c>
      <c r="N36">
        <f t="shared" si="0"/>
        <v>23.69</v>
      </c>
      <c r="P36" s="2">
        <f t="shared" si="9"/>
        <v>27.413168093532079</v>
      </c>
    </row>
    <row r="37" spans="3:22" x14ac:dyDescent="0.2">
      <c r="C37">
        <f t="shared" si="4"/>
        <v>2013</v>
      </c>
      <c r="D37">
        <f>[4]Prices!N33</f>
        <v>23.53</v>
      </c>
      <c r="F37">
        <f t="shared" si="6"/>
        <v>26.695387627507891</v>
      </c>
      <c r="I37">
        <f>0.25*G34+0.75*G38</f>
        <v>1.5788693223696235</v>
      </c>
      <c r="J37">
        <f t="shared" si="7"/>
        <v>28.274256949877515</v>
      </c>
      <c r="M37">
        <f t="shared" si="8"/>
        <v>2013</v>
      </c>
      <c r="N37">
        <f t="shared" si="0"/>
        <v>23.53</v>
      </c>
      <c r="P37" s="2">
        <f t="shared" si="9"/>
        <v>28.274256949877515</v>
      </c>
    </row>
    <row r="38" spans="3:22" x14ac:dyDescent="0.2">
      <c r="C38">
        <f t="shared" si="4"/>
        <v>2014</v>
      </c>
      <c r="D38">
        <f>[4]Prices!N34</f>
        <v>23.49</v>
      </c>
      <c r="E38" s="3">
        <f>Distillate_Prices!AR51</f>
        <v>28.16</v>
      </c>
      <c r="F38">
        <f t="shared" si="6"/>
        <v>26.55764480946339</v>
      </c>
      <c r="G38">
        <f>E38-F38</f>
        <v>1.6023551905366098</v>
      </c>
      <c r="H38">
        <f>G38^2</f>
        <v>2.567542156639615</v>
      </c>
      <c r="I38">
        <f>G38</f>
        <v>1.6023551905366098</v>
      </c>
      <c r="J38">
        <f t="shared" si="7"/>
        <v>28.16</v>
      </c>
      <c r="M38">
        <f t="shared" si="8"/>
        <v>2014</v>
      </c>
      <c r="N38">
        <f t="shared" si="0"/>
        <v>23.49</v>
      </c>
      <c r="O38">
        <f>E38</f>
        <v>28.16</v>
      </c>
      <c r="P38" s="2">
        <f t="shared" si="9"/>
        <v>28.16</v>
      </c>
    </row>
    <row r="39" spans="3:22" x14ac:dyDescent="0.2">
      <c r="C39">
        <f t="shared" si="4"/>
        <v>2015</v>
      </c>
      <c r="D39">
        <f>[4]Prices!N35</f>
        <v>14.22</v>
      </c>
      <c r="F39">
        <f t="shared" si="6"/>
        <v>23.209519285207648</v>
      </c>
      <c r="I39" s="16">
        <f>I38</f>
        <v>1.6023551905366098</v>
      </c>
      <c r="J39">
        <f t="shared" si="7"/>
        <v>24.811874475744258</v>
      </c>
      <c r="M39">
        <f t="shared" si="8"/>
        <v>2015</v>
      </c>
      <c r="N39">
        <f t="shared" si="0"/>
        <v>14.22</v>
      </c>
      <c r="P39" s="2">
        <f t="shared" si="9"/>
        <v>24.811874475744258</v>
      </c>
    </row>
    <row r="40" spans="3:22" x14ac:dyDescent="0.2">
      <c r="C40">
        <f t="shared" si="4"/>
        <v>2016</v>
      </c>
      <c r="D40">
        <f>[4]Prices!N36</f>
        <v>12.11</v>
      </c>
      <c r="F40">
        <f t="shared" si="6"/>
        <v>15.303298613307017</v>
      </c>
      <c r="I40" s="16">
        <f t="shared" ref="I40:I42" si="10">I39</f>
        <v>1.6023551905366098</v>
      </c>
      <c r="J40">
        <f t="shared" si="7"/>
        <v>16.905653803843627</v>
      </c>
      <c r="M40">
        <f t="shared" si="8"/>
        <v>2016</v>
      </c>
      <c r="N40">
        <f t="shared" si="0"/>
        <v>12.11</v>
      </c>
      <c r="P40" s="2">
        <f t="shared" si="9"/>
        <v>16.905653803843627</v>
      </c>
    </row>
    <row r="41" spans="3:22" x14ac:dyDescent="0.2">
      <c r="C41">
        <f t="shared" si="4"/>
        <v>2017</v>
      </c>
      <c r="D41">
        <f>[4]Prices!N37</f>
        <v>14.18</v>
      </c>
      <c r="F41">
        <f t="shared" si="6"/>
        <v>14.416330244274615</v>
      </c>
      <c r="I41" s="16">
        <f t="shared" si="10"/>
        <v>1.6023551905366098</v>
      </c>
      <c r="J41">
        <f t="shared" si="7"/>
        <v>16.018685434811225</v>
      </c>
      <c r="M41">
        <f t="shared" si="8"/>
        <v>2017</v>
      </c>
      <c r="N41">
        <f t="shared" si="0"/>
        <v>14.18</v>
      </c>
      <c r="P41" s="2">
        <f t="shared" si="9"/>
        <v>16.018685434811225</v>
      </c>
    </row>
    <row r="42" spans="3:22" x14ac:dyDescent="0.2">
      <c r="C42">
        <f t="shared" si="4"/>
        <v>2018</v>
      </c>
      <c r="D42">
        <f>[4]Prices!N38</f>
        <v>16.79</v>
      </c>
      <c r="F42">
        <f t="shared" si="6"/>
        <v>16.947178811020756</v>
      </c>
      <c r="I42" s="16">
        <f t="shared" si="10"/>
        <v>1.6023551905366098</v>
      </c>
      <c r="J42">
        <f t="shared" si="7"/>
        <v>18.549534001557365</v>
      </c>
      <c r="M42">
        <f t="shared" si="8"/>
        <v>2018</v>
      </c>
      <c r="N42">
        <f t="shared" si="0"/>
        <v>16.79</v>
      </c>
      <c r="P42" s="2">
        <f t="shared" si="9"/>
        <v>18.549534001557365</v>
      </c>
    </row>
    <row r="43" spans="3:22" x14ac:dyDescent="0.2">
      <c r="I43" s="18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8"/>
      <c r="U43" s="17"/>
      <c r="V43" s="17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C2:P42"/>
  <sheetViews>
    <sheetView topLeftCell="A5" workbookViewId="0">
      <selection activeCell="N45" sqref="N45"/>
    </sheetView>
  </sheetViews>
  <sheetFormatPr defaultRowHeight="12.75" x14ac:dyDescent="0.2"/>
  <cols>
    <col min="9" max="9" width="11.140625" customWidth="1"/>
    <col min="10" max="10" width="10.7109375" customWidth="1"/>
  </cols>
  <sheetData>
    <row r="2" spans="3:16" x14ac:dyDescent="0.2">
      <c r="K2" s="9" t="s">
        <v>35</v>
      </c>
    </row>
    <row r="3" spans="3:16" x14ac:dyDescent="0.2">
      <c r="H3" s="4">
        <v>0.98292360693433667</v>
      </c>
      <c r="I3" s="4">
        <v>0</v>
      </c>
      <c r="K3">
        <v>0</v>
      </c>
    </row>
    <row r="4" spans="3:16" x14ac:dyDescent="0.2">
      <c r="H4">
        <f>SUM(H9:H38)</f>
        <v>54.015630996675867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0.26262912232463709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6.1629310154782901</v>
      </c>
      <c r="I8">
        <f>G9</f>
        <v>0.26262912232463709</v>
      </c>
      <c r="J8">
        <f>F8+I8</f>
        <v>6.4255601378029272</v>
      </c>
      <c r="M8">
        <f t="shared" ref="M8:M33" si="2">C8</f>
        <v>1984</v>
      </c>
      <c r="N8">
        <f t="shared" si="0"/>
        <v>6.27</v>
      </c>
      <c r="P8" s="2">
        <f t="shared" ref="P8:P33" si="3">J8</f>
        <v>6.4255601378029272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Distillate_Prices!AS22</f>
        <v>6.17</v>
      </c>
      <c r="F9">
        <f t="shared" si="1"/>
        <v>5.9073708776753628</v>
      </c>
      <c r="G9">
        <f>E9-F9</f>
        <v>0.26262912232463709</v>
      </c>
      <c r="H9">
        <f>G9^2</f>
        <v>6.8974055893009187E-2</v>
      </c>
      <c r="I9">
        <f>G9</f>
        <v>0.26262912232463709</v>
      </c>
      <c r="J9">
        <f t="shared" ref="J9:J33" si="5">F9+I9</f>
        <v>6.17</v>
      </c>
      <c r="M9">
        <f t="shared" si="2"/>
        <v>1985</v>
      </c>
      <c r="N9">
        <f t="shared" si="0"/>
        <v>6.01</v>
      </c>
      <c r="O9">
        <f>E9</f>
        <v>6.17</v>
      </c>
      <c r="P9" s="2">
        <f t="shared" si="3"/>
        <v>6.17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3.803914358835883</v>
      </c>
      <c r="I10">
        <f>(0.67*G9+0.33*G12)</f>
        <v>0.35969518193013233</v>
      </c>
      <c r="J10">
        <f t="shared" si="5"/>
        <v>4.1636095407660152</v>
      </c>
      <c r="M10">
        <f t="shared" si="2"/>
        <v>1986</v>
      </c>
      <c r="N10">
        <f t="shared" si="0"/>
        <v>3.87</v>
      </c>
      <c r="P10" s="2">
        <f t="shared" si="3"/>
        <v>4.1636095407660152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4.2265715098176475</v>
      </c>
      <c r="I11">
        <f>(0.33*G9+0.67*G12)</f>
        <v>0.45970263728124861</v>
      </c>
      <c r="J11">
        <f t="shared" si="5"/>
        <v>4.6862741470988958</v>
      </c>
      <c r="M11">
        <f t="shared" si="2"/>
        <v>1987</v>
      </c>
      <c r="N11">
        <f t="shared" si="0"/>
        <v>4.3</v>
      </c>
      <c r="P11" s="2">
        <f t="shared" si="3"/>
        <v>4.6862741470988958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Distillate_Prices!AS25</f>
        <v>4.4000000000000004</v>
      </c>
      <c r="F12">
        <f t="shared" si="1"/>
        <v>3.8432313031132566</v>
      </c>
      <c r="G12">
        <f>E12-F12</f>
        <v>0.5567686968867438</v>
      </c>
      <c r="H12">
        <f>G12^2</f>
        <v>0.30999138183296276</v>
      </c>
      <c r="I12">
        <f>G12</f>
        <v>0.5567686968867438</v>
      </c>
      <c r="J12">
        <f t="shared" si="5"/>
        <v>4.4000000000000004</v>
      </c>
      <c r="M12">
        <f t="shared" si="2"/>
        <v>1988</v>
      </c>
      <c r="N12">
        <f t="shared" si="0"/>
        <v>3.91</v>
      </c>
      <c r="O12">
        <f>E12</f>
        <v>4.4000000000000004</v>
      </c>
      <c r="P12" s="2">
        <f t="shared" si="3"/>
        <v>4.4000000000000004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4.5214485918979479</v>
      </c>
      <c r="I13">
        <f>(0.67*G12+0.33*G15)</f>
        <v>0.51622013176381287</v>
      </c>
      <c r="J13">
        <f t="shared" si="5"/>
        <v>5.0376687236617608</v>
      </c>
      <c r="M13">
        <f t="shared" si="2"/>
        <v>1989</v>
      </c>
      <c r="N13">
        <f t="shared" si="0"/>
        <v>4.5999999999999996</v>
      </c>
      <c r="P13" s="2">
        <f t="shared" si="3"/>
        <v>5.0376687236617608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5.5240306709709719</v>
      </c>
      <c r="I14">
        <f>(0.33*G12+0.67*G15)</f>
        <v>0.47444282224321738</v>
      </c>
      <c r="J14">
        <f t="shared" si="5"/>
        <v>5.9984734932141892</v>
      </c>
      <c r="M14">
        <f t="shared" si="2"/>
        <v>1990</v>
      </c>
      <c r="N14">
        <f t="shared" si="0"/>
        <v>5.62</v>
      </c>
      <c r="P14" s="2">
        <f t="shared" si="3"/>
        <v>5.9984734932141892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Distillate_Prices!AS28</f>
        <v>5.3780000000000001</v>
      </c>
      <c r="F15">
        <f t="shared" si="1"/>
        <v>4.9441057428797137</v>
      </c>
      <c r="G15">
        <f>E15-F15</f>
        <v>0.4338942571202864</v>
      </c>
      <c r="H15">
        <f>G15^2</f>
        <v>0.18826422636196521</v>
      </c>
      <c r="I15">
        <f>G15</f>
        <v>0.4338942571202864</v>
      </c>
      <c r="J15">
        <f t="shared" si="5"/>
        <v>5.3780000000000001</v>
      </c>
      <c r="M15">
        <f t="shared" si="2"/>
        <v>1991</v>
      </c>
      <c r="N15">
        <f t="shared" si="0"/>
        <v>5.03</v>
      </c>
      <c r="O15">
        <f>E15</f>
        <v>5.3780000000000001</v>
      </c>
      <c r="P15" s="2">
        <f t="shared" si="3"/>
        <v>5.3780000000000001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4.7868379657702196</v>
      </c>
      <c r="I16">
        <f>(0.67*G15+0.33*G18)</f>
        <v>0.15174382113850213</v>
      </c>
      <c r="J16">
        <f t="shared" si="5"/>
        <v>4.9385817869087214</v>
      </c>
      <c r="M16">
        <f t="shared" si="2"/>
        <v>1992</v>
      </c>
      <c r="N16">
        <f t="shared" si="0"/>
        <v>4.87</v>
      </c>
      <c r="P16" s="2">
        <f t="shared" si="3"/>
        <v>4.9385817869087214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4.7278625493541586</v>
      </c>
      <c r="I17">
        <f>(0.33*G15+0.67*G18)</f>
        <v>-0.1389566280548514</v>
      </c>
      <c r="J17">
        <f t="shared" si="5"/>
        <v>4.5889059212993075</v>
      </c>
      <c r="M17">
        <f t="shared" si="2"/>
        <v>1993</v>
      </c>
      <c r="N17">
        <f t="shared" si="0"/>
        <v>4.8099999999999996</v>
      </c>
      <c r="P17" s="2">
        <f t="shared" si="3"/>
        <v>4.5889059212993075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Distillate_Prices!AS31</f>
        <v>4.12</v>
      </c>
      <c r="F18">
        <f t="shared" si="1"/>
        <v>4.5411070640366358</v>
      </c>
      <c r="G18">
        <f>E18-F18</f>
        <v>-0.42110706403663567</v>
      </c>
      <c r="H18">
        <f>G18^2</f>
        <v>0.17733115938155516</v>
      </c>
      <c r="I18">
        <f>G18</f>
        <v>-0.42110706403663567</v>
      </c>
      <c r="J18">
        <f t="shared" si="5"/>
        <v>4.12</v>
      </c>
      <c r="M18">
        <f t="shared" si="2"/>
        <v>1994</v>
      </c>
      <c r="N18">
        <f t="shared" si="0"/>
        <v>4.62</v>
      </c>
      <c r="O18">
        <f>E18</f>
        <v>4.12</v>
      </c>
      <c r="P18" s="2">
        <f t="shared" si="3"/>
        <v>4.12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4.5607655361753219</v>
      </c>
      <c r="I19">
        <f>0.75*G18+0.25*G22</f>
        <v>-9.1211213979149219E-2</v>
      </c>
      <c r="J19">
        <f t="shared" si="5"/>
        <v>4.4695543221961724</v>
      </c>
      <c r="M19">
        <f t="shared" si="2"/>
        <v>1995</v>
      </c>
      <c r="N19">
        <f t="shared" si="0"/>
        <v>4.6399999999999997</v>
      </c>
      <c r="P19" s="2">
        <f t="shared" si="3"/>
        <v>4.4695543221961724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5.4650552545549118</v>
      </c>
      <c r="I20">
        <f>0.5*G18+0.5*G22</f>
        <v>0.23868463607833723</v>
      </c>
      <c r="J20">
        <f t="shared" si="5"/>
        <v>5.7037398906332495</v>
      </c>
      <c r="M20">
        <f t="shared" si="2"/>
        <v>1996</v>
      </c>
      <c r="N20">
        <f t="shared" si="0"/>
        <v>5.56</v>
      </c>
      <c r="P20" s="2">
        <f t="shared" si="3"/>
        <v>5.7037398906332495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5.0423981035731469</v>
      </c>
      <c r="I21">
        <f>0.25*G18+0.75*G22</f>
        <v>0.56858048613582368</v>
      </c>
      <c r="J21">
        <f t="shared" si="5"/>
        <v>5.6109785897089708</v>
      </c>
      <c r="M21">
        <f t="shared" si="2"/>
        <v>1997</v>
      </c>
      <c r="N21">
        <f t="shared" si="0"/>
        <v>5.13</v>
      </c>
      <c r="P21" s="2">
        <f t="shared" si="3"/>
        <v>5.6109785897089708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Distillate_Prices!AS35</f>
        <v>4.84</v>
      </c>
      <c r="F22">
        <f t="shared" si="1"/>
        <v>3.9415236638066897</v>
      </c>
      <c r="G22">
        <f>E22-F22</f>
        <v>0.89847633619331013</v>
      </c>
      <c r="H22">
        <f>G22^2</f>
        <v>0.80725972669935409</v>
      </c>
      <c r="I22">
        <f>G22</f>
        <v>0.89847633619331013</v>
      </c>
      <c r="J22">
        <f t="shared" si="5"/>
        <v>4.84</v>
      </c>
      <c r="M22">
        <f t="shared" si="2"/>
        <v>1998</v>
      </c>
      <c r="N22">
        <f t="shared" si="0"/>
        <v>4.01</v>
      </c>
      <c r="O22">
        <f>E22</f>
        <v>4.84</v>
      </c>
      <c r="P22" s="2">
        <f t="shared" si="3"/>
        <v>4.84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4.5312778279672923</v>
      </c>
      <c r="I23">
        <f>0.75*G22+0.25*G26</f>
        <v>1.1418010778128211</v>
      </c>
      <c r="J23">
        <f t="shared" si="5"/>
        <v>5.6730789057801134</v>
      </c>
      <c r="M23">
        <f t="shared" si="2"/>
        <v>1999</v>
      </c>
      <c r="N23">
        <f t="shared" si="0"/>
        <v>4.6100000000000003</v>
      </c>
      <c r="P23" s="2">
        <f t="shared" si="3"/>
        <v>5.6730789057801134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7.0279037895805079</v>
      </c>
      <c r="I24">
        <f>0.5*G22+0.5*G26</f>
        <v>1.3851258194323322</v>
      </c>
      <c r="J24">
        <f t="shared" si="5"/>
        <v>8.41302960901284</v>
      </c>
      <c r="M24">
        <f t="shared" si="2"/>
        <v>2000</v>
      </c>
      <c r="N24">
        <f t="shared" si="0"/>
        <v>7.15</v>
      </c>
      <c r="P24" s="2">
        <f t="shared" si="3"/>
        <v>8.41302960901284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6.4283203893505618</v>
      </c>
      <c r="I25">
        <f>0.25*G22+0.75*G26</f>
        <v>1.6284505610518432</v>
      </c>
      <c r="J25">
        <f t="shared" si="5"/>
        <v>8.0567709504024059</v>
      </c>
      <c r="M25">
        <f t="shared" si="2"/>
        <v>2001</v>
      </c>
      <c r="N25">
        <f t="shared" si="0"/>
        <v>6.54</v>
      </c>
      <c r="P25" s="2">
        <f t="shared" si="3"/>
        <v>8.0567709504024059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Distillate_Prices!AS39</f>
        <v>7.73</v>
      </c>
      <c r="F26">
        <f t="shared" si="1"/>
        <v>5.8582246973286463</v>
      </c>
      <c r="G26">
        <f>E26-F26</f>
        <v>1.8717753026713542</v>
      </c>
      <c r="H26">
        <f>G26^2</f>
        <v>3.5035427836904396</v>
      </c>
      <c r="I26">
        <f>G26</f>
        <v>1.8717753026713542</v>
      </c>
      <c r="J26">
        <f t="shared" si="5"/>
        <v>7.73</v>
      </c>
      <c r="M26">
        <f t="shared" si="2"/>
        <v>2002</v>
      </c>
      <c r="N26">
        <f t="shared" si="0"/>
        <v>5.96</v>
      </c>
      <c r="O26">
        <f>E26</f>
        <v>7.73</v>
      </c>
      <c r="P26" s="2">
        <f t="shared" si="3"/>
        <v>7.73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7.1065376781352549</v>
      </c>
      <c r="I27">
        <f>0.75*G26+0.25*G30</f>
        <v>1.7866913714623416</v>
      </c>
      <c r="J27">
        <f t="shared" si="5"/>
        <v>8.893229049597597</v>
      </c>
      <c r="M27">
        <f t="shared" si="2"/>
        <v>2003</v>
      </c>
      <c r="N27">
        <f t="shared" si="0"/>
        <v>7.23</v>
      </c>
      <c r="P27" s="2">
        <f t="shared" si="3"/>
        <v>8.893229049597597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9.2886280855294814</v>
      </c>
      <c r="I28">
        <f>0.5*G26+0.5*G30</f>
        <v>1.701607440253329</v>
      </c>
      <c r="J28">
        <f t="shared" si="5"/>
        <v>10.990235525782811</v>
      </c>
      <c r="M28">
        <f t="shared" si="2"/>
        <v>2004</v>
      </c>
      <c r="N28">
        <f t="shared" si="0"/>
        <v>9.4499999999999993</v>
      </c>
      <c r="P28" s="2">
        <f t="shared" si="3"/>
        <v>10.990235525782811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13.122030152573394</v>
      </c>
      <c r="I29">
        <f>0.25*G26+0.75*G30</f>
        <v>1.6165235090443164</v>
      </c>
      <c r="J29">
        <f t="shared" si="5"/>
        <v>14.738553661617711</v>
      </c>
      <c r="M29">
        <f t="shared" si="2"/>
        <v>2005</v>
      </c>
      <c r="N29">
        <f t="shared" si="0"/>
        <v>13.35</v>
      </c>
      <c r="P29" s="2">
        <f t="shared" si="3"/>
        <v>14.738553661617711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Distillate_Prices!AS43</f>
        <v>16.579999999999998</v>
      </c>
      <c r="F30">
        <f t="shared" si="1"/>
        <v>15.048560422164694</v>
      </c>
      <c r="G30">
        <f>E30-F30</f>
        <v>1.5314395778353038</v>
      </c>
      <c r="H30">
        <f>G30^2</f>
        <v>2.3453071805603738</v>
      </c>
      <c r="I30">
        <f>G30</f>
        <v>1.5314395778353038</v>
      </c>
      <c r="J30">
        <f t="shared" si="5"/>
        <v>16.579999999999998</v>
      </c>
      <c r="M30">
        <f t="shared" si="2"/>
        <v>2006</v>
      </c>
      <c r="N30">
        <f t="shared" si="0"/>
        <v>15.31</v>
      </c>
      <c r="O30">
        <f>E30</f>
        <v>16.579999999999998</v>
      </c>
      <c r="P30" s="2">
        <f t="shared" si="3"/>
        <v>16.579999999999998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16.522945832566197</v>
      </c>
      <c r="I31">
        <f>0.75*G30+0.25*G34</f>
        <v>2.2752339202641201</v>
      </c>
      <c r="J31">
        <f t="shared" si="5"/>
        <v>18.798179752830318</v>
      </c>
      <c r="M31">
        <f t="shared" si="2"/>
        <v>2007</v>
      </c>
      <c r="N31">
        <f t="shared" si="0"/>
        <v>16.809999999999999</v>
      </c>
      <c r="P31" s="2">
        <f t="shared" si="3"/>
        <v>18.798179752830318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22.725193792321864</v>
      </c>
      <c r="I32">
        <f>0.5*G30+0.5*G34</f>
        <v>3.0190282626929363</v>
      </c>
      <c r="J32">
        <f t="shared" si="5"/>
        <v>25.744222055014802</v>
      </c>
      <c r="M32">
        <f t="shared" si="2"/>
        <v>2008</v>
      </c>
      <c r="N32">
        <f t="shared" si="0"/>
        <v>23.12</v>
      </c>
      <c r="P32" s="2">
        <f t="shared" si="3"/>
        <v>25.744222055014802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13.564345775693846</v>
      </c>
      <c r="I33">
        <f>0.25*G30+0.75*G34</f>
        <v>3.7628226051217526</v>
      </c>
      <c r="J33">
        <f t="shared" si="5"/>
        <v>17.3271683808156</v>
      </c>
      <c r="M33">
        <f t="shared" si="2"/>
        <v>2009</v>
      </c>
      <c r="N33">
        <f t="shared" si="0"/>
        <v>13.8</v>
      </c>
      <c r="P33" s="2">
        <f t="shared" si="3"/>
        <v>17.3271683808156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Distillate_Prices!AS47</f>
        <v>21.58</v>
      </c>
      <c r="F34">
        <f>$H$3*D34+$I$3*D33</f>
        <v>17.073383052449429</v>
      </c>
      <c r="G34">
        <f>E34-F34</f>
        <v>4.5066169475505689</v>
      </c>
      <c r="H34">
        <f>G34^2</f>
        <v>20.309596311950006</v>
      </c>
      <c r="I34">
        <f>G34</f>
        <v>4.5066169475505689</v>
      </c>
      <c r="J34">
        <f>F34+I34</f>
        <v>21.58</v>
      </c>
      <c r="M34">
        <f>C34</f>
        <v>2010</v>
      </c>
      <c r="N34">
        <f t="shared" si="0"/>
        <v>17.37</v>
      </c>
      <c r="O34">
        <f>E34</f>
        <v>21.58</v>
      </c>
      <c r="P34" s="2">
        <f>J34</f>
        <v>21.58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22.145268864230605</v>
      </c>
      <c r="I35">
        <f>0.75*G34+0.25*G38</f>
        <v>2.0977438289410353</v>
      </c>
      <c r="J35">
        <f t="shared" ref="J35:J42" si="7">F35+I35</f>
        <v>24.243012693171639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24.243012693171639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23.285460248274436</v>
      </c>
      <c r="I36">
        <f>0.5*G34+0.5*G38</f>
        <v>-0.31112928966849829</v>
      </c>
      <c r="J36">
        <f t="shared" si="7"/>
        <v>22.97433095860594</v>
      </c>
      <c r="M36">
        <f t="shared" si="8"/>
        <v>2012</v>
      </c>
      <c r="N36">
        <f t="shared" si="0"/>
        <v>23.69</v>
      </c>
      <c r="P36" s="2">
        <f t="shared" si="9"/>
        <v>22.97433095860594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23.128192471164944</v>
      </c>
      <c r="I37">
        <f>0.25*G34+0.75*G38</f>
        <v>-2.7200024082780319</v>
      </c>
      <c r="J37">
        <f t="shared" si="7"/>
        <v>20.408190062886913</v>
      </c>
      <c r="M37">
        <f t="shared" si="8"/>
        <v>2013</v>
      </c>
      <c r="N37">
        <f t="shared" si="0"/>
        <v>23.53</v>
      </c>
      <c r="P37" s="2">
        <f t="shared" si="9"/>
        <v>20.408190062886913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Distillate_Prices!AS51</f>
        <v>17.96</v>
      </c>
      <c r="F38">
        <f t="shared" si="6"/>
        <v>23.088875526887566</v>
      </c>
      <c r="G38">
        <f>E38-F38</f>
        <v>-5.1288755268875654</v>
      </c>
      <c r="H38">
        <f>G38^2</f>
        <v>26.305364170306202</v>
      </c>
      <c r="I38">
        <f>G38</f>
        <v>-5.1288755268875654</v>
      </c>
      <c r="J38">
        <f t="shared" si="7"/>
        <v>17.96</v>
      </c>
      <c r="M38">
        <f t="shared" si="8"/>
        <v>2014</v>
      </c>
      <c r="N38">
        <f t="shared" si="0"/>
        <v>23.49</v>
      </c>
      <c r="O38">
        <f>E38</f>
        <v>17.96</v>
      </c>
      <c r="P38" s="2">
        <f t="shared" si="9"/>
        <v>17.96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13.977173690606268</v>
      </c>
      <c r="I39" s="16">
        <f>I38</f>
        <v>-5.1288755268875654</v>
      </c>
      <c r="J39">
        <f t="shared" si="7"/>
        <v>8.8482981637187024</v>
      </c>
      <c r="M39">
        <f t="shared" si="8"/>
        <v>2015</v>
      </c>
      <c r="N39">
        <f t="shared" si="0"/>
        <v>14.22</v>
      </c>
      <c r="P39" s="2">
        <f t="shared" si="9"/>
        <v>8.8482981637187024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11.903204879974817</v>
      </c>
      <c r="I40" s="16">
        <v>-4.5</v>
      </c>
      <c r="J40">
        <f t="shared" si="7"/>
        <v>7.4032048799748171</v>
      </c>
      <c r="M40">
        <f t="shared" si="8"/>
        <v>2016</v>
      </c>
      <c r="N40">
        <f t="shared" si="0"/>
        <v>12.11</v>
      </c>
      <c r="P40" s="2">
        <f t="shared" si="9"/>
        <v>7.4032048799748171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13.937856746328894</v>
      </c>
      <c r="I41" s="16">
        <v>-4</v>
      </c>
      <c r="J41">
        <f t="shared" si="7"/>
        <v>9.9378567463288938</v>
      </c>
      <c r="M41">
        <f t="shared" si="8"/>
        <v>2017</v>
      </c>
      <c r="N41">
        <f t="shared" si="0"/>
        <v>14.18</v>
      </c>
      <c r="P41" s="2">
        <f t="shared" si="9"/>
        <v>9.9378567463288938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16.50328736042751</v>
      </c>
      <c r="I42" s="16">
        <v>-3.5</v>
      </c>
      <c r="J42">
        <f t="shared" si="7"/>
        <v>13.00328736042751</v>
      </c>
      <c r="M42">
        <f t="shared" si="8"/>
        <v>2018</v>
      </c>
      <c r="N42">
        <f t="shared" si="0"/>
        <v>16.79</v>
      </c>
      <c r="P42" s="2">
        <f t="shared" si="9"/>
        <v>13.00328736042751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C2:P42"/>
  <sheetViews>
    <sheetView topLeftCell="A4" workbookViewId="0">
      <selection activeCell="A40" sqref="A40"/>
    </sheetView>
  </sheetViews>
  <sheetFormatPr defaultRowHeight="12.75" x14ac:dyDescent="0.2"/>
  <cols>
    <col min="9" max="9" width="11.140625" customWidth="1"/>
    <col min="10" max="10" width="10" customWidth="1"/>
  </cols>
  <sheetData>
    <row r="2" spans="3:16" x14ac:dyDescent="0.2">
      <c r="K2" s="9" t="s">
        <v>35</v>
      </c>
    </row>
    <row r="3" spans="3:16" x14ac:dyDescent="0.2">
      <c r="H3" s="4">
        <v>0.70528599396741642</v>
      </c>
      <c r="I3" s="4">
        <v>0.5372296602406893</v>
      </c>
      <c r="K3">
        <v>0</v>
      </c>
    </row>
    <row r="4" spans="3:16" x14ac:dyDescent="0.2">
      <c r="H4">
        <f>SUM(H9:H38)</f>
        <v>3.7179018481374615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-1.0171987934532947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7.8442961179088915</v>
      </c>
      <c r="I8">
        <f>G9</f>
        <v>-1.0171987934532947</v>
      </c>
      <c r="J8">
        <f>F8+I8</f>
        <v>6.8270973244555968</v>
      </c>
      <c r="M8">
        <f t="shared" ref="M8:M33" si="2">C8</f>
        <v>1984</v>
      </c>
      <c r="N8">
        <f t="shared" si="0"/>
        <v>6.27</v>
      </c>
      <c r="P8" s="2">
        <f t="shared" ref="P8:P33" si="3">J8</f>
        <v>6.8270973244555968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Distillate_Prices!AT22</f>
        <v>6.59</v>
      </c>
      <c r="F9">
        <f t="shared" si="1"/>
        <v>7.6071987934532945</v>
      </c>
      <c r="G9">
        <f>E9-F9</f>
        <v>-1.0171987934532947</v>
      </c>
      <c r="H9">
        <f>G9^2</f>
        <v>1.0346933854028384</v>
      </c>
      <c r="I9">
        <f>G9</f>
        <v>-1.0171987934532947</v>
      </c>
      <c r="J9">
        <f t="shared" ref="J9:J33" si="5">F9+I9</f>
        <v>6.59</v>
      </c>
      <c r="M9">
        <f t="shared" si="2"/>
        <v>1985</v>
      </c>
      <c r="N9">
        <f t="shared" si="0"/>
        <v>6.01</v>
      </c>
      <c r="O9">
        <f>E9</f>
        <v>6.59</v>
      </c>
      <c r="P9" s="2">
        <f t="shared" si="3"/>
        <v>6.59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5.9582070547004449</v>
      </c>
      <c r="I10">
        <f>(0.67*G9+0.33*G12)</f>
        <v>-0.63128259751140303</v>
      </c>
      <c r="J10">
        <f t="shared" si="5"/>
        <v>5.3269244571890422</v>
      </c>
      <c r="M10">
        <f t="shared" si="2"/>
        <v>1986</v>
      </c>
      <c r="N10">
        <f t="shared" si="0"/>
        <v>3.87</v>
      </c>
      <c r="P10" s="2">
        <f t="shared" si="3"/>
        <v>5.3269244571890422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5.111808559191358</v>
      </c>
      <c r="I11">
        <f>(0.33*G9+0.67*G12)</f>
        <v>-0.23367197138945411</v>
      </c>
      <c r="J11">
        <f t="shared" si="5"/>
        <v>4.8781365878019036</v>
      </c>
      <c r="M11">
        <f t="shared" si="2"/>
        <v>1987</v>
      </c>
      <c r="N11">
        <f t="shared" si="0"/>
        <v>4.3</v>
      </c>
      <c r="P11" s="2">
        <f t="shared" si="3"/>
        <v>4.8781365878019036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Distillate_Prices!AT25</f>
        <v>5.22</v>
      </c>
      <c r="F12">
        <f t="shared" si="1"/>
        <v>5.0677557754475622</v>
      </c>
      <c r="G12">
        <f>E12-F12</f>
        <v>0.15224422455243758</v>
      </c>
      <c r="H12">
        <f>G12^2</f>
        <v>2.3178303909573036E-2</v>
      </c>
      <c r="I12">
        <f>G12</f>
        <v>0.15224422455243758</v>
      </c>
      <c r="J12">
        <f t="shared" si="5"/>
        <v>5.22</v>
      </c>
      <c r="M12">
        <f t="shared" si="2"/>
        <v>1988</v>
      </c>
      <c r="N12">
        <f t="shared" si="0"/>
        <v>3.91</v>
      </c>
      <c r="O12">
        <f>E12</f>
        <v>5.22</v>
      </c>
      <c r="P12" s="2">
        <f t="shared" si="3"/>
        <v>5.22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5.3448835437912106</v>
      </c>
      <c r="I13">
        <f>(0.67*G12+0.33*G15)</f>
        <v>-0.14411671881876392</v>
      </c>
      <c r="J13">
        <f t="shared" si="5"/>
        <v>5.2007668249724466</v>
      </c>
      <c r="M13">
        <f t="shared" si="2"/>
        <v>1989</v>
      </c>
      <c r="N13">
        <f t="shared" si="0"/>
        <v>4.5999999999999996</v>
      </c>
      <c r="P13" s="2">
        <f t="shared" si="3"/>
        <v>5.2007668249724466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6.4349637232040511</v>
      </c>
      <c r="I14">
        <f>(0.33*G12+0.67*G15)</f>
        <v>-0.4494582968375776</v>
      </c>
      <c r="J14">
        <f t="shared" si="5"/>
        <v>5.9855054263664735</v>
      </c>
      <c r="M14">
        <f t="shared" si="2"/>
        <v>1990</v>
      </c>
      <c r="N14">
        <f t="shared" si="0"/>
        <v>5.62</v>
      </c>
      <c r="P14" s="2">
        <f t="shared" si="3"/>
        <v>5.9855054263664735</v>
      </c>
    </row>
    <row r="15" spans="3:16" x14ac:dyDescent="0.2">
      <c r="C15">
        <f t="shared" si="4"/>
        <v>1991</v>
      </c>
      <c r="D15">
        <f>'Dist-311'!D15</f>
        <v>5.03</v>
      </c>
      <c r="E15" s="3">
        <f>Distillate_Prices!AT28</f>
        <v>5.8209999999999997</v>
      </c>
      <c r="F15">
        <f t="shared" si="1"/>
        <v>6.5668192402087788</v>
      </c>
      <c r="G15">
        <f>E15-F15</f>
        <v>-0.7458192402087791</v>
      </c>
      <c r="H15">
        <f>G15^2</f>
        <v>0.5562463390656005</v>
      </c>
      <c r="I15">
        <f>G15</f>
        <v>-0.7458192402087791</v>
      </c>
      <c r="J15">
        <f t="shared" si="5"/>
        <v>5.8209999999999997</v>
      </c>
      <c r="M15">
        <f t="shared" si="2"/>
        <v>1991</v>
      </c>
      <c r="N15">
        <f t="shared" si="0"/>
        <v>5.03</v>
      </c>
      <c r="O15">
        <f>E15</f>
        <v>5.8209999999999997</v>
      </c>
      <c r="P15" s="2">
        <f t="shared" si="3"/>
        <v>5.8209999999999997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6.1370079816319851</v>
      </c>
      <c r="I16">
        <f>(0.67*G15+0.33*G18)</f>
        <v>-0.58962255704265099</v>
      </c>
      <c r="J16">
        <f t="shared" si="5"/>
        <v>5.5473854245893346</v>
      </c>
      <c r="M16">
        <f t="shared" si="2"/>
        <v>1992</v>
      </c>
      <c r="N16">
        <f t="shared" si="0"/>
        <v>4.87</v>
      </c>
      <c r="P16" s="2">
        <f t="shared" si="3"/>
        <v>5.5473854245893346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6.0087340763554291</v>
      </c>
      <c r="I17">
        <f>(0.33*G15+0.67*G18)</f>
        <v>-0.42869264105330679</v>
      </c>
      <c r="J17">
        <f t="shared" si="5"/>
        <v>5.5800414353021219</v>
      </c>
      <c r="M17">
        <f t="shared" si="2"/>
        <v>1993</v>
      </c>
      <c r="N17">
        <f t="shared" si="0"/>
        <v>4.8099999999999996</v>
      </c>
      <c r="P17" s="2">
        <f t="shared" si="3"/>
        <v>5.5800414353021219</v>
      </c>
    </row>
    <row r="18" spans="3:16" x14ac:dyDescent="0.2">
      <c r="C18">
        <f t="shared" si="4"/>
        <v>1994</v>
      </c>
      <c r="D18">
        <f>'Dist-311'!D18</f>
        <v>4.62</v>
      </c>
      <c r="E18" s="3">
        <f>Distillate_Prices!AT31</f>
        <v>5.57</v>
      </c>
      <c r="F18">
        <f t="shared" si="1"/>
        <v>5.8424959578871789</v>
      </c>
      <c r="G18">
        <f>E18-F18</f>
        <v>-0.27249595788717862</v>
      </c>
      <c r="H18">
        <f>G18^2</f>
        <v>7.4254047064851017E-2</v>
      </c>
      <c r="I18">
        <f>G18</f>
        <v>-0.27249595788717862</v>
      </c>
      <c r="J18">
        <f t="shared" si="5"/>
        <v>5.57</v>
      </c>
      <c r="M18">
        <f t="shared" si="2"/>
        <v>1994</v>
      </c>
      <c r="N18">
        <f t="shared" si="0"/>
        <v>4.62</v>
      </c>
      <c r="O18">
        <f>E18</f>
        <v>5.57</v>
      </c>
      <c r="P18" s="2">
        <f t="shared" si="3"/>
        <v>5.57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5.7545280423207963</v>
      </c>
      <c r="I19">
        <f>0.75*G18+0.25*G22</f>
        <v>-0.2479182166264029</v>
      </c>
      <c r="J19">
        <f t="shared" si="5"/>
        <v>5.5066098256943938</v>
      </c>
      <c r="M19">
        <f t="shared" si="2"/>
        <v>1995</v>
      </c>
      <c r="N19">
        <f t="shared" si="0"/>
        <v>4.6399999999999997</v>
      </c>
      <c r="P19" s="2">
        <f t="shared" si="3"/>
        <v>5.5066098256943938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6.4141357499756335</v>
      </c>
      <c r="I20">
        <f>0.5*G18+0.5*G22</f>
        <v>-0.22334047536562718</v>
      </c>
      <c r="J20">
        <f t="shared" si="5"/>
        <v>6.1907952746100063</v>
      </c>
      <c r="M20">
        <f t="shared" si="2"/>
        <v>1996</v>
      </c>
      <c r="N20">
        <f t="shared" si="0"/>
        <v>5.56</v>
      </c>
      <c r="P20" s="2">
        <f t="shared" si="3"/>
        <v>6.1907952746100063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6.6051140599910791</v>
      </c>
      <c r="I21">
        <f>0.25*G18+0.75*G22</f>
        <v>-0.19876273410485146</v>
      </c>
      <c r="J21">
        <f t="shared" si="5"/>
        <v>6.4063513258862272</v>
      </c>
      <c r="M21">
        <f t="shared" si="2"/>
        <v>1997</v>
      </c>
      <c r="N21">
        <f t="shared" si="0"/>
        <v>5.13</v>
      </c>
      <c r="P21" s="2">
        <f t="shared" si="3"/>
        <v>6.4063513258862272</v>
      </c>
    </row>
    <row r="22" spans="3:16" x14ac:dyDescent="0.2">
      <c r="C22">
        <f t="shared" si="4"/>
        <v>1998</v>
      </c>
      <c r="D22">
        <f>'Dist-311'!D22</f>
        <v>4.01</v>
      </c>
      <c r="E22" s="3">
        <f>Distillate_Prices!AT35</f>
        <v>5.41</v>
      </c>
      <c r="F22">
        <f t="shared" si="1"/>
        <v>5.5841849928440759</v>
      </c>
      <c r="G22">
        <f>E22-F22</f>
        <v>-0.17418499284407574</v>
      </c>
      <c r="H22">
        <f>G22^2</f>
        <v>3.0340411732090716E-2</v>
      </c>
      <c r="I22">
        <f>G22</f>
        <v>-0.17418499284407574</v>
      </c>
      <c r="J22">
        <f t="shared" si="5"/>
        <v>5.41</v>
      </c>
      <c r="M22">
        <f t="shared" si="2"/>
        <v>1998</v>
      </c>
      <c r="N22">
        <f t="shared" si="0"/>
        <v>4.01</v>
      </c>
      <c r="O22">
        <f>E22</f>
        <v>5.41</v>
      </c>
      <c r="P22" s="2">
        <f t="shared" si="3"/>
        <v>5.41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5.4056593697549538</v>
      </c>
      <c r="I23">
        <f>0.75*G22+0.25*G26</f>
        <v>-4.8853701380342507E-3</v>
      </c>
      <c r="J23">
        <f t="shared" si="5"/>
        <v>5.40077399961692</v>
      </c>
      <c r="M23">
        <f t="shared" si="2"/>
        <v>1999</v>
      </c>
      <c r="N23">
        <f t="shared" si="0"/>
        <v>4.6100000000000003</v>
      </c>
      <c r="P23" s="2">
        <f t="shared" si="3"/>
        <v>5.40077399961692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7.519423590576606</v>
      </c>
      <c r="I24">
        <f>0.5*G22+0.5*G26</f>
        <v>0.16441425256800724</v>
      </c>
      <c r="J24">
        <f t="shared" si="5"/>
        <v>7.6838378431446133</v>
      </c>
      <c r="M24">
        <f t="shared" si="2"/>
        <v>2000</v>
      </c>
      <c r="N24">
        <f t="shared" si="0"/>
        <v>7.15</v>
      </c>
      <c r="P24" s="2">
        <f t="shared" si="3"/>
        <v>7.6838378431446133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8.4537624712678312</v>
      </c>
      <c r="I25">
        <f>0.25*G22+0.75*G26</f>
        <v>0.33371387527404872</v>
      </c>
      <c r="J25">
        <f t="shared" si="5"/>
        <v>8.7874763465418795</v>
      </c>
      <c r="M25">
        <f t="shared" si="2"/>
        <v>2001</v>
      </c>
      <c r="N25">
        <f t="shared" si="0"/>
        <v>6.54</v>
      </c>
      <c r="P25" s="2">
        <f t="shared" si="3"/>
        <v>8.7874763465418795</v>
      </c>
    </row>
    <row r="26" spans="3:16" x14ac:dyDescent="0.2">
      <c r="C26">
        <f t="shared" si="4"/>
        <v>2002</v>
      </c>
      <c r="D26">
        <f>'Dist-311'!D26</f>
        <v>5.96</v>
      </c>
      <c r="E26" s="3">
        <f>Distillate_Prices!AT39</f>
        <v>8.2200000000000006</v>
      </c>
      <c r="F26">
        <f t="shared" si="1"/>
        <v>7.7169865020199104</v>
      </c>
      <c r="G26">
        <f>E26-F26</f>
        <v>0.50301349798009021</v>
      </c>
      <c r="H26">
        <f>G26^2</f>
        <v>0.25302257915016624</v>
      </c>
      <c r="I26">
        <f>G26</f>
        <v>0.50301349798009021</v>
      </c>
      <c r="J26">
        <f t="shared" si="5"/>
        <v>8.2200000000000006</v>
      </c>
      <c r="M26">
        <f t="shared" si="2"/>
        <v>2002</v>
      </c>
      <c r="N26">
        <f t="shared" si="0"/>
        <v>5.96</v>
      </c>
      <c r="O26">
        <f>E26</f>
        <v>8.2200000000000006</v>
      </c>
      <c r="P26" s="2">
        <f t="shared" si="3"/>
        <v>8.2200000000000006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8.3011065114189293</v>
      </c>
      <c r="I27">
        <f>0.75*G26+0.25*G30</f>
        <v>0.11977399052148163</v>
      </c>
      <c r="J27">
        <f t="shared" si="5"/>
        <v>8.4208805019404114</v>
      </c>
      <c r="M27">
        <f t="shared" si="2"/>
        <v>2003</v>
      </c>
      <c r="N27">
        <f t="shared" si="0"/>
        <v>7.23</v>
      </c>
      <c r="P27" s="2">
        <f t="shared" si="3"/>
        <v>8.4208805019404114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10.549123086532269</v>
      </c>
      <c r="I28">
        <f>0.5*G26+0.5*G30</f>
        <v>-0.26346551693712694</v>
      </c>
      <c r="J28">
        <f t="shared" si="5"/>
        <v>10.285657569595141</v>
      </c>
      <c r="M28">
        <f t="shared" si="2"/>
        <v>2004</v>
      </c>
      <c r="N28">
        <f t="shared" si="0"/>
        <v>9.4499999999999993</v>
      </c>
      <c r="P28" s="2">
        <f t="shared" si="3"/>
        <v>10.285657569595141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14.492388308739523</v>
      </c>
      <c r="I29">
        <f>0.25*G26+0.75*G30</f>
        <v>-0.64670502439573552</v>
      </c>
      <c r="J29">
        <f t="shared" si="5"/>
        <v>13.845683284343787</v>
      </c>
      <c r="M29">
        <f t="shared" si="2"/>
        <v>2005</v>
      </c>
      <c r="N29">
        <f t="shared" si="0"/>
        <v>13.35</v>
      </c>
      <c r="P29" s="2">
        <f t="shared" si="3"/>
        <v>13.845683284343787</v>
      </c>
    </row>
    <row r="30" spans="3:16" x14ac:dyDescent="0.2">
      <c r="C30">
        <f t="shared" si="4"/>
        <v>2006</v>
      </c>
      <c r="D30">
        <f>'Dist-311'!D30</f>
        <v>15.31</v>
      </c>
      <c r="E30" s="3">
        <f>Distillate_Prices!AT43</f>
        <v>16.940000000000001</v>
      </c>
      <c r="F30">
        <f t="shared" si="1"/>
        <v>17.969944531854345</v>
      </c>
      <c r="G30">
        <f>E30-F30</f>
        <v>-1.0299445318543441</v>
      </c>
      <c r="H30">
        <f>G30^2</f>
        <v>1.0607857386966639</v>
      </c>
      <c r="I30">
        <f>G30</f>
        <v>-1.0299445318543441</v>
      </c>
      <c r="J30">
        <f t="shared" si="5"/>
        <v>16.940000000000001</v>
      </c>
      <c r="M30">
        <f t="shared" si="2"/>
        <v>2006</v>
      </c>
      <c r="N30">
        <f t="shared" si="0"/>
        <v>15.31</v>
      </c>
      <c r="O30">
        <f>E30</f>
        <v>16.940000000000001</v>
      </c>
      <c r="P30" s="2">
        <f t="shared" si="3"/>
        <v>16.940000000000001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20.080843656877221</v>
      </c>
      <c r="I31">
        <f>0.75*G30+0.25*G34</f>
        <v>-0.67110515552464189</v>
      </c>
      <c r="J31">
        <f t="shared" si="5"/>
        <v>19.409738501352578</v>
      </c>
      <c r="M31">
        <f t="shared" si="2"/>
        <v>2007</v>
      </c>
      <c r="N31">
        <f t="shared" si="0"/>
        <v>16.809999999999999</v>
      </c>
      <c r="P31" s="2">
        <f t="shared" si="3"/>
        <v>19.409738501352578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25.337042769172655</v>
      </c>
      <c r="I32">
        <f>0.5*G30+0.5*G34</f>
        <v>-0.3122657791949397</v>
      </c>
      <c r="J32">
        <f t="shared" si="5"/>
        <v>25.024776989977717</v>
      </c>
      <c r="M32">
        <f t="shared" si="2"/>
        <v>2008</v>
      </c>
      <c r="N32">
        <f t="shared" si="0"/>
        <v>23.12</v>
      </c>
      <c r="P32" s="2">
        <f t="shared" si="3"/>
        <v>25.024776989977717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22.153696461515082</v>
      </c>
      <c r="I33">
        <f>0.25*G30+0.75*G34</f>
        <v>4.6573597134762501E-2</v>
      </c>
      <c r="J33">
        <f t="shared" si="5"/>
        <v>22.200270058649846</v>
      </c>
      <c r="M33">
        <f t="shared" si="2"/>
        <v>2009</v>
      </c>
      <c r="N33">
        <f t="shared" si="0"/>
        <v>13.8</v>
      </c>
      <c r="P33" s="2">
        <f t="shared" si="3"/>
        <v>22.200270058649846</v>
      </c>
    </row>
    <row r="34" spans="3:16" x14ac:dyDescent="0.2">
      <c r="C34">
        <f t="shared" si="4"/>
        <v>2010</v>
      </c>
      <c r="D34">
        <f>[4]Prices!N30</f>
        <v>17.37</v>
      </c>
      <c r="E34" s="3">
        <f>Distillate_Prices!AT47</f>
        <v>20.07</v>
      </c>
      <c r="F34">
        <f>$H$3*D34+$I$3*D33</f>
        <v>19.664587026535536</v>
      </c>
      <c r="G34">
        <f>E34-F34</f>
        <v>0.4054129734644647</v>
      </c>
      <c r="H34">
        <f>G34^2</f>
        <v>0.16435967905329876</v>
      </c>
      <c r="I34">
        <f>G34</f>
        <v>0.4054129734644647</v>
      </c>
      <c r="J34">
        <f>F34+I34</f>
        <v>20.07</v>
      </c>
      <c r="M34">
        <f>C34</f>
        <v>2010</v>
      </c>
      <c r="N34">
        <f t="shared" si="0"/>
        <v>17.37</v>
      </c>
      <c r="O34">
        <f>E34</f>
        <v>20.07</v>
      </c>
      <c r="P34" s="2">
        <f>J34</f>
        <v>20.07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25.221772642466668</v>
      </c>
      <c r="I35">
        <f>0.75*G34+0.25*G38</f>
        <v>0.48451425415884053</v>
      </c>
      <c r="J35">
        <f t="shared" ref="J35:J42" si="7">F35+I35</f>
        <v>25.706286896625507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25.706286896625507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28.812009442310828</v>
      </c>
      <c r="I36">
        <f>0.5*G34+0.5*G38</f>
        <v>0.56361553485321636</v>
      </c>
      <c r="J36">
        <f t="shared" si="7"/>
        <v>29.375624977164044</v>
      </c>
      <c r="M36">
        <f t="shared" si="8"/>
        <v>2012</v>
      </c>
      <c r="N36">
        <f t="shared" si="0"/>
        <v>23.69</v>
      </c>
      <c r="P36" s="2">
        <f t="shared" si="9"/>
        <v>29.375624977164044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29.32235008915524</v>
      </c>
      <c r="I37">
        <f>0.25*G34+0.75*G38</f>
        <v>0.64271681554759219</v>
      </c>
      <c r="J37">
        <f t="shared" si="7"/>
        <v>29.96506690470283</v>
      </c>
      <c r="M37">
        <f t="shared" si="8"/>
        <v>2013</v>
      </c>
      <c r="N37">
        <f t="shared" si="0"/>
        <v>23.53</v>
      </c>
      <c r="P37" s="2">
        <f t="shared" si="9"/>
        <v>29.96506690470283</v>
      </c>
    </row>
    <row r="38" spans="3:16" x14ac:dyDescent="0.2">
      <c r="C38">
        <f t="shared" si="4"/>
        <v>2014</v>
      </c>
      <c r="D38">
        <f>[4]Prices!N34</f>
        <v>23.49</v>
      </c>
      <c r="E38" s="3">
        <f>Distillate_Prices!AT51</f>
        <v>29.93</v>
      </c>
      <c r="F38">
        <f t="shared" si="6"/>
        <v>29.208181903758032</v>
      </c>
      <c r="G38">
        <f>E38-F38</f>
        <v>0.72181809624196802</v>
      </c>
      <c r="H38">
        <f>G38^2</f>
        <v>0.52102136406237898</v>
      </c>
      <c r="I38">
        <f>G38</f>
        <v>0.72181809624196802</v>
      </c>
      <c r="J38">
        <f t="shared" si="7"/>
        <v>29.93</v>
      </c>
      <c r="M38">
        <f t="shared" si="8"/>
        <v>2014</v>
      </c>
      <c r="N38">
        <f t="shared" si="0"/>
        <v>23.49</v>
      </c>
      <c r="O38">
        <f>E38</f>
        <v>29.93</v>
      </c>
      <c r="P38" s="2">
        <f t="shared" si="9"/>
        <v>29.93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22.648691553270453</v>
      </c>
      <c r="I39" s="16">
        <f>I38</f>
        <v>0.72181809624196802</v>
      </c>
      <c r="J39">
        <f t="shared" si="7"/>
        <v>23.370509649512421</v>
      </c>
      <c r="M39">
        <f t="shared" si="8"/>
        <v>2015</v>
      </c>
      <c r="N39">
        <f t="shared" si="0"/>
        <v>14.22</v>
      </c>
      <c r="P39" s="2">
        <f t="shared" si="9"/>
        <v>23.370509649512421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16.180419155568014</v>
      </c>
      <c r="I40" s="16">
        <f t="shared" ref="I40:I42" si="10">I39</f>
        <v>0.72181809624196802</v>
      </c>
      <c r="J40">
        <f t="shared" si="7"/>
        <v>16.902237251809982</v>
      </c>
      <c r="M40">
        <f t="shared" si="8"/>
        <v>2016</v>
      </c>
      <c r="N40">
        <f t="shared" si="0"/>
        <v>12.11</v>
      </c>
      <c r="P40" s="2">
        <f t="shared" si="9"/>
        <v>16.902237251809982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16.506806579972711</v>
      </c>
      <c r="I41" s="16">
        <f t="shared" si="10"/>
        <v>0.72181809624196802</v>
      </c>
      <c r="J41">
        <f t="shared" si="7"/>
        <v>17.228624676214679</v>
      </c>
      <c r="M41">
        <f t="shared" si="8"/>
        <v>2017</v>
      </c>
      <c r="N41">
        <f t="shared" si="0"/>
        <v>14.18</v>
      </c>
      <c r="P41" s="2">
        <f t="shared" si="9"/>
        <v>17.228624676214679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19.459668420925894</v>
      </c>
      <c r="I42" s="16">
        <f t="shared" si="10"/>
        <v>0.72181809624196802</v>
      </c>
      <c r="J42">
        <f t="shared" si="7"/>
        <v>20.181486517167862</v>
      </c>
      <c r="M42">
        <f t="shared" si="8"/>
        <v>2018</v>
      </c>
      <c r="N42">
        <f t="shared" si="0"/>
        <v>16.79</v>
      </c>
      <c r="P42" s="2">
        <f t="shared" si="9"/>
        <v>20.181486517167862</v>
      </c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C7652-2669-4FF5-9DC5-1FD1D42E13BB}">
  <dimension ref="C2:P42"/>
  <sheetViews>
    <sheetView workbookViewId="0">
      <selection activeCell="P8" sqref="P8"/>
    </sheetView>
  </sheetViews>
  <sheetFormatPr defaultRowHeight="12.75" x14ac:dyDescent="0.2"/>
  <cols>
    <col min="9" max="9" width="11.140625" customWidth="1"/>
    <col min="10" max="10" width="10" customWidth="1"/>
  </cols>
  <sheetData>
    <row r="2" spans="3:16" x14ac:dyDescent="0.2">
      <c r="K2" s="9" t="s">
        <v>35</v>
      </c>
    </row>
    <row r="3" spans="3:16" x14ac:dyDescent="0.2">
      <c r="H3" s="4">
        <v>0.55661597890797909</v>
      </c>
      <c r="I3" s="4">
        <v>0.6700102962631127</v>
      </c>
      <c r="K3">
        <v>0</v>
      </c>
    </row>
    <row r="4" spans="3:16" x14ac:dyDescent="0.2">
      <c r="H4">
        <f>SUM(H9:H38)</f>
        <v>10.465415293523888</v>
      </c>
      <c r="K4">
        <v>0</v>
      </c>
    </row>
    <row r="6" spans="3:16" ht="25.5" x14ac:dyDescent="0.2">
      <c r="D6" s="1" t="s">
        <v>0</v>
      </c>
      <c r="E6" s="1" t="s">
        <v>1</v>
      </c>
      <c r="F6" s="1" t="s">
        <v>2</v>
      </c>
      <c r="G6" s="1" t="s">
        <v>3</v>
      </c>
      <c r="H6" s="1" t="s">
        <v>4</v>
      </c>
      <c r="I6" s="1" t="s">
        <v>5</v>
      </c>
      <c r="J6" s="1" t="s">
        <v>6</v>
      </c>
      <c r="K6" s="1"/>
      <c r="N6" t="str">
        <f>D6</f>
        <v>EIA Price</v>
      </c>
      <c r="O6" t="str">
        <f>E6</f>
        <v>MECS</v>
      </c>
      <c r="P6" t="str">
        <f>J6</f>
        <v>Calibrated Prediction</v>
      </c>
    </row>
    <row r="7" spans="3:16" x14ac:dyDescent="0.2">
      <c r="C7">
        <v>1983</v>
      </c>
      <c r="D7">
        <f>'Dist-311'!D7</f>
        <v>6.37</v>
      </c>
      <c r="I7">
        <f>G9</f>
        <v>-0.93622659080666981</v>
      </c>
      <c r="M7">
        <f>C7</f>
        <v>1983</v>
      </c>
      <c r="N7">
        <f t="shared" ref="N7:N42" si="0">D7</f>
        <v>6.37</v>
      </c>
      <c r="P7" s="2"/>
    </row>
    <row r="8" spans="3:16" x14ac:dyDescent="0.2">
      <c r="C8">
        <f>C7+1</f>
        <v>1984</v>
      </c>
      <c r="D8">
        <f>'Dist-311'!D8</f>
        <v>6.27</v>
      </c>
      <c r="F8">
        <f t="shared" ref="F8:F33" si="1">$H$3*D8+$I$3*D7</f>
        <v>7.7579477749490566</v>
      </c>
      <c r="I8">
        <f>G9</f>
        <v>-0.93622659080666981</v>
      </c>
      <c r="J8">
        <f>F8+I8</f>
        <v>6.8217211841423868</v>
      </c>
      <c r="M8">
        <f t="shared" ref="M8:M33" si="2">C8</f>
        <v>1984</v>
      </c>
      <c r="N8">
        <f t="shared" si="0"/>
        <v>6.27</v>
      </c>
      <c r="P8" s="2">
        <f t="shared" ref="P8:P33" si="3">J8</f>
        <v>6.8217211841423868</v>
      </c>
    </row>
    <row r="9" spans="3:16" x14ac:dyDescent="0.2">
      <c r="C9">
        <f t="shared" ref="C9:C42" si="4">C8+1</f>
        <v>1985</v>
      </c>
      <c r="D9">
        <f>'Dist-311'!D9</f>
        <v>6.01</v>
      </c>
      <c r="E9">
        <f>Distillate_Prices!AU22</f>
        <v>6.61</v>
      </c>
      <c r="F9">
        <f t="shared" si="1"/>
        <v>7.5462265908066701</v>
      </c>
      <c r="G9">
        <f>E9-F9</f>
        <v>-0.93622659080666981</v>
      </c>
      <c r="H9">
        <f>G9^2</f>
        <v>0.87652022933347951</v>
      </c>
      <c r="I9">
        <f>G9</f>
        <v>-0.93622659080666981</v>
      </c>
      <c r="J9">
        <f t="shared" ref="J9:J33" si="5">F9+I9</f>
        <v>6.61</v>
      </c>
      <c r="M9">
        <f t="shared" si="2"/>
        <v>1985</v>
      </c>
      <c r="N9">
        <f t="shared" si="0"/>
        <v>6.01</v>
      </c>
      <c r="O9">
        <f>E9</f>
        <v>6.61</v>
      </c>
      <c r="P9" s="2">
        <f t="shared" si="3"/>
        <v>6.61</v>
      </c>
    </row>
    <row r="10" spans="3:16" x14ac:dyDescent="0.2">
      <c r="C10">
        <f t="shared" si="4"/>
        <v>1986</v>
      </c>
      <c r="D10">
        <f>'Dist-311'!D10</f>
        <v>3.87</v>
      </c>
      <c r="F10">
        <f t="shared" si="1"/>
        <v>6.1808657189151859</v>
      </c>
      <c r="I10">
        <f>(0.67*G9+0.33*G12)</f>
        <v>-0.65281802382279075</v>
      </c>
      <c r="J10">
        <f t="shared" si="5"/>
        <v>5.5280476950923951</v>
      </c>
      <c r="M10">
        <f t="shared" si="2"/>
        <v>1986</v>
      </c>
      <c r="N10">
        <f t="shared" si="0"/>
        <v>3.87</v>
      </c>
      <c r="P10" s="2">
        <f t="shared" si="3"/>
        <v>5.5280476950923951</v>
      </c>
    </row>
    <row r="11" spans="3:16" x14ac:dyDescent="0.2">
      <c r="C11">
        <f t="shared" si="4"/>
        <v>1987</v>
      </c>
      <c r="D11">
        <f>'Dist-311'!D11</f>
        <v>4.3</v>
      </c>
      <c r="F11">
        <f t="shared" si="1"/>
        <v>4.9863885558425558</v>
      </c>
      <c r="I11">
        <f>(0.33*G9+0.67*G12)</f>
        <v>-0.36082131844546078</v>
      </c>
      <c r="J11">
        <f t="shared" si="5"/>
        <v>4.6255672373970951</v>
      </c>
      <c r="M11">
        <f t="shared" si="2"/>
        <v>1987</v>
      </c>
      <c r="N11">
        <f t="shared" si="0"/>
        <v>4.3</v>
      </c>
      <c r="P11" s="2">
        <f t="shared" si="3"/>
        <v>4.6255672373970951</v>
      </c>
    </row>
    <row r="12" spans="3:16" x14ac:dyDescent="0.2">
      <c r="C12">
        <f t="shared" si="4"/>
        <v>1988</v>
      </c>
      <c r="D12">
        <f>'Dist-311'!D12</f>
        <v>3.91</v>
      </c>
      <c r="E12">
        <f>Distillate_Prices!AU25</f>
        <v>4.9800000000000004</v>
      </c>
      <c r="F12">
        <f t="shared" si="1"/>
        <v>5.0574127514615821</v>
      </c>
      <c r="G12">
        <f>E12-F12</f>
        <v>-7.7412751461581664E-2</v>
      </c>
      <c r="H12">
        <f>G12^2</f>
        <v>5.9927340888526141E-3</v>
      </c>
      <c r="I12">
        <f>G12</f>
        <v>-7.7412751461581664E-2</v>
      </c>
      <c r="J12">
        <f t="shared" si="5"/>
        <v>4.9800000000000004</v>
      </c>
      <c r="M12">
        <f t="shared" si="2"/>
        <v>1988</v>
      </c>
      <c r="N12">
        <f t="shared" si="0"/>
        <v>3.91</v>
      </c>
      <c r="O12">
        <f>E12</f>
        <v>4.9800000000000004</v>
      </c>
      <c r="P12" s="2">
        <f t="shared" si="3"/>
        <v>4.9800000000000004</v>
      </c>
    </row>
    <row r="13" spans="3:16" x14ac:dyDescent="0.2">
      <c r="C13">
        <f t="shared" si="4"/>
        <v>1989</v>
      </c>
      <c r="D13">
        <f>'Dist-311'!D13</f>
        <v>4.5999999999999996</v>
      </c>
      <c r="F13">
        <f t="shared" si="1"/>
        <v>5.1801737613654737</v>
      </c>
      <c r="I13">
        <f>(0.67*G12+0.33*G15)</f>
        <v>-0.19945450231818318</v>
      </c>
      <c r="J13">
        <f t="shared" si="5"/>
        <v>4.9807192590472908</v>
      </c>
      <c r="M13">
        <f t="shared" si="2"/>
        <v>1989</v>
      </c>
      <c r="N13">
        <f t="shared" si="0"/>
        <v>4.5999999999999996</v>
      </c>
      <c r="P13" s="2">
        <f t="shared" si="3"/>
        <v>4.9807192590472908</v>
      </c>
    </row>
    <row r="14" spans="3:16" x14ac:dyDescent="0.2">
      <c r="C14">
        <f t="shared" si="4"/>
        <v>1990</v>
      </c>
      <c r="D14">
        <f>'Dist-311'!D14</f>
        <v>5.62</v>
      </c>
      <c r="F14">
        <f t="shared" si="1"/>
        <v>6.2102291642731604</v>
      </c>
      <c r="I14">
        <f>(0.33*G12+0.67*G15)</f>
        <v>-0.32519448804922713</v>
      </c>
      <c r="J14">
        <f t="shared" si="5"/>
        <v>5.8850346762239329</v>
      </c>
      <c r="M14">
        <f t="shared" si="2"/>
        <v>1990</v>
      </c>
      <c r="N14">
        <f t="shared" si="0"/>
        <v>5.62</v>
      </c>
      <c r="P14" s="2">
        <f t="shared" si="3"/>
        <v>5.8850346762239329</v>
      </c>
    </row>
    <row r="15" spans="3:16" x14ac:dyDescent="0.2">
      <c r="C15">
        <f t="shared" si="4"/>
        <v>1991</v>
      </c>
      <c r="D15">
        <f>'Dist-311'!D15</f>
        <v>5.03</v>
      </c>
      <c r="E15">
        <f>Distillate_Prices!AU28</f>
        <v>6.1180000000000003</v>
      </c>
      <c r="F15">
        <f t="shared" si="1"/>
        <v>6.565236238905829</v>
      </c>
      <c r="G15">
        <f>E15-F15</f>
        <v>-0.44723623890582864</v>
      </c>
      <c r="H15">
        <f>G15^2</f>
        <v>0.20002025339063143</v>
      </c>
      <c r="I15">
        <f>G15</f>
        <v>-0.44723623890582864</v>
      </c>
      <c r="J15">
        <f t="shared" si="5"/>
        <v>6.1180000000000003</v>
      </c>
      <c r="M15">
        <f t="shared" si="2"/>
        <v>1991</v>
      </c>
      <c r="N15">
        <f t="shared" si="0"/>
        <v>5.03</v>
      </c>
      <c r="O15">
        <f>E15</f>
        <v>6.1180000000000003</v>
      </c>
      <c r="P15" s="2">
        <f t="shared" si="3"/>
        <v>6.1180000000000003</v>
      </c>
    </row>
    <row r="16" spans="3:16" x14ac:dyDescent="0.2">
      <c r="C16">
        <f t="shared" si="4"/>
        <v>1992</v>
      </c>
      <c r="D16">
        <f>'Dist-311'!D16</f>
        <v>4.87</v>
      </c>
      <c r="F16">
        <f t="shared" si="1"/>
        <v>6.0808716074853155</v>
      </c>
      <c r="I16">
        <f>(0.67*G15+0.33*G18)</f>
        <v>-0.93137234476844877</v>
      </c>
      <c r="J16">
        <f t="shared" si="5"/>
        <v>5.1494992627168665</v>
      </c>
      <c r="M16">
        <f t="shared" si="2"/>
        <v>1992</v>
      </c>
      <c r="N16">
        <f t="shared" si="0"/>
        <v>4.87</v>
      </c>
      <c r="P16" s="2">
        <f t="shared" si="3"/>
        <v>5.1494992627168665</v>
      </c>
    </row>
    <row r="17" spans="3:16" x14ac:dyDescent="0.2">
      <c r="C17">
        <f t="shared" si="4"/>
        <v>1993</v>
      </c>
      <c r="D17">
        <f>'Dist-311'!D17</f>
        <v>4.8099999999999996</v>
      </c>
      <c r="F17">
        <f t="shared" si="1"/>
        <v>5.9402730013487375</v>
      </c>
      <c r="I17">
        <f>(0.33*G15+0.67*G18)</f>
        <v>-1.430179241717815</v>
      </c>
      <c r="J17">
        <f t="shared" si="5"/>
        <v>4.510093759630923</v>
      </c>
      <c r="M17">
        <f t="shared" si="2"/>
        <v>1993</v>
      </c>
      <c r="N17">
        <f t="shared" si="0"/>
        <v>4.8099999999999996</v>
      </c>
      <c r="P17" s="2">
        <f t="shared" si="3"/>
        <v>4.510093759630923</v>
      </c>
    </row>
    <row r="18" spans="3:16" x14ac:dyDescent="0.2">
      <c r="C18">
        <f t="shared" si="4"/>
        <v>1994</v>
      </c>
      <c r="D18">
        <f>'Dist-311'!D18</f>
        <v>4.62</v>
      </c>
      <c r="E18">
        <f>Distillate_Prices!AU31</f>
        <v>3.88</v>
      </c>
      <c r="F18">
        <f t="shared" si="1"/>
        <v>5.7943153475804348</v>
      </c>
      <c r="G18">
        <f>E18-F18</f>
        <v>-1.9143153475804349</v>
      </c>
      <c r="H18">
        <f>G18^2</f>
        <v>3.6646032499820014</v>
      </c>
      <c r="I18">
        <f>G18</f>
        <v>-1.9143153475804349</v>
      </c>
      <c r="J18">
        <f t="shared" si="5"/>
        <v>3.88</v>
      </c>
      <c r="M18">
        <f t="shared" si="2"/>
        <v>1994</v>
      </c>
      <c r="N18">
        <f t="shared" si="0"/>
        <v>4.62</v>
      </c>
      <c r="O18">
        <f>E18</f>
        <v>3.88</v>
      </c>
      <c r="P18" s="2">
        <f t="shared" si="3"/>
        <v>3.88</v>
      </c>
    </row>
    <row r="19" spans="3:16" x14ac:dyDescent="0.2">
      <c r="C19">
        <f t="shared" si="4"/>
        <v>1995</v>
      </c>
      <c r="D19">
        <f>'Dist-311'!D19</f>
        <v>4.6399999999999997</v>
      </c>
      <c r="F19">
        <f t="shared" si="1"/>
        <v>5.6781457108686038</v>
      </c>
      <c r="I19">
        <f>0.75*G18+0.25*G22</f>
        <v>-1.7780322344980173</v>
      </c>
      <c r="J19">
        <f t="shared" si="5"/>
        <v>3.9001134763705867</v>
      </c>
      <c r="M19">
        <f t="shared" si="2"/>
        <v>1995</v>
      </c>
      <c r="N19">
        <f t="shared" si="0"/>
        <v>4.6399999999999997</v>
      </c>
      <c r="P19" s="2">
        <f t="shared" si="3"/>
        <v>3.9001134763705867</v>
      </c>
    </row>
    <row r="20" spans="3:16" x14ac:dyDescent="0.2">
      <c r="C20">
        <f t="shared" si="4"/>
        <v>1996</v>
      </c>
      <c r="D20">
        <f>'Dist-311'!D20</f>
        <v>5.56</v>
      </c>
      <c r="F20">
        <f t="shared" si="1"/>
        <v>6.2036326173892071</v>
      </c>
      <c r="I20">
        <f>0.5*G18+0.5*G22</f>
        <v>-1.6417491214155997</v>
      </c>
      <c r="J20">
        <f t="shared" si="5"/>
        <v>4.561883495973607</v>
      </c>
      <c r="M20">
        <f t="shared" si="2"/>
        <v>1996</v>
      </c>
      <c r="N20">
        <f t="shared" si="0"/>
        <v>5.56</v>
      </c>
      <c r="P20" s="2">
        <f t="shared" si="3"/>
        <v>4.561883495973607</v>
      </c>
    </row>
    <row r="21" spans="3:16" x14ac:dyDescent="0.2">
      <c r="C21">
        <f t="shared" si="4"/>
        <v>1997</v>
      </c>
      <c r="D21">
        <f>'Dist-311'!D21</f>
        <v>5.13</v>
      </c>
      <c r="F21">
        <f t="shared" si="1"/>
        <v>6.5806972190208395</v>
      </c>
      <c r="I21">
        <f>0.25*G18+0.75*G22</f>
        <v>-1.5054660083331821</v>
      </c>
      <c r="J21">
        <f t="shared" si="5"/>
        <v>5.0752312106876571</v>
      </c>
      <c r="M21">
        <f t="shared" si="2"/>
        <v>1997</v>
      </c>
      <c r="N21">
        <f t="shared" si="0"/>
        <v>5.13</v>
      </c>
      <c r="P21" s="2">
        <f t="shared" si="3"/>
        <v>5.0752312106876571</v>
      </c>
    </row>
    <row r="22" spans="3:16" x14ac:dyDescent="0.2">
      <c r="C22">
        <f t="shared" si="4"/>
        <v>1998</v>
      </c>
      <c r="D22">
        <f>'Dist-311'!D22</f>
        <v>4.01</v>
      </c>
      <c r="E22">
        <f>Distillate_Prices!AU35</f>
        <v>4.3</v>
      </c>
      <c r="F22">
        <f t="shared" si="1"/>
        <v>5.6691828952507644</v>
      </c>
      <c r="G22">
        <f>E22-F22</f>
        <v>-1.3691828952507645</v>
      </c>
      <c r="H22">
        <f>G22^2</f>
        <v>1.874661800647266</v>
      </c>
      <c r="I22">
        <f>G22</f>
        <v>-1.3691828952507645</v>
      </c>
      <c r="J22">
        <f t="shared" si="5"/>
        <v>4.3</v>
      </c>
      <c r="M22">
        <f t="shared" si="2"/>
        <v>1998</v>
      </c>
      <c r="N22">
        <f t="shared" si="0"/>
        <v>4.01</v>
      </c>
      <c r="O22">
        <f>E22</f>
        <v>4.3</v>
      </c>
      <c r="P22" s="2">
        <f t="shared" si="3"/>
        <v>4.3</v>
      </c>
    </row>
    <row r="23" spans="3:16" x14ac:dyDescent="0.2">
      <c r="C23">
        <f t="shared" si="4"/>
        <v>1999</v>
      </c>
      <c r="D23">
        <f>'Dist-311'!D23</f>
        <v>4.6100000000000003</v>
      </c>
      <c r="F23">
        <f t="shared" si="1"/>
        <v>5.2527409507808649</v>
      </c>
      <c r="I23">
        <f>0.75*G22+0.25*G26</f>
        <v>-1.1842118144011513</v>
      </c>
      <c r="J23">
        <f t="shared" si="5"/>
        <v>4.0685291363797136</v>
      </c>
      <c r="M23">
        <f t="shared" si="2"/>
        <v>1999</v>
      </c>
      <c r="N23">
        <f t="shared" si="0"/>
        <v>4.6100000000000003</v>
      </c>
      <c r="P23" s="2">
        <f t="shared" si="3"/>
        <v>4.0685291363797136</v>
      </c>
    </row>
    <row r="24" spans="3:16" x14ac:dyDescent="0.2">
      <c r="C24">
        <f t="shared" si="4"/>
        <v>2000</v>
      </c>
      <c r="D24">
        <f>'Dist-311'!D24</f>
        <v>7.15</v>
      </c>
      <c r="F24">
        <f t="shared" si="1"/>
        <v>7.0685517149650003</v>
      </c>
      <c r="I24">
        <f>0.5*G22+0.5*G26</f>
        <v>-0.99924073355153809</v>
      </c>
      <c r="J24">
        <f t="shared" si="5"/>
        <v>6.0693109814134623</v>
      </c>
      <c r="M24">
        <f t="shared" si="2"/>
        <v>2000</v>
      </c>
      <c r="N24">
        <f t="shared" si="0"/>
        <v>7.15</v>
      </c>
      <c r="P24" s="2">
        <f t="shared" si="3"/>
        <v>6.0693109814134623</v>
      </c>
    </row>
    <row r="25" spans="3:16" x14ac:dyDescent="0.2">
      <c r="C25">
        <f t="shared" si="4"/>
        <v>2001</v>
      </c>
      <c r="D25">
        <f>'Dist-311'!D25</f>
        <v>6.54</v>
      </c>
      <c r="F25">
        <f t="shared" si="1"/>
        <v>8.4308421203394381</v>
      </c>
      <c r="I25">
        <f>0.25*G22+0.75*G26</f>
        <v>-0.81426965270192486</v>
      </c>
      <c r="J25">
        <f t="shared" si="5"/>
        <v>7.6165724676375133</v>
      </c>
      <c r="M25">
        <f t="shared" si="2"/>
        <v>2001</v>
      </c>
      <c r="N25">
        <f t="shared" si="0"/>
        <v>6.54</v>
      </c>
      <c r="P25" s="2">
        <f t="shared" si="3"/>
        <v>7.6165724676375133</v>
      </c>
    </row>
    <row r="26" spans="3:16" x14ac:dyDescent="0.2">
      <c r="C26">
        <f t="shared" si="4"/>
        <v>2002</v>
      </c>
      <c r="D26">
        <f>'Dist-311'!D26</f>
        <v>5.96</v>
      </c>
      <c r="E26">
        <f>Distillate_Prices!AU39</f>
        <v>7.07</v>
      </c>
      <c r="F26">
        <f t="shared" si="1"/>
        <v>7.6992985718523119</v>
      </c>
      <c r="G26">
        <f>E26-F26</f>
        <v>-0.62929857185231164</v>
      </c>
      <c r="H26">
        <f>G26^2</f>
        <v>0.39601669253535904</v>
      </c>
      <c r="I26">
        <f>G26</f>
        <v>-0.62929857185231164</v>
      </c>
      <c r="J26">
        <f t="shared" si="5"/>
        <v>7.07</v>
      </c>
      <c r="M26">
        <f t="shared" si="2"/>
        <v>2002</v>
      </c>
      <c r="N26">
        <f t="shared" si="0"/>
        <v>5.96</v>
      </c>
      <c r="O26">
        <f>E26</f>
        <v>7.07</v>
      </c>
      <c r="P26" s="2">
        <f t="shared" si="3"/>
        <v>7.07</v>
      </c>
    </row>
    <row r="27" spans="3:16" x14ac:dyDescent="0.2">
      <c r="C27">
        <f t="shared" si="4"/>
        <v>2003</v>
      </c>
      <c r="D27">
        <f>'Dist-311'!D27</f>
        <v>7.23</v>
      </c>
      <c r="F27">
        <f t="shared" si="1"/>
        <v>8.0175948932328414</v>
      </c>
      <c r="I27">
        <f>0.75*G26+0.25*G30</f>
        <v>-0.50858095193766273</v>
      </c>
      <c r="J27">
        <f t="shared" si="5"/>
        <v>7.5090139412951782</v>
      </c>
      <c r="M27">
        <f t="shared" si="2"/>
        <v>2003</v>
      </c>
      <c r="N27">
        <f t="shared" si="0"/>
        <v>7.23</v>
      </c>
      <c r="P27" s="2">
        <f t="shared" si="3"/>
        <v>7.5090139412951782</v>
      </c>
    </row>
    <row r="28" spans="3:16" x14ac:dyDescent="0.2">
      <c r="C28">
        <f t="shared" si="4"/>
        <v>2004</v>
      </c>
      <c r="D28">
        <f>'Dist-311'!D28</f>
        <v>9.4499999999999993</v>
      </c>
      <c r="F28">
        <f t="shared" si="1"/>
        <v>10.104195442662707</v>
      </c>
      <c r="I28">
        <f>0.5*G26+0.5*G30</f>
        <v>-0.38786333202301382</v>
      </c>
      <c r="J28">
        <f t="shared" si="5"/>
        <v>9.7163321106396943</v>
      </c>
      <c r="M28">
        <f t="shared" si="2"/>
        <v>2004</v>
      </c>
      <c r="N28">
        <f t="shared" si="0"/>
        <v>9.4499999999999993</v>
      </c>
      <c r="P28" s="2">
        <f t="shared" si="3"/>
        <v>9.7163321106396943</v>
      </c>
    </row>
    <row r="29" spans="3:16" x14ac:dyDescent="0.2">
      <c r="C29">
        <f t="shared" si="4"/>
        <v>2005</v>
      </c>
      <c r="D29">
        <f>'Dist-311'!D29</f>
        <v>13.35</v>
      </c>
      <c r="F29">
        <f t="shared" si="1"/>
        <v>13.762420618107935</v>
      </c>
      <c r="I29">
        <f>0.25*G26+0.75*G30</f>
        <v>-0.26714571210836491</v>
      </c>
      <c r="J29">
        <f t="shared" si="5"/>
        <v>13.495274905999571</v>
      </c>
      <c r="M29">
        <f t="shared" si="2"/>
        <v>2005</v>
      </c>
      <c r="N29">
        <f t="shared" si="0"/>
        <v>13.35</v>
      </c>
      <c r="P29" s="2">
        <f t="shared" si="3"/>
        <v>13.495274905999571</v>
      </c>
    </row>
    <row r="30" spans="3:16" x14ac:dyDescent="0.2">
      <c r="C30">
        <f t="shared" si="4"/>
        <v>2006</v>
      </c>
      <c r="D30">
        <f>'Dist-311'!D30</f>
        <v>15.31</v>
      </c>
      <c r="E30">
        <f>Distillate_Prices!AU43</f>
        <v>17.32</v>
      </c>
      <c r="F30">
        <f t="shared" si="1"/>
        <v>17.466428092193716</v>
      </c>
      <c r="G30">
        <f>E30-F30</f>
        <v>-0.146428092193716</v>
      </c>
      <c r="H30">
        <f>G30^2</f>
        <v>2.1441186183491393E-2</v>
      </c>
      <c r="I30">
        <f>G30</f>
        <v>-0.146428092193716</v>
      </c>
      <c r="J30">
        <f t="shared" si="5"/>
        <v>17.32</v>
      </c>
      <c r="M30">
        <f t="shared" si="2"/>
        <v>2006</v>
      </c>
      <c r="N30">
        <f t="shared" si="0"/>
        <v>15.31</v>
      </c>
      <c r="O30">
        <f>E30</f>
        <v>17.32</v>
      </c>
      <c r="P30" s="2">
        <f t="shared" si="3"/>
        <v>17.32</v>
      </c>
    </row>
    <row r="31" spans="3:16" x14ac:dyDescent="0.2">
      <c r="C31">
        <f t="shared" si="4"/>
        <v>2007</v>
      </c>
      <c r="D31">
        <f>'Dist-311'!D31</f>
        <v>16.809999999999999</v>
      </c>
      <c r="F31">
        <f t="shared" si="1"/>
        <v>19.614572241231382</v>
      </c>
      <c r="I31">
        <f>0.75*G30+0.25*G34</f>
        <v>-0.28096147966092477</v>
      </c>
      <c r="J31">
        <f t="shared" si="5"/>
        <v>19.333610761570458</v>
      </c>
      <c r="M31">
        <f t="shared" si="2"/>
        <v>2007</v>
      </c>
      <c r="N31">
        <f t="shared" si="0"/>
        <v>16.809999999999999</v>
      </c>
      <c r="P31" s="2">
        <f t="shared" si="3"/>
        <v>19.333610761570458</v>
      </c>
    </row>
    <row r="32" spans="3:16" x14ac:dyDescent="0.2">
      <c r="C32">
        <f t="shared" si="4"/>
        <v>2008</v>
      </c>
      <c r="D32">
        <f>'Dist-311'!D32</f>
        <v>23.12</v>
      </c>
      <c r="F32">
        <f t="shared" si="1"/>
        <v>24.131834512535402</v>
      </c>
      <c r="I32">
        <f>0.5*G30+0.5*G34</f>
        <v>-0.41549486712813355</v>
      </c>
      <c r="J32">
        <f t="shared" si="5"/>
        <v>23.716339645407267</v>
      </c>
      <c r="M32">
        <f t="shared" si="2"/>
        <v>2008</v>
      </c>
      <c r="N32">
        <f t="shared" si="0"/>
        <v>23.12</v>
      </c>
      <c r="P32" s="2">
        <f t="shared" si="3"/>
        <v>23.716339645407267</v>
      </c>
    </row>
    <row r="33" spans="3:16" x14ac:dyDescent="0.2">
      <c r="C33">
        <f t="shared" si="4"/>
        <v>2009</v>
      </c>
      <c r="D33">
        <f>'Dist-311'!D33</f>
        <v>13.8</v>
      </c>
      <c r="F33">
        <f t="shared" si="1"/>
        <v>23.171938558533277</v>
      </c>
      <c r="I33">
        <f>0.25*G30+0.75*G34</f>
        <v>-0.55002825459534233</v>
      </c>
      <c r="J33">
        <f t="shared" si="5"/>
        <v>22.621910303937934</v>
      </c>
      <c r="M33">
        <f t="shared" si="2"/>
        <v>2009</v>
      </c>
      <c r="N33">
        <f t="shared" si="0"/>
        <v>13.8</v>
      </c>
      <c r="P33" s="2">
        <f t="shared" si="3"/>
        <v>22.621910303937934</v>
      </c>
    </row>
    <row r="34" spans="3:16" x14ac:dyDescent="0.2">
      <c r="C34">
        <f t="shared" si="4"/>
        <v>2010</v>
      </c>
      <c r="D34">
        <f>[4]Prices!N30</f>
        <v>17.37</v>
      </c>
      <c r="E34">
        <f>Distillate_Prices!AU47</f>
        <v>18.23</v>
      </c>
      <c r="F34">
        <f>$H$3*D34+$I$3*D33</f>
        <v>18.914561642062552</v>
      </c>
      <c r="G34">
        <f>E34-F34</f>
        <v>-0.6845616420625511</v>
      </c>
      <c r="H34">
        <f>G34^2</f>
        <v>0.46862464178337632</v>
      </c>
      <c r="I34">
        <f>G34</f>
        <v>-0.6845616420625511</v>
      </c>
      <c r="J34">
        <f>F34+I34</f>
        <v>18.23</v>
      </c>
      <c r="M34">
        <f>C34</f>
        <v>2010</v>
      </c>
      <c r="N34">
        <f t="shared" si="0"/>
        <v>17.37</v>
      </c>
      <c r="O34">
        <f>E34</f>
        <v>18.23</v>
      </c>
      <c r="P34" s="2">
        <f>J34</f>
        <v>18.23</v>
      </c>
    </row>
    <row r="35" spans="3:16" x14ac:dyDescent="0.2">
      <c r="C35">
        <f t="shared" si="4"/>
        <v>2011</v>
      </c>
      <c r="D35">
        <f>[4]Prices!N31</f>
        <v>22.53</v>
      </c>
      <c r="F35">
        <f t="shared" ref="F35:F42" si="6">$H$3*D35+$I$3*D34</f>
        <v>24.178636850887038</v>
      </c>
      <c r="I35">
        <f>0.75*G34+0.25*G38</f>
        <v>-8.3484135451781682E-2</v>
      </c>
      <c r="J35">
        <f t="shared" ref="J35:J42" si="7">F35+I35</f>
        <v>24.095152715435255</v>
      </c>
      <c r="M35">
        <f t="shared" ref="M35:M42" si="8">C35</f>
        <v>2011</v>
      </c>
      <c r="N35">
        <f t="shared" si="0"/>
        <v>22.53</v>
      </c>
      <c r="P35" s="2">
        <f t="shared" ref="P35:P42" si="9">J35</f>
        <v>24.095152715435255</v>
      </c>
    </row>
    <row r="36" spans="3:16" x14ac:dyDescent="0.2">
      <c r="C36">
        <f t="shared" si="4"/>
        <v>2012</v>
      </c>
      <c r="D36">
        <f>[4]Prices!N32</f>
        <v>23.69</v>
      </c>
      <c r="F36">
        <f t="shared" si="6"/>
        <v>28.281564515137955</v>
      </c>
      <c r="I36">
        <f>0.5*G34+0.5*G38</f>
        <v>0.51759337115898774</v>
      </c>
      <c r="J36">
        <f t="shared" si="7"/>
        <v>28.799157886296943</v>
      </c>
      <c r="M36">
        <f t="shared" si="8"/>
        <v>2012</v>
      </c>
      <c r="N36">
        <f t="shared" si="0"/>
        <v>23.69</v>
      </c>
      <c r="P36" s="2">
        <f t="shared" si="9"/>
        <v>28.799157886296943</v>
      </c>
    </row>
    <row r="37" spans="3:16" x14ac:dyDescent="0.2">
      <c r="C37">
        <f t="shared" si="4"/>
        <v>2013</v>
      </c>
      <c r="D37">
        <f>[4]Prices!N33</f>
        <v>23.53</v>
      </c>
      <c r="F37">
        <f t="shared" si="6"/>
        <v>28.969717902177891</v>
      </c>
      <c r="I37">
        <f>0.25*G34+0.75*G38</f>
        <v>1.1186708777697572</v>
      </c>
      <c r="J37">
        <f t="shared" si="7"/>
        <v>30.08838877994765</v>
      </c>
      <c r="M37">
        <f t="shared" si="8"/>
        <v>2013</v>
      </c>
      <c r="N37">
        <f t="shared" si="0"/>
        <v>23.53</v>
      </c>
      <c r="P37" s="2">
        <f t="shared" si="9"/>
        <v>30.08838877994765</v>
      </c>
    </row>
    <row r="38" spans="3:16" x14ac:dyDescent="0.2">
      <c r="C38">
        <f t="shared" si="4"/>
        <v>2014</v>
      </c>
      <c r="D38">
        <f>[4]Prices!N34</f>
        <v>23.49</v>
      </c>
      <c r="E38">
        <f>Distillate_Prices!AU51</f>
        <v>30.56</v>
      </c>
      <c r="F38">
        <f t="shared" si="6"/>
        <v>28.840251615619472</v>
      </c>
      <c r="G38">
        <f>E38-F38</f>
        <v>1.7197483843805266</v>
      </c>
      <c r="H38">
        <f>G38^2</f>
        <v>2.9575345055794315</v>
      </c>
      <c r="I38">
        <f>G38</f>
        <v>1.7197483843805266</v>
      </c>
      <c r="J38">
        <f t="shared" si="7"/>
        <v>30.56</v>
      </c>
      <c r="M38">
        <f t="shared" si="8"/>
        <v>2014</v>
      </c>
      <c r="N38">
        <f t="shared" si="0"/>
        <v>23.49</v>
      </c>
      <c r="O38">
        <f>E38</f>
        <v>30.56</v>
      </c>
      <c r="P38" s="2">
        <f t="shared" si="9"/>
        <v>30.56</v>
      </c>
    </row>
    <row r="39" spans="3:16" x14ac:dyDescent="0.2">
      <c r="C39">
        <f t="shared" si="4"/>
        <v>2015</v>
      </c>
      <c r="D39">
        <f>[4]Prices!N35</f>
        <v>14.22</v>
      </c>
      <c r="F39">
        <f t="shared" si="6"/>
        <v>23.65362107929198</v>
      </c>
      <c r="I39" s="16">
        <f>I38</f>
        <v>1.7197483843805266</v>
      </c>
      <c r="J39">
        <f t="shared" si="7"/>
        <v>25.373369463672507</v>
      </c>
      <c r="M39">
        <f t="shared" si="8"/>
        <v>2015</v>
      </c>
      <c r="N39">
        <f t="shared" si="0"/>
        <v>14.22</v>
      </c>
      <c r="P39" s="2">
        <f t="shared" si="9"/>
        <v>25.373369463672507</v>
      </c>
    </row>
    <row r="40" spans="3:16" x14ac:dyDescent="0.2">
      <c r="C40">
        <f t="shared" si="4"/>
        <v>2016</v>
      </c>
      <c r="D40">
        <f>[4]Prices!N36</f>
        <v>12.11</v>
      </c>
      <c r="F40">
        <f t="shared" si="6"/>
        <v>16.268165917437088</v>
      </c>
      <c r="I40" s="16">
        <f t="shared" ref="I40:I42" si="10">I39</f>
        <v>1.7197483843805266</v>
      </c>
      <c r="J40">
        <f t="shared" si="7"/>
        <v>17.987914301817614</v>
      </c>
      <c r="M40">
        <f t="shared" si="8"/>
        <v>2016</v>
      </c>
      <c r="N40">
        <f t="shared" si="0"/>
        <v>12.11</v>
      </c>
      <c r="P40" s="2">
        <f t="shared" si="9"/>
        <v>17.987914301817614</v>
      </c>
    </row>
    <row r="41" spans="3:16" x14ac:dyDescent="0.2">
      <c r="C41">
        <f t="shared" si="4"/>
        <v>2017</v>
      </c>
      <c r="D41">
        <f>[4]Prices!N37</f>
        <v>14.18</v>
      </c>
      <c r="F41">
        <f t="shared" si="6"/>
        <v>16.006639268661438</v>
      </c>
      <c r="I41" s="16">
        <f t="shared" si="10"/>
        <v>1.7197483843805266</v>
      </c>
      <c r="J41">
        <f t="shared" si="7"/>
        <v>17.726387653041964</v>
      </c>
      <c r="M41">
        <f t="shared" si="8"/>
        <v>2017</v>
      </c>
      <c r="N41">
        <f t="shared" si="0"/>
        <v>14.18</v>
      </c>
      <c r="P41" s="2">
        <f t="shared" si="9"/>
        <v>17.726387653041964</v>
      </c>
    </row>
    <row r="42" spans="3:16" x14ac:dyDescent="0.2">
      <c r="C42">
        <f t="shared" si="4"/>
        <v>2018</v>
      </c>
      <c r="D42">
        <f>[4]Prices!N38</f>
        <v>16.79</v>
      </c>
      <c r="F42">
        <f t="shared" si="6"/>
        <v>18.846328286875909</v>
      </c>
      <c r="I42" s="16">
        <f t="shared" si="10"/>
        <v>1.7197483843805266</v>
      </c>
      <c r="J42">
        <f t="shared" si="7"/>
        <v>20.566076671256436</v>
      </c>
      <c r="M42">
        <f t="shared" si="8"/>
        <v>2018</v>
      </c>
      <c r="N42">
        <f t="shared" si="0"/>
        <v>16.79</v>
      </c>
      <c r="P42" s="2">
        <f t="shared" si="9"/>
        <v>20.566076671256436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Distillate_Prices</vt:lpstr>
      <vt:lpstr>Predicted Distillate Prices</vt:lpstr>
      <vt:lpstr>Dist-311</vt:lpstr>
      <vt:lpstr>Dist-312</vt:lpstr>
      <vt:lpstr>Dist-313</vt:lpstr>
      <vt:lpstr>Dist-314</vt:lpstr>
      <vt:lpstr>Dist-315</vt:lpstr>
      <vt:lpstr>Dist-316</vt:lpstr>
      <vt:lpstr>Dist-321</vt:lpstr>
      <vt:lpstr>Dist-322</vt:lpstr>
      <vt:lpstr>Dist-323</vt:lpstr>
      <vt:lpstr>Dist-324</vt:lpstr>
      <vt:lpstr>Dist-325</vt:lpstr>
      <vt:lpstr>Dist-326</vt:lpstr>
      <vt:lpstr>Dist-327</vt:lpstr>
      <vt:lpstr>Dist-331</vt:lpstr>
      <vt:lpstr>Dist-332</vt:lpstr>
      <vt:lpstr>Dist-333</vt:lpstr>
      <vt:lpstr>Dist-334</vt:lpstr>
      <vt:lpstr>Dist-335</vt:lpstr>
      <vt:lpstr>Dist-336</vt:lpstr>
      <vt:lpstr>Dist-337</vt:lpstr>
      <vt:lpstr>Dist-339</vt:lpstr>
    </vt:vector>
  </TitlesOfParts>
  <Company>Pacific Northwest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David</cp:lastModifiedBy>
  <dcterms:created xsi:type="dcterms:W3CDTF">2010-10-31T16:10:11Z</dcterms:created>
  <dcterms:modified xsi:type="dcterms:W3CDTF">2019-12-31T04:21:55Z</dcterms:modified>
</cp:coreProperties>
</file>