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drawings/drawing19.xml" ContentType="application/vnd.openxmlformats-officedocument.drawing+xml"/>
  <Override PartName="/xl/charts/chart20.xml" ContentType="application/vnd.openxmlformats-officedocument.drawingml.chart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Fuel_Prices_by_Sector\"/>
    </mc:Choice>
  </mc:AlternateContent>
  <xr:revisionPtr revIDLastSave="0" documentId="13_ncr:1_{C584DDB5-A29B-4017-9635-933C734A7213}" xr6:coauthVersionLast="45" xr6:coauthVersionMax="45" xr10:uidLastSave="{00000000-0000-0000-0000-000000000000}"/>
  <bookViews>
    <workbookView xWindow="2595" yWindow="945" windowWidth="22755" windowHeight="14055" firstSheet="9" activeTab="12" xr2:uid="{00000000-000D-0000-FFFF-FFFF00000000}"/>
  </bookViews>
  <sheets>
    <sheet name="Gas_Prices" sheetId="26" r:id="rId1"/>
    <sheet name="Predicted Gas Prices" sheetId="25" r:id="rId2"/>
    <sheet name="Gas-311" sheetId="1" r:id="rId3"/>
    <sheet name="Gas-312" sheetId="27" r:id="rId4"/>
    <sheet name="Gas-313" sheetId="28" r:id="rId5"/>
    <sheet name="Gas-314" sheetId="29" r:id="rId6"/>
    <sheet name="Gas-315" sheetId="30" r:id="rId7"/>
    <sheet name="Gas-316" sheetId="31" r:id="rId8"/>
    <sheet name="Gas-321" sheetId="32" r:id="rId9"/>
    <sheet name="Gas-322" sheetId="33" r:id="rId10"/>
    <sheet name="Gas-323" sheetId="34" r:id="rId11"/>
    <sheet name="Gas-324" sheetId="35" r:id="rId12"/>
    <sheet name="Gas-325" sheetId="36" r:id="rId13"/>
    <sheet name="Gas-326" sheetId="37" r:id="rId14"/>
    <sheet name="Sheet1" sheetId="47" r:id="rId15"/>
    <sheet name="Gas-327" sheetId="38" r:id="rId16"/>
    <sheet name="Gas-331" sheetId="39" r:id="rId17"/>
    <sheet name="Gas-332" sheetId="40" r:id="rId18"/>
    <sheet name="Gas-333" sheetId="41" r:id="rId19"/>
    <sheet name="Gas-334" sheetId="42" r:id="rId20"/>
    <sheet name="Gas-335" sheetId="43" r:id="rId21"/>
    <sheet name="Gas-336" sheetId="44" r:id="rId22"/>
    <sheet name="Gas-337" sheetId="45" r:id="rId23"/>
    <sheet name="Gas-339" sheetId="46" r:id="rId24"/>
  </sheets>
  <externalReferences>
    <externalReference r:id="rId25"/>
    <externalReference r:id="rId26"/>
    <externalReference r:id="rId27"/>
    <externalReference r:id="rId28"/>
  </externalReferences>
  <definedNames>
    <definedName name="solver_adj" localSheetId="2" hidden="1">'Gas-311'!$H$3:$I$3</definedName>
    <definedName name="solver_adj" localSheetId="3" hidden="1">'Gas-312'!$H$3:$I$3</definedName>
    <definedName name="solver_adj" localSheetId="4" hidden="1">'Gas-313'!$H$3:$I$3</definedName>
    <definedName name="solver_adj" localSheetId="5" hidden="1">'Gas-314'!$H$3:$I$3</definedName>
    <definedName name="solver_adj" localSheetId="6" hidden="1">'Gas-315'!$H$3:$I$3</definedName>
    <definedName name="solver_adj" localSheetId="7" hidden="1">'Gas-316'!$H$3:$I$3</definedName>
    <definedName name="solver_adj" localSheetId="8" hidden="1">'Gas-321'!$H$3:$I$3</definedName>
    <definedName name="solver_adj" localSheetId="9" hidden="1">'Gas-322'!$H$3:$I$3</definedName>
    <definedName name="solver_adj" localSheetId="10" hidden="1">'Gas-323'!$H$3:$I$3</definedName>
    <definedName name="solver_adj" localSheetId="11" hidden="1">'Gas-324'!$H$3:$I$3</definedName>
    <definedName name="solver_adj" localSheetId="12" hidden="1">'Gas-325'!$H$3:$I$3</definedName>
    <definedName name="solver_adj" localSheetId="13" hidden="1">'Gas-326'!$H$3:$I$3</definedName>
    <definedName name="solver_adj" localSheetId="15" hidden="1">'Gas-327'!$H$3:$I$3</definedName>
    <definedName name="solver_adj" localSheetId="16" hidden="1">'Gas-331'!$H$3:$I$3</definedName>
    <definedName name="solver_adj" localSheetId="17" hidden="1">'Gas-332'!$H$3:$I$3</definedName>
    <definedName name="solver_adj" localSheetId="18" hidden="1">'Gas-333'!$H$3:$I$3</definedName>
    <definedName name="solver_adj" localSheetId="19" hidden="1">'Gas-334'!$H$3:$I$3</definedName>
    <definedName name="solver_adj" localSheetId="20" hidden="1">'Gas-335'!$H$3:$I$3</definedName>
    <definedName name="solver_adj" localSheetId="21" hidden="1">'Gas-336'!$H$3:$I$3</definedName>
    <definedName name="solver_adj" localSheetId="22" hidden="1">'Gas-337'!$H$3:$I$3</definedName>
    <definedName name="solver_adj" localSheetId="23" hidden="1">'Gas-339'!$H$3:$I$3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cvg" localSheetId="22" hidden="1">0.0001</definedName>
    <definedName name="solver_cvg" localSheetId="23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drv" localSheetId="22" hidden="1">1</definedName>
    <definedName name="solver_drv" localSheetId="23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ng" localSheetId="23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est" localSheetId="23" hidden="1">1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7" hidden="1">100</definedName>
    <definedName name="solver_itr" localSheetId="8" hidden="1">100</definedName>
    <definedName name="solver_itr" localSheetId="9" hidden="1">100</definedName>
    <definedName name="solver_itr" localSheetId="10" hidden="1">100</definedName>
    <definedName name="solver_itr" localSheetId="11" hidden="1">100</definedName>
    <definedName name="solver_itr" localSheetId="12" hidden="1">100</definedName>
    <definedName name="solver_itr" localSheetId="13" hidden="1">100</definedName>
    <definedName name="solver_itr" localSheetId="15" hidden="1">100</definedName>
    <definedName name="solver_itr" localSheetId="16" hidden="1">100</definedName>
    <definedName name="solver_itr" localSheetId="17" hidden="1">100</definedName>
    <definedName name="solver_itr" localSheetId="18" hidden="1">100</definedName>
    <definedName name="solver_itr" localSheetId="19" hidden="1">100</definedName>
    <definedName name="solver_itr" localSheetId="20" hidden="1">100</definedName>
    <definedName name="solver_itr" localSheetId="21" hidden="1">100</definedName>
    <definedName name="solver_itr" localSheetId="22" hidden="1">100</definedName>
    <definedName name="solver_itr" localSheetId="23" hidden="1">100</definedName>
    <definedName name="solver_lhs1" localSheetId="4" hidden="1">'Gas-313'!$H$3</definedName>
    <definedName name="solver_lhs1" localSheetId="5" hidden="1">'Gas-314'!$H$3</definedName>
    <definedName name="solver_lhs1" localSheetId="6" hidden="1">'Gas-315'!$H$3</definedName>
    <definedName name="solver_lhs1" localSheetId="7" hidden="1">'Gas-316'!$H$3</definedName>
    <definedName name="solver_lhs1" localSheetId="8" hidden="1">'Gas-321'!$H$3</definedName>
    <definedName name="solver_lhs1" localSheetId="9" hidden="1">'Gas-322'!$H$3</definedName>
    <definedName name="solver_lhs1" localSheetId="10" hidden="1">'Gas-323'!$H$3</definedName>
    <definedName name="solver_lhs1" localSheetId="11" hidden="1">'Gas-324'!$H$3</definedName>
    <definedName name="solver_lhs1" localSheetId="12" hidden="1">'Gas-325'!$H$3</definedName>
    <definedName name="solver_lhs1" localSheetId="13" hidden="1">'Gas-326'!$H$3</definedName>
    <definedName name="solver_lhs1" localSheetId="15" hidden="1">'Gas-327'!$H$3</definedName>
    <definedName name="solver_lhs1" localSheetId="16" hidden="1">'Gas-331'!$H$3</definedName>
    <definedName name="solver_lhs1" localSheetId="17" hidden="1">'Gas-332'!$H$3</definedName>
    <definedName name="solver_lhs1" localSheetId="18" hidden="1">'Gas-333'!$H$3</definedName>
    <definedName name="solver_lhs1" localSheetId="19" hidden="1">'Gas-334'!$H$3</definedName>
    <definedName name="solver_lhs1" localSheetId="20" hidden="1">'Gas-335'!$H$3</definedName>
    <definedName name="solver_lhs1" localSheetId="21" hidden="1">'Gas-336'!$H$3</definedName>
    <definedName name="solver_lhs1" localSheetId="22" hidden="1">'Gas-337'!$H$3</definedName>
    <definedName name="solver_lhs1" localSheetId="23" hidden="1">'Gas-339'!$H$3</definedName>
    <definedName name="solver_lhs2" localSheetId="4" hidden="1">'Gas-313'!$I$3</definedName>
    <definedName name="solver_lhs2" localSheetId="5" hidden="1">'Gas-314'!$I$3</definedName>
    <definedName name="solver_lhs2" localSheetId="6" hidden="1">'Gas-315'!$I$3</definedName>
    <definedName name="solver_lhs2" localSheetId="7" hidden="1">'Gas-316'!$I$3</definedName>
    <definedName name="solver_lhs2" localSheetId="8" hidden="1">'Gas-321'!$I$3</definedName>
    <definedName name="solver_lhs2" localSheetId="9" hidden="1">'Gas-322'!$I$3</definedName>
    <definedName name="solver_lhs2" localSheetId="10" hidden="1">'Gas-323'!$I$3</definedName>
    <definedName name="solver_lhs2" localSheetId="11" hidden="1">'Gas-324'!$I$3</definedName>
    <definedName name="solver_lhs2" localSheetId="12" hidden="1">'Gas-325'!$I$3</definedName>
    <definedName name="solver_lhs2" localSheetId="13" hidden="1">'Gas-326'!$I$3</definedName>
    <definedName name="solver_lhs2" localSheetId="15" hidden="1">'Gas-327'!$I$3</definedName>
    <definedName name="solver_lhs2" localSheetId="16" hidden="1">'Gas-331'!$I$3</definedName>
    <definedName name="solver_lhs2" localSheetId="17" hidden="1">'Gas-332'!$I$3</definedName>
    <definedName name="solver_lhs2" localSheetId="18" hidden="1">'Gas-333'!$I$3</definedName>
    <definedName name="solver_lhs2" localSheetId="19" hidden="1">'Gas-334'!$I$3</definedName>
    <definedName name="solver_lhs2" localSheetId="20" hidden="1">'Gas-335'!$I$3</definedName>
    <definedName name="solver_lhs2" localSheetId="21" hidden="1">'Gas-336'!$I$3</definedName>
    <definedName name="solver_lhs2" localSheetId="22" hidden="1">'Gas-337'!$I$3</definedName>
    <definedName name="solver_lhs2" localSheetId="23" hidden="1">'Gas-339'!$I$3</definedName>
    <definedName name="solver_lhs3" localSheetId="4" hidden="1">'Gas-313'!$Y$3</definedName>
    <definedName name="solver_lhs3" localSheetId="5" hidden="1">'Gas-314'!$Y$3</definedName>
    <definedName name="solver_lhs3" localSheetId="6" hidden="1">'Gas-315'!$Y$3</definedName>
    <definedName name="solver_lhs3" localSheetId="7" hidden="1">'Gas-316'!$Y$3</definedName>
    <definedName name="solver_lhs3" localSheetId="8" hidden="1">'Gas-321'!$Y$3</definedName>
    <definedName name="solver_lhs3" localSheetId="9" hidden="1">'Gas-322'!$Y$3</definedName>
    <definedName name="solver_lhs3" localSheetId="10" hidden="1">'Gas-323'!$Y$3</definedName>
    <definedName name="solver_lhs3" localSheetId="11" hidden="1">'Gas-324'!$Y$3</definedName>
    <definedName name="solver_lhs3" localSheetId="12" hidden="1">'Gas-325'!$Y$3</definedName>
    <definedName name="solver_lhs3" localSheetId="13" hidden="1">'Gas-326'!$Y$3</definedName>
    <definedName name="solver_lhs3" localSheetId="15" hidden="1">'Gas-327'!$Y$3</definedName>
    <definedName name="solver_lhs3" localSheetId="16" hidden="1">'Gas-331'!$Y$3</definedName>
    <definedName name="solver_lhs3" localSheetId="17" hidden="1">'Gas-332'!$Y$3</definedName>
    <definedName name="solver_lhs3" localSheetId="18" hidden="1">'Gas-333'!$Y$3</definedName>
    <definedName name="solver_lhs3" localSheetId="19" hidden="1">'Gas-334'!$Y$3</definedName>
    <definedName name="solver_lhs3" localSheetId="20" hidden="1">'Gas-335'!$Y$3</definedName>
    <definedName name="solver_lhs3" localSheetId="21" hidden="1">'Gas-336'!$Y$3</definedName>
    <definedName name="solver_lhs3" localSheetId="22" hidden="1">'Gas-337'!$Y$3</definedName>
    <definedName name="solver_lhs3" localSheetId="23" hidden="1">'Gas-339'!$Y$3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lin" localSheetId="23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ip" localSheetId="22" hidden="1">2147483647</definedName>
    <definedName name="solver_mip" localSheetId="23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ni" localSheetId="22" hidden="1">30</definedName>
    <definedName name="solver_mni" localSheetId="23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rt" localSheetId="22" hidden="1">0.075</definedName>
    <definedName name="solver_mrt" localSheetId="23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msl" localSheetId="22" hidden="1">2</definedName>
    <definedName name="solver_msl" localSheetId="23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2" hidden="1">2</definedName>
    <definedName name="solver_neg" localSheetId="13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2</definedName>
    <definedName name="solver_neg" localSheetId="19" hidden="1">2</definedName>
    <definedName name="solver_neg" localSheetId="20" hidden="1">2</definedName>
    <definedName name="solver_neg" localSheetId="21" hidden="1">2</definedName>
    <definedName name="solver_neg" localSheetId="22" hidden="1">2</definedName>
    <definedName name="solver_neg" localSheetId="23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od" localSheetId="22" hidden="1">2147483647</definedName>
    <definedName name="solver_nod" localSheetId="23" hidden="1">2147483647</definedName>
    <definedName name="solver_num" localSheetId="2" hidden="1">0</definedName>
    <definedName name="solver_num" localSheetId="3" hidden="1">0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um" localSheetId="9" hidden="1">2</definedName>
    <definedName name="solver_num" localSheetId="10" hidden="1">2</definedName>
    <definedName name="solver_num" localSheetId="11" hidden="1">2</definedName>
    <definedName name="solver_num" localSheetId="12" hidden="1">2</definedName>
    <definedName name="solver_num" localSheetId="13" hidden="1">2</definedName>
    <definedName name="solver_num" localSheetId="15" hidden="1">2</definedName>
    <definedName name="solver_num" localSheetId="16" hidden="1">2</definedName>
    <definedName name="solver_num" localSheetId="17" hidden="1">2</definedName>
    <definedName name="solver_num" localSheetId="18" hidden="1">2</definedName>
    <definedName name="solver_num" localSheetId="19" hidden="1">2</definedName>
    <definedName name="solver_num" localSheetId="20" hidden="1">2</definedName>
    <definedName name="solver_num" localSheetId="21" hidden="1">2</definedName>
    <definedName name="solver_num" localSheetId="22" hidden="1">2</definedName>
    <definedName name="solver_num" localSheetId="23" hidden="1">2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nwt" localSheetId="23" hidden="1">1</definedName>
    <definedName name="solver_opt" localSheetId="2" hidden="1">'Gas-311'!$H$4</definedName>
    <definedName name="solver_opt" localSheetId="3" hidden="1">'Gas-312'!$H$4</definedName>
    <definedName name="solver_opt" localSheetId="4" hidden="1">'Gas-313'!$H$4</definedName>
    <definedName name="solver_opt" localSheetId="5" hidden="1">'Gas-314'!$H$4</definedName>
    <definedName name="solver_opt" localSheetId="6" hidden="1">'Gas-315'!$H$4</definedName>
    <definedName name="solver_opt" localSheetId="7" hidden="1">'Gas-316'!$H$4</definedName>
    <definedName name="solver_opt" localSheetId="8" hidden="1">'Gas-321'!$H$4</definedName>
    <definedName name="solver_opt" localSheetId="9" hidden="1">'Gas-322'!$H$4</definedName>
    <definedName name="solver_opt" localSheetId="10" hidden="1">'Gas-323'!$H$4</definedName>
    <definedName name="solver_opt" localSheetId="11" hidden="1">'Gas-324'!$H$4</definedName>
    <definedName name="solver_opt" localSheetId="12" hidden="1">'Gas-325'!$L$16</definedName>
    <definedName name="solver_opt" localSheetId="13" hidden="1">'Gas-326'!$H$4</definedName>
    <definedName name="solver_opt" localSheetId="15" hidden="1">'Gas-327'!$H$4</definedName>
    <definedName name="solver_opt" localSheetId="16" hidden="1">'Gas-331'!$H$4</definedName>
    <definedName name="solver_opt" localSheetId="17" hidden="1">'Gas-332'!$H$4</definedName>
    <definedName name="solver_opt" localSheetId="18" hidden="1">'Gas-333'!$H$4</definedName>
    <definedName name="solver_opt" localSheetId="19" hidden="1">'Gas-334'!$H$4</definedName>
    <definedName name="solver_opt" localSheetId="20" hidden="1">'Gas-335'!$H$4</definedName>
    <definedName name="solver_opt" localSheetId="21" hidden="1">'Gas-336'!$H$4</definedName>
    <definedName name="solver_opt" localSheetId="22" hidden="1">'Gas-337'!$H$4</definedName>
    <definedName name="solver_opt" localSheetId="23" hidden="1">'Gas-339'!$H$4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pre" localSheetId="22" hidden="1">0.000001</definedName>
    <definedName name="solver_pre" localSheetId="23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bv" localSheetId="22" hidden="1">1</definedName>
    <definedName name="solver_rbv" localSheetId="23" hidden="1">1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1" localSheetId="19" hidden="1">3</definedName>
    <definedName name="solver_rel1" localSheetId="20" hidden="1">3</definedName>
    <definedName name="solver_rel1" localSheetId="21" hidden="1">3</definedName>
    <definedName name="solver_rel1" localSheetId="22" hidden="1">3</definedName>
    <definedName name="solver_rel1" localSheetId="2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2" localSheetId="2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13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el3" localSheetId="23" hidden="1">3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" localSheetId="8" hidden="1">0</definedName>
    <definedName name="solver_rhs1" localSheetId="9" hidden="1">0</definedName>
    <definedName name="solver_rhs1" localSheetId="10" hidden="1">0</definedName>
    <definedName name="solver_rhs1" localSheetId="11" hidden="1">0</definedName>
    <definedName name="solver_rhs1" localSheetId="12" hidden="1">0</definedName>
    <definedName name="solver_rhs1" localSheetId="13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18" hidden="1">0</definedName>
    <definedName name="solver_rhs1" localSheetId="19" hidden="1">0</definedName>
    <definedName name="solver_rhs1" localSheetId="20" hidden="1">0</definedName>
    <definedName name="solver_rhs1" localSheetId="21" hidden="1">0</definedName>
    <definedName name="solver_rhs1" localSheetId="22" hidden="1">0</definedName>
    <definedName name="solver_rhs1" localSheetId="2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</definedName>
    <definedName name="solver_rhs2" localSheetId="12" hidden="1">0</definedName>
    <definedName name="solver_rhs2" localSheetId="13" hidden="1">0</definedName>
    <definedName name="solver_rhs2" localSheetId="15" hidden="1">0</definedName>
    <definedName name="solver_rhs2" localSheetId="16" hidden="1">0</definedName>
    <definedName name="solver_rhs2" localSheetId="17" hidden="1">0</definedName>
    <definedName name="solver_rhs2" localSheetId="18" hidden="1">0</definedName>
    <definedName name="solver_rhs2" localSheetId="19" hidden="1">0</definedName>
    <definedName name="solver_rhs2" localSheetId="20" hidden="1">0</definedName>
    <definedName name="solver_rhs2" localSheetId="21" hidden="1">0</definedName>
    <definedName name="solver_rhs2" localSheetId="22" hidden="1">0</definedName>
    <definedName name="solver_rhs2" localSheetId="2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hs3" localSheetId="8" hidden="1">0</definedName>
    <definedName name="solver_rhs3" localSheetId="9" hidden="1">0</definedName>
    <definedName name="solver_rhs3" localSheetId="10" hidden="1">0</definedName>
    <definedName name="solver_rhs3" localSheetId="11" hidden="1">0</definedName>
    <definedName name="solver_rhs3" localSheetId="12" hidden="1">0</definedName>
    <definedName name="solver_rhs3" localSheetId="13" hidden="1">0</definedName>
    <definedName name="solver_rhs3" localSheetId="15" hidden="1">0</definedName>
    <definedName name="solver_rhs3" localSheetId="16" hidden="1">0</definedName>
    <definedName name="solver_rhs3" localSheetId="17" hidden="1">0</definedName>
    <definedName name="solver_rhs3" localSheetId="18" hidden="1">0</definedName>
    <definedName name="solver_rhs3" localSheetId="19" hidden="1">0</definedName>
    <definedName name="solver_rhs3" localSheetId="20" hidden="1">0</definedName>
    <definedName name="solver_rhs3" localSheetId="21" hidden="1">0</definedName>
    <definedName name="solver_rhs3" localSheetId="22" hidden="1">0</definedName>
    <definedName name="solver_rhs3" localSheetId="23" hidden="1">0</definedName>
    <definedName name="solver_rlx" localSheetId="2" hidden="1">1</definedName>
    <definedName name="solver_rlx" localSheetId="3" hidden="1">1</definedName>
    <definedName name="solver_rlx" localSheetId="4" hidden="1">1</definedName>
    <definedName name="solver_rlx" localSheetId="5" hidden="1">1</definedName>
    <definedName name="solver_rlx" localSheetId="6" hidden="1">1</definedName>
    <definedName name="solver_rlx" localSheetId="7" hidden="1">1</definedName>
    <definedName name="solver_rlx" localSheetId="8" hidden="1">1</definedName>
    <definedName name="solver_rlx" localSheetId="9" hidden="1">1</definedName>
    <definedName name="solver_rlx" localSheetId="10" hidden="1">1</definedName>
    <definedName name="solver_rlx" localSheetId="11" hidden="1">1</definedName>
    <definedName name="solver_rlx" localSheetId="12" hidden="1">1</definedName>
    <definedName name="solver_rlx" localSheetId="13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lx" localSheetId="18" hidden="1">1</definedName>
    <definedName name="solver_rlx" localSheetId="19" hidden="1">1</definedName>
    <definedName name="solver_rlx" localSheetId="20" hidden="1">1</definedName>
    <definedName name="solver_rlx" localSheetId="21" hidden="1">1</definedName>
    <definedName name="solver_rlx" localSheetId="22" hidden="1">1</definedName>
    <definedName name="solver_rlx" localSheetId="23" hidden="1">1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rsd" localSheetId="22" hidden="1">0</definedName>
    <definedName name="solver_rsd" localSheetId="23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12" hidden="1">2</definedName>
    <definedName name="solver_scl" localSheetId="13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20" hidden="1">2</definedName>
    <definedName name="solver_scl" localSheetId="21" hidden="1">2</definedName>
    <definedName name="solver_scl" localSheetId="22" hidden="1">2</definedName>
    <definedName name="solver_scl" localSheetId="23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ho" localSheetId="23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ssz" localSheetId="22" hidden="1">100</definedName>
    <definedName name="solver_ssz" localSheetId="23" hidden="1">100</definedName>
    <definedName name="solver_tim" localSheetId="2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13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im" localSheetId="23" hidden="1">100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13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ol" localSheetId="23" hidden="1">0.05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typ" localSheetId="23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al" localSheetId="23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  <definedName name="solver_ver" localSheetId="2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46" l="1"/>
  <c r="N42" i="46" s="1"/>
  <c r="D41" i="46"/>
  <c r="D40" i="46"/>
  <c r="N40" i="46" s="1"/>
  <c r="D39" i="46"/>
  <c r="N39" i="46" s="1"/>
  <c r="D38" i="46"/>
  <c r="D37" i="46"/>
  <c r="D36" i="46"/>
  <c r="N36" i="46" s="1"/>
  <c r="D35" i="46"/>
  <c r="N35" i="46" s="1"/>
  <c r="D34" i="46"/>
  <c r="D42" i="45"/>
  <c r="N42" i="45" s="1"/>
  <c r="D41" i="45"/>
  <c r="N41" i="45" s="1"/>
  <c r="D40" i="45"/>
  <c r="N40" i="45" s="1"/>
  <c r="D39" i="45"/>
  <c r="N39" i="45" s="1"/>
  <c r="D38" i="45"/>
  <c r="F38" i="45" s="1"/>
  <c r="D37" i="45"/>
  <c r="N37" i="45" s="1"/>
  <c r="D36" i="45"/>
  <c r="N36" i="45" s="1"/>
  <c r="D35" i="45"/>
  <c r="N35" i="45" s="1"/>
  <c r="D34" i="45"/>
  <c r="N42" i="44"/>
  <c r="D42" i="44"/>
  <c r="F42" i="44" s="1"/>
  <c r="D41" i="44"/>
  <c r="N41" i="44" s="1"/>
  <c r="D40" i="44"/>
  <c r="N40" i="44" s="1"/>
  <c r="N39" i="44"/>
  <c r="D39" i="44"/>
  <c r="F39" i="44" s="1"/>
  <c r="D38" i="44"/>
  <c r="F38" i="44" s="1"/>
  <c r="F37" i="44"/>
  <c r="D37" i="44"/>
  <c r="N37" i="44" s="1"/>
  <c r="D36" i="44"/>
  <c r="N36" i="44" s="1"/>
  <c r="D35" i="44"/>
  <c r="N35" i="44" s="1"/>
  <c r="D34" i="44"/>
  <c r="D42" i="43"/>
  <c r="N42" i="43" s="1"/>
  <c r="D41" i="43"/>
  <c r="F41" i="43" s="1"/>
  <c r="D40" i="43"/>
  <c r="N40" i="43" s="1"/>
  <c r="D39" i="43"/>
  <c r="N39" i="43" s="1"/>
  <c r="D38" i="43"/>
  <c r="D37" i="43"/>
  <c r="N37" i="43" s="1"/>
  <c r="D36" i="43"/>
  <c r="N36" i="43" s="1"/>
  <c r="D35" i="43"/>
  <c r="N35" i="43" s="1"/>
  <c r="D34" i="43"/>
  <c r="D42" i="42"/>
  <c r="N42" i="42" s="1"/>
  <c r="D41" i="42"/>
  <c r="N41" i="42" s="1"/>
  <c r="D40" i="42"/>
  <c r="N40" i="42" s="1"/>
  <c r="N39" i="42"/>
  <c r="D39" i="42"/>
  <c r="D38" i="42"/>
  <c r="F38" i="42" s="1"/>
  <c r="D37" i="42"/>
  <c r="N37" i="42" s="1"/>
  <c r="N36" i="42"/>
  <c r="D36" i="42"/>
  <c r="D35" i="42"/>
  <c r="F36" i="42" s="1"/>
  <c r="D34" i="42"/>
  <c r="D42" i="41"/>
  <c r="D41" i="41"/>
  <c r="N41" i="41" s="1"/>
  <c r="D40" i="41"/>
  <c r="N40" i="41" s="1"/>
  <c r="D39" i="41"/>
  <c r="F39" i="41" s="1"/>
  <c r="D38" i="41"/>
  <c r="D37" i="41"/>
  <c r="N37" i="41" s="1"/>
  <c r="F36" i="41"/>
  <c r="D36" i="41"/>
  <c r="N36" i="41" s="1"/>
  <c r="N35" i="41"/>
  <c r="D35" i="41"/>
  <c r="D34" i="41"/>
  <c r="D42" i="40"/>
  <c r="N42" i="40" s="1"/>
  <c r="D41" i="40"/>
  <c r="D40" i="40"/>
  <c r="N40" i="40" s="1"/>
  <c r="D39" i="40"/>
  <c r="N39" i="40" s="1"/>
  <c r="D38" i="40"/>
  <c r="F38" i="40" s="1"/>
  <c r="D37" i="40"/>
  <c r="F36" i="40"/>
  <c r="D36" i="40"/>
  <c r="N36" i="40" s="1"/>
  <c r="D35" i="40"/>
  <c r="N35" i="40" s="1"/>
  <c r="D34" i="40"/>
  <c r="N42" i="39"/>
  <c r="D42" i="39"/>
  <c r="D41" i="39"/>
  <c r="N41" i="39" s="1"/>
  <c r="D40" i="39"/>
  <c r="N40" i="39" s="1"/>
  <c r="N39" i="39"/>
  <c r="D39" i="39"/>
  <c r="F39" i="39" s="1"/>
  <c r="D38" i="39"/>
  <c r="F37" i="39"/>
  <c r="D37" i="39"/>
  <c r="N37" i="39" s="1"/>
  <c r="D36" i="39"/>
  <c r="N36" i="39" s="1"/>
  <c r="D35" i="39"/>
  <c r="F35" i="39" s="1"/>
  <c r="D34" i="39"/>
  <c r="D42" i="38"/>
  <c r="N42" i="38" s="1"/>
  <c r="D41" i="38"/>
  <c r="N41" i="38" s="1"/>
  <c r="D40" i="38"/>
  <c r="N40" i="38" s="1"/>
  <c r="N39" i="38"/>
  <c r="D39" i="38"/>
  <c r="D38" i="38"/>
  <c r="F38" i="38" s="1"/>
  <c r="D37" i="38"/>
  <c r="N37" i="38" s="1"/>
  <c r="D36" i="38"/>
  <c r="N36" i="38" s="1"/>
  <c r="D35" i="38"/>
  <c r="F36" i="38" s="1"/>
  <c r="D34" i="38"/>
  <c r="D42" i="37"/>
  <c r="N42" i="37" s="1"/>
  <c r="D41" i="37"/>
  <c r="D40" i="37"/>
  <c r="N40" i="37" s="1"/>
  <c r="D39" i="37"/>
  <c r="N39" i="37" s="1"/>
  <c r="D38" i="37"/>
  <c r="F38" i="37" s="1"/>
  <c r="D37" i="37"/>
  <c r="D36" i="37"/>
  <c r="N36" i="37" s="1"/>
  <c r="D35" i="37"/>
  <c r="N35" i="37" s="1"/>
  <c r="D34" i="37"/>
  <c r="D42" i="36"/>
  <c r="F42" i="36" s="1"/>
  <c r="D41" i="36"/>
  <c r="N41" i="36" s="1"/>
  <c r="D40" i="36"/>
  <c r="N40" i="36" s="1"/>
  <c r="D39" i="36"/>
  <c r="D38" i="36"/>
  <c r="D37" i="36"/>
  <c r="N37" i="36" s="1"/>
  <c r="F36" i="36"/>
  <c r="D36" i="36"/>
  <c r="N36" i="36" s="1"/>
  <c r="D35" i="36"/>
  <c r="D34" i="36"/>
  <c r="N42" i="35"/>
  <c r="D42" i="35"/>
  <c r="D41" i="35"/>
  <c r="N41" i="35" s="1"/>
  <c r="D40" i="35"/>
  <c r="N40" i="35" s="1"/>
  <c r="D39" i="35"/>
  <c r="N39" i="35" s="1"/>
  <c r="D38" i="35"/>
  <c r="D37" i="35"/>
  <c r="N37" i="35" s="1"/>
  <c r="F36" i="35"/>
  <c r="D36" i="35"/>
  <c r="N36" i="35" s="1"/>
  <c r="N35" i="35"/>
  <c r="D35" i="35"/>
  <c r="F35" i="35" s="1"/>
  <c r="D34" i="35"/>
  <c r="D42" i="34"/>
  <c r="N42" i="34" s="1"/>
  <c r="D41" i="34"/>
  <c r="N41" i="34" s="1"/>
  <c r="D40" i="34"/>
  <c r="N40" i="34" s="1"/>
  <c r="D39" i="34"/>
  <c r="D38" i="34"/>
  <c r="D37" i="34"/>
  <c r="N37" i="34" s="1"/>
  <c r="D36" i="34"/>
  <c r="N36" i="34" s="1"/>
  <c r="N35" i="34"/>
  <c r="D35" i="34"/>
  <c r="F35" i="34" s="1"/>
  <c r="D34" i="34"/>
  <c r="N42" i="33"/>
  <c r="D42" i="33"/>
  <c r="F41" i="33"/>
  <c r="D41" i="33"/>
  <c r="N41" i="33" s="1"/>
  <c r="D40" i="33"/>
  <c r="D39" i="33"/>
  <c r="N39" i="33" s="1"/>
  <c r="D38" i="33"/>
  <c r="N38" i="33" s="1"/>
  <c r="D37" i="33"/>
  <c r="N37" i="33" s="1"/>
  <c r="D36" i="33"/>
  <c r="D35" i="33"/>
  <c r="F35" i="33" s="1"/>
  <c r="D34" i="33"/>
  <c r="D42" i="32"/>
  <c r="D41" i="32"/>
  <c r="N41" i="32" s="1"/>
  <c r="D40" i="32"/>
  <c r="N40" i="32" s="1"/>
  <c r="N39" i="32"/>
  <c r="D39" i="32"/>
  <c r="D38" i="32"/>
  <c r="D37" i="32"/>
  <c r="N37" i="32" s="1"/>
  <c r="N36" i="32"/>
  <c r="F36" i="32"/>
  <c r="D36" i="32"/>
  <c r="D35" i="32"/>
  <c r="D34" i="32"/>
  <c r="D42" i="31"/>
  <c r="N41" i="31"/>
  <c r="D41" i="31"/>
  <c r="F41" i="31" s="1"/>
  <c r="N40" i="31"/>
  <c r="D40" i="31"/>
  <c r="D39" i="31"/>
  <c r="D38" i="31"/>
  <c r="F38" i="31" s="1"/>
  <c r="N37" i="31"/>
  <c r="F37" i="31"/>
  <c r="D37" i="31"/>
  <c r="D36" i="31"/>
  <c r="N36" i="31" s="1"/>
  <c r="D35" i="31"/>
  <c r="F35" i="31" s="1"/>
  <c r="D34" i="31"/>
  <c r="D42" i="30"/>
  <c r="F42" i="30" s="1"/>
  <c r="D41" i="30"/>
  <c r="N41" i="30" s="1"/>
  <c r="D40" i="30"/>
  <c r="N40" i="30" s="1"/>
  <c r="D39" i="30"/>
  <c r="D38" i="30"/>
  <c r="D37" i="30"/>
  <c r="N37" i="30" s="1"/>
  <c r="D36" i="30"/>
  <c r="N36" i="30" s="1"/>
  <c r="D35" i="30"/>
  <c r="F35" i="30" s="1"/>
  <c r="N34" i="30"/>
  <c r="D34" i="30"/>
  <c r="D42" i="29"/>
  <c r="N42" i="29" s="1"/>
  <c r="D41" i="29"/>
  <c r="N41" i="29" s="1"/>
  <c r="D40" i="29"/>
  <c r="N40" i="29" s="1"/>
  <c r="D39" i="29"/>
  <c r="D38" i="29"/>
  <c r="D37" i="29"/>
  <c r="N37" i="29" s="1"/>
  <c r="D36" i="29"/>
  <c r="N36" i="29" s="1"/>
  <c r="D35" i="29"/>
  <c r="F35" i="29" s="1"/>
  <c r="D34" i="29"/>
  <c r="N42" i="28"/>
  <c r="D42" i="28"/>
  <c r="F42" i="28" s="1"/>
  <c r="D41" i="28"/>
  <c r="N41" i="28" s="1"/>
  <c r="D40" i="28"/>
  <c r="N40" i="28" s="1"/>
  <c r="D39" i="28"/>
  <c r="N39" i="28" s="1"/>
  <c r="D38" i="28"/>
  <c r="N38" i="28" s="1"/>
  <c r="D37" i="28"/>
  <c r="N37" i="28" s="1"/>
  <c r="D36" i="28"/>
  <c r="N36" i="28" s="1"/>
  <c r="D35" i="28"/>
  <c r="N35" i="28" s="1"/>
  <c r="N34" i="28"/>
  <c r="D34" i="28"/>
  <c r="F38" i="32" l="1"/>
  <c r="F40" i="39"/>
  <c r="F36" i="39"/>
  <c r="F38" i="35"/>
  <c r="F36" i="29"/>
  <c r="F38" i="30"/>
  <c r="F39" i="36"/>
  <c r="F35" i="28"/>
  <c r="F37" i="46"/>
  <c r="F38" i="34"/>
  <c r="F39" i="34"/>
  <c r="F41" i="40"/>
  <c r="F42" i="41"/>
  <c r="F39" i="30"/>
  <c r="F39" i="35"/>
  <c r="F40" i="30"/>
  <c r="F40" i="33"/>
  <c r="F41" i="39"/>
  <c r="F38" i="29"/>
  <c r="F41" i="37"/>
  <c r="F42" i="39"/>
  <c r="F42" i="35"/>
  <c r="N42" i="36"/>
  <c r="F38" i="28"/>
  <c r="N35" i="29"/>
  <c r="N39" i="30"/>
  <c r="F42" i="31"/>
  <c r="F39" i="32"/>
  <c r="N35" i="33"/>
  <c r="F38" i="36"/>
  <c r="F39" i="38"/>
  <c r="N35" i="39"/>
  <c r="F39" i="42"/>
  <c r="N41" i="43"/>
  <c r="F41" i="45"/>
  <c r="F38" i="46"/>
  <c r="N42" i="31"/>
  <c r="F36" i="33"/>
  <c r="F39" i="28"/>
  <c r="F40" i="32"/>
  <c r="F38" i="33"/>
  <c r="N39" i="36"/>
  <c r="F38" i="41"/>
  <c r="F36" i="43"/>
  <c r="F41" i="38"/>
  <c r="F39" i="29"/>
  <c r="N35" i="30"/>
  <c r="N42" i="30"/>
  <c r="F39" i="31"/>
  <c r="F35" i="32"/>
  <c r="F42" i="32"/>
  <c r="F39" i="33"/>
  <c r="F40" i="36"/>
  <c r="F35" i="38"/>
  <c r="F42" i="38"/>
  <c r="F38" i="39"/>
  <c r="N39" i="41"/>
  <c r="F35" i="42"/>
  <c r="F41" i="42"/>
  <c r="F37" i="43"/>
  <c r="F40" i="28"/>
  <c r="N39" i="29"/>
  <c r="N39" i="31"/>
  <c r="N35" i="32"/>
  <c r="N42" i="32"/>
  <c r="F40" i="35"/>
  <c r="F35" i="36"/>
  <c r="F37" i="37"/>
  <c r="N35" i="38"/>
  <c r="N35" i="42"/>
  <c r="F38" i="43"/>
  <c r="F41" i="46"/>
  <c r="F36" i="28"/>
  <c r="F36" i="30"/>
  <c r="N35" i="36"/>
  <c r="F40" i="41"/>
  <c r="F35" i="44"/>
  <c r="F41" i="44"/>
  <c r="F37" i="45"/>
  <c r="F40" i="29"/>
  <c r="F35" i="46"/>
  <c r="N34" i="29"/>
  <c r="F42" i="29"/>
  <c r="N38" i="30"/>
  <c r="N35" i="31"/>
  <c r="N34" i="33"/>
  <c r="F42" i="33"/>
  <c r="N39" i="34"/>
  <c r="F37" i="38"/>
  <c r="F37" i="40"/>
  <c r="F35" i="41"/>
  <c r="N42" i="41"/>
  <c r="F37" i="42"/>
  <c r="F40" i="43"/>
  <c r="N34" i="46"/>
  <c r="N38" i="46"/>
  <c r="F36" i="46"/>
  <c r="N37" i="46"/>
  <c r="F40" i="46"/>
  <c r="N41" i="46"/>
  <c r="F39" i="46"/>
  <c r="F42" i="46"/>
  <c r="N34" i="45"/>
  <c r="N38" i="45"/>
  <c r="F36" i="45"/>
  <c r="F40" i="45"/>
  <c r="F35" i="45"/>
  <c r="F39" i="45"/>
  <c r="F42" i="45"/>
  <c r="N34" i="44"/>
  <c r="N38" i="44"/>
  <c r="F36" i="44"/>
  <c r="F40" i="44"/>
  <c r="N34" i="43"/>
  <c r="N38" i="43"/>
  <c r="F35" i="43"/>
  <c r="F39" i="43"/>
  <c r="F42" i="43"/>
  <c r="N34" i="42"/>
  <c r="N38" i="42"/>
  <c r="F40" i="42"/>
  <c r="F42" i="42"/>
  <c r="F37" i="41"/>
  <c r="F41" i="41"/>
  <c r="N34" i="41"/>
  <c r="N38" i="41"/>
  <c r="N34" i="40"/>
  <c r="N38" i="40"/>
  <c r="N37" i="40"/>
  <c r="F40" i="40"/>
  <c r="N41" i="40"/>
  <c r="F35" i="40"/>
  <c r="F39" i="40"/>
  <c r="F42" i="40"/>
  <c r="N34" i="39"/>
  <c r="N38" i="39"/>
  <c r="N34" i="38"/>
  <c r="N38" i="38"/>
  <c r="F40" i="38"/>
  <c r="N34" i="37"/>
  <c r="N38" i="37"/>
  <c r="F36" i="37"/>
  <c r="N37" i="37"/>
  <c r="F40" i="37"/>
  <c r="N41" i="37"/>
  <c r="F39" i="37"/>
  <c r="F42" i="37"/>
  <c r="F35" i="37"/>
  <c r="F37" i="36"/>
  <c r="F41" i="36"/>
  <c r="N34" i="36"/>
  <c r="N38" i="36"/>
  <c r="F37" i="35"/>
  <c r="F41" i="35"/>
  <c r="N34" i="35"/>
  <c r="N38" i="35"/>
  <c r="F41" i="34"/>
  <c r="N34" i="34"/>
  <c r="N38" i="34"/>
  <c r="F37" i="34"/>
  <c r="F36" i="34"/>
  <c r="F40" i="34"/>
  <c r="F42" i="34"/>
  <c r="F37" i="33"/>
  <c r="N36" i="33"/>
  <c r="N40" i="33"/>
  <c r="F37" i="32"/>
  <c r="F41" i="32"/>
  <c r="N34" i="32"/>
  <c r="N38" i="32"/>
  <c r="N34" i="31"/>
  <c r="N38" i="31"/>
  <c r="F36" i="31"/>
  <c r="F40" i="31"/>
  <c r="F37" i="30"/>
  <c r="F41" i="30"/>
  <c r="N38" i="29"/>
  <c r="F41" i="29"/>
  <c r="F37" i="29"/>
  <c r="F37" i="28"/>
  <c r="F41" i="28"/>
  <c r="D42" i="27"/>
  <c r="N42" i="27" s="1"/>
  <c r="D41" i="27"/>
  <c r="D40" i="27"/>
  <c r="N40" i="27" s="1"/>
  <c r="D39" i="27"/>
  <c r="N39" i="27" s="1"/>
  <c r="D38" i="27"/>
  <c r="D37" i="27"/>
  <c r="D36" i="27"/>
  <c r="N36" i="27" s="1"/>
  <c r="D35" i="27"/>
  <c r="N35" i="27" s="1"/>
  <c r="D34" i="27"/>
  <c r="N35" i="1"/>
  <c r="N41" i="1"/>
  <c r="D7" i="1"/>
  <c r="N7" i="1" s="1"/>
  <c r="D8" i="1"/>
  <c r="N8" i="1" s="1"/>
  <c r="D9" i="1"/>
  <c r="N9" i="1" s="1"/>
  <c r="D10" i="1"/>
  <c r="N10" i="1" s="1"/>
  <c r="D11" i="1"/>
  <c r="N11" i="1" s="1"/>
  <c r="D12" i="1"/>
  <c r="N12" i="1" s="1"/>
  <c r="D13" i="1"/>
  <c r="N13" i="1" s="1"/>
  <c r="D14" i="1"/>
  <c r="N14" i="1" s="1"/>
  <c r="D15" i="1"/>
  <c r="N15" i="1" s="1"/>
  <c r="D16" i="1"/>
  <c r="N16" i="1" s="1"/>
  <c r="D17" i="1"/>
  <c r="N17" i="1" s="1"/>
  <c r="D18" i="1"/>
  <c r="N18" i="1" s="1"/>
  <c r="D19" i="1"/>
  <c r="N19" i="1" s="1"/>
  <c r="D20" i="1"/>
  <c r="N20" i="1" s="1"/>
  <c r="D21" i="1"/>
  <c r="N21" i="1" s="1"/>
  <c r="D22" i="1"/>
  <c r="N22" i="1" s="1"/>
  <c r="D23" i="1"/>
  <c r="N23" i="1" s="1"/>
  <c r="D24" i="1"/>
  <c r="N24" i="1" s="1"/>
  <c r="D25" i="1"/>
  <c r="N25" i="1" s="1"/>
  <c r="D26" i="1"/>
  <c r="N26" i="1" s="1"/>
  <c r="D27" i="1"/>
  <c r="N27" i="1" s="1"/>
  <c r="D28" i="1"/>
  <c r="N28" i="1" s="1"/>
  <c r="D29" i="1"/>
  <c r="N29" i="1" s="1"/>
  <c r="D30" i="1"/>
  <c r="D30" i="29" s="1"/>
  <c r="D31" i="1"/>
  <c r="D31" i="29" s="1"/>
  <c r="D32" i="1"/>
  <c r="D33" i="1"/>
  <c r="D34" i="1"/>
  <c r="N34" i="1" s="1"/>
  <c r="D35" i="1"/>
  <c r="D36" i="1"/>
  <c r="N36" i="1" s="1"/>
  <c r="D37" i="1"/>
  <c r="N37" i="1" s="1"/>
  <c r="D38" i="1"/>
  <c r="N38" i="1" s="1"/>
  <c r="D39" i="1"/>
  <c r="N39" i="1" s="1"/>
  <c r="D40" i="1"/>
  <c r="D41" i="1"/>
  <c r="F41" i="1" s="1"/>
  <c r="D42" i="1"/>
  <c r="F42" i="1" s="1"/>
  <c r="F38" i="27" l="1"/>
  <c r="N30" i="1"/>
  <c r="N33" i="1"/>
  <c r="D33" i="29"/>
  <c r="N32" i="1"/>
  <c r="D32" i="29"/>
  <c r="N30" i="29"/>
  <c r="F41" i="27"/>
  <c r="F31" i="29"/>
  <c r="N31" i="29"/>
  <c r="F40" i="1"/>
  <c r="N42" i="1"/>
  <c r="N31" i="1"/>
  <c r="N40" i="1"/>
  <c r="F37" i="27"/>
  <c r="F36" i="27"/>
  <c r="N37" i="27"/>
  <c r="F40" i="27"/>
  <c r="N41" i="27"/>
  <c r="N34" i="27"/>
  <c r="N38" i="27"/>
  <c r="F35" i="27"/>
  <c r="F39" i="27"/>
  <c r="F42" i="27"/>
  <c r="N32" i="29" l="1"/>
  <c r="F32" i="29"/>
  <c r="F33" i="29"/>
  <c r="F34" i="29"/>
  <c r="N33" i="29"/>
  <c r="Z7" i="26" a="1"/>
  <c r="Z7" i="26" s="1"/>
  <c r="AT13" i="26" l="1"/>
  <c r="AK10" i="26"/>
  <c r="AN7" i="26"/>
  <c r="AA15" i="26"/>
  <c r="AA50" i="26" s="1"/>
  <c r="E38" i="27" s="1"/>
  <c r="AG13" i="26"/>
  <c r="AA11" i="26"/>
  <c r="AM7" i="26"/>
  <c r="AR13" i="26"/>
  <c r="AC12" i="26"/>
  <c r="AR9" i="26"/>
  <c r="AF9" i="26"/>
  <c r="AT14" i="26"/>
  <c r="AE13" i="26"/>
  <c r="AT10" i="26"/>
  <c r="AB8" i="26"/>
  <c r="AP13" i="26"/>
  <c r="AA12" i="26"/>
  <c r="AP9" i="26"/>
  <c r="AA8" i="26"/>
  <c r="AF14" i="26"/>
  <c r="AO13" i="26"/>
  <c r="AC13" i="26"/>
  <c r="AL12" i="26"/>
  <c r="Z12" i="26"/>
  <c r="AI11" i="26"/>
  <c r="AR10" i="26"/>
  <c r="AF10" i="26"/>
  <c r="AO9" i="26"/>
  <c r="AC9" i="26"/>
  <c r="AL8" i="26"/>
  <c r="Z8" i="26"/>
  <c r="AI7" i="26"/>
  <c r="AN15" i="26"/>
  <c r="AN50" i="26" s="1"/>
  <c r="E38" i="40" s="1"/>
  <c r="AQ12" i="26"/>
  <c r="AT9" i="26"/>
  <c r="AB7" i="26"/>
  <c r="AS13" i="26"/>
  <c r="AM11" i="26"/>
  <c r="AG9" i="26"/>
  <c r="Z15" i="26"/>
  <c r="Z50" i="26" s="1"/>
  <c r="E38" i="1" s="1"/>
  <c r="O38" i="1" s="1"/>
  <c r="AO12" i="26"/>
  <c r="AI10" i="26"/>
  <c r="AO8" i="26"/>
  <c r="AH14" i="26"/>
  <c r="AN12" i="26"/>
  <c r="AH10" i="26"/>
  <c r="AK7" i="26"/>
  <c r="AG14" i="26"/>
  <c r="AD13" i="26"/>
  <c r="AS10" i="26"/>
  <c r="AD9" i="26"/>
  <c r="AK12" i="26"/>
  <c r="AH7" i="26"/>
  <c r="AL15" i="26"/>
  <c r="AL50" i="26" s="1"/>
  <c r="E38" i="38" s="1"/>
  <c r="AB15" i="26"/>
  <c r="AB50" i="26" s="1"/>
  <c r="E38" i="28" s="1"/>
  <c r="AE12" i="26"/>
  <c r="AQ8" i="26"/>
  <c r="AM15" i="26"/>
  <c r="AM50" i="26" s="1"/>
  <c r="E38" i="39" s="1"/>
  <c r="AR14" i="26"/>
  <c r="AS9" i="26"/>
  <c r="AN11" i="26"/>
  <c r="AE8" i="26"/>
  <c r="AP12" i="26"/>
  <c r="AP8" i="26"/>
  <c r="AI14" i="26"/>
  <c r="AL11" i="26"/>
  <c r="AC8" i="26"/>
  <c r="AQ13" i="26"/>
  <c r="AK11" i="26"/>
  <c r="AE9" i="26"/>
  <c r="AS14" i="26"/>
  <c r="AJ11" i="26"/>
  <c r="AM8" i="26"/>
  <c r="AI15" i="26"/>
  <c r="AI50" i="26" s="1"/>
  <c r="E38" i="35" s="1"/>
  <c r="AT15" i="26"/>
  <c r="AT50" i="26" s="1"/>
  <c r="E38" i="46" s="1"/>
  <c r="AQ14" i="26"/>
  <c r="AN13" i="26"/>
  <c r="AT11" i="26"/>
  <c r="AQ10" i="26"/>
  <c r="AN9" i="26"/>
  <c r="AK8" i="26"/>
  <c r="AS15" i="26"/>
  <c r="AS50" i="26" s="1"/>
  <c r="E38" i="45" s="1"/>
  <c r="AD14" i="26"/>
  <c r="AA13" i="26"/>
  <c r="AS11" i="26"/>
  <c r="AP10" i="26"/>
  <c r="AM9" i="26"/>
  <c r="AA9" i="26"/>
  <c r="AS7" i="26"/>
  <c r="AR15" i="26"/>
  <c r="AR50" i="26" s="1"/>
  <c r="E38" i="44" s="1"/>
  <c r="AO14" i="26"/>
  <c r="AC14" i="26"/>
  <c r="Z13" i="26"/>
  <c r="AR11" i="26"/>
  <c r="AO10" i="26"/>
  <c r="AL9" i="26"/>
  <c r="AI8" i="26"/>
  <c r="AR7" i="26"/>
  <c r="AE15" i="26"/>
  <c r="AE50" i="26" s="1"/>
  <c r="E38" i="31" s="1"/>
  <c r="AB14" i="26"/>
  <c r="AT12" i="26"/>
  <c r="AQ11" i="26"/>
  <c r="AN10" i="26"/>
  <c r="AK9" i="26"/>
  <c r="AH8" i="26"/>
  <c r="AE7" i="26"/>
  <c r="AP15" i="26"/>
  <c r="AP50" i="26" s="1"/>
  <c r="E38" i="42" s="1"/>
  <c r="AD15" i="26"/>
  <c r="AD50" i="26" s="1"/>
  <c r="E38" i="30" s="1"/>
  <c r="AM14" i="26"/>
  <c r="AA14" i="26"/>
  <c r="AJ13" i="26"/>
  <c r="AS12" i="26"/>
  <c r="AG12" i="26"/>
  <c r="AP11" i="26"/>
  <c r="AD11" i="26"/>
  <c r="AM10" i="26"/>
  <c r="AA10" i="26"/>
  <c r="AJ9" i="26"/>
  <c r="AS8" i="26"/>
  <c r="AG8" i="26"/>
  <c r="AP7" i="26"/>
  <c r="AD7" i="26"/>
  <c r="AH13" i="26"/>
  <c r="AB11" i="26"/>
  <c r="AH9" i="26"/>
  <c r="AJ14" i="26"/>
  <c r="AD12" i="26"/>
  <c r="AJ10" i="26"/>
  <c r="AD8" i="26"/>
  <c r="AF13" i="26"/>
  <c r="Z11" i="26"/>
  <c r="AL7" i="26"/>
  <c r="AK15" i="26"/>
  <c r="AK50" i="26" s="1"/>
  <c r="E38" i="37" s="1"/>
  <c r="AB12" i="26"/>
  <c r="AQ9" i="26"/>
  <c r="AN8" i="26"/>
  <c r="AJ15" i="26"/>
  <c r="AJ50" i="26" s="1"/>
  <c r="E38" i="36" s="1"/>
  <c r="AM12" i="26"/>
  <c r="AG10" i="26"/>
  <c r="AJ7" i="26"/>
  <c r="AH15" i="26"/>
  <c r="AH50" i="26" s="1"/>
  <c r="E38" i="34" s="1"/>
  <c r="AE14" i="26"/>
  <c r="AB13" i="26"/>
  <c r="AH11" i="26"/>
  <c r="AE10" i="26"/>
  <c r="AB9" i="26"/>
  <c r="AT7" i="26"/>
  <c r="AG15" i="26"/>
  <c r="AG50" i="26" s="1"/>
  <c r="E38" i="33" s="1"/>
  <c r="AP14" i="26"/>
  <c r="AM13" i="26"/>
  <c r="AJ12" i="26"/>
  <c r="AG11" i="26"/>
  <c r="AD10" i="26"/>
  <c r="AJ8" i="26"/>
  <c r="AG7" i="26"/>
  <c r="AF15" i="26"/>
  <c r="AF50" i="26" s="1"/>
  <c r="E38" i="32" s="1"/>
  <c r="AL13" i="26"/>
  <c r="AI12" i="26"/>
  <c r="AF11" i="26"/>
  <c r="AC10" i="26"/>
  <c r="Z9" i="26"/>
  <c r="AF7" i="26"/>
  <c r="AQ15" i="26"/>
  <c r="AQ50" i="26" s="1"/>
  <c r="E38" i="43" s="1"/>
  <c r="AN14" i="26"/>
  <c r="AK13" i="26"/>
  <c r="AH12" i="26"/>
  <c r="AE11" i="26"/>
  <c r="AB10" i="26"/>
  <c r="AT8" i="26"/>
  <c r="AQ7" i="26"/>
  <c r="AO15" i="26"/>
  <c r="AO50" i="26" s="1"/>
  <c r="E38" i="41" s="1"/>
  <c r="AC15" i="26"/>
  <c r="AC50" i="26" s="1"/>
  <c r="E38" i="29" s="1"/>
  <c r="AL14" i="26"/>
  <c r="Z14" i="26"/>
  <c r="AI13" i="26"/>
  <c r="AR12" i="26"/>
  <c r="AF12" i="26"/>
  <c r="AO11" i="26"/>
  <c r="AC11" i="26"/>
  <c r="AL10" i="26"/>
  <c r="Z10" i="26"/>
  <c r="AI9" i="26"/>
  <c r="AR8" i="26"/>
  <c r="AF8" i="26"/>
  <c r="AO7" i="26"/>
  <c r="AC7" i="26"/>
  <c r="AA7" i="26"/>
  <c r="AK14" i="26"/>
  <c r="O38" i="43" l="1"/>
  <c r="G38" i="43"/>
  <c r="O38" i="28"/>
  <c r="G38" i="28"/>
  <c r="O38" i="38"/>
  <c r="G38" i="38"/>
  <c r="O38" i="44"/>
  <c r="G38" i="44"/>
  <c r="O38" i="36"/>
  <c r="G38" i="36"/>
  <c r="O38" i="46"/>
  <c r="G38" i="46"/>
  <c r="O38" i="35"/>
  <c r="G38" i="35"/>
  <c r="O38" i="37"/>
  <c r="G38" i="37"/>
  <c r="O38" i="33"/>
  <c r="G38" i="33"/>
  <c r="O38" i="27"/>
  <c r="G38" i="27"/>
  <c r="O38" i="31"/>
  <c r="G38" i="31"/>
  <c r="O38" i="32"/>
  <c r="G38" i="32"/>
  <c r="O38" i="30"/>
  <c r="G38" i="30"/>
  <c r="O38" i="29"/>
  <c r="G38" i="29"/>
  <c r="O38" i="41"/>
  <c r="G38" i="41"/>
  <c r="O38" i="45"/>
  <c r="G38" i="45"/>
  <c r="O38" i="39"/>
  <c r="G38" i="39"/>
  <c r="O38" i="42"/>
  <c r="G38" i="42"/>
  <c r="O38" i="34"/>
  <c r="G38" i="34"/>
  <c r="O38" i="40"/>
  <c r="G38" i="40"/>
  <c r="D33" i="26"/>
  <c r="E33" i="26"/>
  <c r="F33" i="26"/>
  <c r="G33" i="26"/>
  <c r="H33" i="26"/>
  <c r="I33" i="26"/>
  <c r="J33" i="26"/>
  <c r="K33" i="26"/>
  <c r="D34" i="26"/>
  <c r="E34" i="26"/>
  <c r="F34" i="26"/>
  <c r="G34" i="26"/>
  <c r="H34" i="26"/>
  <c r="I34" i="26"/>
  <c r="J34" i="26"/>
  <c r="K34" i="26"/>
  <c r="D35" i="26"/>
  <c r="E35" i="26"/>
  <c r="F35" i="26"/>
  <c r="G35" i="26"/>
  <c r="H35" i="26"/>
  <c r="I35" i="26"/>
  <c r="J35" i="26"/>
  <c r="K35" i="26"/>
  <c r="D36" i="26"/>
  <c r="E36" i="26"/>
  <c r="F36" i="26"/>
  <c r="G36" i="26"/>
  <c r="H36" i="26"/>
  <c r="I36" i="26"/>
  <c r="J36" i="26"/>
  <c r="K36" i="26"/>
  <c r="D37" i="26"/>
  <c r="E37" i="26"/>
  <c r="F37" i="26"/>
  <c r="G37" i="26"/>
  <c r="H37" i="26"/>
  <c r="I37" i="26"/>
  <c r="J37" i="26"/>
  <c r="K37" i="26"/>
  <c r="D38" i="26"/>
  <c r="E38" i="26"/>
  <c r="F38" i="26"/>
  <c r="G38" i="26"/>
  <c r="H38" i="26"/>
  <c r="I38" i="26"/>
  <c r="J38" i="26"/>
  <c r="K38" i="26"/>
  <c r="D39" i="26"/>
  <c r="E39" i="26"/>
  <c r="F39" i="26"/>
  <c r="G39" i="26"/>
  <c r="H39" i="26"/>
  <c r="I39" i="26"/>
  <c r="J39" i="26"/>
  <c r="K39" i="26"/>
  <c r="D40" i="26"/>
  <c r="E40" i="26"/>
  <c r="F40" i="26"/>
  <c r="G40" i="26"/>
  <c r="H40" i="26"/>
  <c r="I40" i="26"/>
  <c r="J40" i="26"/>
  <c r="K40" i="26"/>
  <c r="D41" i="26"/>
  <c r="E41" i="26"/>
  <c r="F41" i="26"/>
  <c r="G41" i="26"/>
  <c r="H41" i="26"/>
  <c r="I41" i="26"/>
  <c r="J41" i="26"/>
  <c r="K41" i="26"/>
  <c r="D42" i="26"/>
  <c r="E42" i="26"/>
  <c r="F42" i="26"/>
  <c r="G42" i="26"/>
  <c r="H42" i="26"/>
  <c r="I42" i="26"/>
  <c r="J42" i="26"/>
  <c r="K42" i="26"/>
  <c r="D43" i="26"/>
  <c r="E43" i="26"/>
  <c r="F43" i="26"/>
  <c r="G43" i="26"/>
  <c r="H43" i="26"/>
  <c r="I43" i="26"/>
  <c r="J43" i="26"/>
  <c r="K43" i="26"/>
  <c r="D44" i="26"/>
  <c r="E44" i="26"/>
  <c r="F44" i="26"/>
  <c r="G44" i="26"/>
  <c r="H44" i="26"/>
  <c r="I44" i="26"/>
  <c r="J44" i="26"/>
  <c r="K44" i="26"/>
  <c r="D45" i="26"/>
  <c r="E45" i="26"/>
  <c r="F45" i="26"/>
  <c r="G45" i="26"/>
  <c r="H45" i="26"/>
  <c r="I45" i="26"/>
  <c r="J45" i="26"/>
  <c r="K45" i="26"/>
  <c r="D46" i="26"/>
  <c r="E46" i="26"/>
  <c r="F46" i="26"/>
  <c r="G46" i="26"/>
  <c r="H46" i="26"/>
  <c r="I46" i="26"/>
  <c r="J46" i="26"/>
  <c r="K46" i="26"/>
  <c r="D47" i="26"/>
  <c r="E47" i="26"/>
  <c r="F47" i="26"/>
  <c r="G47" i="26"/>
  <c r="H47" i="26"/>
  <c r="I47" i="26"/>
  <c r="J47" i="26"/>
  <c r="K47" i="26"/>
  <c r="D48" i="26"/>
  <c r="E48" i="26"/>
  <c r="F48" i="26"/>
  <c r="G48" i="26"/>
  <c r="H48" i="26"/>
  <c r="I48" i="26"/>
  <c r="J48" i="26"/>
  <c r="K48" i="26"/>
  <c r="D49" i="26"/>
  <c r="E49" i="26"/>
  <c r="F49" i="26"/>
  <c r="G49" i="26"/>
  <c r="H49" i="26"/>
  <c r="I49" i="26"/>
  <c r="J49" i="26"/>
  <c r="K49" i="26"/>
  <c r="D50" i="26"/>
  <c r="E50" i="26"/>
  <c r="F50" i="26"/>
  <c r="G50" i="26"/>
  <c r="H50" i="26"/>
  <c r="I50" i="26"/>
  <c r="J50" i="26"/>
  <c r="K50" i="26"/>
  <c r="D51" i="26"/>
  <c r="E51" i="26"/>
  <c r="F51" i="26"/>
  <c r="G51" i="26"/>
  <c r="H51" i="26"/>
  <c r="I51" i="26"/>
  <c r="J51" i="26"/>
  <c r="K51" i="26"/>
  <c r="D52" i="26"/>
  <c r="E52" i="26"/>
  <c r="F52" i="26"/>
  <c r="G52" i="26"/>
  <c r="H52" i="26"/>
  <c r="I52" i="26"/>
  <c r="J52" i="26"/>
  <c r="K52" i="26"/>
  <c r="D53" i="26"/>
  <c r="E53" i="26"/>
  <c r="F53" i="26"/>
  <c r="G53" i="26"/>
  <c r="H53" i="26"/>
  <c r="I53" i="26"/>
  <c r="J53" i="26"/>
  <c r="K53" i="26"/>
  <c r="D54" i="26"/>
  <c r="E54" i="26"/>
  <c r="F54" i="26"/>
  <c r="G54" i="26"/>
  <c r="H54" i="26"/>
  <c r="I54" i="26"/>
  <c r="J54" i="26"/>
  <c r="K54" i="26"/>
  <c r="L54" i="26"/>
  <c r="I38" i="42" l="1"/>
  <c r="H38" i="42"/>
  <c r="H38" i="32"/>
  <c r="I38" i="32"/>
  <c r="H38" i="46"/>
  <c r="I38" i="46"/>
  <c r="I38" i="36"/>
  <c r="H38" i="36"/>
  <c r="I38" i="45"/>
  <c r="H38" i="45"/>
  <c r="H38" i="39"/>
  <c r="I38" i="39"/>
  <c r="I38" i="41"/>
  <c r="H38" i="41"/>
  <c r="H38" i="33"/>
  <c r="I38" i="33"/>
  <c r="H38" i="38"/>
  <c r="I38" i="38"/>
  <c r="H38" i="40"/>
  <c r="I38" i="40"/>
  <c r="I38" i="29"/>
  <c r="H38" i="29"/>
  <c r="I38" i="37"/>
  <c r="H38" i="37"/>
  <c r="H38" i="28"/>
  <c r="I38" i="28"/>
  <c r="I38" i="27"/>
  <c r="H38" i="27"/>
  <c r="H38" i="34"/>
  <c r="I38" i="34"/>
  <c r="I38" i="30"/>
  <c r="H38" i="30"/>
  <c r="H38" i="35"/>
  <c r="I38" i="35"/>
  <c r="I38" i="43"/>
  <c r="H38" i="43"/>
  <c r="I38" i="31"/>
  <c r="H38" i="31"/>
  <c r="H38" i="44"/>
  <c r="I38" i="44"/>
  <c r="E8" i="26"/>
  <c r="F8" i="26"/>
  <c r="G8" i="26"/>
  <c r="H8" i="26"/>
  <c r="I8" i="26"/>
  <c r="E9" i="26"/>
  <c r="F9" i="26"/>
  <c r="G9" i="26"/>
  <c r="H9" i="26"/>
  <c r="I9" i="26"/>
  <c r="E10" i="26"/>
  <c r="F10" i="26"/>
  <c r="G10" i="26"/>
  <c r="H10" i="26"/>
  <c r="I10" i="26"/>
  <c r="E11" i="26"/>
  <c r="F11" i="26"/>
  <c r="G11" i="26"/>
  <c r="H11" i="26"/>
  <c r="I11" i="26"/>
  <c r="E12" i="26"/>
  <c r="F12" i="26"/>
  <c r="G12" i="26"/>
  <c r="H12" i="26"/>
  <c r="I12" i="26"/>
  <c r="E13" i="26"/>
  <c r="F13" i="26"/>
  <c r="G13" i="26"/>
  <c r="H13" i="26"/>
  <c r="I13" i="26"/>
  <c r="E14" i="26"/>
  <c r="F14" i="26"/>
  <c r="G14" i="26"/>
  <c r="H14" i="26"/>
  <c r="I14" i="26"/>
  <c r="E15" i="26"/>
  <c r="F15" i="26"/>
  <c r="G15" i="26"/>
  <c r="H15" i="26"/>
  <c r="I15" i="26"/>
  <c r="E16" i="26"/>
  <c r="F16" i="26"/>
  <c r="G16" i="26"/>
  <c r="H16" i="26"/>
  <c r="I16" i="26"/>
  <c r="E17" i="26"/>
  <c r="F17" i="26"/>
  <c r="G17" i="26"/>
  <c r="H17" i="26"/>
  <c r="I17" i="26"/>
  <c r="E18" i="26"/>
  <c r="F18" i="26"/>
  <c r="G18" i="26"/>
  <c r="H18" i="26"/>
  <c r="I18" i="26"/>
  <c r="E19" i="26"/>
  <c r="F19" i="26"/>
  <c r="G19" i="26"/>
  <c r="H19" i="26"/>
  <c r="I19" i="26"/>
  <c r="E20" i="26"/>
  <c r="F20" i="26"/>
  <c r="G20" i="26"/>
  <c r="H20" i="26"/>
  <c r="I20" i="26"/>
  <c r="E21" i="26"/>
  <c r="F21" i="26"/>
  <c r="G21" i="26"/>
  <c r="H21" i="26"/>
  <c r="I21" i="26"/>
  <c r="E22" i="26"/>
  <c r="F22" i="26"/>
  <c r="G22" i="26"/>
  <c r="H22" i="26"/>
  <c r="I22" i="26"/>
  <c r="E23" i="26"/>
  <c r="F23" i="26"/>
  <c r="G23" i="26"/>
  <c r="H23" i="26"/>
  <c r="I23" i="26"/>
  <c r="E24" i="26"/>
  <c r="F24" i="26"/>
  <c r="G24" i="26"/>
  <c r="H24" i="26"/>
  <c r="I24" i="26"/>
  <c r="E25" i="26"/>
  <c r="F25" i="26"/>
  <c r="G25" i="26"/>
  <c r="H25" i="26"/>
  <c r="I25" i="26"/>
  <c r="E26" i="26"/>
  <c r="F26" i="26"/>
  <c r="G26" i="26"/>
  <c r="H26" i="26"/>
  <c r="I26" i="26"/>
  <c r="E27" i="26"/>
  <c r="F27" i="26"/>
  <c r="G27" i="26"/>
  <c r="H27" i="26"/>
  <c r="I27" i="26"/>
  <c r="I7" i="26"/>
  <c r="H7" i="26"/>
  <c r="G7" i="26"/>
  <c r="F7" i="26"/>
  <c r="E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7" i="26"/>
  <c r="I39" i="43" l="1"/>
  <c r="J38" i="43"/>
  <c r="P38" i="43" s="1"/>
  <c r="I39" i="35"/>
  <c r="J38" i="35"/>
  <c r="P38" i="35" s="1"/>
  <c r="J38" i="37"/>
  <c r="P38" i="37" s="1"/>
  <c r="I39" i="37"/>
  <c r="I39" i="29"/>
  <c r="J38" i="29"/>
  <c r="P38" i="29" s="1"/>
  <c r="I39" i="45"/>
  <c r="J38" i="45"/>
  <c r="P38" i="45" s="1"/>
  <c r="I39" i="40"/>
  <c r="J38" i="40"/>
  <c r="P38" i="40" s="1"/>
  <c r="I39" i="34"/>
  <c r="J38" i="34"/>
  <c r="P38" i="34" s="1"/>
  <c r="I39" i="38"/>
  <c r="J38" i="38"/>
  <c r="P38" i="38" s="1"/>
  <c r="I39" i="46"/>
  <c r="J38" i="46"/>
  <c r="P38" i="46" s="1"/>
  <c r="I39" i="30"/>
  <c r="J38" i="30"/>
  <c r="P38" i="30" s="1"/>
  <c r="I39" i="44"/>
  <c r="J38" i="44"/>
  <c r="P38" i="44" s="1"/>
  <c r="J38" i="33"/>
  <c r="P38" i="33" s="1"/>
  <c r="I39" i="33"/>
  <c r="I39" i="32"/>
  <c r="J38" i="32"/>
  <c r="P38" i="32" s="1"/>
  <c r="I39" i="36"/>
  <c r="J38" i="36"/>
  <c r="P38" i="36" s="1"/>
  <c r="I39" i="27"/>
  <c r="J38" i="27"/>
  <c r="P38" i="27" s="1"/>
  <c r="I39" i="28"/>
  <c r="J38" i="28"/>
  <c r="P38" i="28" s="1"/>
  <c r="I39" i="31"/>
  <c r="J38" i="31"/>
  <c r="P38" i="31" s="1"/>
  <c r="I39" i="41"/>
  <c r="J38" i="41"/>
  <c r="P38" i="41" s="1"/>
  <c r="I39" i="42"/>
  <c r="J38" i="42"/>
  <c r="P38" i="42" s="1"/>
  <c r="J38" i="39"/>
  <c r="P38" i="39" s="1"/>
  <c r="I39" i="39"/>
  <c r="F37" i="1"/>
  <c r="I40" i="40" l="1"/>
  <c r="J39" i="40"/>
  <c r="P39" i="40" s="1"/>
  <c r="I40" i="33"/>
  <c r="J39" i="33"/>
  <c r="P39" i="33" s="1"/>
  <c r="I40" i="45"/>
  <c r="J39" i="45"/>
  <c r="P39" i="45" s="1"/>
  <c r="J39" i="44"/>
  <c r="P39" i="44" s="1"/>
  <c r="I40" i="44"/>
  <c r="I40" i="37"/>
  <c r="J39" i="37"/>
  <c r="P39" i="37" s="1"/>
  <c r="I40" i="30"/>
  <c r="J39" i="30"/>
  <c r="P39" i="30" s="1"/>
  <c r="I40" i="27"/>
  <c r="J39" i="27"/>
  <c r="P39" i="27" s="1"/>
  <c r="I40" i="46"/>
  <c r="J39" i="46"/>
  <c r="P39" i="46" s="1"/>
  <c r="I40" i="39"/>
  <c r="J39" i="39"/>
  <c r="P39" i="39" s="1"/>
  <c r="I40" i="28"/>
  <c r="J39" i="28"/>
  <c r="P39" i="28" s="1"/>
  <c r="I40" i="36"/>
  <c r="J39" i="36"/>
  <c r="P39" i="36" s="1"/>
  <c r="I40" i="38"/>
  <c r="J39" i="38"/>
  <c r="P39" i="38" s="1"/>
  <c r="I40" i="35"/>
  <c r="J39" i="35"/>
  <c r="P39" i="35" s="1"/>
  <c r="I40" i="41"/>
  <c r="J39" i="41"/>
  <c r="P39" i="41" s="1"/>
  <c r="I40" i="31"/>
  <c r="J39" i="31"/>
  <c r="P39" i="31" s="1"/>
  <c r="I40" i="29"/>
  <c r="J39" i="29"/>
  <c r="P39" i="29" s="1"/>
  <c r="I40" i="42"/>
  <c r="J39" i="42"/>
  <c r="P39" i="42" s="1"/>
  <c r="I40" i="32"/>
  <c r="J39" i="32"/>
  <c r="P39" i="32" s="1"/>
  <c r="I40" i="34"/>
  <c r="J39" i="34"/>
  <c r="P39" i="34" s="1"/>
  <c r="I40" i="43"/>
  <c r="J39" i="43"/>
  <c r="P39" i="43" s="1"/>
  <c r="F39" i="1"/>
  <c r="F38" i="1"/>
  <c r="G38" i="1" s="1"/>
  <c r="C8" i="46"/>
  <c r="C9" i="46" s="1"/>
  <c r="M7" i="46"/>
  <c r="P6" i="46"/>
  <c r="O6" i="46"/>
  <c r="N6" i="46"/>
  <c r="C8" i="45"/>
  <c r="C9" i="45" s="1"/>
  <c r="M7" i="45"/>
  <c r="P6" i="45"/>
  <c r="O6" i="45"/>
  <c r="N6" i="45"/>
  <c r="C8" i="44"/>
  <c r="C9" i="44" s="1"/>
  <c r="M7" i="44"/>
  <c r="P6" i="44"/>
  <c r="O6" i="44"/>
  <c r="N6" i="44"/>
  <c r="C8" i="43"/>
  <c r="C9" i="43" s="1"/>
  <c r="M7" i="43"/>
  <c r="P6" i="43"/>
  <c r="O6" i="43"/>
  <c r="N6" i="43"/>
  <c r="C8" i="42"/>
  <c r="M8" i="42" s="1"/>
  <c r="M7" i="42"/>
  <c r="P6" i="42"/>
  <c r="O6" i="42"/>
  <c r="N6" i="42"/>
  <c r="C8" i="41"/>
  <c r="C9" i="41" s="1"/>
  <c r="M7" i="41"/>
  <c r="P6" i="41"/>
  <c r="O6" i="41"/>
  <c r="N6" i="41"/>
  <c r="C8" i="40"/>
  <c r="C9" i="40" s="1"/>
  <c r="M7" i="40"/>
  <c r="P6" i="40"/>
  <c r="O6" i="40"/>
  <c r="N6" i="40"/>
  <c r="C8" i="39"/>
  <c r="C9" i="39" s="1"/>
  <c r="M7" i="39"/>
  <c r="P6" i="39"/>
  <c r="O6" i="39"/>
  <c r="N6" i="39"/>
  <c r="C8" i="38"/>
  <c r="C9" i="38" s="1"/>
  <c r="M7" i="38"/>
  <c r="P6" i="38"/>
  <c r="O6" i="38"/>
  <c r="N6" i="38"/>
  <c r="C8" i="37"/>
  <c r="C9" i="37" s="1"/>
  <c r="M7" i="37"/>
  <c r="P6" i="37"/>
  <c r="O6" i="37"/>
  <c r="N6" i="37"/>
  <c r="C8" i="36"/>
  <c r="C9" i="36" s="1"/>
  <c r="M7" i="36"/>
  <c r="P6" i="36"/>
  <c r="O6" i="36"/>
  <c r="N6" i="36"/>
  <c r="C8" i="35"/>
  <c r="C9" i="35" s="1"/>
  <c r="M7" i="35"/>
  <c r="P6" i="35"/>
  <c r="O6" i="35"/>
  <c r="N6" i="35"/>
  <c r="C8" i="34"/>
  <c r="C9" i="34" s="1"/>
  <c r="M7" i="34"/>
  <c r="P6" i="34"/>
  <c r="O6" i="34"/>
  <c r="N6" i="34"/>
  <c r="C8" i="33"/>
  <c r="M8" i="33" s="1"/>
  <c r="M7" i="33"/>
  <c r="P6" i="33"/>
  <c r="O6" i="33"/>
  <c r="N6" i="33"/>
  <c r="C8" i="32"/>
  <c r="M8" i="32" s="1"/>
  <c r="M7" i="32"/>
  <c r="P6" i="32"/>
  <c r="O6" i="32"/>
  <c r="N6" i="32"/>
  <c r="E30" i="31"/>
  <c r="O30" i="31" s="1"/>
  <c r="C8" i="31"/>
  <c r="M8" i="31" s="1"/>
  <c r="M7" i="31"/>
  <c r="P6" i="31"/>
  <c r="O6" i="31"/>
  <c r="N6" i="31"/>
  <c r="C8" i="30"/>
  <c r="C9" i="30" s="1"/>
  <c r="M7" i="30"/>
  <c r="P6" i="30"/>
  <c r="O6" i="30"/>
  <c r="N6" i="30"/>
  <c r="D8" i="36"/>
  <c r="N8" i="36" s="1"/>
  <c r="D10" i="30"/>
  <c r="N10" i="30" s="1"/>
  <c r="D12" i="30"/>
  <c r="N12" i="30" s="1"/>
  <c r="D14" i="36"/>
  <c r="N14" i="36" s="1"/>
  <c r="D16" i="36"/>
  <c r="N16" i="36" s="1"/>
  <c r="D18" i="36"/>
  <c r="N18" i="36" s="1"/>
  <c r="D20" i="31"/>
  <c r="N20" i="31" s="1"/>
  <c r="D22" i="31"/>
  <c r="N22" i="31" s="1"/>
  <c r="D24" i="36"/>
  <c r="N24" i="36" s="1"/>
  <c r="D26" i="36"/>
  <c r="N26" i="36" s="1"/>
  <c r="D28" i="31"/>
  <c r="N28" i="31" s="1"/>
  <c r="D30" i="31"/>
  <c r="N30" i="31" s="1"/>
  <c r="D32" i="35"/>
  <c r="N32" i="35" s="1"/>
  <c r="C8" i="29"/>
  <c r="M8" i="29" s="1"/>
  <c r="M7" i="29"/>
  <c r="P6" i="29"/>
  <c r="O6" i="29"/>
  <c r="N6" i="29"/>
  <c r="C8" i="28"/>
  <c r="C9" i="28" s="1"/>
  <c r="M7" i="28"/>
  <c r="P6" i="28"/>
  <c r="O6" i="28"/>
  <c r="N6" i="28"/>
  <c r="C8" i="27"/>
  <c r="M8" i="27" s="1"/>
  <c r="M7" i="27"/>
  <c r="P6" i="27"/>
  <c r="O6" i="27"/>
  <c r="N6" i="27"/>
  <c r="Z21" i="26"/>
  <c r="E9" i="1" s="1"/>
  <c r="O9" i="1" s="1"/>
  <c r="O32" i="26"/>
  <c r="P32" i="26"/>
  <c r="Q32" i="26"/>
  <c r="R32" i="26"/>
  <c r="S32" i="26"/>
  <c r="T32" i="26"/>
  <c r="U32" i="26"/>
  <c r="N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T27" i="26"/>
  <c r="S27" i="26"/>
  <c r="R27" i="26"/>
  <c r="Q27" i="26"/>
  <c r="P27" i="26"/>
  <c r="O27" i="26"/>
  <c r="T26" i="26"/>
  <c r="S26" i="26"/>
  <c r="R26" i="26"/>
  <c r="Q26" i="26"/>
  <c r="P26" i="26"/>
  <c r="O26" i="26"/>
  <c r="T25" i="26"/>
  <c r="S25" i="26"/>
  <c r="R25" i="26"/>
  <c r="Q25" i="26"/>
  <c r="P25" i="26"/>
  <c r="O25" i="26"/>
  <c r="T24" i="26"/>
  <c r="S24" i="26"/>
  <c r="R24" i="26"/>
  <c r="Q24" i="26"/>
  <c r="P24" i="26"/>
  <c r="O24" i="26"/>
  <c r="T23" i="26"/>
  <c r="S23" i="26"/>
  <c r="R23" i="26"/>
  <c r="Q23" i="26"/>
  <c r="P23" i="26"/>
  <c r="O23" i="26"/>
  <c r="T22" i="26"/>
  <c r="S22" i="26"/>
  <c r="R22" i="26"/>
  <c r="Q22" i="26"/>
  <c r="P22" i="26"/>
  <c r="O22" i="26"/>
  <c r="T21" i="26"/>
  <c r="S21" i="26"/>
  <c r="R21" i="26"/>
  <c r="Q21" i="26"/>
  <c r="P21" i="26"/>
  <c r="O21" i="26"/>
  <c r="T20" i="26"/>
  <c r="S20" i="26"/>
  <c r="R20" i="26"/>
  <c r="Q20" i="26"/>
  <c r="P20" i="26"/>
  <c r="O20" i="26"/>
  <c r="T19" i="26"/>
  <c r="S19" i="26"/>
  <c r="R19" i="26"/>
  <c r="Q19" i="26"/>
  <c r="P19" i="26"/>
  <c r="O19" i="26"/>
  <c r="T18" i="26"/>
  <c r="S18" i="26"/>
  <c r="R18" i="26"/>
  <c r="Q18" i="26"/>
  <c r="P18" i="26"/>
  <c r="O18" i="26"/>
  <c r="T17" i="26"/>
  <c r="S17" i="26"/>
  <c r="R17" i="26"/>
  <c r="Q17" i="26"/>
  <c r="P17" i="26"/>
  <c r="O17" i="26"/>
  <c r="Y20" i="26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T16" i="26"/>
  <c r="S16" i="26"/>
  <c r="R16" i="26"/>
  <c r="Q16" i="26"/>
  <c r="P16" i="26"/>
  <c r="O16" i="26"/>
  <c r="T15" i="26"/>
  <c r="S15" i="26"/>
  <c r="R15" i="26"/>
  <c r="Q15" i="26"/>
  <c r="P15" i="26"/>
  <c r="O15" i="26"/>
  <c r="T14" i="26"/>
  <c r="S14" i="26"/>
  <c r="R14" i="26"/>
  <c r="Q14" i="26"/>
  <c r="P14" i="26"/>
  <c r="O14" i="26"/>
  <c r="T13" i="26"/>
  <c r="S13" i="26"/>
  <c r="R13" i="26"/>
  <c r="Q13" i="26"/>
  <c r="P13" i="26"/>
  <c r="O13" i="26"/>
  <c r="T12" i="26"/>
  <c r="S12" i="26"/>
  <c r="R12" i="26"/>
  <c r="Q12" i="26"/>
  <c r="P12" i="26"/>
  <c r="O12" i="26"/>
  <c r="T11" i="26"/>
  <c r="S11" i="26"/>
  <c r="R11" i="26"/>
  <c r="Q11" i="26"/>
  <c r="P11" i="26"/>
  <c r="O11" i="26"/>
  <c r="T10" i="26"/>
  <c r="S10" i="26"/>
  <c r="R10" i="26"/>
  <c r="Q10" i="26"/>
  <c r="P10" i="26"/>
  <c r="O10" i="26"/>
  <c r="T9" i="26"/>
  <c r="S9" i="26"/>
  <c r="R9" i="26"/>
  <c r="Q9" i="26"/>
  <c r="P9" i="26"/>
  <c r="O9" i="26"/>
  <c r="T8" i="26"/>
  <c r="S8" i="26"/>
  <c r="R8" i="26"/>
  <c r="Q8" i="26"/>
  <c r="P8" i="26"/>
  <c r="O8" i="26"/>
  <c r="T7" i="26"/>
  <c r="S7" i="26"/>
  <c r="R7" i="26"/>
  <c r="Q7" i="26"/>
  <c r="P7" i="26"/>
  <c r="O7" i="26"/>
  <c r="I41" i="35" l="1"/>
  <c r="J40" i="35"/>
  <c r="P40" i="35" s="1"/>
  <c r="N84" i="25" s="1"/>
  <c r="I41" i="40"/>
  <c r="J40" i="40"/>
  <c r="P40" i="40" s="1"/>
  <c r="S84" i="25" s="1"/>
  <c r="I41" i="34"/>
  <c r="J40" i="34"/>
  <c r="P40" i="34" s="1"/>
  <c r="M84" i="25" s="1"/>
  <c r="I41" i="32"/>
  <c r="J40" i="32"/>
  <c r="P40" i="32" s="1"/>
  <c r="K84" i="25" s="1"/>
  <c r="I41" i="38"/>
  <c r="J40" i="38"/>
  <c r="P40" i="38" s="1"/>
  <c r="Q84" i="25" s="1"/>
  <c r="J40" i="30"/>
  <c r="P40" i="30" s="1"/>
  <c r="I84" i="25" s="1"/>
  <c r="I41" i="30"/>
  <c r="J40" i="42"/>
  <c r="P40" i="42" s="1"/>
  <c r="U84" i="25" s="1"/>
  <c r="I41" i="42"/>
  <c r="J40" i="36"/>
  <c r="P40" i="36" s="1"/>
  <c r="O84" i="25" s="1"/>
  <c r="I41" i="36"/>
  <c r="I41" i="37"/>
  <c r="J40" i="37"/>
  <c r="P40" i="37" s="1"/>
  <c r="P84" i="25" s="1"/>
  <c r="I41" i="29"/>
  <c r="J40" i="29"/>
  <c r="P40" i="29" s="1"/>
  <c r="H84" i="25" s="1"/>
  <c r="I41" i="28"/>
  <c r="J40" i="28"/>
  <c r="P40" i="28" s="1"/>
  <c r="G84" i="25" s="1"/>
  <c r="I41" i="44"/>
  <c r="J40" i="44"/>
  <c r="P40" i="44" s="1"/>
  <c r="W84" i="25" s="1"/>
  <c r="I41" i="31"/>
  <c r="J40" i="31"/>
  <c r="P40" i="31" s="1"/>
  <c r="J84" i="25" s="1"/>
  <c r="J40" i="39"/>
  <c r="P40" i="39" s="1"/>
  <c r="R84" i="25" s="1"/>
  <c r="I41" i="39"/>
  <c r="J40" i="45"/>
  <c r="P40" i="45" s="1"/>
  <c r="X84" i="25" s="1"/>
  <c r="I41" i="45"/>
  <c r="I41" i="43"/>
  <c r="J40" i="43"/>
  <c r="P40" i="43" s="1"/>
  <c r="V84" i="25" s="1"/>
  <c r="I41" i="41"/>
  <c r="J40" i="41"/>
  <c r="P40" i="41" s="1"/>
  <c r="T84" i="25" s="1"/>
  <c r="I41" i="46"/>
  <c r="J40" i="46"/>
  <c r="P40" i="46" s="1"/>
  <c r="Y84" i="25" s="1"/>
  <c r="J40" i="33"/>
  <c r="P40" i="33" s="1"/>
  <c r="L84" i="25" s="1"/>
  <c r="I41" i="33"/>
  <c r="I41" i="27"/>
  <c r="J40" i="27"/>
  <c r="P40" i="27" s="1"/>
  <c r="F84" i="25" s="1"/>
  <c r="H38" i="1"/>
  <c r="I38" i="1"/>
  <c r="M8" i="30"/>
  <c r="AN46" i="26"/>
  <c r="E34" i="40" s="1"/>
  <c r="AF46" i="26"/>
  <c r="E34" i="32" s="1"/>
  <c r="AP38" i="26"/>
  <c r="E26" i="42" s="1"/>
  <c r="O26" i="42" s="1"/>
  <c r="AM34" i="26"/>
  <c r="E22" i="39" s="1"/>
  <c r="O22" i="39" s="1"/>
  <c r="AR30" i="26"/>
  <c r="E18" i="44" s="1"/>
  <c r="O18" i="44" s="1"/>
  <c r="AB24" i="26"/>
  <c r="E12" i="28" s="1"/>
  <c r="O12" i="28" s="1"/>
  <c r="AO21" i="26"/>
  <c r="E9" i="41" s="1"/>
  <c r="O9" i="41" s="1"/>
  <c r="AG21" i="26"/>
  <c r="E9" i="33" s="1"/>
  <c r="O9" i="33" s="1"/>
  <c r="AR46" i="26"/>
  <c r="E34" i="44" s="1"/>
  <c r="AJ46" i="26"/>
  <c r="E34" i="36" s="1"/>
  <c r="AB46" i="26"/>
  <c r="E34" i="28" s="1"/>
  <c r="AA34" i="26"/>
  <c r="E22" i="27" s="1"/>
  <c r="O22" i="27" s="1"/>
  <c r="AF30" i="26"/>
  <c r="E18" i="32" s="1"/>
  <c r="O18" i="32" s="1"/>
  <c r="AI27" i="26"/>
  <c r="E15" i="35" s="1"/>
  <c r="O15" i="35" s="1"/>
  <c r="AS21" i="26"/>
  <c r="E9" i="45" s="1"/>
  <c r="O9" i="45" s="1"/>
  <c r="AK21" i="26"/>
  <c r="E9" i="37" s="1"/>
  <c r="O9" i="37" s="1"/>
  <c r="AC21" i="26"/>
  <c r="E9" i="29" s="1"/>
  <c r="O9" i="29" s="1"/>
  <c r="AT46" i="26"/>
  <c r="E34" i="46" s="1"/>
  <c r="AP46" i="26"/>
  <c r="E34" i="42" s="1"/>
  <c r="O34" i="42" s="1"/>
  <c r="AL46" i="26"/>
  <c r="E34" i="38" s="1"/>
  <c r="AH46" i="26"/>
  <c r="E34" i="34" s="1"/>
  <c r="AD46" i="26"/>
  <c r="E34" i="30" s="1"/>
  <c r="Z46" i="26"/>
  <c r="E34" i="1" s="1"/>
  <c r="O34" i="1" s="1"/>
  <c r="AJ38" i="26"/>
  <c r="E26" i="36" s="1"/>
  <c r="O26" i="36" s="1"/>
  <c r="AB38" i="26"/>
  <c r="E26" i="28" s="1"/>
  <c r="O26" i="28" s="1"/>
  <c r="AO34" i="26"/>
  <c r="E22" i="41" s="1"/>
  <c r="O22" i="41" s="1"/>
  <c r="AH30" i="26"/>
  <c r="E18" i="34" s="1"/>
  <c r="O18" i="34" s="1"/>
  <c r="AD30" i="26"/>
  <c r="E18" i="30" s="1"/>
  <c r="O18" i="30" s="1"/>
  <c r="AG27" i="26"/>
  <c r="E15" i="33" s="1"/>
  <c r="O15" i="33" s="1"/>
  <c r="Z24" i="26"/>
  <c r="E12" i="1" s="1"/>
  <c r="AQ21" i="26"/>
  <c r="E9" i="43" s="1"/>
  <c r="O9" i="43" s="1"/>
  <c r="AM21" i="26"/>
  <c r="E9" i="39" s="1"/>
  <c r="O9" i="39" s="1"/>
  <c r="AI21" i="26"/>
  <c r="E9" i="35" s="1"/>
  <c r="O9" i="35" s="1"/>
  <c r="AE21" i="26"/>
  <c r="E9" i="31" s="1"/>
  <c r="O9" i="31" s="1"/>
  <c r="AA21" i="26"/>
  <c r="E9" i="27" s="1"/>
  <c r="O9" i="27" s="1"/>
  <c r="D33" i="46"/>
  <c r="D33" i="44"/>
  <c r="F34" i="44" s="1"/>
  <c r="D33" i="43"/>
  <c r="D33" i="39"/>
  <c r="F34" i="39" s="1"/>
  <c r="D33" i="38"/>
  <c r="F34" i="38" s="1"/>
  <c r="D33" i="37"/>
  <c r="F33" i="37" s="1"/>
  <c r="D33" i="36"/>
  <c r="D33" i="45"/>
  <c r="F34" i="45" s="1"/>
  <c r="D33" i="42"/>
  <c r="F33" i="42" s="1"/>
  <c r="D33" i="41"/>
  <c r="F34" i="41" s="1"/>
  <c r="D33" i="40"/>
  <c r="D31" i="46"/>
  <c r="D31" i="44"/>
  <c r="N31" i="44" s="1"/>
  <c r="D31" i="43"/>
  <c r="D31" i="39"/>
  <c r="N31" i="39" s="1"/>
  <c r="D31" i="38"/>
  <c r="D31" i="37"/>
  <c r="N31" i="37" s="1"/>
  <c r="D31" i="36"/>
  <c r="F32" i="36" s="1"/>
  <c r="D31" i="45"/>
  <c r="D31" i="42"/>
  <c r="N31" i="42" s="1"/>
  <c r="D31" i="41"/>
  <c r="N31" i="41" s="1"/>
  <c r="D31" i="40"/>
  <c r="D29" i="45"/>
  <c r="D29" i="42"/>
  <c r="D29" i="41"/>
  <c r="N29" i="41" s="1"/>
  <c r="D29" i="40"/>
  <c r="D29" i="37"/>
  <c r="D29" i="46"/>
  <c r="N29" i="46" s="1"/>
  <c r="D29" i="44"/>
  <c r="N29" i="44" s="1"/>
  <c r="D29" i="43"/>
  <c r="D29" i="39"/>
  <c r="N29" i="39" s="1"/>
  <c r="D29" i="38"/>
  <c r="D29" i="36"/>
  <c r="N29" i="36" s="1"/>
  <c r="D27" i="45"/>
  <c r="D27" i="42"/>
  <c r="N27" i="42" s="1"/>
  <c r="D27" i="41"/>
  <c r="D27" i="40"/>
  <c r="N27" i="40" s="1"/>
  <c r="D27" i="37"/>
  <c r="N27" i="37" s="1"/>
  <c r="D27" i="46"/>
  <c r="N27" i="46" s="1"/>
  <c r="D27" i="44"/>
  <c r="N27" i="44" s="1"/>
  <c r="D27" i="43"/>
  <c r="N27" i="43" s="1"/>
  <c r="D27" i="39"/>
  <c r="N27" i="39" s="1"/>
  <c r="D27" i="38"/>
  <c r="D27" i="36"/>
  <c r="N27" i="36" s="1"/>
  <c r="D25" i="46"/>
  <c r="N25" i="46" s="1"/>
  <c r="D25" i="44"/>
  <c r="D25" i="43"/>
  <c r="N25" i="43" s="1"/>
  <c r="D25" i="39"/>
  <c r="D25" i="38"/>
  <c r="D25" i="37"/>
  <c r="D25" i="45"/>
  <c r="D25" i="42"/>
  <c r="D25" i="41"/>
  <c r="N25" i="41" s="1"/>
  <c r="D25" i="40"/>
  <c r="D23" i="46"/>
  <c r="N23" i="46" s="1"/>
  <c r="D23" i="44"/>
  <c r="D23" i="43"/>
  <c r="N23" i="43" s="1"/>
  <c r="D23" i="39"/>
  <c r="D23" i="38"/>
  <c r="D23" i="37"/>
  <c r="N23" i="37" s="1"/>
  <c r="D23" i="45"/>
  <c r="D23" i="42"/>
  <c r="D23" i="41"/>
  <c r="N23" i="41" s="1"/>
  <c r="D23" i="40"/>
  <c r="D21" i="45"/>
  <c r="D21" i="42"/>
  <c r="D21" i="41"/>
  <c r="N21" i="41" s="1"/>
  <c r="D21" i="40"/>
  <c r="D21" i="46"/>
  <c r="N21" i="46" s="1"/>
  <c r="D21" i="44"/>
  <c r="D21" i="43"/>
  <c r="N21" i="43" s="1"/>
  <c r="D21" i="39"/>
  <c r="N21" i="39" s="1"/>
  <c r="D21" i="38"/>
  <c r="D21" i="37"/>
  <c r="D19" i="45"/>
  <c r="D19" i="42"/>
  <c r="D19" i="41"/>
  <c r="N19" i="41" s="1"/>
  <c r="D19" i="40"/>
  <c r="F19" i="40" s="1"/>
  <c r="D19" i="46"/>
  <c r="N19" i="46" s="1"/>
  <c r="D19" i="44"/>
  <c r="D19" i="43"/>
  <c r="N19" i="43" s="1"/>
  <c r="D19" i="39"/>
  <c r="N19" i="39" s="1"/>
  <c r="D19" i="38"/>
  <c r="D19" i="37"/>
  <c r="D17" i="46"/>
  <c r="N17" i="46" s="1"/>
  <c r="D17" i="44"/>
  <c r="D17" i="43"/>
  <c r="N17" i="43" s="1"/>
  <c r="D17" i="39"/>
  <c r="N17" i="39" s="1"/>
  <c r="D17" i="38"/>
  <c r="D17" i="45"/>
  <c r="D17" i="42"/>
  <c r="N17" i="42" s="1"/>
  <c r="D17" i="41"/>
  <c r="D17" i="40"/>
  <c r="N17" i="40" s="1"/>
  <c r="D17" i="37"/>
  <c r="N17" i="37" s="1"/>
  <c r="D15" i="45"/>
  <c r="N15" i="45" s="1"/>
  <c r="D15" i="44"/>
  <c r="N15" i="44" s="1"/>
  <c r="D15" i="43"/>
  <c r="N15" i="43" s="1"/>
  <c r="D15" i="40"/>
  <c r="N15" i="40" s="1"/>
  <c r="D15" i="37"/>
  <c r="N15" i="37" s="1"/>
  <c r="D15" i="46"/>
  <c r="N15" i="46" s="1"/>
  <c r="D15" i="42"/>
  <c r="N15" i="42" s="1"/>
  <c r="D15" i="41"/>
  <c r="D15" i="39"/>
  <c r="D15" i="38"/>
  <c r="D13" i="44"/>
  <c r="N13" i="44" s="1"/>
  <c r="D13" i="43"/>
  <c r="D13" i="40"/>
  <c r="N13" i="40" s="1"/>
  <c r="D13" i="38"/>
  <c r="N13" i="38" s="1"/>
  <c r="D13" i="37"/>
  <c r="N13" i="37" s="1"/>
  <c r="D13" i="46"/>
  <c r="N13" i="46" s="1"/>
  <c r="D13" i="45"/>
  <c r="N13" i="45" s="1"/>
  <c r="D13" i="42"/>
  <c r="D13" i="41"/>
  <c r="N13" i="41" s="1"/>
  <c r="D13" i="39"/>
  <c r="D11" i="46"/>
  <c r="N11" i="46" s="1"/>
  <c r="D11" i="42"/>
  <c r="D11" i="41"/>
  <c r="N11" i="41" s="1"/>
  <c r="D11" i="39"/>
  <c r="N11" i="39" s="1"/>
  <c r="D11" i="38"/>
  <c r="D11" i="45"/>
  <c r="D11" i="44"/>
  <c r="N11" i="44" s="1"/>
  <c r="D11" i="43"/>
  <c r="D11" i="40"/>
  <c r="N11" i="40" s="1"/>
  <c r="D11" i="37"/>
  <c r="D9" i="45"/>
  <c r="D9" i="44"/>
  <c r="N9" i="44" s="1"/>
  <c r="D9" i="40"/>
  <c r="N9" i="40" s="1"/>
  <c r="D9" i="39"/>
  <c r="N9" i="39" s="1"/>
  <c r="D9" i="37"/>
  <c r="N9" i="37" s="1"/>
  <c r="D9" i="46"/>
  <c r="N9" i="46" s="1"/>
  <c r="D9" i="43"/>
  <c r="N9" i="43" s="1"/>
  <c r="D9" i="42"/>
  <c r="D9" i="41"/>
  <c r="N9" i="41" s="1"/>
  <c r="D9" i="38"/>
  <c r="N9" i="38" s="1"/>
  <c r="D7" i="45"/>
  <c r="D7" i="44"/>
  <c r="D7" i="40"/>
  <c r="N7" i="40" s="1"/>
  <c r="D7" i="39"/>
  <c r="D7" i="38"/>
  <c r="D7" i="37"/>
  <c r="D7" i="46"/>
  <c r="N7" i="46" s="1"/>
  <c r="D7" i="43"/>
  <c r="D7" i="42"/>
  <c r="N7" i="42" s="1"/>
  <c r="D7" i="41"/>
  <c r="N7" i="41" s="1"/>
  <c r="F36" i="1"/>
  <c r="D32" i="27"/>
  <c r="N32" i="27" s="1"/>
  <c r="D30" i="27"/>
  <c r="N30" i="27" s="1"/>
  <c r="D28" i="27"/>
  <c r="N28" i="27" s="1"/>
  <c r="D26" i="27"/>
  <c r="N26" i="27" s="1"/>
  <c r="D24" i="27"/>
  <c r="N24" i="27" s="1"/>
  <c r="D22" i="27"/>
  <c r="N22" i="27" s="1"/>
  <c r="D20" i="27"/>
  <c r="N20" i="27" s="1"/>
  <c r="D18" i="27"/>
  <c r="N18" i="27" s="1"/>
  <c r="D16" i="27"/>
  <c r="N16" i="27" s="1"/>
  <c r="D14" i="27"/>
  <c r="N14" i="27" s="1"/>
  <c r="D12" i="27"/>
  <c r="N12" i="27" s="1"/>
  <c r="D10" i="27"/>
  <c r="D8" i="27"/>
  <c r="N8" i="27" s="1"/>
  <c r="D32" i="28"/>
  <c r="N32" i="28" s="1"/>
  <c r="D30" i="28"/>
  <c r="N30" i="28" s="1"/>
  <c r="D28" i="28"/>
  <c r="N28" i="28" s="1"/>
  <c r="D26" i="28"/>
  <c r="N26" i="28" s="1"/>
  <c r="D24" i="28"/>
  <c r="N24" i="28" s="1"/>
  <c r="D22" i="28"/>
  <c r="N22" i="28" s="1"/>
  <c r="D20" i="28"/>
  <c r="N20" i="28" s="1"/>
  <c r="D18" i="28"/>
  <c r="N18" i="28" s="1"/>
  <c r="D16" i="28"/>
  <c r="N16" i="28" s="1"/>
  <c r="D14" i="28"/>
  <c r="D12" i="28"/>
  <c r="N12" i="28" s="1"/>
  <c r="D10" i="28"/>
  <c r="D8" i="28"/>
  <c r="N8" i="28" s="1"/>
  <c r="D28" i="29"/>
  <c r="N28" i="29" s="1"/>
  <c r="D26" i="29"/>
  <c r="N26" i="29" s="1"/>
  <c r="D24" i="29"/>
  <c r="N24" i="29" s="1"/>
  <c r="D22" i="29"/>
  <c r="N22" i="29" s="1"/>
  <c r="D20" i="29"/>
  <c r="N20" i="29" s="1"/>
  <c r="D18" i="29"/>
  <c r="N18" i="29" s="1"/>
  <c r="D16" i="29"/>
  <c r="N16" i="29" s="1"/>
  <c r="D14" i="29"/>
  <c r="N14" i="29" s="1"/>
  <c r="D12" i="29"/>
  <c r="N12" i="29" s="1"/>
  <c r="D10" i="29"/>
  <c r="N10" i="29" s="1"/>
  <c r="D8" i="29"/>
  <c r="N8" i="29" s="1"/>
  <c r="D7" i="30"/>
  <c r="N7" i="30" s="1"/>
  <c r="D8" i="30"/>
  <c r="N8" i="30" s="1"/>
  <c r="D9" i="30"/>
  <c r="N9" i="30" s="1"/>
  <c r="D13" i="30"/>
  <c r="N13" i="30" s="1"/>
  <c r="D15" i="30"/>
  <c r="N15" i="30" s="1"/>
  <c r="D16" i="30"/>
  <c r="N16" i="30" s="1"/>
  <c r="D18" i="30"/>
  <c r="N18" i="30" s="1"/>
  <c r="D19" i="30"/>
  <c r="N19" i="30" s="1"/>
  <c r="D21" i="30"/>
  <c r="N21" i="30" s="1"/>
  <c r="D24" i="30"/>
  <c r="N24" i="30" s="1"/>
  <c r="D26" i="30"/>
  <c r="N26" i="30" s="1"/>
  <c r="D27" i="30"/>
  <c r="N27" i="30" s="1"/>
  <c r="D29" i="30"/>
  <c r="N29" i="30" s="1"/>
  <c r="D32" i="30"/>
  <c r="N32" i="30" s="1"/>
  <c r="D8" i="31"/>
  <c r="N8" i="31" s="1"/>
  <c r="D11" i="31"/>
  <c r="N11" i="31" s="1"/>
  <c r="D14" i="31"/>
  <c r="N14" i="31" s="1"/>
  <c r="D17" i="31"/>
  <c r="N17" i="31" s="1"/>
  <c r="D23" i="31"/>
  <c r="N23" i="31" s="1"/>
  <c r="D25" i="31"/>
  <c r="N25" i="31" s="1"/>
  <c r="D31" i="31"/>
  <c r="N31" i="31" s="1"/>
  <c r="D33" i="31"/>
  <c r="D7" i="32"/>
  <c r="N7" i="32" s="1"/>
  <c r="D9" i="32"/>
  <c r="N9" i="32" s="1"/>
  <c r="D11" i="32"/>
  <c r="N11" i="32" s="1"/>
  <c r="D14" i="32"/>
  <c r="N14" i="32" s="1"/>
  <c r="D16" i="32"/>
  <c r="N16" i="32" s="1"/>
  <c r="D18" i="32"/>
  <c r="N18" i="32" s="1"/>
  <c r="D19" i="32"/>
  <c r="N19" i="32" s="1"/>
  <c r="D21" i="32"/>
  <c r="N21" i="32" s="1"/>
  <c r="D24" i="32"/>
  <c r="N24" i="32" s="1"/>
  <c r="D26" i="32"/>
  <c r="N26" i="32" s="1"/>
  <c r="D27" i="32"/>
  <c r="N27" i="32" s="1"/>
  <c r="D29" i="32"/>
  <c r="N29" i="32" s="1"/>
  <c r="D32" i="32"/>
  <c r="N32" i="32" s="1"/>
  <c r="D8" i="33"/>
  <c r="N8" i="33" s="1"/>
  <c r="D9" i="33"/>
  <c r="N9" i="33" s="1"/>
  <c r="D11" i="33"/>
  <c r="N11" i="33" s="1"/>
  <c r="D14" i="33"/>
  <c r="N14" i="33" s="1"/>
  <c r="D16" i="33"/>
  <c r="N16" i="33" s="1"/>
  <c r="D18" i="33"/>
  <c r="N18" i="33" s="1"/>
  <c r="D19" i="33"/>
  <c r="N19" i="33" s="1"/>
  <c r="D21" i="33"/>
  <c r="N21" i="33" s="1"/>
  <c r="D24" i="33"/>
  <c r="N24" i="33" s="1"/>
  <c r="D26" i="33"/>
  <c r="N26" i="33" s="1"/>
  <c r="D27" i="33"/>
  <c r="N27" i="33" s="1"/>
  <c r="D29" i="33"/>
  <c r="N29" i="33" s="1"/>
  <c r="D32" i="33"/>
  <c r="N32" i="33" s="1"/>
  <c r="D8" i="34"/>
  <c r="N8" i="34" s="1"/>
  <c r="D11" i="34"/>
  <c r="N11" i="34" s="1"/>
  <c r="D14" i="34"/>
  <c r="D16" i="34"/>
  <c r="N16" i="34" s="1"/>
  <c r="D18" i="34"/>
  <c r="D19" i="34"/>
  <c r="N19" i="34" s="1"/>
  <c r="D21" i="34"/>
  <c r="F22" i="34" s="1"/>
  <c r="D24" i="34"/>
  <c r="N24" i="34" s="1"/>
  <c r="D26" i="34"/>
  <c r="D27" i="34"/>
  <c r="N27" i="34" s="1"/>
  <c r="D29" i="34"/>
  <c r="D32" i="34"/>
  <c r="N32" i="34" s="1"/>
  <c r="D8" i="35"/>
  <c r="D11" i="35"/>
  <c r="N11" i="35" s="1"/>
  <c r="D14" i="35"/>
  <c r="N14" i="35" s="1"/>
  <c r="D16" i="35"/>
  <c r="N16" i="35" s="1"/>
  <c r="D18" i="35"/>
  <c r="D19" i="35"/>
  <c r="N19" i="35" s="1"/>
  <c r="D21" i="35"/>
  <c r="D24" i="35"/>
  <c r="N24" i="35" s="1"/>
  <c r="D26" i="35"/>
  <c r="D27" i="35"/>
  <c r="N27" i="35" s="1"/>
  <c r="D29" i="35"/>
  <c r="D11" i="36"/>
  <c r="D19" i="36"/>
  <c r="N19" i="36" s="1"/>
  <c r="D21" i="36"/>
  <c r="N21" i="36" s="1"/>
  <c r="D32" i="45"/>
  <c r="D32" i="42"/>
  <c r="D32" i="41"/>
  <c r="N32" i="41" s="1"/>
  <c r="D32" i="40"/>
  <c r="D32" i="46"/>
  <c r="N32" i="46" s="1"/>
  <c r="D32" i="44"/>
  <c r="N32" i="44" s="1"/>
  <c r="D32" i="43"/>
  <c r="N32" i="43" s="1"/>
  <c r="D32" i="39"/>
  <c r="N32" i="39" s="1"/>
  <c r="D32" i="38"/>
  <c r="D32" i="37"/>
  <c r="N32" i="37" s="1"/>
  <c r="D32" i="36"/>
  <c r="N32" i="36" s="1"/>
  <c r="D30" i="46"/>
  <c r="D30" i="44"/>
  <c r="N30" i="44" s="1"/>
  <c r="D30" i="43"/>
  <c r="N30" i="43" s="1"/>
  <c r="D30" i="39"/>
  <c r="N30" i="39" s="1"/>
  <c r="D30" i="38"/>
  <c r="D30" i="36"/>
  <c r="N30" i="36" s="1"/>
  <c r="D30" i="45"/>
  <c r="D30" i="42"/>
  <c r="N30" i="42" s="1"/>
  <c r="D30" i="41"/>
  <c r="D30" i="40"/>
  <c r="N30" i="40" s="1"/>
  <c r="D30" i="37"/>
  <c r="F30" i="37" s="1"/>
  <c r="D28" i="46"/>
  <c r="N28" i="46" s="1"/>
  <c r="D28" i="44"/>
  <c r="D28" i="43"/>
  <c r="N28" i="43" s="1"/>
  <c r="D28" i="39"/>
  <c r="F29" i="39" s="1"/>
  <c r="D28" i="38"/>
  <c r="D28" i="36"/>
  <c r="D28" i="45"/>
  <c r="D28" i="42"/>
  <c r="N28" i="42" s="1"/>
  <c r="D28" i="41"/>
  <c r="N28" i="41" s="1"/>
  <c r="D28" i="40"/>
  <c r="D28" i="37"/>
  <c r="F29" i="37" s="1"/>
  <c r="D26" i="45"/>
  <c r="N26" i="45" s="1"/>
  <c r="D26" i="42"/>
  <c r="N26" i="42" s="1"/>
  <c r="D26" i="41"/>
  <c r="N26" i="41" s="1"/>
  <c r="D26" i="40"/>
  <c r="N26" i="40" s="1"/>
  <c r="D26" i="46"/>
  <c r="N26" i="46" s="1"/>
  <c r="D26" i="44"/>
  <c r="N26" i="44" s="1"/>
  <c r="D26" i="43"/>
  <c r="D26" i="39"/>
  <c r="N26" i="39" s="1"/>
  <c r="D26" i="38"/>
  <c r="N26" i="38" s="1"/>
  <c r="D26" i="37"/>
  <c r="N26" i="37" s="1"/>
  <c r="D24" i="45"/>
  <c r="D24" i="42"/>
  <c r="N24" i="42" s="1"/>
  <c r="D24" i="41"/>
  <c r="D24" i="40"/>
  <c r="N24" i="40" s="1"/>
  <c r="D24" i="46"/>
  <c r="F24" i="46" s="1"/>
  <c r="D24" i="44"/>
  <c r="N24" i="44" s="1"/>
  <c r="D24" i="43"/>
  <c r="D24" i="39"/>
  <c r="N24" i="39" s="1"/>
  <c r="D24" i="38"/>
  <c r="D24" i="37"/>
  <c r="N24" i="37" s="1"/>
  <c r="D22" i="46"/>
  <c r="D22" i="44"/>
  <c r="N22" i="44" s="1"/>
  <c r="D22" i="43"/>
  <c r="N22" i="43" s="1"/>
  <c r="D22" i="39"/>
  <c r="N22" i="39" s="1"/>
  <c r="D22" i="38"/>
  <c r="D22" i="37"/>
  <c r="N22" i="37" s="1"/>
  <c r="D22" i="45"/>
  <c r="D22" i="42"/>
  <c r="N22" i="42" s="1"/>
  <c r="D22" i="41"/>
  <c r="D22" i="40"/>
  <c r="N22" i="40" s="1"/>
  <c r="D20" i="46"/>
  <c r="D20" i="44"/>
  <c r="N20" i="44" s="1"/>
  <c r="D20" i="43"/>
  <c r="D20" i="39"/>
  <c r="N20" i="39" s="1"/>
  <c r="D20" i="38"/>
  <c r="D20" i="37"/>
  <c r="N20" i="37" s="1"/>
  <c r="D20" i="45"/>
  <c r="D20" i="42"/>
  <c r="N20" i="42" s="1"/>
  <c r="D20" i="41"/>
  <c r="F21" i="41" s="1"/>
  <c r="D20" i="40"/>
  <c r="N20" i="40" s="1"/>
  <c r="D18" i="45"/>
  <c r="N18" i="45" s="1"/>
  <c r="D18" i="42"/>
  <c r="N18" i="42" s="1"/>
  <c r="D18" i="41"/>
  <c r="N18" i="41" s="1"/>
  <c r="D18" i="40"/>
  <c r="N18" i="40" s="1"/>
  <c r="D18" i="37"/>
  <c r="D18" i="46"/>
  <c r="N18" i="46" s="1"/>
  <c r="D18" i="44"/>
  <c r="N18" i="44" s="1"/>
  <c r="D18" i="43"/>
  <c r="N18" i="43" s="1"/>
  <c r="D18" i="39"/>
  <c r="D18" i="38"/>
  <c r="N18" i="38" s="1"/>
  <c r="D16" i="45"/>
  <c r="D16" i="42"/>
  <c r="N16" i="42" s="1"/>
  <c r="D16" i="41"/>
  <c r="N16" i="41" s="1"/>
  <c r="D16" i="40"/>
  <c r="N16" i="40" s="1"/>
  <c r="D16" i="37"/>
  <c r="D16" i="46"/>
  <c r="N16" i="46" s="1"/>
  <c r="D16" i="44"/>
  <c r="N16" i="44" s="1"/>
  <c r="D16" i="43"/>
  <c r="N16" i="43" s="1"/>
  <c r="D16" i="39"/>
  <c r="N16" i="39" s="1"/>
  <c r="D16" i="38"/>
  <c r="D14" i="46"/>
  <c r="D14" i="42"/>
  <c r="N14" i="42" s="1"/>
  <c r="D14" i="41"/>
  <c r="D14" i="39"/>
  <c r="N14" i="39" s="1"/>
  <c r="D14" i="38"/>
  <c r="D14" i="45"/>
  <c r="D14" i="44"/>
  <c r="D14" i="43"/>
  <c r="N14" i="43" s="1"/>
  <c r="D14" i="40"/>
  <c r="N14" i="40" s="1"/>
  <c r="D14" i="37"/>
  <c r="N14" i="37" s="1"/>
  <c r="D12" i="44"/>
  <c r="D12" i="43"/>
  <c r="N12" i="43" s="1"/>
  <c r="D12" i="40"/>
  <c r="D12" i="37"/>
  <c r="N12" i="37" s="1"/>
  <c r="D12" i="46"/>
  <c r="D12" i="45"/>
  <c r="F13" i="45" s="1"/>
  <c r="D12" i="42"/>
  <c r="N12" i="42" s="1"/>
  <c r="D12" i="41"/>
  <c r="N12" i="41" s="1"/>
  <c r="D12" i="39"/>
  <c r="D12" i="38"/>
  <c r="N12" i="38" s="1"/>
  <c r="D10" i="45"/>
  <c r="F11" i="45" s="1"/>
  <c r="D10" i="44"/>
  <c r="N10" i="44" s="1"/>
  <c r="D10" i="43"/>
  <c r="D10" i="40"/>
  <c r="N10" i="40" s="1"/>
  <c r="D10" i="37"/>
  <c r="D10" i="46"/>
  <c r="N10" i="46" s="1"/>
  <c r="D10" i="42"/>
  <c r="N10" i="42" s="1"/>
  <c r="D10" i="41"/>
  <c r="N10" i="41" s="1"/>
  <c r="D10" i="39"/>
  <c r="F11" i="39" s="1"/>
  <c r="D10" i="38"/>
  <c r="D8" i="46"/>
  <c r="D8" i="43"/>
  <c r="N8" i="43" s="1"/>
  <c r="D8" i="42"/>
  <c r="N8" i="42" s="1"/>
  <c r="D8" i="41"/>
  <c r="N8" i="41" s="1"/>
  <c r="D8" i="45"/>
  <c r="D8" i="44"/>
  <c r="N8" i="44" s="1"/>
  <c r="D8" i="40"/>
  <c r="N8" i="40" s="1"/>
  <c r="D8" i="39"/>
  <c r="N8" i="39" s="1"/>
  <c r="D8" i="38"/>
  <c r="N8" i="38" s="1"/>
  <c r="D8" i="37"/>
  <c r="N8" i="37" s="1"/>
  <c r="F35" i="1"/>
  <c r="D33" i="27"/>
  <c r="D31" i="27"/>
  <c r="N31" i="27" s="1"/>
  <c r="D29" i="27"/>
  <c r="N29" i="27" s="1"/>
  <c r="D27" i="27"/>
  <c r="N27" i="27" s="1"/>
  <c r="D25" i="27"/>
  <c r="N25" i="27" s="1"/>
  <c r="D23" i="27"/>
  <c r="N23" i="27" s="1"/>
  <c r="D21" i="27"/>
  <c r="F22" i="27" s="1"/>
  <c r="D19" i="27"/>
  <c r="D17" i="27"/>
  <c r="D15" i="27"/>
  <c r="N15" i="27" s="1"/>
  <c r="D13" i="27"/>
  <c r="N13" i="27" s="1"/>
  <c r="D11" i="27"/>
  <c r="F12" i="27" s="1"/>
  <c r="D9" i="27"/>
  <c r="N9" i="27" s="1"/>
  <c r="D7" i="27"/>
  <c r="N7" i="27" s="1"/>
  <c r="D7" i="28"/>
  <c r="N7" i="28" s="1"/>
  <c r="D33" i="28"/>
  <c r="D31" i="28"/>
  <c r="N31" i="28" s="1"/>
  <c r="D29" i="28"/>
  <c r="N29" i="28" s="1"/>
  <c r="D27" i="28"/>
  <c r="N27" i="28" s="1"/>
  <c r="D25" i="28"/>
  <c r="N25" i="28" s="1"/>
  <c r="D23" i="28"/>
  <c r="N23" i="28" s="1"/>
  <c r="D21" i="28"/>
  <c r="N21" i="28" s="1"/>
  <c r="D19" i="28"/>
  <c r="N19" i="28" s="1"/>
  <c r="D17" i="28"/>
  <c r="N17" i="28" s="1"/>
  <c r="D15" i="28"/>
  <c r="D13" i="28"/>
  <c r="D11" i="28"/>
  <c r="F12" i="28" s="1"/>
  <c r="D9" i="28"/>
  <c r="N9" i="28" s="1"/>
  <c r="D7" i="29"/>
  <c r="N7" i="29" s="1"/>
  <c r="D29" i="29"/>
  <c r="D27" i="29"/>
  <c r="N27" i="29" s="1"/>
  <c r="D25" i="29"/>
  <c r="N25" i="29" s="1"/>
  <c r="D23" i="29"/>
  <c r="N23" i="29" s="1"/>
  <c r="D21" i="29"/>
  <c r="N21" i="29" s="1"/>
  <c r="D19" i="29"/>
  <c r="N19" i="29" s="1"/>
  <c r="D17" i="29"/>
  <c r="N17" i="29" s="1"/>
  <c r="D15" i="29"/>
  <c r="N15" i="29" s="1"/>
  <c r="D13" i="29"/>
  <c r="N13" i="29" s="1"/>
  <c r="D11" i="29"/>
  <c r="D9" i="29"/>
  <c r="N9" i="29" s="1"/>
  <c r="D11" i="30"/>
  <c r="N11" i="30" s="1"/>
  <c r="D14" i="30"/>
  <c r="N14" i="30" s="1"/>
  <c r="D17" i="30"/>
  <c r="N17" i="30" s="1"/>
  <c r="D20" i="30"/>
  <c r="N20" i="30" s="1"/>
  <c r="D22" i="30"/>
  <c r="N22" i="30" s="1"/>
  <c r="D23" i="30"/>
  <c r="N23" i="30" s="1"/>
  <c r="D25" i="30"/>
  <c r="N25" i="30" s="1"/>
  <c r="D28" i="30"/>
  <c r="N28" i="30" s="1"/>
  <c r="D30" i="30"/>
  <c r="N30" i="30" s="1"/>
  <c r="D31" i="30"/>
  <c r="N31" i="30" s="1"/>
  <c r="D33" i="30"/>
  <c r="D7" i="31"/>
  <c r="N7" i="31" s="1"/>
  <c r="D9" i="31"/>
  <c r="N9" i="31" s="1"/>
  <c r="D10" i="31"/>
  <c r="N10" i="31" s="1"/>
  <c r="D12" i="31"/>
  <c r="N12" i="31" s="1"/>
  <c r="D13" i="31"/>
  <c r="N13" i="31" s="1"/>
  <c r="D15" i="31"/>
  <c r="N15" i="31" s="1"/>
  <c r="D16" i="31"/>
  <c r="N16" i="31" s="1"/>
  <c r="D18" i="31"/>
  <c r="N18" i="31" s="1"/>
  <c r="D19" i="31"/>
  <c r="N19" i="31" s="1"/>
  <c r="D21" i="31"/>
  <c r="N21" i="31" s="1"/>
  <c r="D24" i="31"/>
  <c r="N24" i="31" s="1"/>
  <c r="D26" i="31"/>
  <c r="N26" i="31" s="1"/>
  <c r="D27" i="31"/>
  <c r="N27" i="31" s="1"/>
  <c r="D29" i="31"/>
  <c r="N29" i="31" s="1"/>
  <c r="D32" i="31"/>
  <c r="N32" i="31" s="1"/>
  <c r="D8" i="32"/>
  <c r="N8" i="32" s="1"/>
  <c r="D10" i="32"/>
  <c r="N10" i="32" s="1"/>
  <c r="D12" i="32"/>
  <c r="N12" i="32" s="1"/>
  <c r="D13" i="32"/>
  <c r="N13" i="32" s="1"/>
  <c r="D15" i="32"/>
  <c r="N15" i="32" s="1"/>
  <c r="D17" i="32"/>
  <c r="N17" i="32" s="1"/>
  <c r="D20" i="32"/>
  <c r="N20" i="32" s="1"/>
  <c r="D22" i="32"/>
  <c r="N22" i="32" s="1"/>
  <c r="D23" i="32"/>
  <c r="N23" i="32" s="1"/>
  <c r="D25" i="32"/>
  <c r="N25" i="32" s="1"/>
  <c r="D28" i="32"/>
  <c r="N28" i="32" s="1"/>
  <c r="D30" i="32"/>
  <c r="N30" i="32" s="1"/>
  <c r="D31" i="32"/>
  <c r="N31" i="32" s="1"/>
  <c r="D33" i="32"/>
  <c r="D7" i="33"/>
  <c r="N7" i="33" s="1"/>
  <c r="D10" i="33"/>
  <c r="N10" i="33" s="1"/>
  <c r="D12" i="33"/>
  <c r="N12" i="33" s="1"/>
  <c r="D13" i="33"/>
  <c r="N13" i="33" s="1"/>
  <c r="D15" i="33"/>
  <c r="N15" i="33" s="1"/>
  <c r="D17" i="33"/>
  <c r="N17" i="33" s="1"/>
  <c r="D20" i="33"/>
  <c r="N20" i="33" s="1"/>
  <c r="D22" i="33"/>
  <c r="N22" i="33" s="1"/>
  <c r="D23" i="33"/>
  <c r="N23" i="33" s="1"/>
  <c r="D25" i="33"/>
  <c r="N25" i="33" s="1"/>
  <c r="D28" i="33"/>
  <c r="N28" i="33" s="1"/>
  <c r="D30" i="33"/>
  <c r="N30" i="33" s="1"/>
  <c r="D31" i="33"/>
  <c r="N31" i="33" s="1"/>
  <c r="D33" i="33"/>
  <c r="D7" i="34"/>
  <c r="F8" i="34" s="1"/>
  <c r="D9" i="34"/>
  <c r="N9" i="34" s="1"/>
  <c r="D10" i="34"/>
  <c r="D12" i="34"/>
  <c r="N12" i="34" s="1"/>
  <c r="D13" i="34"/>
  <c r="N13" i="34" s="1"/>
  <c r="D15" i="34"/>
  <c r="N15" i="34" s="1"/>
  <c r="D17" i="34"/>
  <c r="N17" i="34" s="1"/>
  <c r="D20" i="34"/>
  <c r="N20" i="34" s="1"/>
  <c r="D22" i="34"/>
  <c r="N22" i="34" s="1"/>
  <c r="D23" i="34"/>
  <c r="N23" i="34" s="1"/>
  <c r="D25" i="34"/>
  <c r="N25" i="34" s="1"/>
  <c r="D28" i="34"/>
  <c r="N28" i="34" s="1"/>
  <c r="D30" i="34"/>
  <c r="N30" i="34" s="1"/>
  <c r="D31" i="34"/>
  <c r="N31" i="34" s="1"/>
  <c r="D33" i="34"/>
  <c r="D7" i="35"/>
  <c r="N7" i="35" s="1"/>
  <c r="D9" i="35"/>
  <c r="N9" i="35" s="1"/>
  <c r="D10" i="35"/>
  <c r="D12" i="35"/>
  <c r="N12" i="35" s="1"/>
  <c r="D13" i="35"/>
  <c r="D15" i="35"/>
  <c r="N15" i="35" s="1"/>
  <c r="D17" i="35"/>
  <c r="N17" i="35" s="1"/>
  <c r="D20" i="35"/>
  <c r="N20" i="35" s="1"/>
  <c r="D22" i="35"/>
  <c r="N22" i="35" s="1"/>
  <c r="D23" i="35"/>
  <c r="N23" i="35" s="1"/>
  <c r="D25" i="35"/>
  <c r="N25" i="35" s="1"/>
  <c r="D28" i="35"/>
  <c r="N28" i="35" s="1"/>
  <c r="D30" i="35"/>
  <c r="N30" i="35" s="1"/>
  <c r="D31" i="35"/>
  <c r="N31" i="35" s="1"/>
  <c r="D33" i="35"/>
  <c r="F34" i="35" s="1"/>
  <c r="D7" i="36"/>
  <c r="D9" i="36"/>
  <c r="N9" i="36" s="1"/>
  <c r="D10" i="36"/>
  <c r="N10" i="36" s="1"/>
  <c r="D12" i="36"/>
  <c r="N12" i="36" s="1"/>
  <c r="D13" i="36"/>
  <c r="D15" i="36"/>
  <c r="N15" i="36" s="1"/>
  <c r="D17" i="36"/>
  <c r="D20" i="36"/>
  <c r="N20" i="36" s="1"/>
  <c r="D22" i="36"/>
  <c r="D23" i="36"/>
  <c r="N23" i="36" s="1"/>
  <c r="D25" i="36"/>
  <c r="F26" i="36" s="1"/>
  <c r="C10" i="46"/>
  <c r="M9" i="46"/>
  <c r="M8" i="46"/>
  <c r="F9" i="46"/>
  <c r="F11" i="46"/>
  <c r="F32" i="46"/>
  <c r="F18" i="46"/>
  <c r="C10" i="45"/>
  <c r="M9" i="45"/>
  <c r="N7" i="45"/>
  <c r="M8" i="45"/>
  <c r="N9" i="45"/>
  <c r="N10" i="45"/>
  <c r="F26" i="45"/>
  <c r="C10" i="44"/>
  <c r="M9" i="44"/>
  <c r="M8" i="44"/>
  <c r="F15" i="44"/>
  <c r="F16" i="44"/>
  <c r="F21" i="44"/>
  <c r="C10" i="43"/>
  <c r="M9" i="43"/>
  <c r="M8" i="43"/>
  <c r="F17" i="43"/>
  <c r="F20" i="43"/>
  <c r="C9" i="42"/>
  <c r="F31" i="42"/>
  <c r="C10" i="41"/>
  <c r="M9" i="41"/>
  <c r="M8" i="41"/>
  <c r="F9" i="41"/>
  <c r="F8" i="41"/>
  <c r="F19" i="41"/>
  <c r="F24" i="41"/>
  <c r="F18" i="41"/>
  <c r="C10" i="40"/>
  <c r="M9" i="40"/>
  <c r="M8" i="40"/>
  <c r="F9" i="40"/>
  <c r="F14" i="40"/>
  <c r="F17" i="40"/>
  <c r="F29" i="40"/>
  <c r="F32" i="40"/>
  <c r="C10" i="39"/>
  <c r="M9" i="39"/>
  <c r="M8" i="39"/>
  <c r="N15" i="39"/>
  <c r="N18" i="39"/>
  <c r="F19" i="39"/>
  <c r="F20" i="39"/>
  <c r="F21" i="39"/>
  <c r="C10" i="38"/>
  <c r="M9" i="38"/>
  <c r="N7" i="38"/>
  <c r="M8" i="38"/>
  <c r="F26" i="38"/>
  <c r="C10" i="37"/>
  <c r="M9" i="37"/>
  <c r="M8" i="37"/>
  <c r="F17" i="37"/>
  <c r="F24" i="37"/>
  <c r="N30" i="37"/>
  <c r="N19" i="37"/>
  <c r="N21" i="37"/>
  <c r="N28" i="37"/>
  <c r="N29" i="37"/>
  <c r="C10" i="36"/>
  <c r="M9" i="36"/>
  <c r="M8" i="36"/>
  <c r="F9" i="36"/>
  <c r="F10" i="36"/>
  <c r="F24" i="36"/>
  <c r="F29" i="36"/>
  <c r="F18" i="36"/>
  <c r="C10" i="35"/>
  <c r="M9" i="35"/>
  <c r="M8" i="35"/>
  <c r="F20" i="35"/>
  <c r="F28" i="35"/>
  <c r="F32" i="35"/>
  <c r="F33" i="35"/>
  <c r="F30" i="35"/>
  <c r="C10" i="34"/>
  <c r="M9" i="34"/>
  <c r="M8" i="34"/>
  <c r="F15" i="34"/>
  <c r="F23" i="34"/>
  <c r="F24" i="34"/>
  <c r="F8" i="33"/>
  <c r="C9" i="33"/>
  <c r="F16" i="33"/>
  <c r="F28" i="33"/>
  <c r="F29" i="33"/>
  <c r="F31" i="33"/>
  <c r="F32" i="33"/>
  <c r="F30" i="33"/>
  <c r="F8" i="32"/>
  <c r="C9" i="32"/>
  <c r="F10" i="32"/>
  <c r="F11" i="32"/>
  <c r="F14" i="32"/>
  <c r="F9" i="32"/>
  <c r="F12" i="32"/>
  <c r="F20" i="32"/>
  <c r="F31" i="32"/>
  <c r="F32" i="32"/>
  <c r="F33" i="32"/>
  <c r="F26" i="32"/>
  <c r="C9" i="31"/>
  <c r="F13" i="31"/>
  <c r="F14" i="31"/>
  <c r="F15" i="31"/>
  <c r="F31" i="31"/>
  <c r="C10" i="30"/>
  <c r="M9" i="30"/>
  <c r="F9" i="30"/>
  <c r="F31" i="30"/>
  <c r="F30" i="30"/>
  <c r="C9" i="29"/>
  <c r="F13" i="29"/>
  <c r="F16" i="29"/>
  <c r="F23" i="29"/>
  <c r="F27" i="29"/>
  <c r="C10" i="28"/>
  <c r="M9" i="28"/>
  <c r="M8" i="28"/>
  <c r="N15" i="28"/>
  <c r="F10" i="28"/>
  <c r="N10" i="28"/>
  <c r="F32" i="28"/>
  <c r="C9" i="27"/>
  <c r="F31" i="27"/>
  <c r="AQ27" i="26"/>
  <c r="E15" i="43" s="1"/>
  <c r="O15" i="43" s="1"/>
  <c r="AS46" i="26"/>
  <c r="E34" i="45" s="1"/>
  <c r="AQ46" i="26"/>
  <c r="E34" i="43" s="1"/>
  <c r="AO46" i="26"/>
  <c r="E34" i="41" s="1"/>
  <c r="AM46" i="26"/>
  <c r="E34" i="39" s="1"/>
  <c r="AK46" i="26"/>
  <c r="E34" i="37" s="1"/>
  <c r="AI46" i="26"/>
  <c r="E34" i="35" s="1"/>
  <c r="AG46" i="26"/>
  <c r="E34" i="33" s="1"/>
  <c r="AE46" i="26"/>
  <c r="E34" i="31" s="1"/>
  <c r="AC46" i="26"/>
  <c r="E34" i="29" s="1"/>
  <c r="AA46" i="26"/>
  <c r="E34" i="27" s="1"/>
  <c r="O34" i="27" s="1"/>
  <c r="AT42" i="26"/>
  <c r="E30" i="46" s="1"/>
  <c r="O30" i="46" s="1"/>
  <c r="AR42" i="26"/>
  <c r="E30" i="44" s="1"/>
  <c r="O30" i="44" s="1"/>
  <c r="AP42" i="26"/>
  <c r="E30" i="42" s="1"/>
  <c r="O30" i="42" s="1"/>
  <c r="AL42" i="26"/>
  <c r="E30" i="38" s="1"/>
  <c r="O30" i="38" s="1"/>
  <c r="AF42" i="26"/>
  <c r="E30" i="32" s="1"/>
  <c r="O30" i="32" s="1"/>
  <c r="Z42" i="26"/>
  <c r="E30" i="1" s="1"/>
  <c r="AQ38" i="26"/>
  <c r="E26" i="43" s="1"/>
  <c r="O26" i="43" s="1"/>
  <c r="AO38" i="26"/>
  <c r="E26" i="41" s="1"/>
  <c r="O26" i="41" s="1"/>
  <c r="AM38" i="26"/>
  <c r="E26" i="39" s="1"/>
  <c r="O26" i="39" s="1"/>
  <c r="AI38" i="26"/>
  <c r="E26" i="35" s="1"/>
  <c r="O26" i="35" s="1"/>
  <c r="AC38" i="26"/>
  <c r="E26" i="29" s="1"/>
  <c r="O26" i="29" s="1"/>
  <c r="AR34" i="26"/>
  <c r="E22" i="44" s="1"/>
  <c r="O22" i="44" s="1"/>
  <c r="AN34" i="26"/>
  <c r="E22" i="40" s="1"/>
  <c r="O22" i="40" s="1"/>
  <c r="AL34" i="26"/>
  <c r="E22" i="38" s="1"/>
  <c r="O22" i="38" s="1"/>
  <c r="AJ34" i="26"/>
  <c r="E22" i="36" s="1"/>
  <c r="O22" i="36" s="1"/>
  <c r="AF34" i="26"/>
  <c r="E22" i="32" s="1"/>
  <c r="O22" i="32" s="1"/>
  <c r="Z34" i="26"/>
  <c r="E22" i="1" s="1"/>
  <c r="AO30" i="26"/>
  <c r="E18" i="41" s="1"/>
  <c r="O18" i="41" s="1"/>
  <c r="AK30" i="26"/>
  <c r="E18" i="37" s="1"/>
  <c r="O18" i="37" s="1"/>
  <c r="AG30" i="26"/>
  <c r="E18" i="33" s="1"/>
  <c r="O18" i="33" s="1"/>
  <c r="AC30" i="26"/>
  <c r="E18" i="29" s="1"/>
  <c r="O18" i="29" s="1"/>
  <c r="AR27" i="26"/>
  <c r="E15" i="44" s="1"/>
  <c r="O15" i="44" s="1"/>
  <c r="AP27" i="26"/>
  <c r="E15" i="42" s="1"/>
  <c r="O15" i="42" s="1"/>
  <c r="AH27" i="26"/>
  <c r="E15" i="34" s="1"/>
  <c r="O15" i="34" s="1"/>
  <c r="AD27" i="26"/>
  <c r="E15" i="30" s="1"/>
  <c r="O15" i="30" s="1"/>
  <c r="Z27" i="26"/>
  <c r="E15" i="1" s="1"/>
  <c r="AO24" i="26"/>
  <c r="E12" i="41" s="1"/>
  <c r="O12" i="41" s="1"/>
  <c r="AM24" i="26"/>
  <c r="E12" i="39" s="1"/>
  <c r="O12" i="39" s="1"/>
  <c r="AI24" i="26"/>
  <c r="E12" i="35" s="1"/>
  <c r="O12" i="35" s="1"/>
  <c r="AE24" i="26"/>
  <c r="E12" i="31" s="1"/>
  <c r="O12" i="31" s="1"/>
  <c r="AA24" i="26"/>
  <c r="E12" i="27" s="1"/>
  <c r="O12" i="27" s="1"/>
  <c r="AT21" i="26"/>
  <c r="E9" i="46" s="1"/>
  <c r="O9" i="46" s="1"/>
  <c r="AR21" i="26"/>
  <c r="E9" i="44" s="1"/>
  <c r="O9" i="44" s="1"/>
  <c r="AP21" i="26"/>
  <c r="E9" i="42" s="1"/>
  <c r="O9" i="42" s="1"/>
  <c r="AN21" i="26"/>
  <c r="E9" i="40" s="1"/>
  <c r="O9" i="40" s="1"/>
  <c r="AL21" i="26"/>
  <c r="E9" i="38" s="1"/>
  <c r="O9" i="38" s="1"/>
  <c r="AJ21" i="26"/>
  <c r="E9" i="36" s="1"/>
  <c r="O9" i="36" s="1"/>
  <c r="AH21" i="26"/>
  <c r="E9" i="34" s="1"/>
  <c r="O9" i="34" s="1"/>
  <c r="AF21" i="26"/>
  <c r="E9" i="32" s="1"/>
  <c r="O9" i="32" s="1"/>
  <c r="AD21" i="26"/>
  <c r="E9" i="30" s="1"/>
  <c r="O9" i="30" s="1"/>
  <c r="AB21" i="26"/>
  <c r="E9" i="28" s="1"/>
  <c r="O9" i="28" s="1"/>
  <c r="AS42" i="26"/>
  <c r="E30" i="45" s="1"/>
  <c r="O30" i="45" s="1"/>
  <c r="AQ42" i="26"/>
  <c r="E30" i="43" s="1"/>
  <c r="O30" i="43" s="1"/>
  <c r="AO42" i="26"/>
  <c r="O30" i="41" s="1"/>
  <c r="AM42" i="26"/>
  <c r="E30" i="39" s="1"/>
  <c r="O30" i="39" s="1"/>
  <c r="AK42" i="26"/>
  <c r="E30" i="37" s="1"/>
  <c r="O30" i="37" s="1"/>
  <c r="AI42" i="26"/>
  <c r="E30" i="35" s="1"/>
  <c r="O30" i="35" s="1"/>
  <c r="AG42" i="26"/>
  <c r="E30" i="33" s="1"/>
  <c r="O30" i="33" s="1"/>
  <c r="AC42" i="26"/>
  <c r="E30" i="29" s="1"/>
  <c r="AA42" i="26"/>
  <c r="E30" i="27" s="1"/>
  <c r="O30" i="27" s="1"/>
  <c r="AT38" i="26"/>
  <c r="E26" i="46" s="1"/>
  <c r="O26" i="46" s="1"/>
  <c r="AR38" i="26"/>
  <c r="E26" i="44" s="1"/>
  <c r="O26" i="44" s="1"/>
  <c r="AN38" i="26"/>
  <c r="E26" i="40" s="1"/>
  <c r="O26" i="40" s="1"/>
  <c r="AL38" i="26"/>
  <c r="E26" i="38" s="1"/>
  <c r="O26" i="38" s="1"/>
  <c r="AH38" i="26"/>
  <c r="E26" i="34" s="1"/>
  <c r="O26" i="34" s="1"/>
  <c r="AF38" i="26"/>
  <c r="E26" i="32" s="1"/>
  <c r="O26" i="32" s="1"/>
  <c r="AD38" i="26"/>
  <c r="E26" i="30" s="1"/>
  <c r="O26" i="30" s="1"/>
  <c r="Z38" i="26"/>
  <c r="E26" i="1" s="1"/>
  <c r="AS34" i="26"/>
  <c r="E22" i="45" s="1"/>
  <c r="O22" i="45" s="1"/>
  <c r="AQ34" i="26"/>
  <c r="E22" i="43" s="1"/>
  <c r="O22" i="43" s="1"/>
  <c r="AK34" i="26"/>
  <c r="E22" i="37" s="1"/>
  <c r="O22" i="37" s="1"/>
  <c r="AI34" i="26"/>
  <c r="E22" i="35" s="1"/>
  <c r="O22" i="35" s="1"/>
  <c r="AG34" i="26"/>
  <c r="E22" i="33" s="1"/>
  <c r="O22" i="33" s="1"/>
  <c r="AE34" i="26"/>
  <c r="E22" i="31" s="1"/>
  <c r="O22" i="31" s="1"/>
  <c r="AC34" i="26"/>
  <c r="E22" i="29" s="1"/>
  <c r="O22" i="29" s="1"/>
  <c r="AN42" i="26"/>
  <c r="E30" i="40" s="1"/>
  <c r="O30" i="40" s="1"/>
  <c r="AJ42" i="26"/>
  <c r="E30" i="36" s="1"/>
  <c r="O30" i="36" s="1"/>
  <c r="AH42" i="26"/>
  <c r="E30" i="34" s="1"/>
  <c r="O30" i="34" s="1"/>
  <c r="AD42" i="26"/>
  <c r="E30" i="30" s="1"/>
  <c r="O30" i="30" s="1"/>
  <c r="AB42" i="26"/>
  <c r="E30" i="28" s="1"/>
  <c r="O30" i="28" s="1"/>
  <c r="AS38" i="26"/>
  <c r="E26" i="45" s="1"/>
  <c r="O26" i="45" s="1"/>
  <c r="AK38" i="26"/>
  <c r="E26" i="37" s="1"/>
  <c r="O26" i="37" s="1"/>
  <c r="AG38" i="26"/>
  <c r="E26" i="33" s="1"/>
  <c r="O26" i="33" s="1"/>
  <c r="AE38" i="26"/>
  <c r="E26" i="31" s="1"/>
  <c r="O26" i="31" s="1"/>
  <c r="AA38" i="26"/>
  <c r="E26" i="27" s="1"/>
  <c r="O26" i="27" s="1"/>
  <c r="AT34" i="26"/>
  <c r="E22" i="46" s="1"/>
  <c r="O22" i="46" s="1"/>
  <c r="AP34" i="26"/>
  <c r="E22" i="42" s="1"/>
  <c r="O22" i="42" s="1"/>
  <c r="AH34" i="26"/>
  <c r="E22" i="34" s="1"/>
  <c r="O22" i="34" s="1"/>
  <c r="AD34" i="26"/>
  <c r="E22" i="30" s="1"/>
  <c r="O22" i="30" s="1"/>
  <c r="AB34" i="26"/>
  <c r="E22" i="28" s="1"/>
  <c r="O22" i="28" s="1"/>
  <c r="AS30" i="26"/>
  <c r="E18" i="45" s="1"/>
  <c r="O18" i="45" s="1"/>
  <c r="AQ30" i="26"/>
  <c r="E18" i="43" s="1"/>
  <c r="O18" i="43" s="1"/>
  <c r="AT30" i="26"/>
  <c r="E18" i="46" s="1"/>
  <c r="O18" i="46" s="1"/>
  <c r="AP30" i="26"/>
  <c r="E18" i="42" s="1"/>
  <c r="O18" i="42" s="1"/>
  <c r="AN30" i="26"/>
  <c r="E18" i="40" s="1"/>
  <c r="O18" i="40" s="1"/>
  <c r="AL30" i="26"/>
  <c r="E18" i="38" s="1"/>
  <c r="O18" i="38" s="1"/>
  <c r="AJ30" i="26"/>
  <c r="E18" i="36" s="1"/>
  <c r="O18" i="36" s="1"/>
  <c r="AB30" i="26"/>
  <c r="E18" i="28" s="1"/>
  <c r="O18" i="28" s="1"/>
  <c r="Z30" i="26"/>
  <c r="E18" i="1" s="1"/>
  <c r="AS27" i="26"/>
  <c r="E15" i="45" s="1"/>
  <c r="O15" i="45" s="1"/>
  <c r="AO27" i="26"/>
  <c r="E15" i="41" s="1"/>
  <c r="O15" i="41" s="1"/>
  <c r="AM27" i="26"/>
  <c r="E15" i="39" s="1"/>
  <c r="O15" i="39" s="1"/>
  <c r="AK27" i="26"/>
  <c r="E15" i="37" s="1"/>
  <c r="O15" i="37" s="1"/>
  <c r="AE27" i="26"/>
  <c r="E15" i="31" s="1"/>
  <c r="O15" i="31" s="1"/>
  <c r="AC27" i="26"/>
  <c r="E15" i="29" s="1"/>
  <c r="O15" i="29" s="1"/>
  <c r="AA27" i="26"/>
  <c r="E15" i="27" s="1"/>
  <c r="O15" i="27" s="1"/>
  <c r="AT24" i="26"/>
  <c r="E12" i="46" s="1"/>
  <c r="O12" i="46" s="1"/>
  <c r="AR24" i="26"/>
  <c r="E12" i="44" s="1"/>
  <c r="O12" i="44" s="1"/>
  <c r="AP24" i="26"/>
  <c r="E12" i="42" s="1"/>
  <c r="O12" i="42" s="1"/>
  <c r="AN24" i="26"/>
  <c r="E12" i="40" s="1"/>
  <c r="O12" i="40" s="1"/>
  <c r="AL24" i="26"/>
  <c r="E12" i="38" s="1"/>
  <c r="O12" i="38" s="1"/>
  <c r="AJ24" i="26"/>
  <c r="E12" i="36" s="1"/>
  <c r="O12" i="36" s="1"/>
  <c r="AH24" i="26"/>
  <c r="E12" i="34" s="1"/>
  <c r="O12" i="34" s="1"/>
  <c r="AF24" i="26"/>
  <c r="E12" i="32" s="1"/>
  <c r="O12" i="32" s="1"/>
  <c r="AD24" i="26"/>
  <c r="E12" i="30" s="1"/>
  <c r="O12" i="30" s="1"/>
  <c r="AM30" i="26"/>
  <c r="E18" i="39" s="1"/>
  <c r="O18" i="39" s="1"/>
  <c r="AI30" i="26"/>
  <c r="E18" i="35" s="1"/>
  <c r="O18" i="35" s="1"/>
  <c r="AE30" i="26"/>
  <c r="E18" i="31" s="1"/>
  <c r="O18" i="31" s="1"/>
  <c r="AA30" i="26"/>
  <c r="E18" i="27" s="1"/>
  <c r="O18" i="27" s="1"/>
  <c r="AT27" i="26"/>
  <c r="E15" i="46" s="1"/>
  <c r="O15" i="46" s="1"/>
  <c r="AN27" i="26"/>
  <c r="E15" i="40" s="1"/>
  <c r="O15" i="40" s="1"/>
  <c r="AL27" i="26"/>
  <c r="E15" i="38" s="1"/>
  <c r="O15" i="38" s="1"/>
  <c r="AJ27" i="26"/>
  <c r="E15" i="36" s="1"/>
  <c r="O15" i="36" s="1"/>
  <c r="AF27" i="26"/>
  <c r="E15" i="32" s="1"/>
  <c r="O15" i="32" s="1"/>
  <c r="AB27" i="26"/>
  <c r="E15" i="28" s="1"/>
  <c r="O15" i="28" s="1"/>
  <c r="AS24" i="26"/>
  <c r="E12" i="45" s="1"/>
  <c r="O12" i="45" s="1"/>
  <c r="AQ24" i="26"/>
  <c r="E12" i="43" s="1"/>
  <c r="O12" i="43" s="1"/>
  <c r="AK24" i="26"/>
  <c r="E12" i="37" s="1"/>
  <c r="O12" i="37" s="1"/>
  <c r="AG24" i="26"/>
  <c r="E12" i="33" s="1"/>
  <c r="O12" i="33" s="1"/>
  <c r="AC24" i="26"/>
  <c r="E12" i="29" s="1"/>
  <c r="O12" i="29" s="1"/>
  <c r="F30" i="27" l="1"/>
  <c r="F18" i="32"/>
  <c r="F31" i="35"/>
  <c r="F32" i="37"/>
  <c r="F8" i="40"/>
  <c r="F14" i="43"/>
  <c r="F27" i="46"/>
  <c r="F29" i="44"/>
  <c r="F11" i="37"/>
  <c r="F13" i="42"/>
  <c r="F25" i="42"/>
  <c r="F8" i="29"/>
  <c r="F30" i="31"/>
  <c r="F31" i="37"/>
  <c r="F15" i="43"/>
  <c r="F19" i="46"/>
  <c r="F18" i="27"/>
  <c r="F27" i="27"/>
  <c r="F32" i="31"/>
  <c r="F26" i="33"/>
  <c r="F25" i="35"/>
  <c r="F18" i="45"/>
  <c r="F19" i="27"/>
  <c r="F22" i="33"/>
  <c r="G22" i="33" s="1"/>
  <c r="F30" i="42"/>
  <c r="F15" i="45"/>
  <c r="F26" i="30"/>
  <c r="F13" i="27"/>
  <c r="F22" i="30"/>
  <c r="F29" i="31"/>
  <c r="F28" i="32"/>
  <c r="F14" i="35"/>
  <c r="F25" i="37"/>
  <c r="F20" i="31"/>
  <c r="F15" i="35"/>
  <c r="G15" i="35" s="1"/>
  <c r="F18" i="28"/>
  <c r="F25" i="29"/>
  <c r="F29" i="30"/>
  <c r="F19" i="31"/>
  <c r="F14" i="30"/>
  <c r="F30" i="43"/>
  <c r="F14" i="33"/>
  <c r="F24" i="29"/>
  <c r="F17" i="28"/>
  <c r="F13" i="30"/>
  <c r="F27" i="33"/>
  <c r="F15" i="37"/>
  <c r="G15" i="37" s="1"/>
  <c r="H15" i="37" s="1"/>
  <c r="F27" i="39"/>
  <c r="F16" i="41"/>
  <c r="F33" i="43"/>
  <c r="F10" i="44"/>
  <c r="F16" i="28"/>
  <c r="F17" i="29"/>
  <c r="F10" i="30"/>
  <c r="F23" i="33"/>
  <c r="F9" i="37"/>
  <c r="G9" i="37" s="1"/>
  <c r="F11" i="41"/>
  <c r="F25" i="43"/>
  <c r="F9" i="44"/>
  <c r="O34" i="41"/>
  <c r="G34" i="41"/>
  <c r="F22" i="28"/>
  <c r="F13" i="32"/>
  <c r="N33" i="43"/>
  <c r="F34" i="43"/>
  <c r="G34" i="43" s="1"/>
  <c r="O34" i="32"/>
  <c r="G34" i="32"/>
  <c r="I42" i="46"/>
  <c r="J42" i="46" s="1"/>
  <c r="P42" i="46" s="1"/>
  <c r="Y86" i="25" s="1"/>
  <c r="J41" i="46"/>
  <c r="P41" i="46" s="1"/>
  <c r="Y85" i="25" s="1"/>
  <c r="J41" i="44"/>
  <c r="P41" i="44" s="1"/>
  <c r="W85" i="25" s="1"/>
  <c r="I42" i="44"/>
  <c r="J42" i="44" s="1"/>
  <c r="P42" i="44" s="1"/>
  <c r="W86" i="25" s="1"/>
  <c r="O34" i="43"/>
  <c r="F12" i="35"/>
  <c r="F15" i="46"/>
  <c r="N33" i="32"/>
  <c r="F34" i="32"/>
  <c r="F11" i="43"/>
  <c r="F31" i="43"/>
  <c r="O34" i="40"/>
  <c r="G34" i="40"/>
  <c r="I42" i="30"/>
  <c r="J42" i="30" s="1"/>
  <c r="P42" i="30" s="1"/>
  <c r="I86" i="25" s="1"/>
  <c r="J41" i="30"/>
  <c r="P41" i="30" s="1"/>
  <c r="I85" i="25" s="1"/>
  <c r="O34" i="45"/>
  <c r="G34" i="45"/>
  <c r="F22" i="29"/>
  <c r="F10" i="27"/>
  <c r="N33" i="46"/>
  <c r="F34" i="46"/>
  <c r="I42" i="41"/>
  <c r="J42" i="41" s="1"/>
  <c r="P42" i="41" s="1"/>
  <c r="T86" i="25" s="1"/>
  <c r="J41" i="41"/>
  <c r="P41" i="41" s="1"/>
  <c r="T85" i="25" s="1"/>
  <c r="I42" i="28"/>
  <c r="J42" i="28" s="1"/>
  <c r="P42" i="28" s="1"/>
  <c r="G86" i="25" s="1"/>
  <c r="J41" i="28"/>
  <c r="P41" i="28" s="1"/>
  <c r="G85" i="25" s="1"/>
  <c r="J41" i="38"/>
  <c r="P41" i="38" s="1"/>
  <c r="Q85" i="25" s="1"/>
  <c r="I42" i="38"/>
  <c r="J42" i="38" s="1"/>
  <c r="P42" i="38" s="1"/>
  <c r="Q86" i="25" s="1"/>
  <c r="F31" i="28"/>
  <c r="F28" i="29"/>
  <c r="F10" i="42"/>
  <c r="N29" i="29"/>
  <c r="F30" i="29"/>
  <c r="N33" i="31"/>
  <c r="F34" i="31"/>
  <c r="G34" i="31" s="1"/>
  <c r="F15" i="28"/>
  <c r="O34" i="28"/>
  <c r="G34" i="28"/>
  <c r="N33" i="33"/>
  <c r="F34" i="33"/>
  <c r="G34" i="33" s="1"/>
  <c r="F21" i="28"/>
  <c r="N33" i="40"/>
  <c r="F34" i="40"/>
  <c r="O34" i="30"/>
  <c r="O34" i="36"/>
  <c r="I42" i="43"/>
  <c r="J42" i="43" s="1"/>
  <c r="P42" i="43" s="1"/>
  <c r="V86" i="25" s="1"/>
  <c r="J41" i="43"/>
  <c r="P41" i="43" s="1"/>
  <c r="V85" i="25" s="1"/>
  <c r="I42" i="29"/>
  <c r="J42" i="29" s="1"/>
  <c r="P42" i="29" s="1"/>
  <c r="H86" i="25" s="1"/>
  <c r="J41" i="29"/>
  <c r="P41" i="29" s="1"/>
  <c r="H85" i="25" s="1"/>
  <c r="J41" i="32"/>
  <c r="P41" i="32" s="1"/>
  <c r="K85" i="25" s="1"/>
  <c r="I42" i="32"/>
  <c r="J42" i="32" s="1"/>
  <c r="P42" i="32" s="1"/>
  <c r="K86" i="25" s="1"/>
  <c r="F15" i="27"/>
  <c r="F11" i="33"/>
  <c r="F17" i="39"/>
  <c r="N33" i="28"/>
  <c r="F34" i="28"/>
  <c r="O34" i="34"/>
  <c r="O34" i="44"/>
  <c r="G34" i="44"/>
  <c r="I42" i="45"/>
  <c r="J42" i="45" s="1"/>
  <c r="P42" i="45" s="1"/>
  <c r="X86" i="25" s="1"/>
  <c r="J41" i="45"/>
  <c r="P41" i="45" s="1"/>
  <c r="X85" i="25" s="1"/>
  <c r="O34" i="29"/>
  <c r="G34" i="29"/>
  <c r="F23" i="30"/>
  <c r="F10" i="33"/>
  <c r="N33" i="30"/>
  <c r="F34" i="30"/>
  <c r="G34" i="30" s="1"/>
  <c r="N33" i="42"/>
  <c r="F34" i="42"/>
  <c r="G34" i="42" s="1"/>
  <c r="O34" i="38"/>
  <c r="G34" i="38"/>
  <c r="I42" i="37"/>
  <c r="J42" i="37" s="1"/>
  <c r="P42" i="37" s="1"/>
  <c r="P86" i="25" s="1"/>
  <c r="J41" i="37"/>
  <c r="P41" i="37" s="1"/>
  <c r="P85" i="25" s="1"/>
  <c r="I42" i="34"/>
  <c r="J42" i="34" s="1"/>
  <c r="P42" i="34" s="1"/>
  <c r="M86" i="25" s="1"/>
  <c r="J41" i="34"/>
  <c r="P41" i="34" s="1"/>
  <c r="M85" i="25" s="1"/>
  <c r="O30" i="29"/>
  <c r="G30" i="29"/>
  <c r="O34" i="31"/>
  <c r="I42" i="39"/>
  <c r="J42" i="39" s="1"/>
  <c r="P42" i="39" s="1"/>
  <c r="R86" i="25" s="1"/>
  <c r="J41" i="39"/>
  <c r="P41" i="39" s="1"/>
  <c r="R85" i="25" s="1"/>
  <c r="I42" i="36"/>
  <c r="J42" i="36" s="1"/>
  <c r="P42" i="36" s="1"/>
  <c r="O86" i="25" s="1"/>
  <c r="J41" i="36"/>
  <c r="P41" i="36" s="1"/>
  <c r="O85" i="25" s="1"/>
  <c r="O34" i="39"/>
  <c r="G34" i="39"/>
  <c r="O34" i="33"/>
  <c r="F16" i="27"/>
  <c r="F17" i="31"/>
  <c r="F33" i="33"/>
  <c r="N33" i="34"/>
  <c r="F34" i="34"/>
  <c r="G34" i="34" s="1"/>
  <c r="N33" i="36"/>
  <c r="F34" i="36"/>
  <c r="G34" i="36" s="1"/>
  <c r="G34" i="46"/>
  <c r="O34" i="46"/>
  <c r="I42" i="27"/>
  <c r="J42" i="27" s="1"/>
  <c r="P42" i="27" s="1"/>
  <c r="F86" i="25" s="1"/>
  <c r="J41" i="27"/>
  <c r="P41" i="27" s="1"/>
  <c r="F85" i="25" s="1"/>
  <c r="I42" i="40"/>
  <c r="J42" i="40" s="1"/>
  <c r="P42" i="40" s="1"/>
  <c r="S86" i="25" s="1"/>
  <c r="J41" i="40"/>
  <c r="P41" i="40" s="1"/>
  <c r="S85" i="25" s="1"/>
  <c r="O34" i="35"/>
  <c r="G34" i="35"/>
  <c r="N33" i="37"/>
  <c r="F34" i="37"/>
  <c r="G34" i="37" s="1"/>
  <c r="I42" i="33"/>
  <c r="J42" i="33" s="1"/>
  <c r="P42" i="33" s="1"/>
  <c r="L86" i="25" s="1"/>
  <c r="J41" i="33"/>
  <c r="P41" i="33" s="1"/>
  <c r="L85" i="25" s="1"/>
  <c r="I42" i="42"/>
  <c r="J42" i="42" s="1"/>
  <c r="P42" i="42" s="1"/>
  <c r="U86" i="25" s="1"/>
  <c r="J41" i="42"/>
  <c r="P41" i="42" s="1"/>
  <c r="U85" i="25" s="1"/>
  <c r="O34" i="37"/>
  <c r="F8" i="30"/>
  <c r="F16" i="31"/>
  <c r="I42" i="31"/>
  <c r="J42" i="31" s="1"/>
  <c r="P42" i="31" s="1"/>
  <c r="J86" i="25" s="1"/>
  <c r="J41" i="31"/>
  <c r="P41" i="31" s="1"/>
  <c r="J85" i="25" s="1"/>
  <c r="J41" i="35"/>
  <c r="P41" i="35" s="1"/>
  <c r="N85" i="25" s="1"/>
  <c r="I42" i="35"/>
  <c r="J42" i="35" s="1"/>
  <c r="P42" i="35" s="1"/>
  <c r="N86" i="25" s="1"/>
  <c r="F23" i="27"/>
  <c r="F33" i="28"/>
  <c r="F10" i="29"/>
  <c r="F16" i="32"/>
  <c r="F18" i="38"/>
  <c r="G18" i="38" s="1"/>
  <c r="F10" i="46"/>
  <c r="F13" i="36"/>
  <c r="F18" i="39"/>
  <c r="G18" i="39" s="1"/>
  <c r="F23" i="37"/>
  <c r="F33" i="46"/>
  <c r="F27" i="28"/>
  <c r="F22" i="31"/>
  <c r="G22" i="31" s="1"/>
  <c r="F20" i="29"/>
  <c r="F16" i="30"/>
  <c r="F18" i="31"/>
  <c r="G18" i="31" s="1"/>
  <c r="F9" i="31"/>
  <c r="G9" i="31" s="1"/>
  <c r="F14" i="37"/>
  <c r="F18" i="44"/>
  <c r="G18" i="44" s="1"/>
  <c r="F24" i="40"/>
  <c r="F9" i="27"/>
  <c r="G9" i="27" s="1"/>
  <c r="N10" i="27"/>
  <c r="F19" i="29"/>
  <c r="F23" i="32"/>
  <c r="F13" i="37"/>
  <c r="F29" i="41"/>
  <c r="F32" i="44"/>
  <c r="F29" i="46"/>
  <c r="F18" i="43"/>
  <c r="G18" i="43" s="1"/>
  <c r="F12" i="31"/>
  <c r="G12" i="31" s="1"/>
  <c r="F33" i="27"/>
  <c r="F33" i="34"/>
  <c r="F22" i="39"/>
  <c r="F11" i="40"/>
  <c r="F28" i="46"/>
  <c r="F21" i="29"/>
  <c r="F19" i="30"/>
  <c r="F32" i="27"/>
  <c r="F19" i="32"/>
  <c r="F31" i="34"/>
  <c r="F10" i="40"/>
  <c r="N33" i="27"/>
  <c r="F34" i="27"/>
  <c r="G34" i="27" s="1"/>
  <c r="F9" i="28"/>
  <c r="G9" i="28" s="1"/>
  <c r="I8" i="28" s="1"/>
  <c r="F8" i="27"/>
  <c r="F18" i="29"/>
  <c r="G18" i="29" s="1"/>
  <c r="F15" i="29"/>
  <c r="G15" i="29" s="1"/>
  <c r="I15" i="29" s="1"/>
  <c r="J15" i="29" s="1"/>
  <c r="P15" i="29" s="1"/>
  <c r="H59" i="25" s="1"/>
  <c r="F17" i="32"/>
  <c r="F17" i="33"/>
  <c r="F28" i="34"/>
  <c r="F32" i="39"/>
  <c r="F20" i="42"/>
  <c r="F16" i="43"/>
  <c r="F11" i="44"/>
  <c r="F9" i="34"/>
  <c r="F8" i="28"/>
  <c r="F9" i="29"/>
  <c r="G9" i="29" s="1"/>
  <c r="F33" i="30"/>
  <c r="F15" i="30"/>
  <c r="G15" i="30" s="1"/>
  <c r="F15" i="32"/>
  <c r="G15" i="32" s="1"/>
  <c r="F12" i="33"/>
  <c r="G12" i="33" s="1"/>
  <c r="F25" i="34"/>
  <c r="F15" i="40"/>
  <c r="F15" i="42"/>
  <c r="G15" i="42" s="1"/>
  <c r="F17" i="46"/>
  <c r="F20" i="30"/>
  <c r="F29" i="27"/>
  <c r="F28" i="27"/>
  <c r="F14" i="29"/>
  <c r="F32" i="30"/>
  <c r="F12" i="30"/>
  <c r="G12" i="30" s="1"/>
  <c r="I12" i="30" s="1"/>
  <c r="J12" i="30" s="1"/>
  <c r="P12" i="30" s="1"/>
  <c r="I56" i="25" s="1"/>
  <c r="F21" i="31"/>
  <c r="F9" i="33"/>
  <c r="G9" i="33" s="1"/>
  <c r="F33" i="36"/>
  <c r="F16" i="46"/>
  <c r="F13" i="46"/>
  <c r="F12" i="38"/>
  <c r="G12" i="38" s="1"/>
  <c r="H12" i="38" s="1"/>
  <c r="F12" i="42"/>
  <c r="G12" i="42" s="1"/>
  <c r="F19" i="44"/>
  <c r="F9" i="35"/>
  <c r="G9" i="35" s="1"/>
  <c r="F21" i="40"/>
  <c r="F16" i="42"/>
  <c r="F14" i="27"/>
  <c r="F18" i="30"/>
  <c r="G18" i="30" s="1"/>
  <c r="H18" i="30" s="1"/>
  <c r="F21" i="30"/>
  <c r="F22" i="32"/>
  <c r="G22" i="32" s="1"/>
  <c r="F21" i="32"/>
  <c r="F32" i="34"/>
  <c r="F12" i="34"/>
  <c r="G12" i="34" s="1"/>
  <c r="F27" i="36"/>
  <c r="F14" i="39"/>
  <c r="F26" i="41"/>
  <c r="G26" i="41" s="1"/>
  <c r="F10" i="41"/>
  <c r="F23" i="43"/>
  <c r="F19" i="43"/>
  <c r="F25" i="27"/>
  <c r="F28" i="28"/>
  <c r="F17" i="30"/>
  <c r="F27" i="31"/>
  <c r="F25" i="33"/>
  <c r="F13" i="33"/>
  <c r="N7" i="34"/>
  <c r="F24" i="35"/>
  <c r="F20" i="36"/>
  <c r="F30" i="39"/>
  <c r="G30" i="39" s="1"/>
  <c r="I30" i="39" s="1"/>
  <c r="J30" i="39" s="1"/>
  <c r="P30" i="39" s="1"/>
  <c r="R74" i="25" s="1"/>
  <c r="F26" i="40"/>
  <c r="F32" i="41"/>
  <c r="G9" i="41"/>
  <c r="I9" i="41" s="1"/>
  <c r="J9" i="41" s="1"/>
  <c r="P9" i="41" s="1"/>
  <c r="T53" i="25" s="1"/>
  <c r="F28" i="42"/>
  <c r="F8" i="42"/>
  <c r="F26" i="44"/>
  <c r="G26" i="44" s="1"/>
  <c r="N12" i="45"/>
  <c r="F24" i="27"/>
  <c r="F25" i="31"/>
  <c r="F24" i="33"/>
  <c r="F23" i="35"/>
  <c r="F19" i="36"/>
  <c r="F18" i="40"/>
  <c r="G18" i="40" s="1"/>
  <c r="F27" i="42"/>
  <c r="F26" i="27"/>
  <c r="G26" i="27" s="1"/>
  <c r="F25" i="28"/>
  <c r="F26" i="31"/>
  <c r="G26" i="31" s="1"/>
  <c r="F24" i="31"/>
  <c r="F11" i="31"/>
  <c r="F30" i="36"/>
  <c r="G30" i="36" s="1"/>
  <c r="F16" i="36"/>
  <c r="F27" i="41"/>
  <c r="F22" i="43"/>
  <c r="G22" i="43" s="1"/>
  <c r="F28" i="31"/>
  <c r="F21" i="36"/>
  <c r="F12" i="41"/>
  <c r="G12" i="41" s="1"/>
  <c r="F24" i="28"/>
  <c r="F23" i="31"/>
  <c r="F10" i="31"/>
  <c r="F29" i="32"/>
  <c r="F18" i="33"/>
  <c r="G18" i="33" s="1"/>
  <c r="F21" i="33"/>
  <c r="F20" i="34"/>
  <c r="F17" i="35"/>
  <c r="F23" i="42"/>
  <c r="F30" i="44"/>
  <c r="G30" i="44" s="1"/>
  <c r="F30" i="28"/>
  <c r="G30" i="28" s="1"/>
  <c r="F11" i="30"/>
  <c r="F20" i="33"/>
  <c r="F17" i="34"/>
  <c r="F22" i="35"/>
  <c r="G22" i="35" s="1"/>
  <c r="F16" i="35"/>
  <c r="F31" i="39"/>
  <c r="F31" i="44"/>
  <c r="F26" i="29"/>
  <c r="G26" i="29" s="1"/>
  <c r="N19" i="27"/>
  <c r="F28" i="30"/>
  <c r="F26" i="28"/>
  <c r="G26" i="28" s="1"/>
  <c r="F29" i="29"/>
  <c r="F12" i="29"/>
  <c r="G12" i="29" s="1"/>
  <c r="F27" i="30"/>
  <c r="F8" i="31"/>
  <c r="F27" i="32"/>
  <c r="F19" i="33"/>
  <c r="F30" i="34"/>
  <c r="G30" i="34" s="1"/>
  <c r="F13" i="34"/>
  <c r="F15" i="36"/>
  <c r="G15" i="36" s="1"/>
  <c r="I15" i="36" s="1"/>
  <c r="J15" i="36" s="1"/>
  <c r="P15" i="36" s="1"/>
  <c r="O59" i="25" s="1"/>
  <c r="F17" i="42"/>
  <c r="F21" i="46"/>
  <c r="F29" i="28"/>
  <c r="F20" i="28"/>
  <c r="F25" i="30"/>
  <c r="F25" i="32"/>
  <c r="F10" i="34"/>
  <c r="F11" i="35"/>
  <c r="F15" i="39"/>
  <c r="G15" i="39" s="1"/>
  <c r="F27" i="40"/>
  <c r="F22" i="42"/>
  <c r="G22" i="42" s="1"/>
  <c r="F9" i="43"/>
  <c r="G9" i="43" s="1"/>
  <c r="F27" i="44"/>
  <c r="F13" i="44"/>
  <c r="F23" i="28"/>
  <c r="F19" i="28"/>
  <c r="F24" i="30"/>
  <c r="F33" i="31"/>
  <c r="F30" i="32"/>
  <c r="G30" i="32" s="1"/>
  <c r="F24" i="32"/>
  <c r="F15" i="33"/>
  <c r="G15" i="33" s="1"/>
  <c r="F9" i="38"/>
  <c r="G9" i="38" s="1"/>
  <c r="I9" i="38" s="1"/>
  <c r="J9" i="38" s="1"/>
  <c r="P9" i="38" s="1"/>
  <c r="Q53" i="25" s="1"/>
  <c r="F24" i="39"/>
  <c r="F9" i="39"/>
  <c r="G9" i="39" s="1"/>
  <c r="I7" i="39" s="1"/>
  <c r="F13" i="41"/>
  <c r="F18" i="42"/>
  <c r="G18" i="42" s="1"/>
  <c r="F28" i="43"/>
  <c r="F24" i="44"/>
  <c r="F26" i="46"/>
  <c r="G26" i="46" s="1"/>
  <c r="F21" i="37"/>
  <c r="N25" i="36"/>
  <c r="F25" i="36"/>
  <c r="N22" i="36"/>
  <c r="F23" i="36"/>
  <c r="F22" i="36"/>
  <c r="G22" i="36" s="1"/>
  <c r="N17" i="36"/>
  <c r="F17" i="36"/>
  <c r="N13" i="36"/>
  <c r="F14" i="36"/>
  <c r="N7" i="36"/>
  <c r="F8" i="36"/>
  <c r="N33" i="35"/>
  <c r="N13" i="35"/>
  <c r="F13" i="35"/>
  <c r="N10" i="35"/>
  <c r="F10" i="35"/>
  <c r="N10" i="34"/>
  <c r="F11" i="34"/>
  <c r="N8" i="45"/>
  <c r="F9" i="45"/>
  <c r="G9" i="45" s="1"/>
  <c r="H9" i="45" s="1"/>
  <c r="N8" i="46"/>
  <c r="F8" i="46"/>
  <c r="N10" i="39"/>
  <c r="F10" i="39"/>
  <c r="N10" i="37"/>
  <c r="F10" i="37"/>
  <c r="N10" i="43"/>
  <c r="F10" i="43"/>
  <c r="N12" i="39"/>
  <c r="F12" i="39"/>
  <c r="G12" i="39" s="1"/>
  <c r="H12" i="39" s="1"/>
  <c r="N12" i="46"/>
  <c r="F12" i="46"/>
  <c r="G12" i="46" s="1"/>
  <c r="H12" i="46" s="1"/>
  <c r="N12" i="40"/>
  <c r="F12" i="40"/>
  <c r="G12" i="40" s="1"/>
  <c r="F13" i="40"/>
  <c r="N12" i="44"/>
  <c r="F12" i="44"/>
  <c r="G12" i="44" s="1"/>
  <c r="N14" i="44"/>
  <c r="F14" i="44"/>
  <c r="N14" i="41"/>
  <c r="F14" i="41"/>
  <c r="N14" i="46"/>
  <c r="F14" i="46"/>
  <c r="N16" i="37"/>
  <c r="F16" i="37"/>
  <c r="N18" i="37"/>
  <c r="F18" i="37"/>
  <c r="G18" i="37" s="1"/>
  <c r="H18" i="37" s="1"/>
  <c r="N20" i="41"/>
  <c r="F20" i="41"/>
  <c r="N20" i="43"/>
  <c r="F21" i="43"/>
  <c r="N20" i="46"/>
  <c r="F20" i="46"/>
  <c r="N22" i="41"/>
  <c r="F23" i="41"/>
  <c r="F22" i="41"/>
  <c r="G22" i="41" s="1"/>
  <c r="N22" i="45"/>
  <c r="F22" i="45"/>
  <c r="G22" i="45" s="1"/>
  <c r="I22" i="45" s="1"/>
  <c r="J22" i="45" s="1"/>
  <c r="P22" i="45" s="1"/>
  <c r="X66" i="25" s="1"/>
  <c r="N22" i="38"/>
  <c r="F22" i="38"/>
  <c r="G22" i="38" s="1"/>
  <c r="N22" i="46"/>
  <c r="F23" i="46"/>
  <c r="F22" i="46"/>
  <c r="G22" i="46" s="1"/>
  <c r="N24" i="43"/>
  <c r="F24" i="43"/>
  <c r="N24" i="46"/>
  <c r="F25" i="46"/>
  <c r="N24" i="41"/>
  <c r="F25" i="41"/>
  <c r="N26" i="43"/>
  <c r="F27" i="43"/>
  <c r="F26" i="43"/>
  <c r="G26" i="43" s="1"/>
  <c r="N28" i="40"/>
  <c r="F28" i="40"/>
  <c r="N28" i="36"/>
  <c r="F28" i="36"/>
  <c r="N28" i="39"/>
  <c r="F28" i="39"/>
  <c r="N28" i="44"/>
  <c r="F28" i="44"/>
  <c r="N30" i="41"/>
  <c r="F31" i="41"/>
  <c r="F30" i="41"/>
  <c r="G30" i="41" s="1"/>
  <c r="N30" i="45"/>
  <c r="F30" i="45"/>
  <c r="G30" i="45" s="1"/>
  <c r="N30" i="38"/>
  <c r="F30" i="38"/>
  <c r="G30" i="38" s="1"/>
  <c r="N30" i="46"/>
  <c r="F30" i="46"/>
  <c r="G30" i="46" s="1"/>
  <c r="N32" i="40"/>
  <c r="F33" i="40"/>
  <c r="N32" i="42"/>
  <c r="F32" i="42"/>
  <c r="N11" i="36"/>
  <c r="F12" i="36"/>
  <c r="G12" i="36" s="1"/>
  <c r="F11" i="36"/>
  <c r="N29" i="35"/>
  <c r="F29" i="35"/>
  <c r="N26" i="35"/>
  <c r="F27" i="35"/>
  <c r="F26" i="35"/>
  <c r="G26" i="35" s="1"/>
  <c r="N21" i="35"/>
  <c r="F21" i="35"/>
  <c r="N18" i="35"/>
  <c r="F19" i="35"/>
  <c r="F18" i="35"/>
  <c r="G18" i="35" s="1"/>
  <c r="N8" i="35"/>
  <c r="F8" i="35"/>
  <c r="N29" i="34"/>
  <c r="F29" i="34"/>
  <c r="N26" i="34"/>
  <c r="F27" i="34"/>
  <c r="F26" i="34"/>
  <c r="G26" i="34" s="1"/>
  <c r="N21" i="34"/>
  <c r="F21" i="34"/>
  <c r="N18" i="34"/>
  <c r="F19" i="34"/>
  <c r="F18" i="34"/>
  <c r="N14" i="34"/>
  <c r="F14" i="34"/>
  <c r="N7" i="43"/>
  <c r="F8" i="43"/>
  <c r="N7" i="37"/>
  <c r="F8" i="37"/>
  <c r="N7" i="39"/>
  <c r="F8" i="39"/>
  <c r="N7" i="44"/>
  <c r="F8" i="44"/>
  <c r="N9" i="42"/>
  <c r="F9" i="42"/>
  <c r="G9" i="42" s="1"/>
  <c r="N11" i="37"/>
  <c r="F12" i="37"/>
  <c r="G12" i="37" s="1"/>
  <c r="N11" i="43"/>
  <c r="F12" i="43"/>
  <c r="G12" i="43" s="1"/>
  <c r="I12" i="43" s="1"/>
  <c r="J12" i="43" s="1"/>
  <c r="P12" i="43" s="1"/>
  <c r="V56" i="25" s="1"/>
  <c r="N11" i="45"/>
  <c r="F12" i="45"/>
  <c r="G12" i="45" s="1"/>
  <c r="N11" i="42"/>
  <c r="F11" i="42"/>
  <c r="N13" i="39"/>
  <c r="F13" i="39"/>
  <c r="N13" i="42"/>
  <c r="F14" i="42"/>
  <c r="N13" i="43"/>
  <c r="F13" i="43"/>
  <c r="N15" i="38"/>
  <c r="F15" i="38"/>
  <c r="G15" i="38" s="1"/>
  <c r="N15" i="41"/>
  <c r="F15" i="41"/>
  <c r="G15" i="41" s="1"/>
  <c r="I15" i="41" s="1"/>
  <c r="J15" i="41" s="1"/>
  <c r="P15" i="41" s="1"/>
  <c r="T59" i="25" s="1"/>
  <c r="N17" i="41"/>
  <c r="F17" i="41"/>
  <c r="N17" i="44"/>
  <c r="F17" i="44"/>
  <c r="F19" i="37"/>
  <c r="F20" i="37"/>
  <c r="N19" i="44"/>
  <c r="F20" i="44"/>
  <c r="N19" i="40"/>
  <c r="F20" i="40"/>
  <c r="N19" i="42"/>
  <c r="F19" i="42"/>
  <c r="N21" i="44"/>
  <c r="F22" i="44"/>
  <c r="G22" i="44" s="1"/>
  <c r="N21" i="40"/>
  <c r="F22" i="40"/>
  <c r="G22" i="40" s="1"/>
  <c r="N21" i="42"/>
  <c r="F21" i="42"/>
  <c r="N23" i="40"/>
  <c r="F23" i="40"/>
  <c r="N23" i="42"/>
  <c r="F24" i="42"/>
  <c r="N23" i="39"/>
  <c r="F23" i="39"/>
  <c r="N23" i="44"/>
  <c r="F23" i="44"/>
  <c r="N25" i="40"/>
  <c r="F25" i="40"/>
  <c r="N25" i="42"/>
  <c r="F26" i="42"/>
  <c r="G26" i="42" s="1"/>
  <c r="N25" i="37"/>
  <c r="F26" i="37"/>
  <c r="G26" i="37" s="1"/>
  <c r="N25" i="39"/>
  <c r="F25" i="39"/>
  <c r="F26" i="39"/>
  <c r="G26" i="39" s="1"/>
  <c r="N25" i="44"/>
  <c r="F25" i="44"/>
  <c r="F27" i="37"/>
  <c r="F28" i="37"/>
  <c r="N27" i="41"/>
  <c r="F28" i="41"/>
  <c r="N29" i="43"/>
  <c r="F29" i="43"/>
  <c r="N29" i="40"/>
  <c r="F30" i="40"/>
  <c r="G30" i="40" s="1"/>
  <c r="N29" i="42"/>
  <c r="F29" i="42"/>
  <c r="N31" i="40"/>
  <c r="F31" i="40"/>
  <c r="N31" i="36"/>
  <c r="F31" i="36"/>
  <c r="N31" i="43"/>
  <c r="F32" i="43"/>
  <c r="N31" i="46"/>
  <c r="F31" i="46"/>
  <c r="N33" i="41"/>
  <c r="F33" i="41"/>
  <c r="N33" i="39"/>
  <c r="F33" i="39"/>
  <c r="N33" i="44"/>
  <c r="F33" i="44"/>
  <c r="F13" i="38"/>
  <c r="F22" i="37"/>
  <c r="G22" i="37" s="1"/>
  <c r="G15" i="28"/>
  <c r="H15" i="28" s="1"/>
  <c r="G9" i="30"/>
  <c r="I7" i="30" s="1"/>
  <c r="G12" i="35"/>
  <c r="G9" i="36"/>
  <c r="I9" i="36" s="1"/>
  <c r="J9" i="36" s="1"/>
  <c r="P9" i="36" s="1"/>
  <c r="O53" i="25" s="1"/>
  <c r="G26" i="40"/>
  <c r="H26" i="40" s="1"/>
  <c r="G15" i="40"/>
  <c r="I15" i="40" s="1"/>
  <c r="J15" i="40" s="1"/>
  <c r="P15" i="40" s="1"/>
  <c r="S59" i="25" s="1"/>
  <c r="G9" i="40"/>
  <c r="I8" i="40" s="1"/>
  <c r="J8" i="40" s="1"/>
  <c r="P8" i="40" s="1"/>
  <c r="S52" i="25" s="1"/>
  <c r="G15" i="43"/>
  <c r="I15" i="43" s="1"/>
  <c r="J15" i="43" s="1"/>
  <c r="P15" i="43" s="1"/>
  <c r="V59" i="25" s="1"/>
  <c r="G12" i="28"/>
  <c r="G26" i="30"/>
  <c r="I26" i="30" s="1"/>
  <c r="J26" i="30" s="1"/>
  <c r="P26" i="30" s="1"/>
  <c r="I70" i="25" s="1"/>
  <c r="G15" i="34"/>
  <c r="I15" i="34" s="1"/>
  <c r="J15" i="34" s="1"/>
  <c r="P15" i="34" s="1"/>
  <c r="M59" i="25" s="1"/>
  <c r="G9" i="34"/>
  <c r="I9" i="34" s="1"/>
  <c r="J9" i="34" s="1"/>
  <c r="P9" i="34" s="1"/>
  <c r="M53" i="25" s="1"/>
  <c r="G30" i="37"/>
  <c r="I30" i="37" s="1"/>
  <c r="J30" i="37" s="1"/>
  <c r="P30" i="37" s="1"/>
  <c r="P74" i="25" s="1"/>
  <c r="G22" i="39"/>
  <c r="I22" i="39" s="1"/>
  <c r="J22" i="39" s="1"/>
  <c r="P22" i="39" s="1"/>
  <c r="R66" i="25" s="1"/>
  <c r="G15" i="44"/>
  <c r="I15" i="44" s="1"/>
  <c r="J15" i="44" s="1"/>
  <c r="P15" i="44" s="1"/>
  <c r="W59" i="25" s="1"/>
  <c r="G9" i="44"/>
  <c r="I9" i="44" s="1"/>
  <c r="J9" i="44" s="1"/>
  <c r="P9" i="44" s="1"/>
  <c r="W53" i="25" s="1"/>
  <c r="G15" i="46"/>
  <c r="I15" i="46" s="1"/>
  <c r="J15" i="46" s="1"/>
  <c r="P15" i="46" s="1"/>
  <c r="Y59" i="25" s="1"/>
  <c r="G9" i="46"/>
  <c r="I9" i="46" s="1"/>
  <c r="J9" i="46" s="1"/>
  <c r="P9" i="46" s="1"/>
  <c r="Y53" i="25" s="1"/>
  <c r="N11" i="28"/>
  <c r="F11" i="28"/>
  <c r="N17" i="27"/>
  <c r="F17" i="27"/>
  <c r="N21" i="27"/>
  <c r="F21" i="27"/>
  <c r="F10" i="38"/>
  <c r="N10" i="38"/>
  <c r="F14" i="45"/>
  <c r="N14" i="45"/>
  <c r="F16" i="38"/>
  <c r="N16" i="38"/>
  <c r="F28" i="45"/>
  <c r="N28" i="45"/>
  <c r="N28" i="38"/>
  <c r="F28" i="38"/>
  <c r="F32" i="38"/>
  <c r="N32" i="38"/>
  <c r="N32" i="45"/>
  <c r="F32" i="45"/>
  <c r="F16" i="34"/>
  <c r="F20" i="27"/>
  <c r="F8" i="38"/>
  <c r="F8" i="45"/>
  <c r="F10" i="45"/>
  <c r="N11" i="38"/>
  <c r="F11" i="38"/>
  <c r="F16" i="39"/>
  <c r="N17" i="38"/>
  <c r="F17" i="38"/>
  <c r="F19" i="38"/>
  <c r="N19" i="38"/>
  <c r="N19" i="45"/>
  <c r="F19" i="45"/>
  <c r="F21" i="38"/>
  <c r="N21" i="38"/>
  <c r="N21" i="45"/>
  <c r="F21" i="45"/>
  <c r="F23" i="45"/>
  <c r="N23" i="45"/>
  <c r="N23" i="38"/>
  <c r="F23" i="38"/>
  <c r="F25" i="45"/>
  <c r="N25" i="45"/>
  <c r="N25" i="38"/>
  <c r="F25" i="38"/>
  <c r="F27" i="38"/>
  <c r="N27" i="38"/>
  <c r="N29" i="45"/>
  <c r="F29" i="45"/>
  <c r="F31" i="45"/>
  <c r="N31" i="45"/>
  <c r="N33" i="38"/>
  <c r="F33" i="38"/>
  <c r="N11" i="29"/>
  <c r="F11" i="29"/>
  <c r="N13" i="28"/>
  <c r="F13" i="28"/>
  <c r="F11" i="27"/>
  <c r="N11" i="27"/>
  <c r="N14" i="38"/>
  <c r="F14" i="38"/>
  <c r="N16" i="45"/>
  <c r="F16" i="45"/>
  <c r="F20" i="45"/>
  <c r="N20" i="45"/>
  <c r="N20" i="38"/>
  <c r="F20" i="38"/>
  <c r="F24" i="38"/>
  <c r="N24" i="38"/>
  <c r="N24" i="45"/>
  <c r="F24" i="45"/>
  <c r="N14" i="28"/>
  <c r="F14" i="28"/>
  <c r="F16" i="40"/>
  <c r="F17" i="45"/>
  <c r="N17" i="45"/>
  <c r="N27" i="45"/>
  <c r="F27" i="45"/>
  <c r="F29" i="38"/>
  <c r="N29" i="38"/>
  <c r="N31" i="38"/>
  <c r="F31" i="38"/>
  <c r="F33" i="45"/>
  <c r="N33" i="45"/>
  <c r="G18" i="46"/>
  <c r="C11" i="46"/>
  <c r="M10" i="46"/>
  <c r="C11" i="45"/>
  <c r="M10" i="45"/>
  <c r="G15" i="45"/>
  <c r="G26" i="45"/>
  <c r="G18" i="45"/>
  <c r="C11" i="44"/>
  <c r="M10" i="44"/>
  <c r="G30" i="43"/>
  <c r="C11" i="43"/>
  <c r="M10" i="43"/>
  <c r="C10" i="42"/>
  <c r="M9" i="42"/>
  <c r="G30" i="42"/>
  <c r="G18" i="41"/>
  <c r="C11" i="41"/>
  <c r="M10" i="41"/>
  <c r="S83" i="25"/>
  <c r="C11" i="40"/>
  <c r="M10" i="40"/>
  <c r="C11" i="39"/>
  <c r="M10" i="39"/>
  <c r="C11" i="38"/>
  <c r="M10" i="38"/>
  <c r="G26" i="38"/>
  <c r="I9" i="37"/>
  <c r="J9" i="37" s="1"/>
  <c r="P9" i="37" s="1"/>
  <c r="P53" i="25" s="1"/>
  <c r="H9" i="37"/>
  <c r="I8" i="37"/>
  <c r="I7" i="37"/>
  <c r="C11" i="37"/>
  <c r="M10" i="37"/>
  <c r="G26" i="36"/>
  <c r="G18" i="36"/>
  <c r="C11" i="36"/>
  <c r="M10" i="36"/>
  <c r="G30" i="35"/>
  <c r="C11" i="35"/>
  <c r="M10" i="35"/>
  <c r="C11" i="34"/>
  <c r="M10" i="34"/>
  <c r="G22" i="34"/>
  <c r="G18" i="34"/>
  <c r="I8" i="34"/>
  <c r="J8" i="34" s="1"/>
  <c r="P8" i="34" s="1"/>
  <c r="M52" i="25" s="1"/>
  <c r="C10" i="33"/>
  <c r="M9" i="33"/>
  <c r="G30" i="33"/>
  <c r="G26" i="33"/>
  <c r="G12" i="32"/>
  <c r="C10" i="32"/>
  <c r="M9" i="32"/>
  <c r="G26" i="32"/>
  <c r="G18" i="32"/>
  <c r="G9" i="32"/>
  <c r="C10" i="31"/>
  <c r="M9" i="31"/>
  <c r="G30" i="31"/>
  <c r="G15" i="31"/>
  <c r="G30" i="30"/>
  <c r="G22" i="30"/>
  <c r="C11" i="30"/>
  <c r="M10" i="30"/>
  <c r="G22" i="29"/>
  <c r="C10" i="29"/>
  <c r="M9" i="29"/>
  <c r="G22" i="28"/>
  <c r="G18" i="28"/>
  <c r="C11" i="28"/>
  <c r="M10" i="28"/>
  <c r="G30" i="27"/>
  <c r="G22" i="27"/>
  <c r="G18" i="27"/>
  <c r="G15" i="27"/>
  <c r="G12" i="27"/>
  <c r="C10" i="27"/>
  <c r="M9" i="27"/>
  <c r="I15" i="35" l="1"/>
  <c r="J15" i="35" s="1"/>
  <c r="P15" i="35" s="1"/>
  <c r="N59" i="25" s="1"/>
  <c r="H15" i="35"/>
  <c r="H34" i="33"/>
  <c r="I34" i="33"/>
  <c r="J34" i="33" s="1"/>
  <c r="P34" i="33" s="1"/>
  <c r="I35" i="33"/>
  <c r="J35" i="33" s="1"/>
  <c r="P35" i="33" s="1"/>
  <c r="I37" i="33"/>
  <c r="J37" i="33" s="1"/>
  <c r="P37" i="33" s="1"/>
  <c r="I36" i="33"/>
  <c r="J36" i="33" s="1"/>
  <c r="P36" i="33" s="1"/>
  <c r="I37" i="31"/>
  <c r="J37" i="31" s="1"/>
  <c r="P37" i="31" s="1"/>
  <c r="I34" i="31"/>
  <c r="J34" i="31" s="1"/>
  <c r="P34" i="31" s="1"/>
  <c r="H34" i="31"/>
  <c r="I35" i="31"/>
  <c r="J35" i="31" s="1"/>
  <c r="P35" i="31" s="1"/>
  <c r="I36" i="31"/>
  <c r="J36" i="31" s="1"/>
  <c r="P36" i="31" s="1"/>
  <c r="I34" i="43"/>
  <c r="J34" i="43" s="1"/>
  <c r="P34" i="43" s="1"/>
  <c r="H34" i="43"/>
  <c r="I36" i="43"/>
  <c r="J36" i="43" s="1"/>
  <c r="P36" i="43" s="1"/>
  <c r="I35" i="43"/>
  <c r="J35" i="43" s="1"/>
  <c r="P35" i="43" s="1"/>
  <c r="I37" i="43"/>
  <c r="J37" i="43" s="1"/>
  <c r="P37" i="43" s="1"/>
  <c r="I35" i="36"/>
  <c r="J35" i="36" s="1"/>
  <c r="P35" i="36" s="1"/>
  <c r="I36" i="36"/>
  <c r="J36" i="36" s="1"/>
  <c r="P36" i="36" s="1"/>
  <c r="I37" i="36"/>
  <c r="J37" i="36" s="1"/>
  <c r="P37" i="36" s="1"/>
  <c r="H34" i="36"/>
  <c r="I34" i="36"/>
  <c r="J34" i="36" s="1"/>
  <c r="P34" i="36" s="1"/>
  <c r="I35" i="30"/>
  <c r="J35" i="30" s="1"/>
  <c r="P35" i="30" s="1"/>
  <c r="H34" i="30"/>
  <c r="I36" i="30"/>
  <c r="J36" i="30" s="1"/>
  <c r="P36" i="30" s="1"/>
  <c r="I34" i="30"/>
  <c r="J34" i="30" s="1"/>
  <c r="P34" i="30" s="1"/>
  <c r="I37" i="30"/>
  <c r="J37" i="30" s="1"/>
  <c r="P37" i="30" s="1"/>
  <c r="I36" i="37"/>
  <c r="J36" i="37" s="1"/>
  <c r="P36" i="37" s="1"/>
  <c r="I37" i="37"/>
  <c r="J37" i="37" s="1"/>
  <c r="P37" i="37" s="1"/>
  <c r="I34" i="37"/>
  <c r="J34" i="37" s="1"/>
  <c r="P34" i="37" s="1"/>
  <c r="H34" i="37"/>
  <c r="I35" i="37"/>
  <c r="J35" i="37" s="1"/>
  <c r="P35" i="37" s="1"/>
  <c r="I36" i="34"/>
  <c r="J36" i="34" s="1"/>
  <c r="P36" i="34" s="1"/>
  <c r="H34" i="34"/>
  <c r="I37" i="34"/>
  <c r="J37" i="34" s="1"/>
  <c r="P37" i="34" s="1"/>
  <c r="I35" i="34"/>
  <c r="J35" i="34" s="1"/>
  <c r="P35" i="34" s="1"/>
  <c r="I34" i="34"/>
  <c r="J34" i="34" s="1"/>
  <c r="P34" i="34" s="1"/>
  <c r="I34" i="39"/>
  <c r="J34" i="39" s="1"/>
  <c r="P34" i="39" s="1"/>
  <c r="H34" i="39"/>
  <c r="I35" i="39"/>
  <c r="J35" i="39" s="1"/>
  <c r="P35" i="39" s="1"/>
  <c r="I36" i="39"/>
  <c r="J36" i="39" s="1"/>
  <c r="P36" i="39" s="1"/>
  <c r="I37" i="39"/>
  <c r="J37" i="39" s="1"/>
  <c r="P37" i="39" s="1"/>
  <c r="I37" i="46"/>
  <c r="J37" i="46" s="1"/>
  <c r="P37" i="46" s="1"/>
  <c r="I34" i="46"/>
  <c r="J34" i="46" s="1"/>
  <c r="P34" i="46" s="1"/>
  <c r="H34" i="46"/>
  <c r="I35" i="46"/>
  <c r="J35" i="46" s="1"/>
  <c r="P35" i="46" s="1"/>
  <c r="I36" i="46"/>
  <c r="J36" i="46" s="1"/>
  <c r="P36" i="46" s="1"/>
  <c r="I37" i="40"/>
  <c r="J37" i="40" s="1"/>
  <c r="P37" i="40" s="1"/>
  <c r="S81" i="25" s="1"/>
  <c r="I34" i="40"/>
  <c r="J34" i="40" s="1"/>
  <c r="P34" i="40" s="1"/>
  <c r="S78" i="25" s="1"/>
  <c r="I35" i="40"/>
  <c r="J35" i="40" s="1"/>
  <c r="P35" i="40" s="1"/>
  <c r="S79" i="25" s="1"/>
  <c r="I36" i="40"/>
  <c r="J36" i="40" s="1"/>
  <c r="P36" i="40" s="1"/>
  <c r="H34" i="40"/>
  <c r="I34" i="42"/>
  <c r="J34" i="42" s="1"/>
  <c r="P34" i="42" s="1"/>
  <c r="H34" i="42"/>
  <c r="I36" i="42"/>
  <c r="J36" i="42" s="1"/>
  <c r="P36" i="42" s="1"/>
  <c r="I37" i="42"/>
  <c r="J37" i="42" s="1"/>
  <c r="P37" i="42" s="1"/>
  <c r="I35" i="42"/>
  <c r="J35" i="42" s="1"/>
  <c r="P35" i="42" s="1"/>
  <c r="I37" i="32"/>
  <c r="J37" i="32" s="1"/>
  <c r="P37" i="32" s="1"/>
  <c r="H34" i="32"/>
  <c r="I35" i="32"/>
  <c r="J35" i="32" s="1"/>
  <c r="P35" i="32" s="1"/>
  <c r="I36" i="32"/>
  <c r="J36" i="32" s="1"/>
  <c r="P36" i="32" s="1"/>
  <c r="I34" i="32"/>
  <c r="J34" i="32" s="1"/>
  <c r="P34" i="32" s="1"/>
  <c r="I36" i="44"/>
  <c r="J36" i="44" s="1"/>
  <c r="P36" i="44" s="1"/>
  <c r="I37" i="44"/>
  <c r="J37" i="44" s="1"/>
  <c r="P37" i="44" s="1"/>
  <c r="I34" i="44"/>
  <c r="J34" i="44" s="1"/>
  <c r="P34" i="44" s="1"/>
  <c r="H34" i="44"/>
  <c r="I35" i="44"/>
  <c r="J35" i="44" s="1"/>
  <c r="P35" i="44" s="1"/>
  <c r="I35" i="35"/>
  <c r="J35" i="35" s="1"/>
  <c r="P35" i="35" s="1"/>
  <c r="I36" i="35"/>
  <c r="J36" i="35" s="1"/>
  <c r="P36" i="35" s="1"/>
  <c r="H34" i="35"/>
  <c r="I37" i="35"/>
  <c r="J37" i="35" s="1"/>
  <c r="P37" i="35" s="1"/>
  <c r="I34" i="35"/>
  <c r="J34" i="35" s="1"/>
  <c r="P34" i="35" s="1"/>
  <c r="I34" i="28"/>
  <c r="J34" i="28" s="1"/>
  <c r="P34" i="28" s="1"/>
  <c r="I35" i="28"/>
  <c r="J35" i="28" s="1"/>
  <c r="P35" i="28" s="1"/>
  <c r="I37" i="28"/>
  <c r="J37" i="28" s="1"/>
  <c r="P37" i="28" s="1"/>
  <c r="I36" i="28"/>
  <c r="J36" i="28" s="1"/>
  <c r="P36" i="28" s="1"/>
  <c r="H34" i="28"/>
  <c r="I31" i="29"/>
  <c r="J31" i="29" s="1"/>
  <c r="P31" i="29" s="1"/>
  <c r="I30" i="29"/>
  <c r="J30" i="29" s="1"/>
  <c r="P30" i="29" s="1"/>
  <c r="H30" i="29"/>
  <c r="I32" i="29"/>
  <c r="J32" i="29" s="1"/>
  <c r="P32" i="29" s="1"/>
  <c r="I33" i="29"/>
  <c r="J33" i="29" s="1"/>
  <c r="P33" i="29" s="1"/>
  <c r="I37" i="38"/>
  <c r="J37" i="38" s="1"/>
  <c r="P37" i="38" s="1"/>
  <c r="H34" i="38"/>
  <c r="I35" i="38"/>
  <c r="J35" i="38" s="1"/>
  <c r="P35" i="38" s="1"/>
  <c r="I36" i="38"/>
  <c r="J36" i="38" s="1"/>
  <c r="P36" i="38" s="1"/>
  <c r="I34" i="38"/>
  <c r="J34" i="38" s="1"/>
  <c r="P34" i="38" s="1"/>
  <c r="I37" i="29"/>
  <c r="J37" i="29" s="1"/>
  <c r="P37" i="29" s="1"/>
  <c r="H34" i="29"/>
  <c r="I35" i="29"/>
  <c r="J35" i="29" s="1"/>
  <c r="P35" i="29" s="1"/>
  <c r="I34" i="29"/>
  <c r="J34" i="29" s="1"/>
  <c r="P34" i="29" s="1"/>
  <c r="I36" i="29"/>
  <c r="J36" i="29" s="1"/>
  <c r="P36" i="29" s="1"/>
  <c r="I35" i="45"/>
  <c r="J35" i="45" s="1"/>
  <c r="P35" i="45" s="1"/>
  <c r="I36" i="45"/>
  <c r="J36" i="45" s="1"/>
  <c r="P36" i="45" s="1"/>
  <c r="I37" i="45"/>
  <c r="J37" i="45" s="1"/>
  <c r="P37" i="45" s="1"/>
  <c r="I34" i="45"/>
  <c r="J34" i="45" s="1"/>
  <c r="P34" i="45" s="1"/>
  <c r="H34" i="45"/>
  <c r="H34" i="41"/>
  <c r="I36" i="41"/>
  <c r="J36" i="41" s="1"/>
  <c r="P36" i="41" s="1"/>
  <c r="I37" i="41"/>
  <c r="J37" i="41" s="1"/>
  <c r="P37" i="41" s="1"/>
  <c r="I35" i="41"/>
  <c r="J35" i="41" s="1"/>
  <c r="P35" i="41" s="1"/>
  <c r="I34" i="41"/>
  <c r="J34" i="41" s="1"/>
  <c r="P34" i="41" s="1"/>
  <c r="I9" i="45"/>
  <c r="J9" i="45" s="1"/>
  <c r="P9" i="45" s="1"/>
  <c r="X53" i="25" s="1"/>
  <c r="I12" i="44"/>
  <c r="J12" i="44" s="1"/>
  <c r="P12" i="44" s="1"/>
  <c r="W56" i="25" s="1"/>
  <c r="H12" i="44"/>
  <c r="I9" i="40"/>
  <c r="J9" i="40" s="1"/>
  <c r="P9" i="40" s="1"/>
  <c r="S53" i="25" s="1"/>
  <c r="H9" i="40"/>
  <c r="I9" i="39"/>
  <c r="J9" i="39" s="1"/>
  <c r="P9" i="39" s="1"/>
  <c r="R53" i="25" s="1"/>
  <c r="J8" i="37"/>
  <c r="P8" i="37" s="1"/>
  <c r="P52" i="25" s="1"/>
  <c r="H9" i="35"/>
  <c r="I7" i="35"/>
  <c r="I13" i="35"/>
  <c r="J13" i="35" s="1"/>
  <c r="P13" i="35" s="1"/>
  <c r="N57" i="25" s="1"/>
  <c r="J8" i="28"/>
  <c r="P8" i="28" s="1"/>
  <c r="G52" i="25" s="1"/>
  <c r="I9" i="28"/>
  <c r="J9" i="28" s="1"/>
  <c r="P9" i="28" s="1"/>
  <c r="G53" i="25" s="1"/>
  <c r="H15" i="30"/>
  <c r="I15" i="30"/>
  <c r="J15" i="30" s="1"/>
  <c r="P15" i="30" s="1"/>
  <c r="I59" i="25" s="1"/>
  <c r="I7" i="40"/>
  <c r="I17" i="44"/>
  <c r="J17" i="44" s="1"/>
  <c r="P17" i="44" s="1"/>
  <c r="W61" i="25" s="1"/>
  <c r="I17" i="36"/>
  <c r="J17" i="36" s="1"/>
  <c r="P17" i="36" s="1"/>
  <c r="O61" i="25" s="1"/>
  <c r="I37" i="27"/>
  <c r="J37" i="27" s="1"/>
  <c r="P37" i="27" s="1"/>
  <c r="I35" i="27"/>
  <c r="J35" i="27" s="1"/>
  <c r="P35" i="27" s="1"/>
  <c r="I36" i="27"/>
  <c r="J36" i="27" s="1"/>
  <c r="P36" i="27" s="1"/>
  <c r="H34" i="27"/>
  <c r="I34" i="27"/>
  <c r="J34" i="27" s="1"/>
  <c r="P34" i="27" s="1"/>
  <c r="H15" i="36"/>
  <c r="H15" i="44"/>
  <c r="I8" i="30"/>
  <c r="J8" i="30" s="1"/>
  <c r="P8" i="30" s="1"/>
  <c r="I52" i="25" s="1"/>
  <c r="I11" i="35"/>
  <c r="J11" i="35" s="1"/>
  <c r="P11" i="35" s="1"/>
  <c r="N55" i="25" s="1"/>
  <c r="I8" i="39"/>
  <c r="J8" i="39" s="1"/>
  <c r="P8" i="39" s="1"/>
  <c r="R52" i="25" s="1"/>
  <c r="I8" i="45"/>
  <c r="J8" i="45" s="1"/>
  <c r="P8" i="45" s="1"/>
  <c r="X52" i="25" s="1"/>
  <c r="I14" i="28"/>
  <c r="J14" i="28" s="1"/>
  <c r="P14" i="28" s="1"/>
  <c r="G58" i="25" s="1"/>
  <c r="I7" i="45"/>
  <c r="I10" i="35"/>
  <c r="J10" i="35" s="1"/>
  <c r="P10" i="35" s="1"/>
  <c r="N54" i="25" s="1"/>
  <c r="H15" i="34"/>
  <c r="H9" i="30"/>
  <c r="I9" i="30"/>
  <c r="J9" i="30" s="1"/>
  <c r="P9" i="30" s="1"/>
  <c r="I53" i="25" s="1"/>
  <c r="I8" i="35"/>
  <c r="J8" i="35" s="1"/>
  <c r="P8" i="35" s="1"/>
  <c r="N52" i="25" s="1"/>
  <c r="H9" i="39"/>
  <c r="I18" i="30"/>
  <c r="J18" i="30" s="1"/>
  <c r="P18" i="30" s="1"/>
  <c r="I62" i="25" s="1"/>
  <c r="I15" i="28"/>
  <c r="J15" i="28" s="1"/>
  <c r="P15" i="28" s="1"/>
  <c r="G59" i="25" s="1"/>
  <c r="I15" i="37"/>
  <c r="J15" i="37" s="1"/>
  <c r="P15" i="37" s="1"/>
  <c r="P59" i="25" s="1"/>
  <c r="I12" i="39"/>
  <c r="J12" i="39" s="1"/>
  <c r="P12" i="39" s="1"/>
  <c r="R56" i="25" s="1"/>
  <c r="I18" i="37"/>
  <c r="J18" i="37" s="1"/>
  <c r="P18" i="37" s="1"/>
  <c r="P62" i="25" s="1"/>
  <c r="I11" i="30"/>
  <c r="J11" i="30" s="1"/>
  <c r="P11" i="30" s="1"/>
  <c r="I55" i="25" s="1"/>
  <c r="I9" i="35"/>
  <c r="J9" i="35" s="1"/>
  <c r="P9" i="35" s="1"/>
  <c r="N53" i="25" s="1"/>
  <c r="I28" i="40"/>
  <c r="J28" i="40" s="1"/>
  <c r="P28" i="40" s="1"/>
  <c r="S72" i="25" s="1"/>
  <c r="I11" i="46"/>
  <c r="J11" i="46" s="1"/>
  <c r="P11" i="46" s="1"/>
  <c r="Y55" i="25" s="1"/>
  <c r="H12" i="30"/>
  <c r="I12" i="35"/>
  <c r="J12" i="35" s="1"/>
  <c r="P12" i="35" s="1"/>
  <c r="N56" i="25" s="1"/>
  <c r="I8" i="38"/>
  <c r="J8" i="38" s="1"/>
  <c r="P8" i="38" s="1"/>
  <c r="Q52" i="25" s="1"/>
  <c r="I11" i="39"/>
  <c r="J11" i="39" s="1"/>
  <c r="P11" i="39" s="1"/>
  <c r="R55" i="25" s="1"/>
  <c r="I13" i="46"/>
  <c r="J13" i="46" s="1"/>
  <c r="P13" i="46" s="1"/>
  <c r="Y57" i="25" s="1"/>
  <c r="I7" i="38"/>
  <c r="H30" i="37"/>
  <c r="I12" i="46"/>
  <c r="J12" i="46" s="1"/>
  <c r="P12" i="46" s="1"/>
  <c r="Y56" i="25" s="1"/>
  <c r="I10" i="39"/>
  <c r="J10" i="39" s="1"/>
  <c r="P10" i="39" s="1"/>
  <c r="R54" i="25" s="1"/>
  <c r="I14" i="30"/>
  <c r="J14" i="30" s="1"/>
  <c r="P14" i="30" s="1"/>
  <c r="I58" i="25" s="1"/>
  <c r="H9" i="38"/>
  <c r="I11" i="38"/>
  <c r="J11" i="38" s="1"/>
  <c r="P11" i="38" s="1"/>
  <c r="Q55" i="25" s="1"/>
  <c r="I26" i="40"/>
  <c r="J26" i="40" s="1"/>
  <c r="P26" i="40" s="1"/>
  <c r="S70" i="25" s="1"/>
  <c r="I33" i="37"/>
  <c r="J33" i="37" s="1"/>
  <c r="P33" i="37" s="1"/>
  <c r="P77" i="25" s="1"/>
  <c r="H30" i="39"/>
  <c r="I8" i="46"/>
  <c r="J8" i="46" s="1"/>
  <c r="P8" i="46" s="1"/>
  <c r="Y52" i="25" s="1"/>
  <c r="I21" i="39"/>
  <c r="J21" i="39" s="1"/>
  <c r="P21" i="39" s="1"/>
  <c r="R65" i="25" s="1"/>
  <c r="H26" i="30"/>
  <c r="I8" i="36"/>
  <c r="J8" i="36" s="1"/>
  <c r="P8" i="36" s="1"/>
  <c r="O52" i="25" s="1"/>
  <c r="I31" i="37"/>
  <c r="J31" i="37" s="1"/>
  <c r="P31" i="37" s="1"/>
  <c r="P75" i="25" s="1"/>
  <c r="H9" i="44"/>
  <c r="H15" i="29"/>
  <c r="I10" i="36"/>
  <c r="J10" i="36" s="1"/>
  <c r="P10" i="36" s="1"/>
  <c r="O54" i="25" s="1"/>
  <c r="H22" i="39"/>
  <c r="I17" i="29"/>
  <c r="J17" i="29" s="1"/>
  <c r="P17" i="29" s="1"/>
  <c r="H61" i="25" s="1"/>
  <c r="I13" i="38"/>
  <c r="J13" i="38" s="1"/>
  <c r="P13" i="38" s="1"/>
  <c r="Q57" i="25" s="1"/>
  <c r="I14" i="38"/>
  <c r="J14" i="38" s="1"/>
  <c r="P14" i="38" s="1"/>
  <c r="Q58" i="25" s="1"/>
  <c r="I12" i="34"/>
  <c r="J12" i="34" s="1"/>
  <c r="P12" i="34" s="1"/>
  <c r="M56" i="25" s="1"/>
  <c r="H12" i="34"/>
  <c r="I14" i="34"/>
  <c r="J14" i="34" s="1"/>
  <c r="P14" i="34" s="1"/>
  <c r="M58" i="25" s="1"/>
  <c r="I10" i="34"/>
  <c r="J10" i="34" s="1"/>
  <c r="P10" i="34" s="1"/>
  <c r="M54" i="25" s="1"/>
  <c r="I26" i="37"/>
  <c r="J26" i="37" s="1"/>
  <c r="P26" i="37" s="1"/>
  <c r="P70" i="25" s="1"/>
  <c r="H26" i="37"/>
  <c r="I29" i="37"/>
  <c r="J29" i="37" s="1"/>
  <c r="P29" i="37" s="1"/>
  <c r="P73" i="25" s="1"/>
  <c r="I27" i="37"/>
  <c r="J27" i="37" s="1"/>
  <c r="P27" i="37" s="1"/>
  <c r="P71" i="25" s="1"/>
  <c r="I28" i="37"/>
  <c r="J28" i="37" s="1"/>
  <c r="P28" i="37" s="1"/>
  <c r="P72" i="25" s="1"/>
  <c r="I12" i="37"/>
  <c r="J12" i="37" s="1"/>
  <c r="P12" i="37" s="1"/>
  <c r="P56" i="25" s="1"/>
  <c r="H12" i="37"/>
  <c r="I11" i="37"/>
  <c r="J11" i="37" s="1"/>
  <c r="P11" i="37" s="1"/>
  <c r="P55" i="25" s="1"/>
  <c r="I14" i="37"/>
  <c r="J14" i="37" s="1"/>
  <c r="P14" i="37" s="1"/>
  <c r="P58" i="25" s="1"/>
  <c r="I12" i="45"/>
  <c r="J12" i="45" s="1"/>
  <c r="P12" i="45" s="1"/>
  <c r="X56" i="25" s="1"/>
  <c r="H12" i="45"/>
  <c r="I11" i="45"/>
  <c r="J11" i="45" s="1"/>
  <c r="P11" i="45" s="1"/>
  <c r="X55" i="25" s="1"/>
  <c r="H15" i="39"/>
  <c r="I15" i="39"/>
  <c r="J15" i="39" s="1"/>
  <c r="P15" i="39" s="1"/>
  <c r="R59" i="25" s="1"/>
  <c r="I17" i="39"/>
  <c r="J17" i="39" s="1"/>
  <c r="P17" i="39" s="1"/>
  <c r="R61" i="25" s="1"/>
  <c r="I14" i="39"/>
  <c r="J14" i="39" s="1"/>
  <c r="P14" i="39" s="1"/>
  <c r="R58" i="25" s="1"/>
  <c r="I13" i="39"/>
  <c r="J13" i="39" s="1"/>
  <c r="P13" i="39" s="1"/>
  <c r="R57" i="25" s="1"/>
  <c r="I24" i="37"/>
  <c r="J24" i="37" s="1"/>
  <c r="P24" i="37" s="1"/>
  <c r="P68" i="25" s="1"/>
  <c r="I22" i="37"/>
  <c r="J22" i="37" s="1"/>
  <c r="P22" i="37" s="1"/>
  <c r="P66" i="25" s="1"/>
  <c r="H22" i="37"/>
  <c r="I17" i="40"/>
  <c r="J17" i="40" s="1"/>
  <c r="P17" i="40" s="1"/>
  <c r="S61" i="25" s="1"/>
  <c r="I16" i="40"/>
  <c r="J16" i="40" s="1"/>
  <c r="P16" i="40" s="1"/>
  <c r="S60" i="25" s="1"/>
  <c r="H18" i="40"/>
  <c r="I18" i="40"/>
  <c r="J18" i="40" s="1"/>
  <c r="P18" i="40" s="1"/>
  <c r="S62" i="25" s="1"/>
  <c r="I11" i="40"/>
  <c r="J11" i="40" s="1"/>
  <c r="P11" i="40" s="1"/>
  <c r="S55" i="25" s="1"/>
  <c r="I10" i="40"/>
  <c r="J10" i="40" s="1"/>
  <c r="P10" i="40" s="1"/>
  <c r="S54" i="25" s="1"/>
  <c r="I14" i="40"/>
  <c r="J14" i="40" s="1"/>
  <c r="P14" i="40" s="1"/>
  <c r="S58" i="25" s="1"/>
  <c r="H12" i="40"/>
  <c r="I9" i="43"/>
  <c r="J9" i="43" s="1"/>
  <c r="P9" i="43" s="1"/>
  <c r="V53" i="25" s="1"/>
  <c r="I10" i="43"/>
  <c r="J10" i="43" s="1"/>
  <c r="P10" i="43" s="1"/>
  <c r="V54" i="25" s="1"/>
  <c r="H9" i="43"/>
  <c r="I8" i="43"/>
  <c r="J8" i="43" s="1"/>
  <c r="P8" i="43" s="1"/>
  <c r="V52" i="25" s="1"/>
  <c r="I7" i="43"/>
  <c r="H15" i="43"/>
  <c r="I14" i="35"/>
  <c r="J14" i="35" s="1"/>
  <c r="P14" i="35" s="1"/>
  <c r="N58" i="25" s="1"/>
  <c r="I7" i="36"/>
  <c r="I17" i="43"/>
  <c r="J17" i="43" s="1"/>
  <c r="P17" i="43" s="1"/>
  <c r="V61" i="25" s="1"/>
  <c r="I11" i="44"/>
  <c r="J11" i="44" s="1"/>
  <c r="P11" i="44" s="1"/>
  <c r="W55" i="25" s="1"/>
  <c r="H9" i="36"/>
  <c r="I13" i="28"/>
  <c r="J13" i="28" s="1"/>
  <c r="P13" i="28" s="1"/>
  <c r="G57" i="25" s="1"/>
  <c r="I11" i="36"/>
  <c r="J11" i="36" s="1"/>
  <c r="P11" i="36" s="1"/>
  <c r="O55" i="25" s="1"/>
  <c r="I25" i="45"/>
  <c r="J25" i="45" s="1"/>
  <c r="P25" i="45" s="1"/>
  <c r="X69" i="25" s="1"/>
  <c r="H15" i="46"/>
  <c r="I11" i="34"/>
  <c r="J11" i="34" s="1"/>
  <c r="P11" i="34" s="1"/>
  <c r="M55" i="25" s="1"/>
  <c r="I7" i="41"/>
  <c r="I10" i="41"/>
  <c r="J10" i="41" s="1"/>
  <c r="P10" i="41" s="1"/>
  <c r="T54" i="25" s="1"/>
  <c r="I19" i="37"/>
  <c r="J19" i="37" s="1"/>
  <c r="P19" i="37" s="1"/>
  <c r="P63" i="25" s="1"/>
  <c r="I8" i="41"/>
  <c r="J8" i="41" s="1"/>
  <c r="P8" i="41" s="1"/>
  <c r="T52" i="25" s="1"/>
  <c r="I12" i="28"/>
  <c r="J12" i="28" s="1"/>
  <c r="P12" i="28" s="1"/>
  <c r="G56" i="25" s="1"/>
  <c r="I21" i="37"/>
  <c r="J21" i="37" s="1"/>
  <c r="P21" i="37" s="1"/>
  <c r="P65" i="25" s="1"/>
  <c r="H9" i="41"/>
  <c r="H12" i="36"/>
  <c r="I19" i="39"/>
  <c r="J19" i="39" s="1"/>
  <c r="P19" i="39" s="1"/>
  <c r="R63" i="25" s="1"/>
  <c r="I24" i="39"/>
  <c r="J24" i="39" s="1"/>
  <c r="P24" i="39" s="1"/>
  <c r="R68" i="25" s="1"/>
  <c r="I11" i="41"/>
  <c r="J11" i="41" s="1"/>
  <c r="P11" i="41" s="1"/>
  <c r="T55" i="25" s="1"/>
  <c r="I16" i="39"/>
  <c r="J16" i="39" s="1"/>
  <c r="P16" i="39" s="1"/>
  <c r="R60" i="25" s="1"/>
  <c r="H15" i="41"/>
  <c r="I7" i="28"/>
  <c r="I11" i="43"/>
  <c r="J11" i="43" s="1"/>
  <c r="P11" i="43" s="1"/>
  <c r="V55" i="25" s="1"/>
  <c r="I14" i="36"/>
  <c r="J14" i="36" s="1"/>
  <c r="P14" i="36" s="1"/>
  <c r="O58" i="25" s="1"/>
  <c r="H12" i="41"/>
  <c r="I10" i="28"/>
  <c r="J10" i="28" s="1"/>
  <c r="P10" i="28" s="1"/>
  <c r="G54" i="25" s="1"/>
  <c r="I14" i="41"/>
  <c r="J14" i="41" s="1"/>
  <c r="P14" i="41" s="1"/>
  <c r="T58" i="25" s="1"/>
  <c r="I17" i="41"/>
  <c r="J17" i="41" s="1"/>
  <c r="P17" i="41" s="1"/>
  <c r="T61" i="25" s="1"/>
  <c r="H22" i="45"/>
  <c r="H12" i="35"/>
  <c r="I13" i="43"/>
  <c r="J13" i="43" s="1"/>
  <c r="P13" i="43" s="1"/>
  <c r="V57" i="25" s="1"/>
  <c r="I7" i="44"/>
  <c r="I14" i="44"/>
  <c r="J14" i="44" s="1"/>
  <c r="P14" i="44" s="1"/>
  <c r="W58" i="25" s="1"/>
  <c r="I10" i="38"/>
  <c r="J10" i="38" s="1"/>
  <c r="P10" i="38" s="1"/>
  <c r="Q54" i="25" s="1"/>
  <c r="I25" i="37"/>
  <c r="J25" i="37" s="1"/>
  <c r="P25" i="37" s="1"/>
  <c r="P69" i="25" s="1"/>
  <c r="I17" i="30"/>
  <c r="J17" i="30" s="1"/>
  <c r="P17" i="30" s="1"/>
  <c r="I61" i="25" s="1"/>
  <c r="I17" i="35"/>
  <c r="J17" i="35" s="1"/>
  <c r="P17" i="35" s="1"/>
  <c r="N61" i="25" s="1"/>
  <c r="I30" i="45"/>
  <c r="J30" i="45" s="1"/>
  <c r="P30" i="45" s="1"/>
  <c r="X74" i="25" s="1"/>
  <c r="H30" i="45"/>
  <c r="H9" i="28"/>
  <c r="I11" i="28"/>
  <c r="J11" i="28" s="1"/>
  <c r="P11" i="28" s="1"/>
  <c r="G55" i="25" s="1"/>
  <c r="H12" i="28"/>
  <c r="I10" i="30"/>
  <c r="J10" i="30" s="1"/>
  <c r="P10" i="30" s="1"/>
  <c r="I54" i="25" s="1"/>
  <c r="I16" i="30"/>
  <c r="J16" i="30" s="1"/>
  <c r="P16" i="30" s="1"/>
  <c r="I60" i="25" s="1"/>
  <c r="I13" i="30"/>
  <c r="J13" i="30" s="1"/>
  <c r="P13" i="30" s="1"/>
  <c r="I57" i="25" s="1"/>
  <c r="I28" i="30"/>
  <c r="J28" i="30" s="1"/>
  <c r="P28" i="30" s="1"/>
  <c r="I72" i="25" s="1"/>
  <c r="I78" i="25"/>
  <c r="I7" i="34"/>
  <c r="H9" i="34"/>
  <c r="I13" i="34"/>
  <c r="J13" i="34" s="1"/>
  <c r="P13" i="34" s="1"/>
  <c r="M57" i="25" s="1"/>
  <c r="I13" i="36"/>
  <c r="J13" i="36" s="1"/>
  <c r="P13" i="36" s="1"/>
  <c r="O57" i="25" s="1"/>
  <c r="I12" i="36"/>
  <c r="J12" i="36" s="1"/>
  <c r="P12" i="36" s="1"/>
  <c r="O56" i="25" s="1"/>
  <c r="I10" i="37"/>
  <c r="J10" i="37" s="1"/>
  <c r="P10" i="37" s="1"/>
  <c r="P54" i="25" s="1"/>
  <c r="I16" i="37"/>
  <c r="J16" i="37" s="1"/>
  <c r="P16" i="37" s="1"/>
  <c r="P60" i="25" s="1"/>
  <c r="I17" i="37"/>
  <c r="J17" i="37" s="1"/>
  <c r="P17" i="37" s="1"/>
  <c r="P61" i="25" s="1"/>
  <c r="I20" i="37"/>
  <c r="J20" i="37" s="1"/>
  <c r="P20" i="37" s="1"/>
  <c r="P64" i="25" s="1"/>
  <c r="I13" i="37"/>
  <c r="J13" i="37" s="1"/>
  <c r="P13" i="37" s="1"/>
  <c r="P57" i="25" s="1"/>
  <c r="I23" i="37"/>
  <c r="J23" i="37" s="1"/>
  <c r="P23" i="37" s="1"/>
  <c r="P67" i="25" s="1"/>
  <c r="I12" i="38"/>
  <c r="J12" i="38" s="1"/>
  <c r="P12" i="38" s="1"/>
  <c r="Q56" i="25" s="1"/>
  <c r="H18" i="39"/>
  <c r="I20" i="39"/>
  <c r="J20" i="39" s="1"/>
  <c r="P20" i="39" s="1"/>
  <c r="R64" i="25" s="1"/>
  <c r="I18" i="39"/>
  <c r="J18" i="39" s="1"/>
  <c r="P18" i="39" s="1"/>
  <c r="R62" i="25" s="1"/>
  <c r="I33" i="39"/>
  <c r="J33" i="39" s="1"/>
  <c r="P33" i="39" s="1"/>
  <c r="R77" i="25" s="1"/>
  <c r="I13" i="40"/>
  <c r="J13" i="40" s="1"/>
  <c r="P13" i="40" s="1"/>
  <c r="S57" i="25" s="1"/>
  <c r="I12" i="40"/>
  <c r="J12" i="40" s="1"/>
  <c r="P12" i="40" s="1"/>
  <c r="S56" i="25" s="1"/>
  <c r="H15" i="40"/>
  <c r="S80" i="25"/>
  <c r="I13" i="41"/>
  <c r="J13" i="41" s="1"/>
  <c r="P13" i="41" s="1"/>
  <c r="T57" i="25" s="1"/>
  <c r="I12" i="41"/>
  <c r="J12" i="41" s="1"/>
  <c r="P12" i="41" s="1"/>
  <c r="T56" i="25" s="1"/>
  <c r="H12" i="43"/>
  <c r="I14" i="43"/>
  <c r="J14" i="43" s="1"/>
  <c r="P14" i="43" s="1"/>
  <c r="V58" i="25" s="1"/>
  <c r="I8" i="44"/>
  <c r="J8" i="44" s="1"/>
  <c r="P8" i="44" s="1"/>
  <c r="W52" i="25" s="1"/>
  <c r="I10" i="44"/>
  <c r="J10" i="44" s="1"/>
  <c r="P10" i="44" s="1"/>
  <c r="W54" i="25" s="1"/>
  <c r="I14" i="46"/>
  <c r="J14" i="46" s="1"/>
  <c r="P14" i="46" s="1"/>
  <c r="Y58" i="25" s="1"/>
  <c r="I17" i="46"/>
  <c r="J17" i="46" s="1"/>
  <c r="P17" i="46" s="1"/>
  <c r="Y61" i="25" s="1"/>
  <c r="S82" i="25"/>
  <c r="I10" i="46"/>
  <c r="J10" i="46" s="1"/>
  <c r="P10" i="46" s="1"/>
  <c r="Y54" i="25" s="1"/>
  <c r="I16" i="29"/>
  <c r="J16" i="29" s="1"/>
  <c r="P16" i="29" s="1"/>
  <c r="H60" i="25" s="1"/>
  <c r="I13" i="44"/>
  <c r="J13" i="44" s="1"/>
  <c r="P13" i="44" s="1"/>
  <c r="W57" i="25" s="1"/>
  <c r="I14" i="45"/>
  <c r="J14" i="45" s="1"/>
  <c r="P14" i="45" s="1"/>
  <c r="X58" i="25" s="1"/>
  <c r="I10" i="45"/>
  <c r="J10" i="45" s="1"/>
  <c r="P10" i="45" s="1"/>
  <c r="X54" i="25" s="1"/>
  <c r="I7" i="46"/>
  <c r="H9" i="46"/>
  <c r="I7" i="27"/>
  <c r="I8" i="27"/>
  <c r="J8" i="27" s="1"/>
  <c r="P8" i="27" s="1"/>
  <c r="F52" i="25" s="1"/>
  <c r="I7" i="29"/>
  <c r="I8" i="29"/>
  <c r="J8" i="29" s="1"/>
  <c r="P8" i="29" s="1"/>
  <c r="H52" i="25" s="1"/>
  <c r="I16" i="46"/>
  <c r="J16" i="46" s="1"/>
  <c r="P16" i="46" s="1"/>
  <c r="Y60" i="25" s="1"/>
  <c r="C12" i="46"/>
  <c r="M11" i="46"/>
  <c r="I21" i="46"/>
  <c r="J21" i="46" s="1"/>
  <c r="P21" i="46" s="1"/>
  <c r="Y65" i="25" s="1"/>
  <c r="I20" i="46"/>
  <c r="J20" i="46" s="1"/>
  <c r="P20" i="46" s="1"/>
  <c r="Y64" i="25" s="1"/>
  <c r="I19" i="46"/>
  <c r="J19" i="46" s="1"/>
  <c r="P19" i="46" s="1"/>
  <c r="Y63" i="25" s="1"/>
  <c r="H18" i="46"/>
  <c r="I18" i="46"/>
  <c r="J18" i="46" s="1"/>
  <c r="P18" i="46" s="1"/>
  <c r="Y62" i="25" s="1"/>
  <c r="I25" i="46"/>
  <c r="J25" i="46" s="1"/>
  <c r="P25" i="46" s="1"/>
  <c r="Y69" i="25" s="1"/>
  <c r="I24" i="46"/>
  <c r="J24" i="46" s="1"/>
  <c r="P24" i="46" s="1"/>
  <c r="Y68" i="25" s="1"/>
  <c r="I23" i="46"/>
  <c r="J23" i="46" s="1"/>
  <c r="P23" i="46" s="1"/>
  <c r="Y67" i="25" s="1"/>
  <c r="H22" i="46"/>
  <c r="I22" i="46"/>
  <c r="J22" i="46" s="1"/>
  <c r="P22" i="46" s="1"/>
  <c r="Y66" i="25" s="1"/>
  <c r="I29" i="46"/>
  <c r="J29" i="46" s="1"/>
  <c r="P29" i="46" s="1"/>
  <c r="Y73" i="25" s="1"/>
  <c r="I28" i="46"/>
  <c r="J28" i="46" s="1"/>
  <c r="P28" i="46" s="1"/>
  <c r="Y72" i="25" s="1"/>
  <c r="I27" i="46"/>
  <c r="J27" i="46" s="1"/>
  <c r="P27" i="46" s="1"/>
  <c r="Y71" i="25" s="1"/>
  <c r="H26" i="46"/>
  <c r="I26" i="46"/>
  <c r="J26" i="46" s="1"/>
  <c r="P26" i="46" s="1"/>
  <c r="Y70" i="25" s="1"/>
  <c r="I33" i="46"/>
  <c r="J33" i="46" s="1"/>
  <c r="P33" i="46" s="1"/>
  <c r="Y77" i="25" s="1"/>
  <c r="I32" i="46"/>
  <c r="J32" i="46" s="1"/>
  <c r="P32" i="46" s="1"/>
  <c r="Y76" i="25" s="1"/>
  <c r="I31" i="46"/>
  <c r="J31" i="46" s="1"/>
  <c r="P31" i="46" s="1"/>
  <c r="Y75" i="25" s="1"/>
  <c r="H30" i="46"/>
  <c r="I30" i="46"/>
  <c r="J30" i="46" s="1"/>
  <c r="P30" i="46" s="1"/>
  <c r="Y74" i="25" s="1"/>
  <c r="I21" i="45"/>
  <c r="J21" i="45" s="1"/>
  <c r="P21" i="45" s="1"/>
  <c r="X65" i="25" s="1"/>
  <c r="I20" i="45"/>
  <c r="J20" i="45" s="1"/>
  <c r="P20" i="45" s="1"/>
  <c r="X64" i="25" s="1"/>
  <c r="I19" i="45"/>
  <c r="J19" i="45" s="1"/>
  <c r="P19" i="45" s="1"/>
  <c r="X63" i="25" s="1"/>
  <c r="H18" i="45"/>
  <c r="I18" i="45"/>
  <c r="J18" i="45" s="1"/>
  <c r="P18" i="45" s="1"/>
  <c r="X62" i="25" s="1"/>
  <c r="C12" i="45"/>
  <c r="M11" i="45"/>
  <c r="I23" i="45"/>
  <c r="J23" i="45" s="1"/>
  <c r="P23" i="45" s="1"/>
  <c r="X67" i="25" s="1"/>
  <c r="I32" i="45"/>
  <c r="J32" i="45" s="1"/>
  <c r="P32" i="45" s="1"/>
  <c r="X76" i="25" s="1"/>
  <c r="I29" i="45"/>
  <c r="J29" i="45" s="1"/>
  <c r="P29" i="45" s="1"/>
  <c r="X73" i="25" s="1"/>
  <c r="I28" i="45"/>
  <c r="J28" i="45" s="1"/>
  <c r="P28" i="45" s="1"/>
  <c r="X72" i="25" s="1"/>
  <c r="I27" i="45"/>
  <c r="J27" i="45" s="1"/>
  <c r="P27" i="45" s="1"/>
  <c r="X71" i="25" s="1"/>
  <c r="H26" i="45"/>
  <c r="I26" i="45"/>
  <c r="J26" i="45" s="1"/>
  <c r="P26" i="45" s="1"/>
  <c r="X70" i="25" s="1"/>
  <c r="I17" i="45"/>
  <c r="J17" i="45" s="1"/>
  <c r="P17" i="45" s="1"/>
  <c r="X61" i="25" s="1"/>
  <c r="I16" i="45"/>
  <c r="J16" i="45" s="1"/>
  <c r="P16" i="45" s="1"/>
  <c r="X60" i="25" s="1"/>
  <c r="H15" i="45"/>
  <c r="I15" i="45"/>
  <c r="J15" i="45" s="1"/>
  <c r="P15" i="45" s="1"/>
  <c r="X59" i="25" s="1"/>
  <c r="I13" i="45"/>
  <c r="J13" i="45" s="1"/>
  <c r="P13" i="45" s="1"/>
  <c r="X57" i="25" s="1"/>
  <c r="I24" i="45"/>
  <c r="J24" i="45" s="1"/>
  <c r="P24" i="45" s="1"/>
  <c r="X68" i="25" s="1"/>
  <c r="I31" i="45"/>
  <c r="J31" i="45" s="1"/>
  <c r="P31" i="45" s="1"/>
  <c r="X75" i="25" s="1"/>
  <c r="I33" i="45"/>
  <c r="J33" i="45" s="1"/>
  <c r="P33" i="45" s="1"/>
  <c r="X77" i="25" s="1"/>
  <c r="I16" i="44"/>
  <c r="J16" i="44" s="1"/>
  <c r="P16" i="44" s="1"/>
  <c r="W60" i="25" s="1"/>
  <c r="C12" i="44"/>
  <c r="M11" i="44"/>
  <c r="I21" i="44"/>
  <c r="J21" i="44" s="1"/>
  <c r="P21" i="44" s="1"/>
  <c r="W65" i="25" s="1"/>
  <c r="I20" i="44"/>
  <c r="J20" i="44" s="1"/>
  <c r="P20" i="44" s="1"/>
  <c r="W64" i="25" s="1"/>
  <c r="I19" i="44"/>
  <c r="J19" i="44" s="1"/>
  <c r="P19" i="44" s="1"/>
  <c r="W63" i="25" s="1"/>
  <c r="H18" i="44"/>
  <c r="I18" i="44"/>
  <c r="J18" i="44" s="1"/>
  <c r="P18" i="44" s="1"/>
  <c r="W62" i="25" s="1"/>
  <c r="I25" i="44"/>
  <c r="J25" i="44" s="1"/>
  <c r="P25" i="44" s="1"/>
  <c r="W69" i="25" s="1"/>
  <c r="I24" i="44"/>
  <c r="J24" i="44" s="1"/>
  <c r="P24" i="44" s="1"/>
  <c r="W68" i="25" s="1"/>
  <c r="I23" i="44"/>
  <c r="J23" i="44" s="1"/>
  <c r="P23" i="44" s="1"/>
  <c r="W67" i="25" s="1"/>
  <c r="H22" i="44"/>
  <c r="I22" i="44"/>
  <c r="J22" i="44" s="1"/>
  <c r="P22" i="44" s="1"/>
  <c r="W66" i="25" s="1"/>
  <c r="I29" i="44"/>
  <c r="J29" i="44" s="1"/>
  <c r="P29" i="44" s="1"/>
  <c r="W73" i="25" s="1"/>
  <c r="I28" i="44"/>
  <c r="J28" i="44" s="1"/>
  <c r="P28" i="44" s="1"/>
  <c r="W72" i="25" s="1"/>
  <c r="I27" i="44"/>
  <c r="J27" i="44" s="1"/>
  <c r="P27" i="44" s="1"/>
  <c r="W71" i="25" s="1"/>
  <c r="H26" i="44"/>
  <c r="I26" i="44"/>
  <c r="J26" i="44" s="1"/>
  <c r="P26" i="44" s="1"/>
  <c r="W70" i="25" s="1"/>
  <c r="I33" i="44"/>
  <c r="J33" i="44" s="1"/>
  <c r="P33" i="44" s="1"/>
  <c r="W77" i="25" s="1"/>
  <c r="I32" i="44"/>
  <c r="J32" i="44" s="1"/>
  <c r="P32" i="44" s="1"/>
  <c r="W76" i="25" s="1"/>
  <c r="I31" i="44"/>
  <c r="J31" i="44" s="1"/>
  <c r="P31" i="44" s="1"/>
  <c r="W75" i="25" s="1"/>
  <c r="H30" i="44"/>
  <c r="I30" i="44"/>
  <c r="J30" i="44" s="1"/>
  <c r="P30" i="44" s="1"/>
  <c r="W74" i="25" s="1"/>
  <c r="I16" i="43"/>
  <c r="J16" i="43" s="1"/>
  <c r="P16" i="43" s="1"/>
  <c r="V60" i="25" s="1"/>
  <c r="C12" i="43"/>
  <c r="M11" i="43"/>
  <c r="I21" i="43"/>
  <c r="J21" i="43" s="1"/>
  <c r="P21" i="43" s="1"/>
  <c r="V65" i="25" s="1"/>
  <c r="I20" i="43"/>
  <c r="J20" i="43" s="1"/>
  <c r="P20" i="43" s="1"/>
  <c r="V64" i="25" s="1"/>
  <c r="I19" i="43"/>
  <c r="J19" i="43" s="1"/>
  <c r="P19" i="43" s="1"/>
  <c r="V63" i="25" s="1"/>
  <c r="H18" i="43"/>
  <c r="I18" i="43"/>
  <c r="J18" i="43" s="1"/>
  <c r="P18" i="43" s="1"/>
  <c r="V62" i="25" s="1"/>
  <c r="I25" i="43"/>
  <c r="J25" i="43" s="1"/>
  <c r="P25" i="43" s="1"/>
  <c r="V69" i="25" s="1"/>
  <c r="I24" i="43"/>
  <c r="J24" i="43" s="1"/>
  <c r="P24" i="43" s="1"/>
  <c r="V68" i="25" s="1"/>
  <c r="I23" i="43"/>
  <c r="J23" i="43" s="1"/>
  <c r="P23" i="43" s="1"/>
  <c r="V67" i="25" s="1"/>
  <c r="H22" i="43"/>
  <c r="I22" i="43"/>
  <c r="J22" i="43" s="1"/>
  <c r="P22" i="43" s="1"/>
  <c r="V66" i="25" s="1"/>
  <c r="I29" i="43"/>
  <c r="J29" i="43" s="1"/>
  <c r="P29" i="43" s="1"/>
  <c r="V73" i="25" s="1"/>
  <c r="I28" i="43"/>
  <c r="J28" i="43" s="1"/>
  <c r="P28" i="43" s="1"/>
  <c r="V72" i="25" s="1"/>
  <c r="I27" i="43"/>
  <c r="J27" i="43" s="1"/>
  <c r="P27" i="43" s="1"/>
  <c r="V71" i="25" s="1"/>
  <c r="H26" i="43"/>
  <c r="I26" i="43"/>
  <c r="J26" i="43" s="1"/>
  <c r="P26" i="43" s="1"/>
  <c r="V70" i="25" s="1"/>
  <c r="I33" i="43"/>
  <c r="J33" i="43" s="1"/>
  <c r="P33" i="43" s="1"/>
  <c r="V77" i="25" s="1"/>
  <c r="I32" i="43"/>
  <c r="J32" i="43" s="1"/>
  <c r="P32" i="43" s="1"/>
  <c r="V76" i="25" s="1"/>
  <c r="I31" i="43"/>
  <c r="J31" i="43" s="1"/>
  <c r="P31" i="43" s="1"/>
  <c r="V75" i="25" s="1"/>
  <c r="H30" i="43"/>
  <c r="I30" i="43"/>
  <c r="J30" i="43" s="1"/>
  <c r="P30" i="43" s="1"/>
  <c r="V74" i="25" s="1"/>
  <c r="I11" i="42"/>
  <c r="J11" i="42" s="1"/>
  <c r="P11" i="42" s="1"/>
  <c r="U55" i="25" s="1"/>
  <c r="I10" i="42"/>
  <c r="J10" i="42" s="1"/>
  <c r="P10" i="42" s="1"/>
  <c r="U54" i="25" s="1"/>
  <c r="H9" i="42"/>
  <c r="I8" i="42"/>
  <c r="J8" i="42" s="1"/>
  <c r="P8" i="42" s="1"/>
  <c r="U52" i="25" s="1"/>
  <c r="I7" i="42"/>
  <c r="I9" i="42"/>
  <c r="J9" i="42" s="1"/>
  <c r="P9" i="42" s="1"/>
  <c r="U53" i="25" s="1"/>
  <c r="I21" i="42"/>
  <c r="J21" i="42" s="1"/>
  <c r="P21" i="42" s="1"/>
  <c r="U65" i="25" s="1"/>
  <c r="I20" i="42"/>
  <c r="J20" i="42" s="1"/>
  <c r="P20" i="42" s="1"/>
  <c r="U64" i="25" s="1"/>
  <c r="I19" i="42"/>
  <c r="J19" i="42" s="1"/>
  <c r="P19" i="42" s="1"/>
  <c r="U63" i="25" s="1"/>
  <c r="H18" i="42"/>
  <c r="I18" i="42"/>
  <c r="J18" i="42" s="1"/>
  <c r="P18" i="42" s="1"/>
  <c r="U62" i="25" s="1"/>
  <c r="I25" i="42"/>
  <c r="J25" i="42" s="1"/>
  <c r="P25" i="42" s="1"/>
  <c r="U69" i="25" s="1"/>
  <c r="I24" i="42"/>
  <c r="J24" i="42" s="1"/>
  <c r="P24" i="42" s="1"/>
  <c r="U68" i="25" s="1"/>
  <c r="I23" i="42"/>
  <c r="J23" i="42" s="1"/>
  <c r="P23" i="42" s="1"/>
  <c r="U67" i="25" s="1"/>
  <c r="H22" i="42"/>
  <c r="I22" i="42"/>
  <c r="J22" i="42" s="1"/>
  <c r="P22" i="42" s="1"/>
  <c r="U66" i="25" s="1"/>
  <c r="I29" i="42"/>
  <c r="J29" i="42" s="1"/>
  <c r="P29" i="42" s="1"/>
  <c r="U73" i="25" s="1"/>
  <c r="I28" i="42"/>
  <c r="J28" i="42" s="1"/>
  <c r="P28" i="42" s="1"/>
  <c r="U72" i="25" s="1"/>
  <c r="I27" i="42"/>
  <c r="J27" i="42" s="1"/>
  <c r="P27" i="42" s="1"/>
  <c r="U71" i="25" s="1"/>
  <c r="H26" i="42"/>
  <c r="I26" i="42"/>
  <c r="J26" i="42" s="1"/>
  <c r="P26" i="42" s="1"/>
  <c r="U70" i="25" s="1"/>
  <c r="I33" i="42"/>
  <c r="J33" i="42" s="1"/>
  <c r="P33" i="42" s="1"/>
  <c r="U77" i="25" s="1"/>
  <c r="I32" i="42"/>
  <c r="J32" i="42" s="1"/>
  <c r="P32" i="42" s="1"/>
  <c r="U76" i="25" s="1"/>
  <c r="I31" i="42"/>
  <c r="J31" i="42" s="1"/>
  <c r="P31" i="42" s="1"/>
  <c r="U75" i="25" s="1"/>
  <c r="H30" i="42"/>
  <c r="I30" i="42"/>
  <c r="J30" i="42" s="1"/>
  <c r="P30" i="42" s="1"/>
  <c r="U74" i="25" s="1"/>
  <c r="I17" i="42"/>
  <c r="J17" i="42" s="1"/>
  <c r="P17" i="42" s="1"/>
  <c r="U61" i="25" s="1"/>
  <c r="I16" i="42"/>
  <c r="J16" i="42" s="1"/>
  <c r="P16" i="42" s="1"/>
  <c r="U60" i="25" s="1"/>
  <c r="H15" i="42"/>
  <c r="I15" i="42"/>
  <c r="J15" i="42" s="1"/>
  <c r="P15" i="42" s="1"/>
  <c r="U59" i="25" s="1"/>
  <c r="M10" i="42"/>
  <c r="C11" i="42"/>
  <c r="I14" i="42"/>
  <c r="J14" i="42" s="1"/>
  <c r="P14" i="42" s="1"/>
  <c r="U58" i="25" s="1"/>
  <c r="I13" i="42"/>
  <c r="J13" i="42" s="1"/>
  <c r="P13" i="42" s="1"/>
  <c r="U57" i="25" s="1"/>
  <c r="H12" i="42"/>
  <c r="I12" i="42"/>
  <c r="J12" i="42" s="1"/>
  <c r="P12" i="42" s="1"/>
  <c r="U56" i="25" s="1"/>
  <c r="I16" i="41"/>
  <c r="J16" i="41" s="1"/>
  <c r="P16" i="41" s="1"/>
  <c r="T60" i="25" s="1"/>
  <c r="C12" i="41"/>
  <c r="M11" i="41"/>
  <c r="I21" i="41"/>
  <c r="J21" i="41" s="1"/>
  <c r="P21" i="41" s="1"/>
  <c r="T65" i="25" s="1"/>
  <c r="I20" i="41"/>
  <c r="J20" i="41" s="1"/>
  <c r="P20" i="41" s="1"/>
  <c r="T64" i="25" s="1"/>
  <c r="I19" i="41"/>
  <c r="J19" i="41" s="1"/>
  <c r="P19" i="41" s="1"/>
  <c r="T63" i="25" s="1"/>
  <c r="H18" i="41"/>
  <c r="I18" i="41"/>
  <c r="J18" i="41" s="1"/>
  <c r="P18" i="41" s="1"/>
  <c r="T62" i="25" s="1"/>
  <c r="I25" i="41"/>
  <c r="J25" i="41" s="1"/>
  <c r="P25" i="41" s="1"/>
  <c r="T69" i="25" s="1"/>
  <c r="I24" i="41"/>
  <c r="J24" i="41" s="1"/>
  <c r="P24" i="41" s="1"/>
  <c r="T68" i="25" s="1"/>
  <c r="I23" i="41"/>
  <c r="J23" i="41" s="1"/>
  <c r="P23" i="41" s="1"/>
  <c r="T67" i="25" s="1"/>
  <c r="H22" i="41"/>
  <c r="I22" i="41"/>
  <c r="J22" i="41" s="1"/>
  <c r="P22" i="41" s="1"/>
  <c r="T66" i="25" s="1"/>
  <c r="I29" i="41"/>
  <c r="J29" i="41" s="1"/>
  <c r="P29" i="41" s="1"/>
  <c r="T73" i="25" s="1"/>
  <c r="I28" i="41"/>
  <c r="J28" i="41" s="1"/>
  <c r="P28" i="41" s="1"/>
  <c r="T72" i="25" s="1"/>
  <c r="I27" i="41"/>
  <c r="J27" i="41" s="1"/>
  <c r="P27" i="41" s="1"/>
  <c r="T71" i="25" s="1"/>
  <c r="H26" i="41"/>
  <c r="I26" i="41"/>
  <c r="J26" i="41" s="1"/>
  <c r="P26" i="41" s="1"/>
  <c r="T70" i="25" s="1"/>
  <c r="I33" i="41"/>
  <c r="J33" i="41" s="1"/>
  <c r="P33" i="41" s="1"/>
  <c r="T77" i="25" s="1"/>
  <c r="I32" i="41"/>
  <c r="J32" i="41" s="1"/>
  <c r="P32" i="41" s="1"/>
  <c r="T76" i="25" s="1"/>
  <c r="I31" i="41"/>
  <c r="J31" i="41" s="1"/>
  <c r="P31" i="41" s="1"/>
  <c r="T75" i="25" s="1"/>
  <c r="H30" i="41"/>
  <c r="I30" i="41"/>
  <c r="J30" i="41" s="1"/>
  <c r="P30" i="41" s="1"/>
  <c r="T74" i="25" s="1"/>
  <c r="I25" i="40"/>
  <c r="J25" i="40" s="1"/>
  <c r="P25" i="40" s="1"/>
  <c r="S69" i="25" s="1"/>
  <c r="I24" i="40"/>
  <c r="J24" i="40" s="1"/>
  <c r="P24" i="40" s="1"/>
  <c r="S68" i="25" s="1"/>
  <c r="I23" i="40"/>
  <c r="J23" i="40" s="1"/>
  <c r="P23" i="40" s="1"/>
  <c r="S67" i="25" s="1"/>
  <c r="H22" i="40"/>
  <c r="I22" i="40"/>
  <c r="J22" i="40" s="1"/>
  <c r="P22" i="40" s="1"/>
  <c r="S66" i="25" s="1"/>
  <c r="I19" i="40"/>
  <c r="J19" i="40" s="1"/>
  <c r="P19" i="40" s="1"/>
  <c r="S63" i="25" s="1"/>
  <c r="I21" i="40"/>
  <c r="J21" i="40" s="1"/>
  <c r="P21" i="40" s="1"/>
  <c r="S65" i="25" s="1"/>
  <c r="C12" i="40"/>
  <c r="M11" i="40"/>
  <c r="I33" i="40"/>
  <c r="J33" i="40" s="1"/>
  <c r="P33" i="40" s="1"/>
  <c r="S77" i="25" s="1"/>
  <c r="I32" i="40"/>
  <c r="J32" i="40" s="1"/>
  <c r="P32" i="40" s="1"/>
  <c r="S76" i="25" s="1"/>
  <c r="I31" i="40"/>
  <c r="J31" i="40" s="1"/>
  <c r="P31" i="40" s="1"/>
  <c r="S75" i="25" s="1"/>
  <c r="H30" i="40"/>
  <c r="I30" i="40"/>
  <c r="J30" i="40" s="1"/>
  <c r="P30" i="40" s="1"/>
  <c r="S74" i="25" s="1"/>
  <c r="I20" i="40"/>
  <c r="J20" i="40" s="1"/>
  <c r="P20" i="40" s="1"/>
  <c r="S64" i="25" s="1"/>
  <c r="I27" i="40"/>
  <c r="J27" i="40" s="1"/>
  <c r="P27" i="40" s="1"/>
  <c r="S71" i="25" s="1"/>
  <c r="I29" i="40"/>
  <c r="J29" i="40" s="1"/>
  <c r="P29" i="40" s="1"/>
  <c r="S73" i="25" s="1"/>
  <c r="I31" i="39"/>
  <c r="J31" i="39" s="1"/>
  <c r="P31" i="39" s="1"/>
  <c r="R75" i="25" s="1"/>
  <c r="I32" i="39"/>
  <c r="J32" i="39" s="1"/>
  <c r="P32" i="39" s="1"/>
  <c r="R76" i="25" s="1"/>
  <c r="C12" i="39"/>
  <c r="M11" i="39"/>
  <c r="I29" i="39"/>
  <c r="J29" i="39" s="1"/>
  <c r="P29" i="39" s="1"/>
  <c r="R73" i="25" s="1"/>
  <c r="I28" i="39"/>
  <c r="J28" i="39" s="1"/>
  <c r="P28" i="39" s="1"/>
  <c r="R72" i="25" s="1"/>
  <c r="I27" i="39"/>
  <c r="J27" i="39" s="1"/>
  <c r="P27" i="39" s="1"/>
  <c r="R71" i="25" s="1"/>
  <c r="H26" i="39"/>
  <c r="I26" i="39"/>
  <c r="J26" i="39" s="1"/>
  <c r="P26" i="39" s="1"/>
  <c r="R70" i="25" s="1"/>
  <c r="I23" i="39"/>
  <c r="J23" i="39" s="1"/>
  <c r="P23" i="39" s="1"/>
  <c r="R67" i="25" s="1"/>
  <c r="I25" i="39"/>
  <c r="J25" i="39" s="1"/>
  <c r="P25" i="39" s="1"/>
  <c r="R69" i="25" s="1"/>
  <c r="I29" i="38"/>
  <c r="J29" i="38" s="1"/>
  <c r="P29" i="38" s="1"/>
  <c r="Q73" i="25" s="1"/>
  <c r="I28" i="38"/>
  <c r="J28" i="38" s="1"/>
  <c r="P28" i="38" s="1"/>
  <c r="Q72" i="25" s="1"/>
  <c r="I27" i="38"/>
  <c r="J27" i="38" s="1"/>
  <c r="P27" i="38" s="1"/>
  <c r="Q71" i="25" s="1"/>
  <c r="H26" i="38"/>
  <c r="I26" i="38"/>
  <c r="J26" i="38" s="1"/>
  <c r="P26" i="38" s="1"/>
  <c r="Q70" i="25" s="1"/>
  <c r="C12" i="38"/>
  <c r="M11" i="38"/>
  <c r="I25" i="38"/>
  <c r="J25" i="38" s="1"/>
  <c r="P25" i="38" s="1"/>
  <c r="Q69" i="25" s="1"/>
  <c r="I24" i="38"/>
  <c r="J24" i="38" s="1"/>
  <c r="P24" i="38" s="1"/>
  <c r="Q68" i="25" s="1"/>
  <c r="I23" i="38"/>
  <c r="J23" i="38" s="1"/>
  <c r="P23" i="38" s="1"/>
  <c r="Q67" i="25" s="1"/>
  <c r="H22" i="38"/>
  <c r="I22" i="38"/>
  <c r="J22" i="38" s="1"/>
  <c r="P22" i="38" s="1"/>
  <c r="Q66" i="25" s="1"/>
  <c r="I17" i="38"/>
  <c r="J17" i="38" s="1"/>
  <c r="P17" i="38" s="1"/>
  <c r="Q61" i="25" s="1"/>
  <c r="I16" i="38"/>
  <c r="J16" i="38" s="1"/>
  <c r="P16" i="38" s="1"/>
  <c r="Q60" i="25" s="1"/>
  <c r="H15" i="38"/>
  <c r="I15" i="38"/>
  <c r="J15" i="38" s="1"/>
  <c r="P15" i="38" s="1"/>
  <c r="Q59" i="25" s="1"/>
  <c r="I21" i="38"/>
  <c r="J21" i="38" s="1"/>
  <c r="P21" i="38" s="1"/>
  <c r="Q65" i="25" s="1"/>
  <c r="I20" i="38"/>
  <c r="J20" i="38" s="1"/>
  <c r="P20" i="38" s="1"/>
  <c r="Q64" i="25" s="1"/>
  <c r="I19" i="38"/>
  <c r="J19" i="38" s="1"/>
  <c r="P19" i="38" s="1"/>
  <c r="Q63" i="25" s="1"/>
  <c r="H18" i="38"/>
  <c r="I18" i="38"/>
  <c r="J18" i="38" s="1"/>
  <c r="P18" i="38" s="1"/>
  <c r="Q62" i="25" s="1"/>
  <c r="I33" i="38"/>
  <c r="J33" i="38" s="1"/>
  <c r="P33" i="38" s="1"/>
  <c r="Q77" i="25" s="1"/>
  <c r="I32" i="38"/>
  <c r="J32" i="38" s="1"/>
  <c r="P32" i="38" s="1"/>
  <c r="Q76" i="25" s="1"/>
  <c r="I31" i="38"/>
  <c r="J31" i="38" s="1"/>
  <c r="P31" i="38" s="1"/>
  <c r="Q75" i="25" s="1"/>
  <c r="H30" i="38"/>
  <c r="I30" i="38"/>
  <c r="J30" i="38" s="1"/>
  <c r="P30" i="38" s="1"/>
  <c r="Q74" i="25" s="1"/>
  <c r="I32" i="37"/>
  <c r="J32" i="37" s="1"/>
  <c r="P32" i="37" s="1"/>
  <c r="P76" i="25" s="1"/>
  <c r="C12" i="37"/>
  <c r="M11" i="37"/>
  <c r="I16" i="36"/>
  <c r="J16" i="36" s="1"/>
  <c r="P16" i="36" s="1"/>
  <c r="O60" i="25" s="1"/>
  <c r="C12" i="36"/>
  <c r="M11" i="36"/>
  <c r="I21" i="36"/>
  <c r="J21" i="36" s="1"/>
  <c r="P21" i="36" s="1"/>
  <c r="O65" i="25" s="1"/>
  <c r="I20" i="36"/>
  <c r="J20" i="36" s="1"/>
  <c r="P20" i="36" s="1"/>
  <c r="O64" i="25" s="1"/>
  <c r="I19" i="36"/>
  <c r="J19" i="36" s="1"/>
  <c r="P19" i="36" s="1"/>
  <c r="O63" i="25" s="1"/>
  <c r="H18" i="36"/>
  <c r="I18" i="36"/>
  <c r="J18" i="36" s="1"/>
  <c r="P18" i="36" s="1"/>
  <c r="O62" i="25" s="1"/>
  <c r="I25" i="36"/>
  <c r="J25" i="36" s="1"/>
  <c r="P25" i="36" s="1"/>
  <c r="O69" i="25" s="1"/>
  <c r="I24" i="36"/>
  <c r="J24" i="36" s="1"/>
  <c r="P24" i="36" s="1"/>
  <c r="O68" i="25" s="1"/>
  <c r="I23" i="36"/>
  <c r="J23" i="36" s="1"/>
  <c r="P23" i="36" s="1"/>
  <c r="O67" i="25" s="1"/>
  <c r="H22" i="36"/>
  <c r="I22" i="36"/>
  <c r="J22" i="36" s="1"/>
  <c r="P22" i="36" s="1"/>
  <c r="O66" i="25" s="1"/>
  <c r="I29" i="36"/>
  <c r="J29" i="36" s="1"/>
  <c r="P29" i="36" s="1"/>
  <c r="O73" i="25" s="1"/>
  <c r="I28" i="36"/>
  <c r="J28" i="36" s="1"/>
  <c r="P28" i="36" s="1"/>
  <c r="O72" i="25" s="1"/>
  <c r="I27" i="36"/>
  <c r="J27" i="36" s="1"/>
  <c r="P27" i="36" s="1"/>
  <c r="O71" i="25" s="1"/>
  <c r="H26" i="36"/>
  <c r="I26" i="36"/>
  <c r="J26" i="36" s="1"/>
  <c r="P26" i="36" s="1"/>
  <c r="O70" i="25" s="1"/>
  <c r="I33" i="36"/>
  <c r="J33" i="36" s="1"/>
  <c r="P33" i="36" s="1"/>
  <c r="O77" i="25" s="1"/>
  <c r="I32" i="36"/>
  <c r="J32" i="36" s="1"/>
  <c r="P32" i="36" s="1"/>
  <c r="O76" i="25" s="1"/>
  <c r="I31" i="36"/>
  <c r="J31" i="36" s="1"/>
  <c r="P31" i="36" s="1"/>
  <c r="O75" i="25" s="1"/>
  <c r="H30" i="36"/>
  <c r="I30" i="36"/>
  <c r="J30" i="36" s="1"/>
  <c r="P30" i="36" s="1"/>
  <c r="O74" i="25" s="1"/>
  <c r="I16" i="35"/>
  <c r="J16" i="35" s="1"/>
  <c r="P16" i="35" s="1"/>
  <c r="N60" i="25" s="1"/>
  <c r="C12" i="35"/>
  <c r="M11" i="35"/>
  <c r="I21" i="35"/>
  <c r="J21" i="35" s="1"/>
  <c r="P21" i="35" s="1"/>
  <c r="N65" i="25" s="1"/>
  <c r="I20" i="35"/>
  <c r="J20" i="35" s="1"/>
  <c r="P20" i="35" s="1"/>
  <c r="N64" i="25" s="1"/>
  <c r="I19" i="35"/>
  <c r="J19" i="35" s="1"/>
  <c r="P19" i="35" s="1"/>
  <c r="N63" i="25" s="1"/>
  <c r="H18" i="35"/>
  <c r="I18" i="35"/>
  <c r="J18" i="35" s="1"/>
  <c r="P18" i="35" s="1"/>
  <c r="N62" i="25" s="1"/>
  <c r="I25" i="35"/>
  <c r="J25" i="35" s="1"/>
  <c r="P25" i="35" s="1"/>
  <c r="N69" i="25" s="1"/>
  <c r="I24" i="35"/>
  <c r="J24" i="35" s="1"/>
  <c r="P24" i="35" s="1"/>
  <c r="N68" i="25" s="1"/>
  <c r="I23" i="35"/>
  <c r="J23" i="35" s="1"/>
  <c r="P23" i="35" s="1"/>
  <c r="N67" i="25" s="1"/>
  <c r="H22" i="35"/>
  <c r="I22" i="35"/>
  <c r="J22" i="35" s="1"/>
  <c r="P22" i="35" s="1"/>
  <c r="N66" i="25" s="1"/>
  <c r="I29" i="35"/>
  <c r="J29" i="35" s="1"/>
  <c r="P29" i="35" s="1"/>
  <c r="N73" i="25" s="1"/>
  <c r="I28" i="35"/>
  <c r="J28" i="35" s="1"/>
  <c r="P28" i="35" s="1"/>
  <c r="N72" i="25" s="1"/>
  <c r="I27" i="35"/>
  <c r="J27" i="35" s="1"/>
  <c r="P27" i="35" s="1"/>
  <c r="N71" i="25" s="1"/>
  <c r="H26" i="35"/>
  <c r="I26" i="35"/>
  <c r="J26" i="35" s="1"/>
  <c r="P26" i="35" s="1"/>
  <c r="N70" i="25" s="1"/>
  <c r="I33" i="35"/>
  <c r="J33" i="35" s="1"/>
  <c r="P33" i="35" s="1"/>
  <c r="N77" i="25" s="1"/>
  <c r="I32" i="35"/>
  <c r="J32" i="35" s="1"/>
  <c r="P32" i="35" s="1"/>
  <c r="N76" i="25" s="1"/>
  <c r="I31" i="35"/>
  <c r="J31" i="35" s="1"/>
  <c r="P31" i="35" s="1"/>
  <c r="N75" i="25" s="1"/>
  <c r="H30" i="35"/>
  <c r="I30" i="35"/>
  <c r="J30" i="35" s="1"/>
  <c r="P30" i="35" s="1"/>
  <c r="N74" i="25" s="1"/>
  <c r="I21" i="34"/>
  <c r="J21" i="34" s="1"/>
  <c r="P21" i="34" s="1"/>
  <c r="M65" i="25" s="1"/>
  <c r="I20" i="34"/>
  <c r="J20" i="34" s="1"/>
  <c r="P20" i="34" s="1"/>
  <c r="M64" i="25" s="1"/>
  <c r="I19" i="34"/>
  <c r="J19" i="34" s="1"/>
  <c r="P19" i="34" s="1"/>
  <c r="M63" i="25" s="1"/>
  <c r="H18" i="34"/>
  <c r="I18" i="34"/>
  <c r="J18" i="34" s="1"/>
  <c r="P18" i="34" s="1"/>
  <c r="M62" i="25" s="1"/>
  <c r="I25" i="34"/>
  <c r="J25" i="34" s="1"/>
  <c r="P25" i="34" s="1"/>
  <c r="M69" i="25" s="1"/>
  <c r="I24" i="34"/>
  <c r="J24" i="34" s="1"/>
  <c r="P24" i="34" s="1"/>
  <c r="M68" i="25" s="1"/>
  <c r="I23" i="34"/>
  <c r="J23" i="34" s="1"/>
  <c r="P23" i="34" s="1"/>
  <c r="M67" i="25" s="1"/>
  <c r="H22" i="34"/>
  <c r="I22" i="34"/>
  <c r="J22" i="34" s="1"/>
  <c r="P22" i="34" s="1"/>
  <c r="M66" i="25" s="1"/>
  <c r="I29" i="34"/>
  <c r="J29" i="34" s="1"/>
  <c r="P29" i="34" s="1"/>
  <c r="M73" i="25" s="1"/>
  <c r="I28" i="34"/>
  <c r="J28" i="34" s="1"/>
  <c r="P28" i="34" s="1"/>
  <c r="M72" i="25" s="1"/>
  <c r="I27" i="34"/>
  <c r="J27" i="34" s="1"/>
  <c r="P27" i="34" s="1"/>
  <c r="M71" i="25" s="1"/>
  <c r="H26" i="34"/>
  <c r="I26" i="34"/>
  <c r="J26" i="34" s="1"/>
  <c r="P26" i="34" s="1"/>
  <c r="M70" i="25" s="1"/>
  <c r="I33" i="34"/>
  <c r="J33" i="34" s="1"/>
  <c r="P33" i="34" s="1"/>
  <c r="M77" i="25" s="1"/>
  <c r="I32" i="34"/>
  <c r="J32" i="34" s="1"/>
  <c r="P32" i="34" s="1"/>
  <c r="M76" i="25" s="1"/>
  <c r="I31" i="34"/>
  <c r="J31" i="34" s="1"/>
  <c r="P31" i="34" s="1"/>
  <c r="M75" i="25" s="1"/>
  <c r="H30" i="34"/>
  <c r="I30" i="34"/>
  <c r="J30" i="34" s="1"/>
  <c r="P30" i="34" s="1"/>
  <c r="M74" i="25" s="1"/>
  <c r="I16" i="34"/>
  <c r="J16" i="34" s="1"/>
  <c r="P16" i="34" s="1"/>
  <c r="M60" i="25" s="1"/>
  <c r="I17" i="34"/>
  <c r="J17" i="34" s="1"/>
  <c r="P17" i="34" s="1"/>
  <c r="M61" i="25" s="1"/>
  <c r="C12" i="34"/>
  <c r="M11" i="34"/>
  <c r="I11" i="33"/>
  <c r="J11" i="33" s="1"/>
  <c r="P11" i="33" s="1"/>
  <c r="L55" i="25" s="1"/>
  <c r="I10" i="33"/>
  <c r="J10" i="33" s="1"/>
  <c r="P10" i="33" s="1"/>
  <c r="L54" i="25" s="1"/>
  <c r="H9" i="33"/>
  <c r="I8" i="33"/>
  <c r="J8" i="33" s="1"/>
  <c r="P8" i="33" s="1"/>
  <c r="L52" i="25" s="1"/>
  <c r="I7" i="33"/>
  <c r="I9" i="33"/>
  <c r="J9" i="33" s="1"/>
  <c r="P9" i="33" s="1"/>
  <c r="L53" i="25" s="1"/>
  <c r="I21" i="33"/>
  <c r="J21" i="33" s="1"/>
  <c r="P21" i="33" s="1"/>
  <c r="L65" i="25" s="1"/>
  <c r="I20" i="33"/>
  <c r="J20" i="33" s="1"/>
  <c r="P20" i="33" s="1"/>
  <c r="L64" i="25" s="1"/>
  <c r="I19" i="33"/>
  <c r="J19" i="33" s="1"/>
  <c r="P19" i="33" s="1"/>
  <c r="L63" i="25" s="1"/>
  <c r="H18" i="33"/>
  <c r="I18" i="33"/>
  <c r="J18" i="33" s="1"/>
  <c r="P18" i="33" s="1"/>
  <c r="L62" i="25" s="1"/>
  <c r="I25" i="33"/>
  <c r="J25" i="33" s="1"/>
  <c r="P25" i="33" s="1"/>
  <c r="L69" i="25" s="1"/>
  <c r="I24" i="33"/>
  <c r="J24" i="33" s="1"/>
  <c r="P24" i="33" s="1"/>
  <c r="L68" i="25" s="1"/>
  <c r="I23" i="33"/>
  <c r="J23" i="33" s="1"/>
  <c r="P23" i="33" s="1"/>
  <c r="L67" i="25" s="1"/>
  <c r="H22" i="33"/>
  <c r="I22" i="33"/>
  <c r="J22" i="33" s="1"/>
  <c r="P22" i="33" s="1"/>
  <c r="L66" i="25" s="1"/>
  <c r="I29" i="33"/>
  <c r="J29" i="33" s="1"/>
  <c r="P29" i="33" s="1"/>
  <c r="L73" i="25" s="1"/>
  <c r="I28" i="33"/>
  <c r="J28" i="33" s="1"/>
  <c r="P28" i="33" s="1"/>
  <c r="L72" i="25" s="1"/>
  <c r="I27" i="33"/>
  <c r="J27" i="33" s="1"/>
  <c r="P27" i="33" s="1"/>
  <c r="L71" i="25" s="1"/>
  <c r="H26" i="33"/>
  <c r="I26" i="33"/>
  <c r="J26" i="33" s="1"/>
  <c r="P26" i="33" s="1"/>
  <c r="L70" i="25" s="1"/>
  <c r="I33" i="33"/>
  <c r="J33" i="33" s="1"/>
  <c r="P33" i="33" s="1"/>
  <c r="L77" i="25" s="1"/>
  <c r="I32" i="33"/>
  <c r="J32" i="33" s="1"/>
  <c r="P32" i="33" s="1"/>
  <c r="L76" i="25" s="1"/>
  <c r="I31" i="33"/>
  <c r="J31" i="33" s="1"/>
  <c r="P31" i="33" s="1"/>
  <c r="L75" i="25" s="1"/>
  <c r="H30" i="33"/>
  <c r="I30" i="33"/>
  <c r="J30" i="33" s="1"/>
  <c r="P30" i="33" s="1"/>
  <c r="L74" i="25" s="1"/>
  <c r="I17" i="33"/>
  <c r="J17" i="33" s="1"/>
  <c r="P17" i="33" s="1"/>
  <c r="L61" i="25" s="1"/>
  <c r="I16" i="33"/>
  <c r="J16" i="33" s="1"/>
  <c r="P16" i="33" s="1"/>
  <c r="L60" i="25" s="1"/>
  <c r="H15" i="33"/>
  <c r="I15" i="33"/>
  <c r="J15" i="33" s="1"/>
  <c r="P15" i="33" s="1"/>
  <c r="L59" i="25" s="1"/>
  <c r="M10" i="33"/>
  <c r="C11" i="33"/>
  <c r="I14" i="33"/>
  <c r="J14" i="33" s="1"/>
  <c r="P14" i="33" s="1"/>
  <c r="L58" i="25" s="1"/>
  <c r="I13" i="33"/>
  <c r="J13" i="33" s="1"/>
  <c r="P13" i="33" s="1"/>
  <c r="L57" i="25" s="1"/>
  <c r="H12" i="33"/>
  <c r="I12" i="33"/>
  <c r="J12" i="33" s="1"/>
  <c r="P12" i="33" s="1"/>
  <c r="L56" i="25" s="1"/>
  <c r="I17" i="32"/>
  <c r="J17" i="32" s="1"/>
  <c r="P17" i="32" s="1"/>
  <c r="K61" i="25" s="1"/>
  <c r="I16" i="32"/>
  <c r="J16" i="32" s="1"/>
  <c r="P16" i="32" s="1"/>
  <c r="K60" i="25" s="1"/>
  <c r="H15" i="32"/>
  <c r="I15" i="32"/>
  <c r="J15" i="32" s="1"/>
  <c r="P15" i="32" s="1"/>
  <c r="K59" i="25" s="1"/>
  <c r="M10" i="32"/>
  <c r="C11" i="32"/>
  <c r="I14" i="32"/>
  <c r="J14" i="32" s="1"/>
  <c r="P14" i="32" s="1"/>
  <c r="K58" i="25" s="1"/>
  <c r="I13" i="32"/>
  <c r="J13" i="32" s="1"/>
  <c r="P13" i="32" s="1"/>
  <c r="K57" i="25" s="1"/>
  <c r="H12" i="32"/>
  <c r="I12" i="32"/>
  <c r="J12" i="32" s="1"/>
  <c r="P12" i="32" s="1"/>
  <c r="K56" i="25" s="1"/>
  <c r="I11" i="32"/>
  <c r="J11" i="32" s="1"/>
  <c r="P11" i="32" s="1"/>
  <c r="K55" i="25" s="1"/>
  <c r="I10" i="32"/>
  <c r="J10" i="32" s="1"/>
  <c r="P10" i="32" s="1"/>
  <c r="K54" i="25" s="1"/>
  <c r="H9" i="32"/>
  <c r="I8" i="32"/>
  <c r="J8" i="32" s="1"/>
  <c r="P8" i="32" s="1"/>
  <c r="K52" i="25" s="1"/>
  <c r="I7" i="32"/>
  <c r="I9" i="32"/>
  <c r="J9" i="32" s="1"/>
  <c r="P9" i="32" s="1"/>
  <c r="K53" i="25" s="1"/>
  <c r="I21" i="32"/>
  <c r="J21" i="32" s="1"/>
  <c r="P21" i="32" s="1"/>
  <c r="K65" i="25" s="1"/>
  <c r="I20" i="32"/>
  <c r="J20" i="32" s="1"/>
  <c r="P20" i="32" s="1"/>
  <c r="K64" i="25" s="1"/>
  <c r="I19" i="32"/>
  <c r="J19" i="32" s="1"/>
  <c r="P19" i="32" s="1"/>
  <c r="K63" i="25" s="1"/>
  <c r="H18" i="32"/>
  <c r="I18" i="32"/>
  <c r="J18" i="32" s="1"/>
  <c r="P18" i="32" s="1"/>
  <c r="K62" i="25" s="1"/>
  <c r="I25" i="32"/>
  <c r="J25" i="32" s="1"/>
  <c r="P25" i="32" s="1"/>
  <c r="K69" i="25" s="1"/>
  <c r="I24" i="32"/>
  <c r="J24" i="32" s="1"/>
  <c r="P24" i="32" s="1"/>
  <c r="K68" i="25" s="1"/>
  <c r="I23" i="32"/>
  <c r="J23" i="32" s="1"/>
  <c r="P23" i="32" s="1"/>
  <c r="K67" i="25" s="1"/>
  <c r="H22" i="32"/>
  <c r="I22" i="32"/>
  <c r="J22" i="32" s="1"/>
  <c r="P22" i="32" s="1"/>
  <c r="K66" i="25" s="1"/>
  <c r="I29" i="32"/>
  <c r="J29" i="32" s="1"/>
  <c r="P29" i="32" s="1"/>
  <c r="K73" i="25" s="1"/>
  <c r="I28" i="32"/>
  <c r="J28" i="32" s="1"/>
  <c r="P28" i="32" s="1"/>
  <c r="K72" i="25" s="1"/>
  <c r="I27" i="32"/>
  <c r="J27" i="32" s="1"/>
  <c r="P27" i="32" s="1"/>
  <c r="K71" i="25" s="1"/>
  <c r="H26" i="32"/>
  <c r="I26" i="32"/>
  <c r="J26" i="32" s="1"/>
  <c r="P26" i="32" s="1"/>
  <c r="K70" i="25" s="1"/>
  <c r="I33" i="32"/>
  <c r="J33" i="32" s="1"/>
  <c r="P33" i="32" s="1"/>
  <c r="K77" i="25" s="1"/>
  <c r="I32" i="32"/>
  <c r="J32" i="32" s="1"/>
  <c r="P32" i="32" s="1"/>
  <c r="K76" i="25" s="1"/>
  <c r="I31" i="32"/>
  <c r="J31" i="32" s="1"/>
  <c r="P31" i="32" s="1"/>
  <c r="K75" i="25" s="1"/>
  <c r="H30" i="32"/>
  <c r="I30" i="32"/>
  <c r="J30" i="32" s="1"/>
  <c r="P30" i="32" s="1"/>
  <c r="K74" i="25" s="1"/>
  <c r="I11" i="31"/>
  <c r="J11" i="31" s="1"/>
  <c r="P11" i="31" s="1"/>
  <c r="J55" i="25" s="1"/>
  <c r="I10" i="31"/>
  <c r="J10" i="31" s="1"/>
  <c r="P10" i="31" s="1"/>
  <c r="J54" i="25" s="1"/>
  <c r="H9" i="31"/>
  <c r="I8" i="31"/>
  <c r="J8" i="31" s="1"/>
  <c r="P8" i="31" s="1"/>
  <c r="J52" i="25" s="1"/>
  <c r="I7" i="31"/>
  <c r="I9" i="31"/>
  <c r="J9" i="31" s="1"/>
  <c r="P9" i="31" s="1"/>
  <c r="J53" i="25" s="1"/>
  <c r="I21" i="31"/>
  <c r="J21" i="31" s="1"/>
  <c r="P21" i="31" s="1"/>
  <c r="J65" i="25" s="1"/>
  <c r="I20" i="31"/>
  <c r="J20" i="31" s="1"/>
  <c r="P20" i="31" s="1"/>
  <c r="J64" i="25" s="1"/>
  <c r="I19" i="31"/>
  <c r="J19" i="31" s="1"/>
  <c r="P19" i="31" s="1"/>
  <c r="J63" i="25" s="1"/>
  <c r="H18" i="31"/>
  <c r="I18" i="31"/>
  <c r="J18" i="31" s="1"/>
  <c r="P18" i="31" s="1"/>
  <c r="J62" i="25" s="1"/>
  <c r="I25" i="31"/>
  <c r="J25" i="31" s="1"/>
  <c r="P25" i="31" s="1"/>
  <c r="J69" i="25" s="1"/>
  <c r="I24" i="31"/>
  <c r="J24" i="31" s="1"/>
  <c r="P24" i="31" s="1"/>
  <c r="J68" i="25" s="1"/>
  <c r="I23" i="31"/>
  <c r="J23" i="31" s="1"/>
  <c r="P23" i="31" s="1"/>
  <c r="J67" i="25" s="1"/>
  <c r="H22" i="31"/>
  <c r="I22" i="31"/>
  <c r="J22" i="31" s="1"/>
  <c r="P22" i="31" s="1"/>
  <c r="J66" i="25" s="1"/>
  <c r="I29" i="31"/>
  <c r="J29" i="31" s="1"/>
  <c r="P29" i="31" s="1"/>
  <c r="J73" i="25" s="1"/>
  <c r="I28" i="31"/>
  <c r="J28" i="31" s="1"/>
  <c r="P28" i="31" s="1"/>
  <c r="J72" i="25" s="1"/>
  <c r="I27" i="31"/>
  <c r="J27" i="31" s="1"/>
  <c r="P27" i="31" s="1"/>
  <c r="J71" i="25" s="1"/>
  <c r="H26" i="31"/>
  <c r="I26" i="31"/>
  <c r="J26" i="31" s="1"/>
  <c r="P26" i="31" s="1"/>
  <c r="J70" i="25" s="1"/>
  <c r="I33" i="31"/>
  <c r="J33" i="31" s="1"/>
  <c r="P33" i="31" s="1"/>
  <c r="J77" i="25" s="1"/>
  <c r="I32" i="31"/>
  <c r="J32" i="31" s="1"/>
  <c r="P32" i="31" s="1"/>
  <c r="J76" i="25" s="1"/>
  <c r="I31" i="31"/>
  <c r="J31" i="31" s="1"/>
  <c r="P31" i="31" s="1"/>
  <c r="J75" i="25" s="1"/>
  <c r="H30" i="31"/>
  <c r="I30" i="31"/>
  <c r="J30" i="31" s="1"/>
  <c r="P30" i="31" s="1"/>
  <c r="J74" i="25" s="1"/>
  <c r="I17" i="31"/>
  <c r="J17" i="31" s="1"/>
  <c r="P17" i="31" s="1"/>
  <c r="J61" i="25" s="1"/>
  <c r="I16" i="31"/>
  <c r="J16" i="31" s="1"/>
  <c r="P16" i="31" s="1"/>
  <c r="J60" i="25" s="1"/>
  <c r="H15" i="31"/>
  <c r="I15" i="31"/>
  <c r="J15" i="31" s="1"/>
  <c r="P15" i="31" s="1"/>
  <c r="J59" i="25" s="1"/>
  <c r="M10" i="31"/>
  <c r="C11" i="31"/>
  <c r="I14" i="31"/>
  <c r="J14" i="31" s="1"/>
  <c r="P14" i="31" s="1"/>
  <c r="J58" i="25" s="1"/>
  <c r="I13" i="31"/>
  <c r="J13" i="31" s="1"/>
  <c r="P13" i="31" s="1"/>
  <c r="J57" i="25" s="1"/>
  <c r="H12" i="31"/>
  <c r="I12" i="31"/>
  <c r="J12" i="31" s="1"/>
  <c r="P12" i="31" s="1"/>
  <c r="J56" i="25" s="1"/>
  <c r="C12" i="30"/>
  <c r="M11" i="30"/>
  <c r="I25" i="30"/>
  <c r="J25" i="30" s="1"/>
  <c r="P25" i="30" s="1"/>
  <c r="I69" i="25" s="1"/>
  <c r="I24" i="30"/>
  <c r="J24" i="30" s="1"/>
  <c r="P24" i="30" s="1"/>
  <c r="I68" i="25" s="1"/>
  <c r="I23" i="30"/>
  <c r="J23" i="30" s="1"/>
  <c r="P23" i="30" s="1"/>
  <c r="I67" i="25" s="1"/>
  <c r="H22" i="30"/>
  <c r="I22" i="30"/>
  <c r="J22" i="30" s="1"/>
  <c r="P22" i="30" s="1"/>
  <c r="I66" i="25" s="1"/>
  <c r="I19" i="30"/>
  <c r="J19" i="30" s="1"/>
  <c r="P19" i="30" s="1"/>
  <c r="I63" i="25" s="1"/>
  <c r="I21" i="30"/>
  <c r="J21" i="30" s="1"/>
  <c r="P21" i="30" s="1"/>
  <c r="I65" i="25" s="1"/>
  <c r="I33" i="30"/>
  <c r="J33" i="30" s="1"/>
  <c r="P33" i="30" s="1"/>
  <c r="I77" i="25" s="1"/>
  <c r="I32" i="30"/>
  <c r="J32" i="30" s="1"/>
  <c r="P32" i="30" s="1"/>
  <c r="I76" i="25" s="1"/>
  <c r="I31" i="30"/>
  <c r="J31" i="30" s="1"/>
  <c r="P31" i="30" s="1"/>
  <c r="I75" i="25" s="1"/>
  <c r="H30" i="30"/>
  <c r="I30" i="30"/>
  <c r="J30" i="30" s="1"/>
  <c r="P30" i="30" s="1"/>
  <c r="I74" i="25" s="1"/>
  <c r="I20" i="30"/>
  <c r="J20" i="30" s="1"/>
  <c r="P20" i="30" s="1"/>
  <c r="I64" i="25" s="1"/>
  <c r="I27" i="30"/>
  <c r="J27" i="30" s="1"/>
  <c r="P27" i="30" s="1"/>
  <c r="I71" i="25" s="1"/>
  <c r="I29" i="30"/>
  <c r="J29" i="30" s="1"/>
  <c r="P29" i="30" s="1"/>
  <c r="I73" i="25" s="1"/>
  <c r="M10" i="29"/>
  <c r="C11" i="29"/>
  <c r="I14" i="29"/>
  <c r="J14" i="29" s="1"/>
  <c r="P14" i="29" s="1"/>
  <c r="H58" i="25" s="1"/>
  <c r="I13" i="29"/>
  <c r="J13" i="29" s="1"/>
  <c r="P13" i="29" s="1"/>
  <c r="H57" i="25" s="1"/>
  <c r="H12" i="29"/>
  <c r="I12" i="29"/>
  <c r="J12" i="29" s="1"/>
  <c r="P12" i="29" s="1"/>
  <c r="H56" i="25" s="1"/>
  <c r="I21" i="29"/>
  <c r="J21" i="29" s="1"/>
  <c r="P21" i="29" s="1"/>
  <c r="H65" i="25" s="1"/>
  <c r="I20" i="29"/>
  <c r="J20" i="29" s="1"/>
  <c r="P20" i="29" s="1"/>
  <c r="H64" i="25" s="1"/>
  <c r="I19" i="29"/>
  <c r="J19" i="29" s="1"/>
  <c r="P19" i="29" s="1"/>
  <c r="H63" i="25" s="1"/>
  <c r="H18" i="29"/>
  <c r="I18" i="29"/>
  <c r="J18" i="29" s="1"/>
  <c r="P18" i="29" s="1"/>
  <c r="H62" i="25" s="1"/>
  <c r="I25" i="29"/>
  <c r="J25" i="29" s="1"/>
  <c r="P25" i="29" s="1"/>
  <c r="H69" i="25" s="1"/>
  <c r="I24" i="29"/>
  <c r="J24" i="29" s="1"/>
  <c r="P24" i="29" s="1"/>
  <c r="H68" i="25" s="1"/>
  <c r="I23" i="29"/>
  <c r="J23" i="29" s="1"/>
  <c r="P23" i="29" s="1"/>
  <c r="H67" i="25" s="1"/>
  <c r="H22" i="29"/>
  <c r="I22" i="29"/>
  <c r="J22" i="29" s="1"/>
  <c r="P22" i="29" s="1"/>
  <c r="H66" i="25" s="1"/>
  <c r="I29" i="29"/>
  <c r="J29" i="29" s="1"/>
  <c r="P29" i="29" s="1"/>
  <c r="H73" i="25" s="1"/>
  <c r="I28" i="29"/>
  <c r="J28" i="29" s="1"/>
  <c r="P28" i="29" s="1"/>
  <c r="H72" i="25" s="1"/>
  <c r="I27" i="29"/>
  <c r="J27" i="29" s="1"/>
  <c r="P27" i="29" s="1"/>
  <c r="H71" i="25" s="1"/>
  <c r="H26" i="29"/>
  <c r="I26" i="29"/>
  <c r="J26" i="29" s="1"/>
  <c r="P26" i="29" s="1"/>
  <c r="H70" i="25" s="1"/>
  <c r="H77" i="25"/>
  <c r="H76" i="25"/>
  <c r="H75" i="25"/>
  <c r="H74" i="25"/>
  <c r="I11" i="29"/>
  <c r="J11" i="29" s="1"/>
  <c r="P11" i="29" s="1"/>
  <c r="H55" i="25" s="1"/>
  <c r="I10" i="29"/>
  <c r="J10" i="29" s="1"/>
  <c r="P10" i="29" s="1"/>
  <c r="H54" i="25" s="1"/>
  <c r="H9" i="29"/>
  <c r="I9" i="29"/>
  <c r="J9" i="29" s="1"/>
  <c r="P9" i="29" s="1"/>
  <c r="H53" i="25" s="1"/>
  <c r="C12" i="28"/>
  <c r="M11" i="28"/>
  <c r="I21" i="28"/>
  <c r="J21" i="28" s="1"/>
  <c r="P21" i="28" s="1"/>
  <c r="G65" i="25" s="1"/>
  <c r="I20" i="28"/>
  <c r="J20" i="28" s="1"/>
  <c r="P20" i="28" s="1"/>
  <c r="G64" i="25" s="1"/>
  <c r="I19" i="28"/>
  <c r="J19" i="28" s="1"/>
  <c r="P19" i="28" s="1"/>
  <c r="G63" i="25" s="1"/>
  <c r="H18" i="28"/>
  <c r="I18" i="28"/>
  <c r="J18" i="28" s="1"/>
  <c r="P18" i="28" s="1"/>
  <c r="G62" i="25" s="1"/>
  <c r="I25" i="28"/>
  <c r="J25" i="28" s="1"/>
  <c r="P25" i="28" s="1"/>
  <c r="G69" i="25" s="1"/>
  <c r="I24" i="28"/>
  <c r="J24" i="28" s="1"/>
  <c r="P24" i="28" s="1"/>
  <c r="G68" i="25" s="1"/>
  <c r="I23" i="28"/>
  <c r="J23" i="28" s="1"/>
  <c r="P23" i="28" s="1"/>
  <c r="G67" i="25" s="1"/>
  <c r="H22" i="28"/>
  <c r="I22" i="28"/>
  <c r="J22" i="28" s="1"/>
  <c r="P22" i="28" s="1"/>
  <c r="G66" i="25" s="1"/>
  <c r="I29" i="28"/>
  <c r="J29" i="28" s="1"/>
  <c r="P29" i="28" s="1"/>
  <c r="G73" i="25" s="1"/>
  <c r="I28" i="28"/>
  <c r="J28" i="28" s="1"/>
  <c r="P28" i="28" s="1"/>
  <c r="G72" i="25" s="1"/>
  <c r="I27" i="28"/>
  <c r="J27" i="28" s="1"/>
  <c r="P27" i="28" s="1"/>
  <c r="G71" i="25" s="1"/>
  <c r="H26" i="28"/>
  <c r="I26" i="28"/>
  <c r="J26" i="28" s="1"/>
  <c r="P26" i="28" s="1"/>
  <c r="G70" i="25" s="1"/>
  <c r="I33" i="28"/>
  <c r="J33" i="28" s="1"/>
  <c r="P33" i="28" s="1"/>
  <c r="G77" i="25" s="1"/>
  <c r="I32" i="28"/>
  <c r="J32" i="28" s="1"/>
  <c r="P32" i="28" s="1"/>
  <c r="G76" i="25" s="1"/>
  <c r="I31" i="28"/>
  <c r="J31" i="28" s="1"/>
  <c r="P31" i="28" s="1"/>
  <c r="G75" i="25" s="1"/>
  <c r="H30" i="28"/>
  <c r="I30" i="28"/>
  <c r="J30" i="28" s="1"/>
  <c r="P30" i="28" s="1"/>
  <c r="G74" i="25" s="1"/>
  <c r="I16" i="28"/>
  <c r="J16" i="28" s="1"/>
  <c r="P16" i="28" s="1"/>
  <c r="G60" i="25" s="1"/>
  <c r="I17" i="28"/>
  <c r="J17" i="28" s="1"/>
  <c r="P17" i="28" s="1"/>
  <c r="G61" i="25" s="1"/>
  <c r="M10" i="27"/>
  <c r="C11" i="27"/>
  <c r="I14" i="27"/>
  <c r="J14" i="27" s="1"/>
  <c r="P14" i="27" s="1"/>
  <c r="F58" i="25" s="1"/>
  <c r="I13" i="27"/>
  <c r="J13" i="27" s="1"/>
  <c r="P13" i="27" s="1"/>
  <c r="F57" i="25" s="1"/>
  <c r="H12" i="27"/>
  <c r="I12" i="27"/>
  <c r="J12" i="27" s="1"/>
  <c r="P12" i="27" s="1"/>
  <c r="F56" i="25" s="1"/>
  <c r="I21" i="27"/>
  <c r="J21" i="27" s="1"/>
  <c r="P21" i="27" s="1"/>
  <c r="F65" i="25" s="1"/>
  <c r="I20" i="27"/>
  <c r="J20" i="27" s="1"/>
  <c r="P20" i="27" s="1"/>
  <c r="F64" i="25" s="1"/>
  <c r="I19" i="27"/>
  <c r="J19" i="27" s="1"/>
  <c r="P19" i="27" s="1"/>
  <c r="F63" i="25" s="1"/>
  <c r="H18" i="27"/>
  <c r="I18" i="27"/>
  <c r="J18" i="27" s="1"/>
  <c r="P18" i="27" s="1"/>
  <c r="F62" i="25" s="1"/>
  <c r="I11" i="27"/>
  <c r="J11" i="27" s="1"/>
  <c r="P11" i="27" s="1"/>
  <c r="F55" i="25" s="1"/>
  <c r="I10" i="27"/>
  <c r="J10" i="27" s="1"/>
  <c r="P10" i="27" s="1"/>
  <c r="F54" i="25" s="1"/>
  <c r="H9" i="27"/>
  <c r="I9" i="27"/>
  <c r="J9" i="27" s="1"/>
  <c r="P9" i="27" s="1"/>
  <c r="F53" i="25" s="1"/>
  <c r="I17" i="27"/>
  <c r="J17" i="27" s="1"/>
  <c r="P17" i="27" s="1"/>
  <c r="F61" i="25" s="1"/>
  <c r="I16" i="27"/>
  <c r="J16" i="27" s="1"/>
  <c r="P16" i="27" s="1"/>
  <c r="F60" i="25" s="1"/>
  <c r="H15" i="27"/>
  <c r="I15" i="27"/>
  <c r="J15" i="27" s="1"/>
  <c r="P15" i="27" s="1"/>
  <c r="F59" i="25" s="1"/>
  <c r="I25" i="27"/>
  <c r="J25" i="27" s="1"/>
  <c r="P25" i="27" s="1"/>
  <c r="F69" i="25" s="1"/>
  <c r="I24" i="27"/>
  <c r="J24" i="27" s="1"/>
  <c r="P24" i="27" s="1"/>
  <c r="F68" i="25" s="1"/>
  <c r="I23" i="27"/>
  <c r="J23" i="27" s="1"/>
  <c r="P23" i="27" s="1"/>
  <c r="F67" i="25" s="1"/>
  <c r="H22" i="27"/>
  <c r="I22" i="27"/>
  <c r="J22" i="27" s="1"/>
  <c r="P22" i="27" s="1"/>
  <c r="F66" i="25" s="1"/>
  <c r="I29" i="27"/>
  <c r="J29" i="27" s="1"/>
  <c r="P29" i="27" s="1"/>
  <c r="F73" i="25" s="1"/>
  <c r="I28" i="27"/>
  <c r="J28" i="27" s="1"/>
  <c r="P28" i="27" s="1"/>
  <c r="F72" i="25" s="1"/>
  <c r="I27" i="27"/>
  <c r="J27" i="27" s="1"/>
  <c r="P27" i="27" s="1"/>
  <c r="F71" i="25" s="1"/>
  <c r="H26" i="27"/>
  <c r="I26" i="27"/>
  <c r="J26" i="27" s="1"/>
  <c r="P26" i="27" s="1"/>
  <c r="F70" i="25" s="1"/>
  <c r="I33" i="27"/>
  <c r="J33" i="27" s="1"/>
  <c r="P33" i="27" s="1"/>
  <c r="F77" i="25" s="1"/>
  <c r="I32" i="27"/>
  <c r="J32" i="27" s="1"/>
  <c r="P32" i="27" s="1"/>
  <c r="F76" i="25" s="1"/>
  <c r="I31" i="27"/>
  <c r="J31" i="27" s="1"/>
  <c r="P31" i="27" s="1"/>
  <c r="F75" i="25" s="1"/>
  <c r="H30" i="27"/>
  <c r="I30" i="27"/>
  <c r="J30" i="27" s="1"/>
  <c r="P30" i="27" s="1"/>
  <c r="F74" i="25" s="1"/>
  <c r="E92" i="25"/>
  <c r="F92" i="25" s="1"/>
  <c r="G92" i="25" s="1"/>
  <c r="H92" i="25" s="1"/>
  <c r="I92" i="25" s="1"/>
  <c r="J92" i="25" s="1"/>
  <c r="K92" i="25" s="1"/>
  <c r="L92" i="25" s="1"/>
  <c r="M92" i="25" s="1"/>
  <c r="N92" i="25" s="1"/>
  <c r="O92" i="25" s="1"/>
  <c r="P92" i="25" s="1"/>
  <c r="Q92" i="25" s="1"/>
  <c r="R92" i="25" s="1"/>
  <c r="S92" i="25" s="1"/>
  <c r="T92" i="25" s="1"/>
  <c r="U92" i="25" s="1"/>
  <c r="V92" i="25" s="1"/>
  <c r="W92" i="25" s="1"/>
  <c r="X92" i="25" s="1"/>
  <c r="Y92" i="25" s="1"/>
  <c r="Z92" i="25" s="1"/>
  <c r="AA92" i="25" s="1"/>
  <c r="AB92" i="25" s="1"/>
  <c r="AC92" i="25" s="1"/>
  <c r="AD92" i="25" s="1"/>
  <c r="AE92" i="25" s="1"/>
  <c r="AF92" i="25" s="1"/>
  <c r="AG92" i="25" s="1"/>
  <c r="AH92" i="25" s="1"/>
  <c r="AI92" i="25" s="1"/>
  <c r="AJ92" i="25" s="1"/>
  <c r="AK92" i="25" s="1"/>
  <c r="AL92" i="25" s="1"/>
  <c r="AM92" i="25" s="1"/>
  <c r="D93" i="25"/>
  <c r="F8" i="1"/>
  <c r="F12" i="1"/>
  <c r="G12" i="1" s="1"/>
  <c r="F9" i="1"/>
  <c r="G9" i="1" s="1"/>
  <c r="F10" i="1"/>
  <c r="F11" i="1"/>
  <c r="F13" i="1"/>
  <c r="F15" i="1"/>
  <c r="G15" i="1" s="1"/>
  <c r="H15" i="1" s="1"/>
  <c r="F14" i="1"/>
  <c r="F16" i="1"/>
  <c r="F18" i="1"/>
  <c r="G18" i="1" s="1"/>
  <c r="H18" i="1" s="1"/>
  <c r="F17" i="1"/>
  <c r="F19" i="1"/>
  <c r="F22" i="1"/>
  <c r="G22" i="1" s="1"/>
  <c r="F20" i="1"/>
  <c r="F21" i="1"/>
  <c r="F23" i="1"/>
  <c r="F26" i="1"/>
  <c r="G26" i="1" s="1"/>
  <c r="I26" i="1" s="1"/>
  <c r="J26" i="1" s="1"/>
  <c r="P26" i="1" s="1"/>
  <c r="E70" i="25" s="1"/>
  <c r="F24" i="1"/>
  <c r="F25" i="1"/>
  <c r="F27" i="1"/>
  <c r="F30" i="1"/>
  <c r="G30" i="1" s="1"/>
  <c r="F28" i="1"/>
  <c r="F29" i="1"/>
  <c r="F31" i="1"/>
  <c r="F32" i="1"/>
  <c r="F33" i="1"/>
  <c r="P6" i="1"/>
  <c r="O12" i="1"/>
  <c r="O15" i="1"/>
  <c r="O18" i="1"/>
  <c r="O22" i="1"/>
  <c r="O26" i="1"/>
  <c r="O30" i="1"/>
  <c r="O6" i="1"/>
  <c r="N6" i="1"/>
  <c r="C8" i="1"/>
  <c r="C9" i="1" s="1"/>
  <c r="M9" i="1" s="1"/>
  <c r="M8" i="1"/>
  <c r="M7" i="1"/>
  <c r="H4" i="41" l="1"/>
  <c r="H4" i="46"/>
  <c r="H4" i="45"/>
  <c r="H4" i="44"/>
  <c r="H4" i="43"/>
  <c r="H4" i="42"/>
  <c r="H4" i="40"/>
  <c r="H4" i="39"/>
  <c r="H4" i="38"/>
  <c r="H4" i="37"/>
  <c r="H4" i="36"/>
  <c r="H4" i="35"/>
  <c r="H4" i="33"/>
  <c r="H4" i="32"/>
  <c r="H4" i="31"/>
  <c r="H4" i="30"/>
  <c r="H4" i="29"/>
  <c r="H4" i="28"/>
  <c r="H4" i="27"/>
  <c r="H78" i="25"/>
  <c r="C10" i="1"/>
  <c r="I18" i="1"/>
  <c r="J18" i="1" s="1"/>
  <c r="P18" i="1" s="1"/>
  <c r="E62" i="25" s="1"/>
  <c r="G78" i="25"/>
  <c r="J78" i="25"/>
  <c r="K78" i="25"/>
  <c r="L78" i="25"/>
  <c r="M78" i="25"/>
  <c r="M83" i="25"/>
  <c r="M81" i="25"/>
  <c r="M79" i="25"/>
  <c r="M82" i="25"/>
  <c r="M80" i="25"/>
  <c r="N78" i="25"/>
  <c r="P78" i="25"/>
  <c r="Q78" i="25"/>
  <c r="U78" i="25"/>
  <c r="V78" i="25"/>
  <c r="W78" i="25"/>
  <c r="X78" i="25"/>
  <c r="H26" i="1"/>
  <c r="F78" i="25"/>
  <c r="O78" i="25"/>
  <c r="R78" i="25"/>
  <c r="T78" i="25"/>
  <c r="Y78" i="25"/>
  <c r="I83" i="25"/>
  <c r="I81" i="25"/>
  <c r="I79" i="25"/>
  <c r="I82" i="25"/>
  <c r="I80" i="25"/>
  <c r="I17" i="1"/>
  <c r="J17" i="1" s="1"/>
  <c r="P17" i="1" s="1"/>
  <c r="E61" i="25" s="1"/>
  <c r="I7" i="1"/>
  <c r="I8" i="1"/>
  <c r="J8" i="1" s="1"/>
  <c r="P8" i="1" s="1"/>
  <c r="E52" i="25" s="1"/>
  <c r="C13" i="46"/>
  <c r="M12" i="46"/>
  <c r="M12" i="45"/>
  <c r="C13" i="45"/>
  <c r="C13" i="44"/>
  <c r="M12" i="44"/>
  <c r="C13" i="43"/>
  <c r="M12" i="43"/>
  <c r="M11" i="42"/>
  <c r="C12" i="42"/>
  <c r="C13" i="41"/>
  <c r="M12" i="41"/>
  <c r="C13" i="40"/>
  <c r="M12" i="40"/>
  <c r="C13" i="39"/>
  <c r="M12" i="39"/>
  <c r="M12" i="38"/>
  <c r="C13" i="38"/>
  <c r="C13" i="37"/>
  <c r="M12" i="37"/>
  <c r="C13" i="36"/>
  <c r="M12" i="36"/>
  <c r="C13" i="35"/>
  <c r="M12" i="35"/>
  <c r="H4" i="34"/>
  <c r="C13" i="34"/>
  <c r="M12" i="34"/>
  <c r="M11" i="33"/>
  <c r="C12" i="33"/>
  <c r="M11" i="32"/>
  <c r="C12" i="32"/>
  <c r="M11" i="31"/>
  <c r="C12" i="31"/>
  <c r="C13" i="30"/>
  <c r="M12" i="30"/>
  <c r="H9" i="1"/>
  <c r="I10" i="1"/>
  <c r="J10" i="1" s="1"/>
  <c r="P10" i="1" s="1"/>
  <c r="E54" i="25" s="1"/>
  <c r="I11" i="1"/>
  <c r="J11" i="1" s="1"/>
  <c r="P11" i="1" s="1"/>
  <c r="E55" i="25" s="1"/>
  <c r="I9" i="1"/>
  <c r="J9" i="1" s="1"/>
  <c r="P9" i="1" s="1"/>
  <c r="E53" i="25" s="1"/>
  <c r="M11" i="29"/>
  <c r="C12" i="29"/>
  <c r="C13" i="28"/>
  <c r="M12" i="28"/>
  <c r="M11" i="27"/>
  <c r="C12" i="27"/>
  <c r="H12" i="1"/>
  <c r="H22" i="1"/>
  <c r="I20" i="1"/>
  <c r="J20" i="1" s="1"/>
  <c r="P20" i="1" s="1"/>
  <c r="E64" i="25" s="1"/>
  <c r="I25" i="1"/>
  <c r="J25" i="1" s="1"/>
  <c r="P25" i="1" s="1"/>
  <c r="E69" i="25" s="1"/>
  <c r="I21" i="1"/>
  <c r="J21" i="1" s="1"/>
  <c r="P21" i="1" s="1"/>
  <c r="E65" i="25" s="1"/>
  <c r="I24" i="1"/>
  <c r="J24" i="1" s="1"/>
  <c r="P24" i="1" s="1"/>
  <c r="E68" i="25" s="1"/>
  <c r="I13" i="1"/>
  <c r="J13" i="1" s="1"/>
  <c r="P13" i="1" s="1"/>
  <c r="E57" i="25" s="1"/>
  <c r="I19" i="1"/>
  <c r="J19" i="1" s="1"/>
  <c r="P19" i="1" s="1"/>
  <c r="E63" i="25" s="1"/>
  <c r="I30" i="1"/>
  <c r="J30" i="1" s="1"/>
  <c r="P30" i="1" s="1"/>
  <c r="E74" i="25" s="1"/>
  <c r="I29" i="1"/>
  <c r="J29" i="1" s="1"/>
  <c r="P29" i="1" s="1"/>
  <c r="E73" i="25" s="1"/>
  <c r="I28" i="1"/>
  <c r="J28" i="1" s="1"/>
  <c r="P28" i="1" s="1"/>
  <c r="E72" i="25" s="1"/>
  <c r="H30" i="1"/>
  <c r="I16" i="1"/>
  <c r="J16" i="1" s="1"/>
  <c r="P16" i="1" s="1"/>
  <c r="E60" i="25" s="1"/>
  <c r="I15" i="1"/>
  <c r="J15" i="1" s="1"/>
  <c r="P15" i="1" s="1"/>
  <c r="E59" i="25" s="1"/>
  <c r="I23" i="1"/>
  <c r="J23" i="1" s="1"/>
  <c r="P23" i="1" s="1"/>
  <c r="E67" i="25" s="1"/>
  <c r="I22" i="1"/>
  <c r="J22" i="1" s="1"/>
  <c r="P22" i="1" s="1"/>
  <c r="E66" i="25" s="1"/>
  <c r="I27" i="1"/>
  <c r="J27" i="1" s="1"/>
  <c r="P27" i="1" s="1"/>
  <c r="E71" i="25" s="1"/>
  <c r="I14" i="1"/>
  <c r="J14" i="1" s="1"/>
  <c r="P14" i="1" s="1"/>
  <c r="E58" i="25" s="1"/>
  <c r="I12" i="1"/>
  <c r="J12" i="1" s="1"/>
  <c r="P12" i="1" s="1"/>
  <c r="E56" i="25" s="1"/>
  <c r="F34" i="1"/>
  <c r="H79" i="25" l="1"/>
  <c r="M10" i="1"/>
  <c r="C11" i="1"/>
  <c r="X79" i="25"/>
  <c r="W79" i="25"/>
  <c r="V79" i="25"/>
  <c r="U79" i="25"/>
  <c r="Q79" i="25"/>
  <c r="P79" i="25"/>
  <c r="N82" i="25"/>
  <c r="N80" i="25"/>
  <c r="L79" i="25"/>
  <c r="K79" i="25"/>
  <c r="G79" i="25"/>
  <c r="Y79" i="25"/>
  <c r="T79" i="25"/>
  <c r="R79" i="25"/>
  <c r="O79" i="25"/>
  <c r="F79" i="25"/>
  <c r="N79" i="25"/>
  <c r="C14" i="46"/>
  <c r="M13" i="46"/>
  <c r="M13" i="45"/>
  <c r="C14" i="45"/>
  <c r="C14" i="44"/>
  <c r="M13" i="44"/>
  <c r="C14" i="43"/>
  <c r="M13" i="43"/>
  <c r="C13" i="42"/>
  <c r="M12" i="42"/>
  <c r="C14" i="41"/>
  <c r="M13" i="41"/>
  <c r="C14" i="40"/>
  <c r="M13" i="40"/>
  <c r="C14" i="39"/>
  <c r="M13" i="39"/>
  <c r="M13" i="38"/>
  <c r="C14" i="38"/>
  <c r="C14" i="37"/>
  <c r="M13" i="37"/>
  <c r="C14" i="36"/>
  <c r="M13" i="36"/>
  <c r="C14" i="35"/>
  <c r="M13" i="35"/>
  <c r="C14" i="34"/>
  <c r="M13" i="34"/>
  <c r="C13" i="33"/>
  <c r="M12" i="33"/>
  <c r="C13" i="32"/>
  <c r="M12" i="32"/>
  <c r="C13" i="31"/>
  <c r="M12" i="31"/>
  <c r="C14" i="30"/>
  <c r="M13" i="30"/>
  <c r="C13" i="29"/>
  <c r="M12" i="29"/>
  <c r="C14" i="28"/>
  <c r="M13" i="28"/>
  <c r="C13" i="27"/>
  <c r="M12" i="27"/>
  <c r="G34" i="1"/>
  <c r="I37" i="1" l="1"/>
  <c r="I36" i="1"/>
  <c r="I35" i="1"/>
  <c r="H80" i="25"/>
  <c r="M11" i="1"/>
  <c r="C12" i="1"/>
  <c r="J79" i="25"/>
  <c r="N83" i="25"/>
  <c r="N81" i="25"/>
  <c r="F80" i="25"/>
  <c r="O80" i="25"/>
  <c r="R80" i="25"/>
  <c r="T80" i="25"/>
  <c r="Y80" i="25"/>
  <c r="G80" i="25"/>
  <c r="K80" i="25"/>
  <c r="L80" i="25"/>
  <c r="P80" i="25"/>
  <c r="Q80" i="25"/>
  <c r="U80" i="25"/>
  <c r="V80" i="25"/>
  <c r="W80" i="25"/>
  <c r="X80" i="25"/>
  <c r="C15" i="46"/>
  <c r="M14" i="46"/>
  <c r="M14" i="45"/>
  <c r="C15" i="45"/>
  <c r="C15" i="44"/>
  <c r="M14" i="44"/>
  <c r="C15" i="43"/>
  <c r="M14" i="43"/>
  <c r="M13" i="42"/>
  <c r="C14" i="42"/>
  <c r="C15" i="41"/>
  <c r="M14" i="41"/>
  <c r="C15" i="40"/>
  <c r="M14" i="40"/>
  <c r="C15" i="39"/>
  <c r="M14" i="39"/>
  <c r="M14" i="38"/>
  <c r="C15" i="38"/>
  <c r="C15" i="37"/>
  <c r="M14" i="37"/>
  <c r="C15" i="36"/>
  <c r="M14" i="36"/>
  <c r="C15" i="35"/>
  <c r="M14" i="35"/>
  <c r="C15" i="34"/>
  <c r="M14" i="34"/>
  <c r="M13" i="33"/>
  <c r="C14" i="33"/>
  <c r="M13" i="32"/>
  <c r="C14" i="32"/>
  <c r="M13" i="31"/>
  <c r="C14" i="31"/>
  <c r="C15" i="30"/>
  <c r="M14" i="30"/>
  <c r="H34" i="1"/>
  <c r="H4" i="1" s="1"/>
  <c r="I34" i="1"/>
  <c r="I32" i="1"/>
  <c r="J32" i="1" s="1"/>
  <c r="P32" i="1" s="1"/>
  <c r="E76" i="25" s="1"/>
  <c r="I31" i="1"/>
  <c r="J31" i="1" s="1"/>
  <c r="P31" i="1" s="1"/>
  <c r="E75" i="25" s="1"/>
  <c r="I33" i="1"/>
  <c r="J33" i="1" s="1"/>
  <c r="P33" i="1" s="1"/>
  <c r="E77" i="25" s="1"/>
  <c r="M13" i="29"/>
  <c r="C14" i="29"/>
  <c r="C15" i="28"/>
  <c r="M14" i="28"/>
  <c r="M13" i="27"/>
  <c r="C14" i="27"/>
  <c r="M12" i="1" l="1"/>
  <c r="C13" i="1"/>
  <c r="H81" i="25"/>
  <c r="J34" i="1"/>
  <c r="P34" i="1" s="1"/>
  <c r="E78" i="25" s="1"/>
  <c r="J80" i="25"/>
  <c r="X81" i="25"/>
  <c r="W81" i="25"/>
  <c r="V81" i="25"/>
  <c r="U81" i="25"/>
  <c r="Q81" i="25"/>
  <c r="P81" i="25"/>
  <c r="L81" i="25"/>
  <c r="K81" i="25"/>
  <c r="J81" i="25"/>
  <c r="G81" i="25"/>
  <c r="Y81" i="25"/>
  <c r="T81" i="25"/>
  <c r="R81" i="25"/>
  <c r="O81" i="25"/>
  <c r="F81" i="25"/>
  <c r="C16" i="46"/>
  <c r="M15" i="46"/>
  <c r="C16" i="45"/>
  <c r="M15" i="45"/>
  <c r="C16" i="44"/>
  <c r="M15" i="44"/>
  <c r="C16" i="43"/>
  <c r="M15" i="43"/>
  <c r="M14" i="42"/>
  <c r="C15" i="42"/>
  <c r="C16" i="41"/>
  <c r="M15" i="41"/>
  <c r="C16" i="40"/>
  <c r="M15" i="40"/>
  <c r="C16" i="39"/>
  <c r="M15" i="39"/>
  <c r="C16" i="38"/>
  <c r="M15" i="38"/>
  <c r="C16" i="37"/>
  <c r="M15" i="37"/>
  <c r="C16" i="36"/>
  <c r="M15" i="36"/>
  <c r="C16" i="35"/>
  <c r="M15" i="35"/>
  <c r="C16" i="34"/>
  <c r="M15" i="34"/>
  <c r="M14" i="33"/>
  <c r="C15" i="33"/>
  <c r="M14" i="32"/>
  <c r="C15" i="32"/>
  <c r="M14" i="31"/>
  <c r="C15" i="31"/>
  <c r="C16" i="30"/>
  <c r="M15" i="30"/>
  <c r="M14" i="29"/>
  <c r="C15" i="29"/>
  <c r="C16" i="28"/>
  <c r="M15" i="28"/>
  <c r="M14" i="27"/>
  <c r="C15" i="27"/>
  <c r="H83" i="25" l="1"/>
  <c r="H82" i="25"/>
  <c r="M13" i="1"/>
  <c r="C14" i="1"/>
  <c r="F83" i="25"/>
  <c r="F82" i="25"/>
  <c r="O83" i="25"/>
  <c r="O82" i="25"/>
  <c r="R83" i="25"/>
  <c r="R82" i="25"/>
  <c r="T83" i="25"/>
  <c r="T82" i="25"/>
  <c r="Y83" i="25"/>
  <c r="Y82" i="25"/>
  <c r="G83" i="25"/>
  <c r="G82" i="25"/>
  <c r="J83" i="25"/>
  <c r="J82" i="25"/>
  <c r="K83" i="25"/>
  <c r="K82" i="25"/>
  <c r="L83" i="25"/>
  <c r="L82" i="25"/>
  <c r="P83" i="25"/>
  <c r="P82" i="25"/>
  <c r="Q83" i="25"/>
  <c r="Q82" i="25"/>
  <c r="U83" i="25"/>
  <c r="U82" i="25"/>
  <c r="V83" i="25"/>
  <c r="V82" i="25"/>
  <c r="W83" i="25"/>
  <c r="W82" i="25"/>
  <c r="X83" i="25"/>
  <c r="X82" i="25"/>
  <c r="J35" i="1"/>
  <c r="P35" i="1" s="1"/>
  <c r="E79" i="25" s="1"/>
  <c r="C17" i="46"/>
  <c r="M16" i="46"/>
  <c r="M16" i="45"/>
  <c r="C17" i="45"/>
  <c r="C17" i="44"/>
  <c r="M16" i="44"/>
  <c r="C17" i="43"/>
  <c r="M16" i="43"/>
  <c r="C16" i="42"/>
  <c r="M15" i="42"/>
  <c r="C17" i="41"/>
  <c r="M16" i="41"/>
  <c r="C17" i="40"/>
  <c r="M16" i="40"/>
  <c r="C17" i="39"/>
  <c r="M16" i="39"/>
  <c r="M16" i="38"/>
  <c r="C17" i="38"/>
  <c r="C17" i="37"/>
  <c r="M16" i="37"/>
  <c r="C17" i="36"/>
  <c r="M16" i="36"/>
  <c r="C17" i="35"/>
  <c r="M16" i="35"/>
  <c r="M16" i="34"/>
  <c r="C17" i="34"/>
  <c r="C16" i="33"/>
  <c r="M15" i="33"/>
  <c r="C16" i="32"/>
  <c r="M15" i="32"/>
  <c r="C16" i="31"/>
  <c r="M15" i="31"/>
  <c r="C17" i="30"/>
  <c r="M16" i="30"/>
  <c r="C16" i="29"/>
  <c r="M15" i="29"/>
  <c r="M16" i="28"/>
  <c r="C17" i="28"/>
  <c r="C16" i="27"/>
  <c r="M15" i="27"/>
  <c r="M14" i="1" l="1"/>
  <c r="C15" i="1"/>
  <c r="J36" i="1"/>
  <c r="P36" i="1" s="1"/>
  <c r="E80" i="25" s="1"/>
  <c r="M17" i="46"/>
  <c r="C18" i="46"/>
  <c r="M17" i="45"/>
  <c r="C18" i="45"/>
  <c r="M17" i="44"/>
  <c r="C18" i="44"/>
  <c r="M17" i="43"/>
  <c r="C18" i="43"/>
  <c r="C17" i="42"/>
  <c r="M16" i="42"/>
  <c r="M17" i="41"/>
  <c r="C18" i="41"/>
  <c r="M17" i="40"/>
  <c r="C18" i="40"/>
  <c r="C18" i="39"/>
  <c r="M17" i="39"/>
  <c r="M17" i="38"/>
  <c r="C18" i="38"/>
  <c r="C18" i="37"/>
  <c r="M17" i="37"/>
  <c r="M17" i="36"/>
  <c r="C18" i="36"/>
  <c r="M17" i="35"/>
  <c r="C18" i="35"/>
  <c r="M17" i="34"/>
  <c r="C18" i="34"/>
  <c r="C17" i="33"/>
  <c r="M16" i="33"/>
  <c r="C17" i="32"/>
  <c r="M16" i="32"/>
  <c r="C17" i="31"/>
  <c r="M16" i="31"/>
  <c r="M17" i="30"/>
  <c r="C18" i="30"/>
  <c r="M16" i="29"/>
  <c r="C17" i="29"/>
  <c r="M17" i="28"/>
  <c r="C18" i="28"/>
  <c r="M16" i="27"/>
  <c r="C17" i="27"/>
  <c r="M15" i="1" l="1"/>
  <c r="C16" i="1"/>
  <c r="J37" i="1"/>
  <c r="P37" i="1" s="1"/>
  <c r="E81" i="25" s="1"/>
  <c r="C19" i="46"/>
  <c r="M18" i="46"/>
  <c r="C19" i="45"/>
  <c r="M18" i="45"/>
  <c r="C19" i="44"/>
  <c r="M18" i="44"/>
  <c r="C19" i="43"/>
  <c r="M18" i="43"/>
  <c r="M17" i="42"/>
  <c r="C18" i="42"/>
  <c r="C19" i="41"/>
  <c r="M18" i="41"/>
  <c r="C19" i="40"/>
  <c r="M18" i="40"/>
  <c r="C19" i="39"/>
  <c r="M18" i="39"/>
  <c r="C19" i="38"/>
  <c r="M18" i="38"/>
  <c r="C19" i="37"/>
  <c r="M18" i="37"/>
  <c r="C19" i="36"/>
  <c r="M18" i="36"/>
  <c r="C19" i="35"/>
  <c r="M18" i="35"/>
  <c r="C19" i="34"/>
  <c r="M18" i="34"/>
  <c r="M17" i="33"/>
  <c r="C18" i="33"/>
  <c r="M17" i="32"/>
  <c r="C18" i="32"/>
  <c r="M17" i="31"/>
  <c r="C18" i="31"/>
  <c r="C19" i="30"/>
  <c r="M18" i="30"/>
  <c r="M17" i="29"/>
  <c r="C18" i="29"/>
  <c r="C19" i="28"/>
  <c r="M18" i="28"/>
  <c r="M17" i="27"/>
  <c r="C18" i="27"/>
  <c r="M16" i="1" l="1"/>
  <c r="C17" i="1"/>
  <c r="I39" i="1"/>
  <c r="J38" i="1"/>
  <c r="P38" i="1" s="1"/>
  <c r="E82" i="25" s="1"/>
  <c r="M19" i="46"/>
  <c r="C20" i="46"/>
  <c r="M19" i="45"/>
  <c r="C20" i="45"/>
  <c r="M19" i="44"/>
  <c r="C20" i="44"/>
  <c r="M19" i="43"/>
  <c r="C20" i="43"/>
  <c r="C19" i="42"/>
  <c r="M18" i="42"/>
  <c r="M19" i="41"/>
  <c r="C20" i="41"/>
  <c r="M19" i="40"/>
  <c r="C20" i="40"/>
  <c r="C20" i="39"/>
  <c r="M19" i="39"/>
  <c r="M19" i="38"/>
  <c r="C20" i="38"/>
  <c r="C20" i="37"/>
  <c r="M19" i="37"/>
  <c r="M19" i="36"/>
  <c r="C20" i="36"/>
  <c r="M19" i="35"/>
  <c r="C20" i="35"/>
  <c r="M19" i="34"/>
  <c r="C20" i="34"/>
  <c r="C19" i="33"/>
  <c r="M18" i="33"/>
  <c r="C19" i="32"/>
  <c r="M18" i="32"/>
  <c r="C19" i="31"/>
  <c r="M18" i="31"/>
  <c r="M19" i="30"/>
  <c r="C20" i="30"/>
  <c r="C19" i="29"/>
  <c r="M18" i="29"/>
  <c r="M19" i="28"/>
  <c r="C20" i="28"/>
  <c r="C19" i="27"/>
  <c r="M18" i="27"/>
  <c r="J39" i="1" l="1"/>
  <c r="I40" i="1"/>
  <c r="M17" i="1"/>
  <c r="C18" i="1"/>
  <c r="M20" i="46"/>
  <c r="C21" i="46"/>
  <c r="M20" i="45"/>
  <c r="C21" i="45"/>
  <c r="M20" i="44"/>
  <c r="C21" i="44"/>
  <c r="M20" i="43"/>
  <c r="C21" i="43"/>
  <c r="M19" i="42"/>
  <c r="C20" i="42"/>
  <c r="M20" i="41"/>
  <c r="C21" i="41"/>
  <c r="M20" i="40"/>
  <c r="C21" i="40"/>
  <c r="C21" i="39"/>
  <c r="M20" i="39"/>
  <c r="M20" i="38"/>
  <c r="C21" i="38"/>
  <c r="C21" i="37"/>
  <c r="M20" i="37"/>
  <c r="M20" i="36"/>
  <c r="C21" i="36"/>
  <c r="M20" i="35"/>
  <c r="C21" i="35"/>
  <c r="M20" i="34"/>
  <c r="C21" i="34"/>
  <c r="M19" i="33"/>
  <c r="C20" i="33"/>
  <c r="M19" i="32"/>
  <c r="C20" i="32"/>
  <c r="M19" i="31"/>
  <c r="C20" i="31"/>
  <c r="M20" i="30"/>
  <c r="C21" i="30"/>
  <c r="M19" i="29"/>
  <c r="C20" i="29"/>
  <c r="M20" i="28"/>
  <c r="C21" i="28"/>
  <c r="M19" i="27"/>
  <c r="C20" i="27"/>
  <c r="I41" i="1" l="1"/>
  <c r="J40" i="1"/>
  <c r="P40" i="1" s="1"/>
  <c r="E84" i="25" s="1"/>
  <c r="P39" i="1"/>
  <c r="E83" i="25" s="1"/>
  <c r="M18" i="1"/>
  <c r="C19" i="1"/>
  <c r="M21" i="46"/>
  <c r="C22" i="46"/>
  <c r="M21" i="45"/>
  <c r="C22" i="45"/>
  <c r="M21" i="44"/>
  <c r="C22" i="44"/>
  <c r="M21" i="43"/>
  <c r="C22" i="43"/>
  <c r="M20" i="42"/>
  <c r="C21" i="42"/>
  <c r="M21" i="41"/>
  <c r="C22" i="41"/>
  <c r="M21" i="40"/>
  <c r="C22" i="40"/>
  <c r="C22" i="39"/>
  <c r="M21" i="39"/>
  <c r="M21" i="38"/>
  <c r="C22" i="38"/>
  <c r="C22" i="37"/>
  <c r="M21" i="37"/>
  <c r="M21" i="36"/>
  <c r="C22" i="36"/>
  <c r="M21" i="35"/>
  <c r="C22" i="35"/>
  <c r="M21" i="34"/>
  <c r="C22" i="34"/>
  <c r="M20" i="33"/>
  <c r="C21" i="33"/>
  <c r="M20" i="32"/>
  <c r="C21" i="32"/>
  <c r="M20" i="31"/>
  <c r="C21" i="31"/>
  <c r="M21" i="30"/>
  <c r="C22" i="30"/>
  <c r="M20" i="29"/>
  <c r="C21" i="29"/>
  <c r="M21" i="28"/>
  <c r="C22" i="28"/>
  <c r="M20" i="27"/>
  <c r="C21" i="27"/>
  <c r="I42" i="1" l="1"/>
  <c r="J42" i="1" s="1"/>
  <c r="P42" i="1" s="1"/>
  <c r="E86" i="25" s="1"/>
  <c r="E93" i="25" s="1" a="1"/>
  <c r="J41" i="1"/>
  <c r="P41" i="1" s="1"/>
  <c r="E85" i="25" s="1"/>
  <c r="M19" i="1"/>
  <c r="C20" i="1"/>
  <c r="C23" i="46"/>
  <c r="M22" i="46"/>
  <c r="C23" i="45"/>
  <c r="M22" i="45"/>
  <c r="C23" i="44"/>
  <c r="M22" i="44"/>
  <c r="C23" i="43"/>
  <c r="M22" i="43"/>
  <c r="M21" i="42"/>
  <c r="C22" i="42"/>
  <c r="C23" i="41"/>
  <c r="M22" i="41"/>
  <c r="C23" i="40"/>
  <c r="M22" i="40"/>
  <c r="C23" i="39"/>
  <c r="M22" i="39"/>
  <c r="C23" i="38"/>
  <c r="M22" i="38"/>
  <c r="C23" i="37"/>
  <c r="M22" i="37"/>
  <c r="C23" i="36"/>
  <c r="M22" i="36"/>
  <c r="C23" i="35"/>
  <c r="M22" i="35"/>
  <c r="C23" i="34"/>
  <c r="M22" i="34"/>
  <c r="M21" i="33"/>
  <c r="C22" i="33"/>
  <c r="M21" i="32"/>
  <c r="C22" i="32"/>
  <c r="M21" i="31"/>
  <c r="C22" i="31"/>
  <c r="C23" i="30"/>
  <c r="M22" i="30"/>
  <c r="M21" i="29"/>
  <c r="C22" i="29"/>
  <c r="C23" i="28"/>
  <c r="M22" i="28"/>
  <c r="M21" i="27"/>
  <c r="C22" i="27"/>
  <c r="E93" i="25" l="1"/>
  <c r="V111" i="25"/>
  <c r="AR363" i="25" s="1"/>
  <c r="N103" i="25"/>
  <c r="AR187" i="25" s="1"/>
  <c r="AD95" i="25"/>
  <c r="AR515" i="25" s="1"/>
  <c r="AG111" i="25"/>
  <c r="AR594" i="25" s="1"/>
  <c r="AC107" i="25"/>
  <c r="AR506" i="25" s="1"/>
  <c r="Y103" i="25"/>
  <c r="AR418" i="25" s="1"/>
  <c r="U99" i="25"/>
  <c r="AR330" i="25" s="1"/>
  <c r="Q95" i="25"/>
  <c r="AR242" i="25" s="1"/>
  <c r="U112" i="25"/>
  <c r="AR343" i="25" s="1"/>
  <c r="AB107" i="25"/>
  <c r="AR485" i="25" s="1"/>
  <c r="X103" i="25"/>
  <c r="AR397" i="25" s="1"/>
  <c r="T99" i="25"/>
  <c r="AR309" i="25" s="1"/>
  <c r="P95" i="25"/>
  <c r="AR221" i="25" s="1"/>
  <c r="Y102" i="25"/>
  <c r="AR417" i="25" s="1"/>
  <c r="AD110" i="25"/>
  <c r="AR530" i="25" s="1"/>
  <c r="Z106" i="25"/>
  <c r="AR442" i="25" s="1"/>
  <c r="V102" i="25"/>
  <c r="AR354" i="25" s="1"/>
  <c r="R98" i="25"/>
  <c r="AR266" i="25" s="1"/>
  <c r="N94" i="25"/>
  <c r="AR178" i="25" s="1"/>
  <c r="I112" i="25"/>
  <c r="AR91" i="25" s="1"/>
  <c r="E110" i="25"/>
  <c r="AJ105" i="25"/>
  <c r="AR651" i="25" s="1"/>
  <c r="AF101" i="25"/>
  <c r="AR563" i="25" s="1"/>
  <c r="AB97" i="25"/>
  <c r="AR475" i="25" s="1"/>
  <c r="X93" i="25"/>
  <c r="AR387" i="25" s="1"/>
  <c r="AC111" i="25"/>
  <c r="AR510" i="25" s="1"/>
  <c r="Y107" i="25"/>
  <c r="AR422" i="25" s="1"/>
  <c r="U103" i="25"/>
  <c r="AR334" i="25" s="1"/>
  <c r="Q99" i="25"/>
  <c r="AR246" i="25" s="1"/>
  <c r="M95" i="25"/>
  <c r="AR158" i="25" s="1"/>
  <c r="R113" i="25"/>
  <c r="AR281" i="25" s="1"/>
  <c r="N109" i="25"/>
  <c r="AR193" i="25" s="1"/>
  <c r="J105" i="25"/>
  <c r="AR105" i="25" s="1"/>
  <c r="F101" i="25"/>
  <c r="AR17" i="25" s="1"/>
  <c r="AK96" i="25"/>
  <c r="AR663" i="25" s="1"/>
  <c r="L113" i="25"/>
  <c r="AR155" i="25" s="1"/>
  <c r="Z110" i="25"/>
  <c r="AR446" i="25" s="1"/>
  <c r="V106" i="25"/>
  <c r="AR358" i="25" s="1"/>
  <c r="R102" i="25"/>
  <c r="AR270" i="25" s="1"/>
  <c r="N98" i="25"/>
  <c r="AR182" i="25" s="1"/>
  <c r="J94" i="25"/>
  <c r="AR94" i="25" s="1"/>
  <c r="Z111" i="25"/>
  <c r="AR447" i="25" s="1"/>
  <c r="V107" i="25"/>
  <c r="AR359" i="25" s="1"/>
  <c r="R103" i="25"/>
  <c r="AR271" i="25" s="1"/>
  <c r="N99" i="25"/>
  <c r="AR183" i="25" s="1"/>
  <c r="J95" i="25"/>
  <c r="AR95" i="25" s="1"/>
  <c r="AL112" i="25"/>
  <c r="AR700" i="25" s="1"/>
  <c r="AH108" i="25"/>
  <c r="AR612" i="25" s="1"/>
  <c r="AD104" i="25"/>
  <c r="AR524" i="25" s="1"/>
  <c r="Z100" i="25"/>
  <c r="AR436" i="25" s="1"/>
  <c r="V96" i="25"/>
  <c r="AR348" i="25" s="1"/>
  <c r="U98" i="25"/>
  <c r="AR329" i="25" s="1"/>
  <c r="W110" i="25"/>
  <c r="AR383" i="25" s="1"/>
  <c r="S106" i="25"/>
  <c r="AR295" i="25" s="1"/>
  <c r="O102" i="25"/>
  <c r="AR207" i="25" s="1"/>
  <c r="K98" i="25"/>
  <c r="AR119" i="25" s="1"/>
  <c r="G94" i="25"/>
  <c r="AR31" i="25" s="1"/>
  <c r="AI111" i="25"/>
  <c r="AR636" i="25" s="1"/>
  <c r="AE107" i="25"/>
  <c r="AR548" i="25" s="1"/>
  <c r="AA103" i="25"/>
  <c r="AR460" i="25" s="1"/>
  <c r="W99" i="25"/>
  <c r="AR372" i="25" s="1"/>
  <c r="S95" i="25"/>
  <c r="AR284" i="25" s="1"/>
  <c r="M103" i="25"/>
  <c r="AR166" i="25" s="1"/>
  <c r="H99" i="25"/>
  <c r="AR57" i="25" s="1"/>
  <c r="R110" i="25"/>
  <c r="AR278" i="25" s="1"/>
  <c r="F98" i="25"/>
  <c r="AR14" i="25" s="1"/>
  <c r="AF113" i="25"/>
  <c r="AR575" i="25" s="1"/>
  <c r="X105" i="25"/>
  <c r="AR399" i="25" s="1"/>
  <c r="P97" i="25"/>
  <c r="AR223" i="25" s="1"/>
  <c r="AK102" i="25"/>
  <c r="AR669" i="25" s="1"/>
  <c r="R95" i="25"/>
  <c r="AR263" i="25" s="1"/>
  <c r="U111" i="25"/>
  <c r="AR342" i="25" s="1"/>
  <c r="Q107" i="25"/>
  <c r="AR254" i="25" s="1"/>
  <c r="I99" i="25"/>
  <c r="AR78" i="25" s="1"/>
  <c r="E95" i="25"/>
  <c r="T111" i="25"/>
  <c r="AR321" i="25" s="1"/>
  <c r="P107" i="25"/>
  <c r="AR233" i="25" s="1"/>
  <c r="L103" i="25"/>
  <c r="AR145" i="25" s="1"/>
  <c r="AM94" i="25"/>
  <c r="AR703" i="25" s="1"/>
  <c r="F95" i="25"/>
  <c r="AR11" i="25" s="1"/>
  <c r="N106" i="25"/>
  <c r="AR190" i="25" s="1"/>
  <c r="J102" i="25"/>
  <c r="AR102" i="25" s="1"/>
  <c r="AK93" i="25"/>
  <c r="AR660" i="25" s="1"/>
  <c r="AB109" i="25"/>
  <c r="AR487" i="25" s="1"/>
  <c r="T101" i="25"/>
  <c r="AR311" i="25" s="1"/>
  <c r="AJ101" i="25"/>
  <c r="AR647" i="25" s="1"/>
  <c r="AC94" i="25"/>
  <c r="AR493" i="25" s="1"/>
  <c r="I111" i="25"/>
  <c r="AR90" i="25" s="1"/>
  <c r="E107" i="25"/>
  <c r="AJ102" i="25"/>
  <c r="AR648" i="25" s="1"/>
  <c r="AF98" i="25"/>
  <c r="AR560" i="25" s="1"/>
  <c r="AB94" i="25"/>
  <c r="AR472" i="25" s="1"/>
  <c r="H111" i="25"/>
  <c r="AR69" i="25" s="1"/>
  <c r="AM106" i="25"/>
  <c r="AR715" i="25" s="1"/>
  <c r="AI102" i="25"/>
  <c r="AR627" i="25" s="1"/>
  <c r="AE98" i="25"/>
  <c r="AR539" i="25" s="1"/>
  <c r="AA94" i="25"/>
  <c r="AR451" i="25" s="1"/>
  <c r="AF111" i="25"/>
  <c r="AR573" i="25" s="1"/>
  <c r="F110" i="25"/>
  <c r="AR26" i="25" s="1"/>
  <c r="AK105" i="25"/>
  <c r="AR672" i="25" s="1"/>
  <c r="AG101" i="25"/>
  <c r="AR584" i="25" s="1"/>
  <c r="AC97" i="25"/>
  <c r="AR496" i="25" s="1"/>
  <c r="Y93" i="25"/>
  <c r="AR408" i="25" s="1"/>
  <c r="T113" i="25"/>
  <c r="AR323" i="25" s="1"/>
  <c r="P109" i="25"/>
  <c r="AR235" i="25" s="1"/>
  <c r="L105" i="25"/>
  <c r="AR147" i="25" s="1"/>
  <c r="H101" i="25"/>
  <c r="AR59" i="25" s="1"/>
  <c r="AM96" i="25"/>
  <c r="AR705" i="25" s="1"/>
  <c r="J111" i="25"/>
  <c r="AR111" i="25" s="1"/>
  <c r="E111" i="25"/>
  <c r="AJ106" i="25"/>
  <c r="AR652" i="25" s="1"/>
  <c r="AF102" i="25"/>
  <c r="AR564" i="25" s="1"/>
  <c r="AB98" i="25"/>
  <c r="AR476" i="25" s="1"/>
  <c r="X94" i="25"/>
  <c r="AR388" i="25" s="1"/>
  <c r="AC112" i="25"/>
  <c r="AR511" i="25" s="1"/>
  <c r="Y108" i="25"/>
  <c r="AR423" i="25" s="1"/>
  <c r="U104" i="25"/>
  <c r="AR335" i="25" s="1"/>
  <c r="Q100" i="25"/>
  <c r="AR247" i="25" s="1"/>
  <c r="M96" i="25"/>
  <c r="AR159" i="25" s="1"/>
  <c r="AI100" i="25"/>
  <c r="AR625" i="25" s="1"/>
  <c r="AK109" i="25"/>
  <c r="AR676" i="25" s="1"/>
  <c r="AG105" i="25"/>
  <c r="AR588" i="25" s="1"/>
  <c r="AC101" i="25"/>
  <c r="AR500" i="25" s="1"/>
  <c r="Y97" i="25"/>
  <c r="AR412" i="25" s="1"/>
  <c r="U93" i="25"/>
  <c r="AR324" i="25" s="1"/>
  <c r="AK110" i="25"/>
  <c r="AR677" i="25" s="1"/>
  <c r="AG106" i="25"/>
  <c r="AR589" i="25" s="1"/>
  <c r="AC102" i="25"/>
  <c r="AR501" i="25" s="1"/>
  <c r="Y98" i="25"/>
  <c r="AR413" i="25" s="1"/>
  <c r="U94" i="25"/>
  <c r="AR325" i="25" s="1"/>
  <c r="N112" i="25"/>
  <c r="AR196" i="25" s="1"/>
  <c r="J108" i="25"/>
  <c r="AR108" i="25" s="1"/>
  <c r="F104" i="25"/>
  <c r="AR20" i="25" s="1"/>
  <c r="AK99" i="25"/>
  <c r="AR666" i="25" s="1"/>
  <c r="AG95" i="25"/>
  <c r="AR578" i="25" s="1"/>
  <c r="AL113" i="25"/>
  <c r="AR701" i="25" s="1"/>
  <c r="AH109" i="25"/>
  <c r="AR613" i="25" s="1"/>
  <c r="AD105" i="25"/>
  <c r="AR525" i="25" s="1"/>
  <c r="Z101" i="25"/>
  <c r="AR437" i="25" s="1"/>
  <c r="V97" i="25"/>
  <c r="AR349" i="25" s="1"/>
  <c r="R93" i="25"/>
  <c r="AR261" i="25" s="1"/>
  <c r="K111" i="25"/>
  <c r="AR132" i="25" s="1"/>
  <c r="G107" i="25"/>
  <c r="AR44" i="25" s="1"/>
  <c r="AL102" i="25"/>
  <c r="AR690" i="25" s="1"/>
  <c r="AH98" i="25"/>
  <c r="AR602" i="25" s="1"/>
  <c r="AD94" i="25"/>
  <c r="AR514" i="25" s="1"/>
  <c r="AF110" i="25"/>
  <c r="AR572" i="25" s="1"/>
  <c r="X102" i="25"/>
  <c r="AR396" i="25" s="1"/>
  <c r="T98" i="25"/>
  <c r="AR308" i="25" s="1"/>
  <c r="AE110" i="25"/>
  <c r="AR551" i="25" s="1"/>
  <c r="W102" i="25"/>
  <c r="AR375" i="25" s="1"/>
  <c r="S98" i="25"/>
  <c r="AR287" i="25" s="1"/>
  <c r="AG113" i="25"/>
  <c r="AR596" i="25" s="1"/>
  <c r="Y105" i="25"/>
  <c r="AR420" i="25" s="1"/>
  <c r="U101" i="25"/>
  <c r="AR332" i="25" s="1"/>
  <c r="M93" i="25"/>
  <c r="AR156" i="25" s="1"/>
  <c r="AM108" i="25"/>
  <c r="AR717" i="25" s="1"/>
  <c r="AE100" i="25"/>
  <c r="AR541" i="25" s="1"/>
  <c r="X101" i="25"/>
  <c r="AR395" i="25" s="1"/>
  <c r="E94" i="25"/>
  <c r="AB106" i="25"/>
  <c r="AR484" i="25" s="1"/>
  <c r="P94" i="25"/>
  <c r="AR220" i="25" s="1"/>
  <c r="AA106" i="25"/>
  <c r="AR463" i="25" s="1"/>
  <c r="O94" i="25"/>
  <c r="AR199" i="25" s="1"/>
  <c r="AC109" i="25"/>
  <c r="AR508" i="25" s="1"/>
  <c r="Q97" i="25"/>
  <c r="AR244" i="25" s="1"/>
  <c r="H113" i="25"/>
  <c r="AR71" i="25" s="1"/>
  <c r="AI104" i="25"/>
  <c r="AR629" i="25" s="1"/>
  <c r="AA96" i="25"/>
  <c r="AR453" i="25" s="1"/>
  <c r="L101" i="25"/>
  <c r="AR143" i="25" s="1"/>
  <c r="AB93" i="25"/>
  <c r="AR471" i="25" s="1"/>
  <c r="T110" i="25"/>
  <c r="AR320" i="25" s="1"/>
  <c r="P106" i="25"/>
  <c r="AR232" i="25" s="1"/>
  <c r="L102" i="25"/>
  <c r="AR144" i="25" s="1"/>
  <c r="H98" i="25"/>
  <c r="AR56" i="25" s="1"/>
  <c r="AM93" i="25"/>
  <c r="AR702" i="25" s="1"/>
  <c r="S110" i="25"/>
  <c r="AR299" i="25" s="1"/>
  <c r="O106" i="25"/>
  <c r="AR211" i="25" s="1"/>
  <c r="K102" i="25"/>
  <c r="AR123" i="25" s="1"/>
  <c r="G98" i="25"/>
  <c r="AR35" i="25" s="1"/>
  <c r="AL93" i="25"/>
  <c r="AR681" i="25" s="1"/>
  <c r="U113" i="25"/>
  <c r="AR344" i="25" s="1"/>
  <c r="Q109" i="25"/>
  <c r="AR256" i="25" s="1"/>
  <c r="M105" i="25"/>
  <c r="AR168" i="25" s="1"/>
  <c r="I101" i="25"/>
  <c r="AR80" i="25" s="1"/>
  <c r="E97" i="25"/>
  <c r="AI112" i="25"/>
  <c r="AR637" i="25" s="1"/>
  <c r="AE112" i="25"/>
  <c r="AR553" i="25" s="1"/>
  <c r="AA108" i="25"/>
  <c r="AR465" i="25" s="1"/>
  <c r="W104" i="25"/>
  <c r="AR377" i="25" s="1"/>
  <c r="S100" i="25"/>
  <c r="AR289" i="25" s="1"/>
  <c r="O96" i="25"/>
  <c r="AR201" i="25" s="1"/>
  <c r="T97" i="25"/>
  <c r="AR307" i="25" s="1"/>
  <c r="P110" i="25"/>
  <c r="AR236" i="25" s="1"/>
  <c r="L106" i="25"/>
  <c r="AR148" i="25" s="1"/>
  <c r="H102" i="25"/>
  <c r="AR60" i="25" s="1"/>
  <c r="AM97" i="25"/>
  <c r="AR706" i="25" s="1"/>
  <c r="AI93" i="25"/>
  <c r="AR618" i="25" s="1"/>
  <c r="E112" i="25"/>
  <c r="AJ107" i="25"/>
  <c r="AR653" i="25" s="1"/>
  <c r="AF103" i="25"/>
  <c r="AR565" i="25" s="1"/>
  <c r="AB99" i="25"/>
  <c r="AR477" i="25" s="1"/>
  <c r="X95" i="25"/>
  <c r="AR389" i="25" s="1"/>
  <c r="Q113" i="25"/>
  <c r="AR260" i="25" s="1"/>
  <c r="M109" i="25"/>
  <c r="AR172" i="25" s="1"/>
  <c r="I105" i="25"/>
  <c r="AR84" i="25" s="1"/>
  <c r="E101" i="25"/>
  <c r="AJ96" i="25"/>
  <c r="AR642" i="25" s="1"/>
  <c r="T109" i="25"/>
  <c r="AR319" i="25" s="1"/>
  <c r="M110" i="25"/>
  <c r="AR173" i="25" s="1"/>
  <c r="I106" i="25"/>
  <c r="AR85" i="25" s="1"/>
  <c r="E102" i="25"/>
  <c r="AJ97" i="25"/>
  <c r="AR643" i="25" s="1"/>
  <c r="AF93" i="25"/>
  <c r="AR555" i="25" s="1"/>
  <c r="Y111" i="25"/>
  <c r="AR426" i="25" s="1"/>
  <c r="U107" i="25"/>
  <c r="AR338" i="25" s="1"/>
  <c r="Q103" i="25"/>
  <c r="AR250" i="25" s="1"/>
  <c r="M99" i="25"/>
  <c r="AR162" i="25" s="1"/>
  <c r="I95" i="25"/>
  <c r="AR74" i="25" s="1"/>
  <c r="N113" i="25"/>
  <c r="AR197" i="25" s="1"/>
  <c r="J109" i="25"/>
  <c r="AR109" i="25" s="1"/>
  <c r="F105" i="25"/>
  <c r="AR21" i="25" s="1"/>
  <c r="AK100" i="25"/>
  <c r="AR667" i="25" s="1"/>
  <c r="AG96" i="25"/>
  <c r="AR579" i="25" s="1"/>
  <c r="I110" i="25"/>
  <c r="AR89" i="25" s="1"/>
  <c r="V110" i="25"/>
  <c r="AR362" i="25" s="1"/>
  <c r="R106" i="25"/>
  <c r="AR274" i="25" s="1"/>
  <c r="N102" i="25"/>
  <c r="AR186" i="25" s="1"/>
  <c r="J98" i="25"/>
  <c r="AR98" i="25" s="1"/>
  <c r="F94" i="25"/>
  <c r="AR10" i="25" s="1"/>
  <c r="W100" i="25"/>
  <c r="AR373" i="25" s="1"/>
  <c r="P93" i="25"/>
  <c r="AR219" i="25" s="1"/>
  <c r="H110" i="25"/>
  <c r="AR68" i="25" s="1"/>
  <c r="AM105" i="25"/>
  <c r="AR714" i="25" s="1"/>
  <c r="AI101" i="25"/>
  <c r="AR626" i="25" s="1"/>
  <c r="AE97" i="25"/>
  <c r="AR538" i="25" s="1"/>
  <c r="AA93" i="25"/>
  <c r="AR450" i="25" s="1"/>
  <c r="G110" i="25"/>
  <c r="AR47" i="25" s="1"/>
  <c r="AL105" i="25"/>
  <c r="AR693" i="25" s="1"/>
  <c r="AH101" i="25"/>
  <c r="AR605" i="25" s="1"/>
  <c r="AD97" i="25"/>
  <c r="AR517" i="25" s="1"/>
  <c r="Z93" i="25"/>
  <c r="AR429" i="25" s="1"/>
  <c r="I113" i="25"/>
  <c r="AR92" i="25" s="1"/>
  <c r="E109" i="25"/>
  <c r="AJ104" i="25"/>
  <c r="AR650" i="25" s="1"/>
  <c r="AF100" i="25"/>
  <c r="AR562" i="25" s="1"/>
  <c r="AB96" i="25"/>
  <c r="AR474" i="25" s="1"/>
  <c r="AG110" i="25"/>
  <c r="AR593" i="25" s="1"/>
  <c r="S112" i="25"/>
  <c r="AR301" i="25" s="1"/>
  <c r="O108" i="25"/>
  <c r="AR213" i="25" s="1"/>
  <c r="K104" i="25"/>
  <c r="AR125" i="25" s="1"/>
  <c r="G100" i="25"/>
  <c r="AR37" i="25" s="1"/>
  <c r="AL95" i="25"/>
  <c r="AR683" i="25" s="1"/>
  <c r="AG112" i="25"/>
  <c r="AR595" i="25" s="1"/>
  <c r="AM109" i="25"/>
  <c r="AR718" i="25" s="1"/>
  <c r="AI105" i="25"/>
  <c r="AR630" i="25" s="1"/>
  <c r="AE101" i="25"/>
  <c r="AR542" i="25" s="1"/>
  <c r="AA97" i="25"/>
  <c r="AR454" i="25" s="1"/>
  <c r="W93" i="25"/>
  <c r="AR366" i="25" s="1"/>
  <c r="AB111" i="25"/>
  <c r="AR489" i="25" s="1"/>
  <c r="X107" i="25"/>
  <c r="AR401" i="25" s="1"/>
  <c r="T103" i="25"/>
  <c r="AR313" i="25" s="1"/>
  <c r="P99" i="25"/>
  <c r="AR225" i="25" s="1"/>
  <c r="L95" i="25"/>
  <c r="AR137" i="25" s="1"/>
  <c r="E113" i="25"/>
  <c r="AJ108" i="25"/>
  <c r="AR654" i="25" s="1"/>
  <c r="AF104" i="25"/>
  <c r="AR566" i="25" s="1"/>
  <c r="AB100" i="25"/>
  <c r="AR478" i="25" s="1"/>
  <c r="X96" i="25"/>
  <c r="AR390" i="25" s="1"/>
  <c r="K100" i="25"/>
  <c r="AR121" i="25" s="1"/>
  <c r="AJ109" i="25"/>
  <c r="AR655" i="25" s="1"/>
  <c r="AF105" i="25"/>
  <c r="AR567" i="25" s="1"/>
  <c r="AB101" i="25"/>
  <c r="AR479" i="25" s="1"/>
  <c r="X97" i="25"/>
  <c r="AR391" i="25" s="1"/>
  <c r="T93" i="25"/>
  <c r="AR303" i="25" s="1"/>
  <c r="M111" i="25"/>
  <c r="AR174" i="25" s="1"/>
  <c r="I107" i="25"/>
  <c r="AR86" i="25" s="1"/>
  <c r="E103" i="25"/>
  <c r="AJ98" i="25"/>
  <c r="AR644" i="25" s="1"/>
  <c r="AF94" i="25"/>
  <c r="AR556" i="25" s="1"/>
  <c r="AK112" i="25"/>
  <c r="AR679" i="25" s="1"/>
  <c r="AG108" i="25"/>
  <c r="AR591" i="25" s="1"/>
  <c r="AC104" i="25"/>
  <c r="AR503" i="25" s="1"/>
  <c r="Y100" i="25"/>
  <c r="AR415" i="25" s="1"/>
  <c r="U96" i="25"/>
  <c r="AR327" i="25" s="1"/>
  <c r="J99" i="25"/>
  <c r="AR99" i="25" s="1"/>
  <c r="J110" i="25"/>
  <c r="AR110" i="25" s="1"/>
  <c r="F106" i="25"/>
  <c r="AR22" i="25" s="1"/>
  <c r="AK101" i="25"/>
  <c r="AR668" i="25" s="1"/>
  <c r="AG97" i="25"/>
  <c r="AR580" i="25" s="1"/>
  <c r="AC93" i="25"/>
  <c r="AR492" i="25" s="1"/>
  <c r="AF109" i="25"/>
  <c r="AR571" i="25" s="1"/>
  <c r="AG98" i="25"/>
  <c r="AR581" i="25" s="1"/>
  <c r="AI113" i="25"/>
  <c r="AR638" i="25" s="1"/>
  <c r="AE109" i="25"/>
  <c r="AR550" i="25" s="1"/>
  <c r="AA105" i="25"/>
  <c r="AR462" i="25" s="1"/>
  <c r="W101" i="25"/>
  <c r="AR374" i="25" s="1"/>
  <c r="S97" i="25"/>
  <c r="AR286" i="25" s="1"/>
  <c r="O93" i="25"/>
  <c r="AR198" i="25" s="1"/>
  <c r="AD109" i="25"/>
  <c r="AR529" i="25" s="1"/>
  <c r="Z105" i="25"/>
  <c r="AR441" i="25" s="1"/>
  <c r="V101" i="25"/>
  <c r="AR353" i="25" s="1"/>
  <c r="R97" i="25"/>
  <c r="AR265" i="25" s="1"/>
  <c r="N93" i="25"/>
  <c r="AR177" i="25" s="1"/>
  <c r="AF112" i="25"/>
  <c r="AR574" i="25" s="1"/>
  <c r="AB108" i="25"/>
  <c r="AR486" i="25" s="1"/>
  <c r="X104" i="25"/>
  <c r="AR398" i="25" s="1"/>
  <c r="T100" i="25"/>
  <c r="AR310" i="25" s="1"/>
  <c r="P96" i="25"/>
  <c r="AR222" i="25" s="1"/>
  <c r="AE108" i="25"/>
  <c r="AR549" i="25" s="1"/>
  <c r="G112" i="25"/>
  <c r="AR49" i="25" s="1"/>
  <c r="AL107" i="25"/>
  <c r="AR695" i="25" s="1"/>
  <c r="AH103" i="25"/>
  <c r="AR607" i="25" s="1"/>
  <c r="AD99" i="25"/>
  <c r="AR519" i="25" s="1"/>
  <c r="Z95" i="25"/>
  <c r="AR431" i="25" s="1"/>
  <c r="AE113" i="25"/>
  <c r="AR554" i="25" s="1"/>
  <c r="AA109" i="25"/>
  <c r="AR466" i="25" s="1"/>
  <c r="W105" i="25"/>
  <c r="AR378" i="25" s="1"/>
  <c r="S101" i="25"/>
  <c r="AR290" i="25" s="1"/>
  <c r="O97" i="25"/>
  <c r="AR202" i="25" s="1"/>
  <c r="K93" i="25"/>
  <c r="AR114" i="25" s="1"/>
  <c r="P111" i="25"/>
  <c r="AR237" i="25" s="1"/>
  <c r="L107" i="25"/>
  <c r="AR149" i="25" s="1"/>
  <c r="H103" i="25"/>
  <c r="AR61" i="25" s="1"/>
  <c r="AM98" i="25"/>
  <c r="AR707" i="25" s="1"/>
  <c r="AI94" i="25"/>
  <c r="AR619" i="25" s="1"/>
  <c r="AB112" i="25"/>
  <c r="AR490" i="25" s="1"/>
  <c r="X108" i="25"/>
  <c r="AR402" i="25" s="1"/>
  <c r="T104" i="25"/>
  <c r="AR314" i="25" s="1"/>
  <c r="P100" i="25"/>
  <c r="AR226" i="25" s="1"/>
  <c r="L96" i="25"/>
  <c r="AR138" i="25" s="1"/>
  <c r="AB113" i="25"/>
  <c r="AR491" i="25" s="1"/>
  <c r="X109" i="25"/>
  <c r="AR403" i="25" s="1"/>
  <c r="T105" i="25"/>
  <c r="AR315" i="25" s="1"/>
  <c r="P101" i="25"/>
  <c r="AR227" i="25" s="1"/>
  <c r="L97" i="25"/>
  <c r="AR139" i="25" s="1"/>
  <c r="H93" i="25"/>
  <c r="AR51" i="25" s="1"/>
  <c r="AJ110" i="25"/>
  <c r="AR656" i="25" s="1"/>
  <c r="AF106" i="25"/>
  <c r="AR568" i="25" s="1"/>
  <c r="AB102" i="25"/>
  <c r="AR480" i="25" s="1"/>
  <c r="X98" i="25"/>
  <c r="AR392" i="25" s="1"/>
  <c r="T94" i="25"/>
  <c r="AR304" i="25" s="1"/>
  <c r="Y112" i="25"/>
  <c r="AR427" i="25" s="1"/>
  <c r="U108" i="25"/>
  <c r="AR339" i="25" s="1"/>
  <c r="Q104" i="25"/>
  <c r="AR251" i="25" s="1"/>
  <c r="M100" i="25"/>
  <c r="AR163" i="25" s="1"/>
  <c r="I96" i="25"/>
  <c r="AR75" i="25" s="1"/>
  <c r="AK113" i="25"/>
  <c r="AR680" i="25" s="1"/>
  <c r="AG109" i="25"/>
  <c r="AR592" i="25" s="1"/>
  <c r="AC105" i="25"/>
  <c r="AR504" i="25" s="1"/>
  <c r="Y101" i="25"/>
  <c r="AR416" i="25" s="1"/>
  <c r="U97" i="25"/>
  <c r="AR328" i="25" s="1"/>
  <c r="Q93" i="25"/>
  <c r="AR240" i="25" s="1"/>
  <c r="AE96" i="25"/>
  <c r="AR537" i="25" s="1"/>
  <c r="V100" i="25"/>
  <c r="AR352" i="25" s="1"/>
  <c r="I98" i="25"/>
  <c r="AR77" i="25" s="1"/>
  <c r="Y104" i="25"/>
  <c r="AR419" i="25" s="1"/>
  <c r="Q96" i="25"/>
  <c r="AR243" i="25" s="1"/>
  <c r="AE111" i="25"/>
  <c r="AR552" i="25" s="1"/>
  <c r="W103" i="25"/>
  <c r="AR376" i="25" s="1"/>
  <c r="O104" i="25"/>
  <c r="AR209" i="25" s="1"/>
  <c r="AK106" i="25"/>
  <c r="AR673" i="25" s="1"/>
  <c r="AC98" i="25"/>
  <c r="AR497" i="25" s="1"/>
  <c r="R107" i="25"/>
  <c r="AR275" i="25" s="1"/>
  <c r="AF97" i="25"/>
  <c r="AR559" i="25" s="1"/>
  <c r="W113" i="25"/>
  <c r="AR386" i="25" s="1"/>
  <c r="S109" i="25"/>
  <c r="AR298" i="25" s="1"/>
  <c r="O105" i="25"/>
  <c r="AR210" i="25" s="1"/>
  <c r="K101" i="25"/>
  <c r="AR122" i="25" s="1"/>
  <c r="G97" i="25"/>
  <c r="AR34" i="25" s="1"/>
  <c r="W112" i="25"/>
  <c r="AR385" i="25" s="1"/>
  <c r="R109" i="25"/>
  <c r="AR277" i="25" s="1"/>
  <c r="N105" i="25"/>
  <c r="AR189" i="25" s="1"/>
  <c r="J101" i="25"/>
  <c r="AR101" i="25" s="1"/>
  <c r="F97" i="25"/>
  <c r="AR13" i="25" s="1"/>
  <c r="K112" i="25"/>
  <c r="AR133" i="25" s="1"/>
  <c r="T112" i="25"/>
  <c r="AR322" i="25" s="1"/>
  <c r="P108" i="25"/>
  <c r="AR234" i="25" s="1"/>
  <c r="L104" i="25"/>
  <c r="AR146" i="25" s="1"/>
  <c r="H100" i="25"/>
  <c r="AR58" i="25" s="1"/>
  <c r="AM95" i="25"/>
  <c r="AR704" i="25" s="1"/>
  <c r="AC106" i="25"/>
  <c r="AR505" i="25" s="1"/>
  <c r="AD111" i="25"/>
  <c r="AR531" i="25" s="1"/>
  <c r="Z107" i="25"/>
  <c r="AR443" i="25" s="1"/>
  <c r="V103" i="25"/>
  <c r="AR355" i="25" s="1"/>
  <c r="R99" i="25"/>
  <c r="AR267" i="25" s="1"/>
  <c r="N95" i="25"/>
  <c r="AR179" i="25" s="1"/>
  <c r="S113" i="25"/>
  <c r="AR302" i="25" s="1"/>
  <c r="O109" i="25"/>
  <c r="AR214" i="25" s="1"/>
  <c r="K105" i="25"/>
  <c r="AR126" i="25" s="1"/>
  <c r="G101" i="25"/>
  <c r="AR38" i="25" s="1"/>
  <c r="AL96" i="25"/>
  <c r="AR684" i="25" s="1"/>
  <c r="AH111" i="25"/>
  <c r="AR615" i="25" s="1"/>
  <c r="AM110" i="25"/>
  <c r="AR719" i="25" s="1"/>
  <c r="AI106" i="25"/>
  <c r="AR631" i="25" s="1"/>
  <c r="AE102" i="25"/>
  <c r="AR543" i="25" s="1"/>
  <c r="AA98" i="25"/>
  <c r="AR455" i="25" s="1"/>
  <c r="W94" i="25"/>
  <c r="AR367" i="25" s="1"/>
  <c r="P112" i="25"/>
  <c r="AR238" i="25" s="1"/>
  <c r="L108" i="25"/>
  <c r="AR150" i="25" s="1"/>
  <c r="H104" i="25"/>
  <c r="AR62" i="25" s="1"/>
  <c r="AM99" i="25"/>
  <c r="AR708" i="25" s="1"/>
  <c r="AI95" i="25"/>
  <c r="AR620" i="25" s="1"/>
  <c r="P113" i="25"/>
  <c r="AR239" i="25" s="1"/>
  <c r="L109" i="25"/>
  <c r="AR151" i="25" s="1"/>
  <c r="H105" i="25"/>
  <c r="AR63" i="25" s="1"/>
  <c r="AM100" i="25"/>
  <c r="AR709" i="25" s="1"/>
  <c r="AI96" i="25"/>
  <c r="AR621" i="25" s="1"/>
  <c r="AJ113" i="25"/>
  <c r="AR659" i="25" s="1"/>
  <c r="X110" i="25"/>
  <c r="AR404" i="25" s="1"/>
  <c r="T106" i="25"/>
  <c r="AR316" i="25" s="1"/>
  <c r="P102" i="25"/>
  <c r="AR228" i="25" s="1"/>
  <c r="L98" i="25"/>
  <c r="AR140" i="25" s="1"/>
  <c r="H94" i="25"/>
  <c r="AR52" i="25" s="1"/>
  <c r="M112" i="25"/>
  <c r="AR175" i="25" s="1"/>
  <c r="I108" i="25"/>
  <c r="AR87" i="25" s="1"/>
  <c r="E104" i="25"/>
  <c r="AJ99" i="25"/>
  <c r="AR645" i="25" s="1"/>
  <c r="AF95" i="25"/>
  <c r="AR557" i="25" s="1"/>
  <c r="Y113" i="25"/>
  <c r="AR428" i="25" s="1"/>
  <c r="U109" i="25"/>
  <c r="AR340" i="25" s="1"/>
  <c r="Q105" i="25"/>
  <c r="AR252" i="25" s="1"/>
  <c r="M101" i="25"/>
  <c r="AR164" i="25" s="1"/>
  <c r="I97" i="25"/>
  <c r="AR76" i="25" s="1"/>
  <c r="AB105" i="25"/>
  <c r="AR483" i="25" s="1"/>
  <c r="H97" i="25"/>
  <c r="AR55" i="25" s="1"/>
  <c r="K113" i="25"/>
  <c r="AR134" i="25" s="1"/>
  <c r="G109" i="25"/>
  <c r="AR46" i="25" s="1"/>
  <c r="AL104" i="25"/>
  <c r="AR692" i="25" s="1"/>
  <c r="AH100" i="25"/>
  <c r="AR604" i="25" s="1"/>
  <c r="AD96" i="25"/>
  <c r="AR516" i="25" s="1"/>
  <c r="F107" i="25"/>
  <c r="AR23" i="25" s="1"/>
  <c r="F109" i="25"/>
  <c r="AR25" i="25" s="1"/>
  <c r="AK104" i="25"/>
  <c r="AR671" i="25" s="1"/>
  <c r="AG100" i="25"/>
  <c r="AR583" i="25" s="1"/>
  <c r="AC96" i="25"/>
  <c r="AR495" i="25" s="1"/>
  <c r="U110" i="25"/>
  <c r="AR341" i="25" s="1"/>
  <c r="H112" i="25"/>
  <c r="AR70" i="25" s="1"/>
  <c r="AM107" i="25"/>
  <c r="AR716" i="25" s="1"/>
  <c r="AI103" i="25"/>
  <c r="AR628" i="25" s="1"/>
  <c r="AE99" i="25"/>
  <c r="AR540" i="25" s="1"/>
  <c r="AA95" i="25"/>
  <c r="AR452" i="25" s="1"/>
  <c r="P105" i="25"/>
  <c r="AR231" i="25" s="1"/>
  <c r="R111" i="25"/>
  <c r="AR279" i="25" s="1"/>
  <c r="N107" i="25"/>
  <c r="AR191" i="25" s="1"/>
  <c r="J103" i="25"/>
  <c r="AR103" i="25" s="1"/>
  <c r="F99" i="25"/>
  <c r="AR15" i="25" s="1"/>
  <c r="AK94" i="25"/>
  <c r="AR661" i="25" s="1"/>
  <c r="G113" i="25"/>
  <c r="AR50" i="25" s="1"/>
  <c r="AL108" i="25"/>
  <c r="AR696" i="25" s="1"/>
  <c r="AH104" i="25"/>
  <c r="AR608" i="25" s="1"/>
  <c r="AD100" i="25"/>
  <c r="AR520" i="25" s="1"/>
  <c r="Z96" i="25"/>
  <c r="AR432" i="25" s="1"/>
  <c r="AD107" i="25"/>
  <c r="AR527" i="25" s="1"/>
  <c r="AA110" i="25"/>
  <c r="AR467" i="25" s="1"/>
  <c r="W106" i="25"/>
  <c r="AR379" i="25" s="1"/>
  <c r="S102" i="25"/>
  <c r="AR291" i="25" s="1"/>
  <c r="O98" i="25"/>
  <c r="AR203" i="25" s="1"/>
  <c r="K94" i="25"/>
  <c r="AR115" i="25" s="1"/>
  <c r="AM111" i="25"/>
  <c r="AR720" i="25" s="1"/>
  <c r="AI107" i="25"/>
  <c r="AR632" i="25" s="1"/>
  <c r="AE103" i="25"/>
  <c r="AR544" i="25" s="1"/>
  <c r="AA99" i="25"/>
  <c r="AR456" i="25" s="1"/>
  <c r="W95" i="25"/>
  <c r="AR368" i="25" s="1"/>
  <c r="AM112" i="25"/>
  <c r="AR721" i="25" s="1"/>
  <c r="AI108" i="25"/>
  <c r="AR633" i="25" s="1"/>
  <c r="AE104" i="25"/>
  <c r="AR545" i="25" s="1"/>
  <c r="AA100" i="25"/>
  <c r="AR457" i="25" s="1"/>
  <c r="W96" i="25"/>
  <c r="AR369" i="25" s="1"/>
  <c r="X113" i="25"/>
  <c r="AR407" i="25" s="1"/>
  <c r="L110" i="25"/>
  <c r="AR152" i="25" s="1"/>
  <c r="H106" i="25"/>
  <c r="AR64" i="25" s="1"/>
  <c r="AM101" i="25"/>
  <c r="AR710" i="25" s="1"/>
  <c r="AI97" i="25"/>
  <c r="AR622" i="25" s="1"/>
  <c r="AE93" i="25"/>
  <c r="AR534" i="25" s="1"/>
  <c r="AJ111" i="25"/>
  <c r="AR657" i="25" s="1"/>
  <c r="AF107" i="25"/>
  <c r="AR569" i="25" s="1"/>
  <c r="AB103" i="25"/>
  <c r="AR481" i="25" s="1"/>
  <c r="X99" i="25"/>
  <c r="AR393" i="25" s="1"/>
  <c r="T95" i="25"/>
  <c r="AR305" i="25" s="1"/>
  <c r="M113" i="25"/>
  <c r="AR176" i="25" s="1"/>
  <c r="I109" i="25"/>
  <c r="AR88" i="25" s="1"/>
  <c r="E105" i="25"/>
  <c r="AJ100" i="25"/>
  <c r="AR646" i="25" s="1"/>
  <c r="AF96" i="25"/>
  <c r="AR558" i="25" s="1"/>
  <c r="AM104" i="25"/>
  <c r="AR713" i="25" s="1"/>
  <c r="AH112" i="25"/>
  <c r="AR616" i="25" s="1"/>
  <c r="AD108" i="25"/>
  <c r="AR528" i="25" s="1"/>
  <c r="Z104" i="25"/>
  <c r="AR440" i="25" s="1"/>
  <c r="R96" i="25"/>
  <c r="AR264" i="25" s="1"/>
  <c r="AC108" i="25"/>
  <c r="AR507" i="25" s="1"/>
  <c r="U100" i="25"/>
  <c r="AR331" i="25" s="1"/>
  <c r="G108" i="25"/>
  <c r="AR45" i="25" s="1"/>
  <c r="AA107" i="25"/>
  <c r="AR464" i="25" s="1"/>
  <c r="S99" i="25"/>
  <c r="AR288" i="25" s="1"/>
  <c r="F111" i="25"/>
  <c r="AR27" i="25" s="1"/>
  <c r="AG102" i="25"/>
  <c r="AR585" i="25" s="1"/>
  <c r="AL103" i="25"/>
  <c r="AR691" i="25" s="1"/>
  <c r="S96" i="25"/>
  <c r="AR285" i="25" s="1"/>
  <c r="V112" i="25"/>
  <c r="AR364" i="25" s="1"/>
  <c r="R108" i="25"/>
  <c r="AR276" i="25" s="1"/>
  <c r="N104" i="25"/>
  <c r="AR188" i="25" s="1"/>
  <c r="J100" i="25"/>
  <c r="AR100" i="25" s="1"/>
  <c r="F96" i="25"/>
  <c r="AR12" i="25" s="1"/>
  <c r="AH113" i="25"/>
  <c r="AR617" i="25" s="1"/>
  <c r="Q108" i="25"/>
  <c r="AR255" i="25" s="1"/>
  <c r="M104" i="25"/>
  <c r="AR167" i="25" s="1"/>
  <c r="I100" i="25"/>
  <c r="AR79" i="25" s="1"/>
  <c r="E96" i="25"/>
  <c r="E106" i="25"/>
  <c r="S111" i="25"/>
  <c r="AR300" i="25" s="1"/>
  <c r="O107" i="25"/>
  <c r="AR212" i="25" s="1"/>
  <c r="K103" i="25"/>
  <c r="AR124" i="25" s="1"/>
  <c r="G99" i="25"/>
  <c r="AR36" i="25" s="1"/>
  <c r="AL94" i="25"/>
  <c r="AR682" i="25" s="1"/>
  <c r="M102" i="25"/>
  <c r="AR165" i="25" s="1"/>
  <c r="AC110" i="25"/>
  <c r="AR509" i="25" s="1"/>
  <c r="Y106" i="25"/>
  <c r="AR421" i="25" s="1"/>
  <c r="U102" i="25"/>
  <c r="AR333" i="25" s="1"/>
  <c r="Q98" i="25"/>
  <c r="AR245" i="25" s="1"/>
  <c r="M94" i="25"/>
  <c r="AR157" i="25" s="1"/>
  <c r="R112" i="25"/>
  <c r="AR280" i="25" s="1"/>
  <c r="N108" i="25"/>
  <c r="AR192" i="25" s="1"/>
  <c r="J104" i="25"/>
  <c r="AR104" i="25" s="1"/>
  <c r="F100" i="25"/>
  <c r="AR16" i="25" s="1"/>
  <c r="AK95" i="25"/>
  <c r="AR662" i="25" s="1"/>
  <c r="J113" i="25"/>
  <c r="AR113" i="25" s="1"/>
  <c r="AL109" i="25"/>
  <c r="AR697" i="25" s="1"/>
  <c r="AH105" i="25"/>
  <c r="AR609" i="25" s="1"/>
  <c r="AD101" i="25"/>
  <c r="AR521" i="25" s="1"/>
  <c r="Z97" i="25"/>
  <c r="AR433" i="25" s="1"/>
  <c r="V93" i="25"/>
  <c r="AR345" i="25" s="1"/>
  <c r="O111" i="25"/>
  <c r="AR216" i="25" s="1"/>
  <c r="K107" i="25"/>
  <c r="AR128" i="25" s="1"/>
  <c r="G103" i="25"/>
  <c r="AR40" i="25" s="1"/>
  <c r="AL98" i="25"/>
  <c r="AR686" i="25" s="1"/>
  <c r="AH94" i="25"/>
  <c r="AR598" i="25" s="1"/>
  <c r="O112" i="25"/>
  <c r="AR217" i="25" s="1"/>
  <c r="K108" i="25"/>
  <c r="AR129" i="25" s="1"/>
  <c r="G104" i="25"/>
  <c r="AR41" i="25" s="1"/>
  <c r="AL99" i="25"/>
  <c r="AR687" i="25" s="1"/>
  <c r="AH95" i="25"/>
  <c r="AR599" i="25" s="1"/>
  <c r="AM113" i="25"/>
  <c r="AR722" i="25" s="1"/>
  <c r="W109" i="25"/>
  <c r="AR382" i="25" s="1"/>
  <c r="S105" i="25"/>
  <c r="AR294" i="25" s="1"/>
  <c r="O101" i="25"/>
  <c r="AR206" i="25" s="1"/>
  <c r="K97" i="25"/>
  <c r="AR118" i="25" s="1"/>
  <c r="G93" i="25"/>
  <c r="AR30" i="25" s="1"/>
  <c r="L111" i="25"/>
  <c r="AR153" i="25" s="1"/>
  <c r="H107" i="25"/>
  <c r="AR65" i="25" s="1"/>
  <c r="AM102" i="25"/>
  <c r="AR711" i="25" s="1"/>
  <c r="AI98" i="25"/>
  <c r="AR623" i="25" s="1"/>
  <c r="AE94" i="25"/>
  <c r="AR535" i="25" s="1"/>
  <c r="X112" i="25"/>
  <c r="AR406" i="25" s="1"/>
  <c r="T108" i="25"/>
  <c r="AR318" i="25" s="1"/>
  <c r="P104" i="25"/>
  <c r="AR230" i="25" s="1"/>
  <c r="L100" i="25"/>
  <c r="AR142" i="25" s="1"/>
  <c r="H96" i="25"/>
  <c r="AR54" i="25" s="1"/>
  <c r="Z103" i="25"/>
  <c r="AR439" i="25" s="1"/>
  <c r="AA104" i="25"/>
  <c r="AR461" i="25" s="1"/>
  <c r="Y94" i="25"/>
  <c r="AR409" i="25" s="1"/>
  <c r="V104" i="25"/>
  <c r="AR356" i="25" s="1"/>
  <c r="AH99" i="25"/>
  <c r="AR603" i="25" s="1"/>
  <c r="G102" i="25"/>
  <c r="AR39" i="25" s="1"/>
  <c r="AA111" i="25"/>
  <c r="AR468" i="25" s="1"/>
  <c r="O99" i="25"/>
  <c r="AR204" i="25" s="1"/>
  <c r="W108" i="25"/>
  <c r="AR381" i="25" s="1"/>
  <c r="K96" i="25"/>
  <c r="AR117" i="25" s="1"/>
  <c r="AE105" i="25"/>
  <c r="AR546" i="25" s="1"/>
  <c r="S93" i="25"/>
  <c r="AR282" i="25" s="1"/>
  <c r="P103" i="25"/>
  <c r="AR229" i="25" s="1"/>
  <c r="AJ112" i="25"/>
  <c r="AR658" i="25" s="1"/>
  <c r="X100" i="25"/>
  <c r="AR394" i="25" s="1"/>
  <c r="F103" i="25"/>
  <c r="AR19" i="25" s="1"/>
  <c r="M106" i="25"/>
  <c r="AR169" i="25" s="1"/>
  <c r="J93" i="25"/>
  <c r="AR93" i="25" s="1"/>
  <c r="AE106" i="25"/>
  <c r="AR547" i="25" s="1"/>
  <c r="X106" i="25"/>
  <c r="AR400" i="25" s="1"/>
  <c r="Z102" i="25"/>
  <c r="AR438" i="25" s="1"/>
  <c r="G96" i="25"/>
  <c r="AR33" i="25" s="1"/>
  <c r="G111" i="25"/>
  <c r="AR48" i="25" s="1"/>
  <c r="AJ93" i="25"/>
  <c r="AR639" i="25" s="1"/>
  <c r="AG103" i="25"/>
  <c r="AR586" i="25" s="1"/>
  <c r="AD113" i="25"/>
  <c r="AR533" i="25" s="1"/>
  <c r="R101" i="25"/>
  <c r="AR269" i="25" s="1"/>
  <c r="AL110" i="25"/>
  <c r="AR698" i="25" s="1"/>
  <c r="Z98" i="25"/>
  <c r="AR434" i="25" s="1"/>
  <c r="AH107" i="25"/>
  <c r="AR611" i="25" s="1"/>
  <c r="V95" i="25"/>
  <c r="AR347" i="25" s="1"/>
  <c r="G105" i="25"/>
  <c r="AR42" i="25" s="1"/>
  <c r="H109" i="25"/>
  <c r="AR67" i="25" s="1"/>
  <c r="AA102" i="25"/>
  <c r="AR459" i="25" s="1"/>
  <c r="L112" i="25"/>
  <c r="AR154" i="25" s="1"/>
  <c r="AI99" i="25"/>
  <c r="AR624" i="25" s="1"/>
  <c r="AK108" i="25"/>
  <c r="AR675" i="25" s="1"/>
  <c r="S107" i="25"/>
  <c r="AR296" i="25" s="1"/>
  <c r="AL111" i="25"/>
  <c r="AR699" i="25" s="1"/>
  <c r="L94" i="25"/>
  <c r="AR136" i="25" s="1"/>
  <c r="M98" i="25"/>
  <c r="AR161" i="25" s="1"/>
  <c r="J112" i="25"/>
  <c r="AR112" i="25" s="1"/>
  <c r="AL106" i="25"/>
  <c r="AR694" i="25" s="1"/>
  <c r="L93" i="25"/>
  <c r="AR135" i="25" s="1"/>
  <c r="I103" i="25"/>
  <c r="AR82" i="25" s="1"/>
  <c r="F113" i="25"/>
  <c r="AR29" i="25" s="1"/>
  <c r="AC100" i="25"/>
  <c r="AR499" i="25" s="1"/>
  <c r="N110" i="25"/>
  <c r="AR194" i="25" s="1"/>
  <c r="AK97" i="25"/>
  <c r="AR664" i="25" s="1"/>
  <c r="J107" i="25"/>
  <c r="AR107" i="25" s="1"/>
  <c r="AG94" i="25"/>
  <c r="AR577" i="25" s="1"/>
  <c r="R104" i="25"/>
  <c r="AR272" i="25" s="1"/>
  <c r="AA113" i="25"/>
  <c r="AR470" i="25" s="1"/>
  <c r="AL101" i="25"/>
  <c r="AR689" i="25" s="1"/>
  <c r="W111" i="25"/>
  <c r="AR384" i="25" s="1"/>
  <c r="K99" i="25"/>
  <c r="AR120" i="25" s="1"/>
  <c r="N100" i="25"/>
  <c r="AR184" i="25" s="1"/>
  <c r="Z99" i="25"/>
  <c r="AR435" i="25" s="1"/>
  <c r="F93" i="25"/>
  <c r="AR9" i="25" s="1"/>
  <c r="F108" i="25"/>
  <c r="AR24" i="25" s="1"/>
  <c r="AH102" i="25"/>
  <c r="AR606" i="25" s="1"/>
  <c r="Q106" i="25"/>
  <c r="AR253" i="25" s="1"/>
  <c r="T102" i="25"/>
  <c r="AR312" i="25" s="1"/>
  <c r="Q112" i="25"/>
  <c r="AR259" i="25" s="1"/>
  <c r="E100" i="25"/>
  <c r="Y109" i="25"/>
  <c r="AR424" i="25" s="1"/>
  <c r="M97" i="25"/>
  <c r="AR160" i="25" s="1"/>
  <c r="U106" i="25"/>
  <c r="AR337" i="25" s="1"/>
  <c r="I94" i="25"/>
  <c r="AR73" i="25" s="1"/>
  <c r="AC103" i="25"/>
  <c r="AR502" i="25" s="1"/>
  <c r="Z113" i="25"/>
  <c r="AR449" i="25" s="1"/>
  <c r="N101" i="25"/>
  <c r="AR185" i="25" s="1"/>
  <c r="AH110" i="25"/>
  <c r="AR614" i="25" s="1"/>
  <c r="V98" i="25"/>
  <c r="AR350" i="25" s="1"/>
  <c r="Y96" i="25"/>
  <c r="AR411" i="25" s="1"/>
  <c r="AK107" i="25"/>
  <c r="AR674" i="25" s="1"/>
  <c r="Y95" i="25"/>
  <c r="AR410" i="25" s="1"/>
  <c r="AD102" i="25"/>
  <c r="AR522" i="25" s="1"/>
  <c r="AH96" i="25"/>
  <c r="AR600" i="25" s="1"/>
  <c r="AB95" i="25"/>
  <c r="AR473" i="25" s="1"/>
  <c r="AK103" i="25"/>
  <c r="AR670" i="25" s="1"/>
  <c r="AD98" i="25"/>
  <c r="AR518" i="25" s="1"/>
  <c r="AD112" i="25"/>
  <c r="AR532" i="25" s="1"/>
  <c r="R100" i="25"/>
  <c r="AR268" i="25" s="1"/>
  <c r="O110" i="25"/>
  <c r="AR215" i="25" s="1"/>
  <c r="AL97" i="25"/>
  <c r="AR685" i="25" s="1"/>
  <c r="W107" i="25"/>
  <c r="AR380" i="25" s="1"/>
  <c r="K95" i="25"/>
  <c r="AR116" i="25" s="1"/>
  <c r="S104" i="25"/>
  <c r="AR293" i="25" s="1"/>
  <c r="V99" i="25"/>
  <c r="AR351" i="25" s="1"/>
  <c r="AA101" i="25"/>
  <c r="AR458" i="25" s="1"/>
  <c r="X111" i="25"/>
  <c r="AR405" i="25" s="1"/>
  <c r="L99" i="25"/>
  <c r="AR141" i="25" s="1"/>
  <c r="AF108" i="25"/>
  <c r="AR570" i="25" s="1"/>
  <c r="T96" i="25"/>
  <c r="AR306" i="25" s="1"/>
  <c r="AG93" i="25"/>
  <c r="AR576" i="25" s="1"/>
  <c r="AH97" i="25"/>
  <c r="AR601" i="25" s="1"/>
  <c r="S94" i="25"/>
  <c r="AR283" i="25" s="1"/>
  <c r="U95" i="25"/>
  <c r="AR326" i="25" s="1"/>
  <c r="AG99" i="25"/>
  <c r="AR582" i="25" s="1"/>
  <c r="O95" i="25"/>
  <c r="AR200" i="25" s="1"/>
  <c r="F112" i="25"/>
  <c r="AR28" i="25" s="1"/>
  <c r="AC99" i="25"/>
  <c r="AR498" i="25" s="1"/>
  <c r="Z109" i="25"/>
  <c r="AR445" i="25" s="1"/>
  <c r="N97" i="25"/>
  <c r="AR181" i="25" s="1"/>
  <c r="AH106" i="25"/>
  <c r="AR610" i="25" s="1"/>
  <c r="V94" i="25"/>
  <c r="AR346" i="25" s="1"/>
  <c r="AD103" i="25"/>
  <c r="AR523" i="25" s="1"/>
  <c r="O113" i="25"/>
  <c r="AR218" i="25" s="1"/>
  <c r="AL100" i="25"/>
  <c r="AR688" i="25" s="1"/>
  <c r="AI110" i="25"/>
  <c r="AR635" i="25" s="1"/>
  <c r="W98" i="25"/>
  <c r="AR371" i="25" s="1"/>
  <c r="H108" i="25"/>
  <c r="AR66" i="25" s="1"/>
  <c r="AE95" i="25"/>
  <c r="AR536" i="25" s="1"/>
  <c r="Y110" i="25"/>
  <c r="AR425" i="25" s="1"/>
  <c r="AC95" i="25"/>
  <c r="AR494" i="25" s="1"/>
  <c r="Z94" i="25"/>
  <c r="AR430" i="25" s="1"/>
  <c r="Q111" i="25"/>
  <c r="AR258" i="25" s="1"/>
  <c r="E99" i="25"/>
  <c r="J106" i="25"/>
  <c r="AR106" i="25" s="1"/>
  <c r="Z112" i="25"/>
  <c r="AR448" i="25" s="1"/>
  <c r="K110" i="25"/>
  <c r="AR131" i="25" s="1"/>
  <c r="G95" i="25"/>
  <c r="AR32" i="25" s="1"/>
  <c r="AM103" i="25"/>
  <c r="AR712" i="25" s="1"/>
  <c r="I104" i="25"/>
  <c r="AR83" i="25" s="1"/>
  <c r="V113" i="25"/>
  <c r="AR365" i="25" s="1"/>
  <c r="Q94" i="25"/>
  <c r="AR241" i="25" s="1"/>
  <c r="AB110" i="25"/>
  <c r="AR488" i="25" s="1"/>
  <c r="P98" i="25"/>
  <c r="AR224" i="25" s="1"/>
  <c r="M108" i="25"/>
  <c r="AR171" i="25" s="1"/>
  <c r="AJ95" i="25"/>
  <c r="AR641" i="25" s="1"/>
  <c r="U105" i="25"/>
  <c r="AR336" i="25" s="1"/>
  <c r="I93" i="25"/>
  <c r="AR72" i="25" s="1"/>
  <c r="Q102" i="25"/>
  <c r="AR249" i="25" s="1"/>
  <c r="AK111" i="25"/>
  <c r="AR678" i="25" s="1"/>
  <c r="Y99" i="25"/>
  <c r="AR414" i="25" s="1"/>
  <c r="V109" i="25"/>
  <c r="AR361" i="25" s="1"/>
  <c r="J97" i="25"/>
  <c r="AR97" i="25" s="1"/>
  <c r="AD106" i="25"/>
  <c r="AR526" i="25" s="1"/>
  <c r="R94" i="25"/>
  <c r="AR262" i="25" s="1"/>
  <c r="AC113" i="25"/>
  <c r="AR512" i="25" s="1"/>
  <c r="E108" i="25"/>
  <c r="Q110" i="25"/>
  <c r="AR257" i="25" s="1"/>
  <c r="Z108" i="25"/>
  <c r="AR444" i="25" s="1"/>
  <c r="N96" i="25"/>
  <c r="AR180" i="25" s="1"/>
  <c r="K106" i="25"/>
  <c r="AR127" i="25" s="1"/>
  <c r="AH93" i="25"/>
  <c r="AR597" i="25" s="1"/>
  <c r="S103" i="25"/>
  <c r="AR292" i="25" s="1"/>
  <c r="AA112" i="25"/>
  <c r="AR469" i="25" s="1"/>
  <c r="O100" i="25"/>
  <c r="AR205" i="25" s="1"/>
  <c r="AI109" i="25"/>
  <c r="AR634" i="25" s="1"/>
  <c r="W97" i="25"/>
  <c r="AR370" i="25" s="1"/>
  <c r="T107" i="25"/>
  <c r="AR317" i="25" s="1"/>
  <c r="H95" i="25"/>
  <c r="AR53" i="25" s="1"/>
  <c r="AB104" i="25"/>
  <c r="AR482" i="25" s="1"/>
  <c r="AJ103" i="25"/>
  <c r="AR649" i="25" s="1"/>
  <c r="V105" i="25"/>
  <c r="AR357" i="25" s="1"/>
  <c r="K109" i="25"/>
  <c r="AR130" i="25" s="1"/>
  <c r="R105" i="25"/>
  <c r="AR273" i="25" s="1"/>
  <c r="AF99" i="25"/>
  <c r="AR561" i="25" s="1"/>
  <c r="I102" i="25"/>
  <c r="AR81" i="25" s="1"/>
  <c r="M107" i="25"/>
  <c r="AR170" i="25" s="1"/>
  <c r="AJ94" i="25"/>
  <c r="AR640" i="25" s="1"/>
  <c r="AG104" i="25"/>
  <c r="AR587" i="25" s="1"/>
  <c r="S108" i="25"/>
  <c r="AR297" i="25" s="1"/>
  <c r="F102" i="25"/>
  <c r="AR18" i="25" s="1"/>
  <c r="N111" i="25"/>
  <c r="AR195" i="25" s="1"/>
  <c r="AK98" i="25"/>
  <c r="AR665" i="25" s="1"/>
  <c r="V108" i="25"/>
  <c r="AR360" i="25" s="1"/>
  <c r="J96" i="25"/>
  <c r="AR96" i="25" s="1"/>
  <c r="G106" i="25"/>
  <c r="AR43" i="25" s="1"/>
  <c r="AD93" i="25"/>
  <c r="AR513" i="25" s="1"/>
  <c r="O103" i="25"/>
  <c r="AR208" i="25" s="1"/>
  <c r="E98" i="25"/>
  <c r="Q101" i="25"/>
  <c r="AR248" i="25" s="1"/>
  <c r="AG107" i="25"/>
  <c r="AR590" i="25" s="1"/>
  <c r="M20" i="1"/>
  <c r="C21" i="1"/>
  <c r="M23" i="46"/>
  <c r="C24" i="46"/>
  <c r="M23" i="45"/>
  <c r="C24" i="45"/>
  <c r="M23" i="44"/>
  <c r="C24" i="44"/>
  <c r="M23" i="43"/>
  <c r="C24" i="43"/>
  <c r="C23" i="42"/>
  <c r="M22" i="42"/>
  <c r="M23" i="41"/>
  <c r="C24" i="41"/>
  <c r="M23" i="40"/>
  <c r="C24" i="40"/>
  <c r="M23" i="39"/>
  <c r="C24" i="39"/>
  <c r="M23" i="38"/>
  <c r="C24" i="38"/>
  <c r="C24" i="37"/>
  <c r="M23" i="37"/>
  <c r="M23" i="36"/>
  <c r="C24" i="36"/>
  <c r="M23" i="35"/>
  <c r="C24" i="35"/>
  <c r="M23" i="34"/>
  <c r="C24" i="34"/>
  <c r="C23" i="33"/>
  <c r="M22" i="33"/>
  <c r="C23" i="32"/>
  <c r="M22" i="32"/>
  <c r="C23" i="31"/>
  <c r="M22" i="31"/>
  <c r="M23" i="30"/>
  <c r="C24" i="30"/>
  <c r="C23" i="29"/>
  <c r="M22" i="29"/>
  <c r="M23" i="28"/>
  <c r="C24" i="28"/>
  <c r="C23" i="27"/>
  <c r="M22" i="27"/>
  <c r="M21" i="1" l="1"/>
  <c r="C22" i="1"/>
  <c r="M24" i="46"/>
  <c r="C25" i="46"/>
  <c r="M24" i="45"/>
  <c r="C25" i="45"/>
  <c r="M24" i="44"/>
  <c r="C25" i="44"/>
  <c r="M24" i="43"/>
  <c r="C25" i="43"/>
  <c r="M23" i="42"/>
  <c r="C24" i="42"/>
  <c r="M24" i="41"/>
  <c r="C25" i="41"/>
  <c r="M24" i="40"/>
  <c r="C25" i="40"/>
  <c r="M24" i="39"/>
  <c r="C25" i="39"/>
  <c r="M24" i="38"/>
  <c r="C25" i="38"/>
  <c r="C25" i="37"/>
  <c r="M24" i="37"/>
  <c r="M24" i="36"/>
  <c r="C25" i="36"/>
  <c r="M24" i="35"/>
  <c r="C25" i="35"/>
  <c r="M24" i="34"/>
  <c r="C25" i="34"/>
  <c r="M23" i="33"/>
  <c r="C24" i="33"/>
  <c r="M23" i="32"/>
  <c r="C24" i="32"/>
  <c r="M23" i="31"/>
  <c r="C24" i="31"/>
  <c r="M24" i="30"/>
  <c r="C25" i="30"/>
  <c r="M23" i="29"/>
  <c r="C24" i="29"/>
  <c r="M24" i="28"/>
  <c r="C25" i="28"/>
  <c r="M23" i="27"/>
  <c r="C24" i="27"/>
  <c r="M22" i="1" l="1"/>
  <c r="C23" i="1"/>
  <c r="M25" i="46"/>
  <c r="C26" i="46"/>
  <c r="M25" i="45"/>
  <c r="C26" i="45"/>
  <c r="M25" i="44"/>
  <c r="C26" i="44"/>
  <c r="M25" i="43"/>
  <c r="C26" i="43"/>
  <c r="M24" i="42"/>
  <c r="C25" i="42"/>
  <c r="M25" i="41"/>
  <c r="C26" i="41"/>
  <c r="M25" i="40"/>
  <c r="C26" i="40"/>
  <c r="M25" i="39"/>
  <c r="C26" i="39"/>
  <c r="M25" i="38"/>
  <c r="C26" i="38"/>
  <c r="C26" i="37"/>
  <c r="M25" i="37"/>
  <c r="M25" i="36"/>
  <c r="C26" i="36"/>
  <c r="M25" i="35"/>
  <c r="C26" i="35"/>
  <c r="M25" i="34"/>
  <c r="C26" i="34"/>
  <c r="M24" i="33"/>
  <c r="C25" i="33"/>
  <c r="M24" i="32"/>
  <c r="C25" i="32"/>
  <c r="M24" i="31"/>
  <c r="C25" i="31"/>
  <c r="M25" i="30"/>
  <c r="C26" i="30"/>
  <c r="M24" i="29"/>
  <c r="C25" i="29"/>
  <c r="M25" i="28"/>
  <c r="C26" i="28"/>
  <c r="M24" i="27"/>
  <c r="C25" i="27"/>
  <c r="M23" i="1" l="1"/>
  <c r="C24" i="1"/>
  <c r="C27" i="46"/>
  <c r="M26" i="46"/>
  <c r="C27" i="45"/>
  <c r="M26" i="45"/>
  <c r="C27" i="44"/>
  <c r="M26" i="44"/>
  <c r="C27" i="43"/>
  <c r="M26" i="43"/>
  <c r="M25" i="42"/>
  <c r="C26" i="42"/>
  <c r="C27" i="41"/>
  <c r="M26" i="41"/>
  <c r="C27" i="40"/>
  <c r="M26" i="40"/>
  <c r="C27" i="39"/>
  <c r="M26" i="39"/>
  <c r="C27" i="38"/>
  <c r="M26" i="38"/>
  <c r="C27" i="37"/>
  <c r="M26" i="37"/>
  <c r="C27" i="36"/>
  <c r="M26" i="36"/>
  <c r="C27" i="35"/>
  <c r="M26" i="35"/>
  <c r="C27" i="34"/>
  <c r="M26" i="34"/>
  <c r="M25" i="33"/>
  <c r="C26" i="33"/>
  <c r="M25" i="32"/>
  <c r="C26" i="32"/>
  <c r="M25" i="31"/>
  <c r="C26" i="31"/>
  <c r="C27" i="30"/>
  <c r="M26" i="30"/>
  <c r="M25" i="29"/>
  <c r="C26" i="29"/>
  <c r="C27" i="28"/>
  <c r="M26" i="28"/>
  <c r="M25" i="27"/>
  <c r="C26" i="27"/>
  <c r="M24" i="1" l="1"/>
  <c r="C25" i="1"/>
  <c r="M27" i="46"/>
  <c r="C28" i="46"/>
  <c r="M27" i="45"/>
  <c r="C28" i="45"/>
  <c r="M27" i="44"/>
  <c r="C28" i="44"/>
  <c r="M27" i="43"/>
  <c r="C28" i="43"/>
  <c r="C27" i="42"/>
  <c r="M26" i="42"/>
  <c r="M27" i="41"/>
  <c r="C28" i="41"/>
  <c r="M27" i="40"/>
  <c r="C28" i="40"/>
  <c r="M27" i="39"/>
  <c r="C28" i="39"/>
  <c r="M27" i="38"/>
  <c r="C28" i="38"/>
  <c r="C28" i="37"/>
  <c r="M27" i="37"/>
  <c r="M27" i="36"/>
  <c r="C28" i="36"/>
  <c r="M27" i="35"/>
  <c r="C28" i="35"/>
  <c r="M27" i="34"/>
  <c r="C28" i="34"/>
  <c r="C27" i="33"/>
  <c r="M26" i="33"/>
  <c r="C27" i="32"/>
  <c r="M26" i="32"/>
  <c r="C27" i="31"/>
  <c r="M26" i="31"/>
  <c r="M27" i="30"/>
  <c r="C28" i="30"/>
  <c r="C27" i="29"/>
  <c r="M26" i="29"/>
  <c r="M27" i="28"/>
  <c r="C28" i="28"/>
  <c r="C27" i="27"/>
  <c r="M26" i="27"/>
  <c r="M25" i="1" l="1"/>
  <c r="C26" i="1"/>
  <c r="M28" i="46"/>
  <c r="C29" i="46"/>
  <c r="M28" i="45"/>
  <c r="C29" i="45"/>
  <c r="M28" i="44"/>
  <c r="C29" i="44"/>
  <c r="M28" i="43"/>
  <c r="C29" i="43"/>
  <c r="M27" i="42"/>
  <c r="C28" i="42"/>
  <c r="M28" i="41"/>
  <c r="C29" i="41"/>
  <c r="M28" i="40"/>
  <c r="C29" i="40"/>
  <c r="M28" i="39"/>
  <c r="C29" i="39"/>
  <c r="M28" i="38"/>
  <c r="C29" i="38"/>
  <c r="C29" i="37"/>
  <c r="M28" i="37"/>
  <c r="M28" i="36"/>
  <c r="C29" i="36"/>
  <c r="M28" i="35"/>
  <c r="C29" i="35"/>
  <c r="M28" i="34"/>
  <c r="C29" i="34"/>
  <c r="M27" i="33"/>
  <c r="C28" i="33"/>
  <c r="M27" i="32"/>
  <c r="C28" i="32"/>
  <c r="M27" i="31"/>
  <c r="C28" i="31"/>
  <c r="M28" i="30"/>
  <c r="C29" i="30"/>
  <c r="M27" i="29"/>
  <c r="C28" i="29"/>
  <c r="M28" i="28"/>
  <c r="C29" i="28"/>
  <c r="M27" i="27"/>
  <c r="C28" i="27"/>
  <c r="M26" i="1" l="1"/>
  <c r="C27" i="1"/>
  <c r="M29" i="46"/>
  <c r="C30" i="46"/>
  <c r="M29" i="45"/>
  <c r="C30" i="45"/>
  <c r="M29" i="44"/>
  <c r="C30" i="44"/>
  <c r="M29" i="43"/>
  <c r="C30" i="43"/>
  <c r="M28" i="42"/>
  <c r="C29" i="42"/>
  <c r="M29" i="41"/>
  <c r="C30" i="41"/>
  <c r="M29" i="40"/>
  <c r="C30" i="40"/>
  <c r="M29" i="39"/>
  <c r="C30" i="39"/>
  <c r="M29" i="38"/>
  <c r="C30" i="38"/>
  <c r="C30" i="37"/>
  <c r="M29" i="37"/>
  <c r="M29" i="36"/>
  <c r="C30" i="36"/>
  <c r="M29" i="35"/>
  <c r="C30" i="35"/>
  <c r="M29" i="34"/>
  <c r="C30" i="34"/>
  <c r="M28" i="33"/>
  <c r="C29" i="33"/>
  <c r="M28" i="32"/>
  <c r="C29" i="32"/>
  <c r="M28" i="31"/>
  <c r="C29" i="31"/>
  <c r="M29" i="30"/>
  <c r="C30" i="30"/>
  <c r="M28" i="29"/>
  <c r="C29" i="29"/>
  <c r="C30" i="29" s="1"/>
  <c r="M29" i="28"/>
  <c r="C30" i="28"/>
  <c r="M28" i="27"/>
  <c r="C29" i="27"/>
  <c r="C31" i="29" l="1"/>
  <c r="M30" i="29"/>
  <c r="M27" i="1"/>
  <c r="C28" i="1"/>
  <c r="C31" i="46"/>
  <c r="M30" i="46"/>
  <c r="C31" i="45"/>
  <c r="M30" i="45"/>
  <c r="C31" i="44"/>
  <c r="M30" i="44"/>
  <c r="C31" i="43"/>
  <c r="M30" i="43"/>
  <c r="M29" i="42"/>
  <c r="C30" i="42"/>
  <c r="C31" i="41"/>
  <c r="M30" i="41"/>
  <c r="C31" i="40"/>
  <c r="M30" i="40"/>
  <c r="C31" i="39"/>
  <c r="M30" i="39"/>
  <c r="C31" i="38"/>
  <c r="M30" i="38"/>
  <c r="C31" i="37"/>
  <c r="M30" i="37"/>
  <c r="C31" i="36"/>
  <c r="M30" i="36"/>
  <c r="C31" i="35"/>
  <c r="M30" i="35"/>
  <c r="C31" i="34"/>
  <c r="M30" i="34"/>
  <c r="M29" i="33"/>
  <c r="C30" i="33"/>
  <c r="M29" i="32"/>
  <c r="C30" i="32"/>
  <c r="M29" i="31"/>
  <c r="C30" i="31"/>
  <c r="C31" i="30"/>
  <c r="M30" i="30"/>
  <c r="M29" i="29"/>
  <c r="C31" i="28"/>
  <c r="M30" i="28"/>
  <c r="M29" i="27"/>
  <c r="C30" i="27"/>
  <c r="C32" i="29" l="1"/>
  <c r="M31" i="29"/>
  <c r="M28" i="1"/>
  <c r="C29" i="1"/>
  <c r="M31" i="46"/>
  <c r="C32" i="46"/>
  <c r="M31" i="45"/>
  <c r="C32" i="45"/>
  <c r="M31" i="44"/>
  <c r="C32" i="44"/>
  <c r="M31" i="43"/>
  <c r="C32" i="43"/>
  <c r="C31" i="42"/>
  <c r="M30" i="42"/>
  <c r="M31" i="41"/>
  <c r="C32" i="41"/>
  <c r="M31" i="40"/>
  <c r="C32" i="40"/>
  <c r="M31" i="39"/>
  <c r="C32" i="39"/>
  <c r="M31" i="38"/>
  <c r="C32" i="38"/>
  <c r="C32" i="37"/>
  <c r="M31" i="37"/>
  <c r="M31" i="36"/>
  <c r="C32" i="36"/>
  <c r="M31" i="35"/>
  <c r="C32" i="35"/>
  <c r="M31" i="34"/>
  <c r="C32" i="34"/>
  <c r="C31" i="33"/>
  <c r="M30" i="33"/>
  <c r="C31" i="32"/>
  <c r="M30" i="32"/>
  <c r="C31" i="31"/>
  <c r="M30" i="31"/>
  <c r="M31" i="30"/>
  <c r="C32" i="30"/>
  <c r="M31" i="28"/>
  <c r="C32" i="28"/>
  <c r="C31" i="27"/>
  <c r="M30" i="27"/>
  <c r="M32" i="29" l="1"/>
  <c r="C33" i="29"/>
  <c r="M29" i="1"/>
  <c r="C30" i="1"/>
  <c r="M32" i="46"/>
  <c r="C33" i="46"/>
  <c r="C34" i="46" s="1"/>
  <c r="M32" i="45"/>
  <c r="C33" i="45"/>
  <c r="C34" i="45" s="1"/>
  <c r="M32" i="44"/>
  <c r="C33" i="44"/>
  <c r="C34" i="44" s="1"/>
  <c r="M32" i="43"/>
  <c r="C33" i="43"/>
  <c r="C34" i="43" s="1"/>
  <c r="M31" i="42"/>
  <c r="C32" i="42"/>
  <c r="M32" i="41"/>
  <c r="C33" i="41"/>
  <c r="C34" i="41" s="1"/>
  <c r="M32" i="40"/>
  <c r="C33" i="40"/>
  <c r="C34" i="40" s="1"/>
  <c r="M32" i="39"/>
  <c r="C33" i="39"/>
  <c r="C34" i="39" s="1"/>
  <c r="M32" i="38"/>
  <c r="C33" i="38"/>
  <c r="C34" i="38" s="1"/>
  <c r="C33" i="37"/>
  <c r="C34" i="37" s="1"/>
  <c r="M32" i="37"/>
  <c r="M32" i="36"/>
  <c r="C33" i="36"/>
  <c r="C34" i="36" s="1"/>
  <c r="M32" i="35"/>
  <c r="C33" i="35"/>
  <c r="C34" i="35" s="1"/>
  <c r="M32" i="34"/>
  <c r="C33" i="34"/>
  <c r="C34" i="34" s="1"/>
  <c r="M31" i="33"/>
  <c r="C32" i="33"/>
  <c r="M31" i="32"/>
  <c r="C32" i="32"/>
  <c r="M31" i="31"/>
  <c r="C32" i="31"/>
  <c r="M32" i="30"/>
  <c r="C33" i="30"/>
  <c r="C34" i="30" s="1"/>
  <c r="M32" i="28"/>
  <c r="C33" i="28"/>
  <c r="C34" i="28" s="1"/>
  <c r="M31" i="27"/>
  <c r="C32" i="27"/>
  <c r="C35" i="43" l="1"/>
  <c r="M34" i="43"/>
  <c r="C35" i="44"/>
  <c r="M34" i="44"/>
  <c r="C35" i="34"/>
  <c r="M34" i="34"/>
  <c r="C35" i="38"/>
  <c r="M34" i="38"/>
  <c r="C35" i="39"/>
  <c r="M34" i="39"/>
  <c r="C35" i="35"/>
  <c r="M34" i="35"/>
  <c r="C35" i="37"/>
  <c r="M34" i="37"/>
  <c r="C35" i="46"/>
  <c r="M34" i="46"/>
  <c r="C35" i="45"/>
  <c r="M34" i="45"/>
  <c r="C35" i="40"/>
  <c r="M34" i="40"/>
  <c r="C35" i="28"/>
  <c r="M34" i="28"/>
  <c r="C35" i="41"/>
  <c r="M34" i="41"/>
  <c r="C35" i="30"/>
  <c r="M34" i="30"/>
  <c r="C35" i="36"/>
  <c r="M34" i="36"/>
  <c r="C34" i="29"/>
  <c r="M33" i="29"/>
  <c r="C31" i="1"/>
  <c r="M30" i="1"/>
  <c r="M33" i="46"/>
  <c r="M33" i="45"/>
  <c r="M33" i="44"/>
  <c r="M33" i="43"/>
  <c r="M32" i="42"/>
  <c r="C33" i="42"/>
  <c r="C34" i="42" s="1"/>
  <c r="M33" i="41"/>
  <c r="M33" i="40"/>
  <c r="M33" i="39"/>
  <c r="M33" i="38"/>
  <c r="M33" i="37"/>
  <c r="M33" i="36"/>
  <c r="M33" i="35"/>
  <c r="M33" i="34"/>
  <c r="M32" i="33"/>
  <c r="C33" i="33"/>
  <c r="C34" i="33" s="1"/>
  <c r="M32" i="32"/>
  <c r="C33" i="32"/>
  <c r="C34" i="32" s="1"/>
  <c r="M32" i="31"/>
  <c r="C33" i="31"/>
  <c r="C34" i="31" s="1"/>
  <c r="M33" i="30"/>
  <c r="M33" i="28"/>
  <c r="M32" i="27"/>
  <c r="C33" i="27"/>
  <c r="C34" i="27" s="1"/>
  <c r="M35" i="35" l="1"/>
  <c r="C36" i="35"/>
  <c r="C36" i="28"/>
  <c r="M35" i="28"/>
  <c r="M35" i="39"/>
  <c r="C36" i="39"/>
  <c r="M35" i="34"/>
  <c r="C36" i="34"/>
  <c r="C35" i="33"/>
  <c r="M34" i="33"/>
  <c r="C36" i="40"/>
  <c r="M35" i="40"/>
  <c r="M35" i="38"/>
  <c r="C36" i="38"/>
  <c r="M35" i="45"/>
  <c r="C36" i="45"/>
  <c r="C36" i="36"/>
  <c r="M35" i="36"/>
  <c r="C36" i="46"/>
  <c r="M35" i="46"/>
  <c r="M35" i="44"/>
  <c r="C36" i="44"/>
  <c r="C36" i="41"/>
  <c r="M35" i="41"/>
  <c r="C35" i="27"/>
  <c r="M34" i="27"/>
  <c r="C35" i="29"/>
  <c r="M34" i="29"/>
  <c r="C35" i="31"/>
  <c r="M34" i="31"/>
  <c r="C35" i="32"/>
  <c r="M34" i="32"/>
  <c r="C35" i="42"/>
  <c r="M34" i="42"/>
  <c r="M35" i="30"/>
  <c r="C36" i="30"/>
  <c r="M35" i="37"/>
  <c r="C36" i="37"/>
  <c r="M35" i="43"/>
  <c r="C36" i="43"/>
  <c r="M31" i="1"/>
  <c r="C32" i="1"/>
  <c r="M33" i="42"/>
  <c r="M33" i="33"/>
  <c r="M33" i="32"/>
  <c r="M33" i="31"/>
  <c r="M33" i="27"/>
  <c r="M36" i="40" l="1"/>
  <c r="C37" i="40"/>
  <c r="C36" i="42"/>
  <c r="M35" i="42"/>
  <c r="C37" i="46"/>
  <c r="M36" i="46"/>
  <c r="C37" i="36"/>
  <c r="M36" i="36"/>
  <c r="M36" i="30"/>
  <c r="C37" i="30"/>
  <c r="C37" i="34"/>
  <c r="M36" i="34"/>
  <c r="M36" i="41"/>
  <c r="C37" i="41"/>
  <c r="C36" i="33"/>
  <c r="M35" i="33"/>
  <c r="M36" i="28"/>
  <c r="C37" i="28"/>
  <c r="C37" i="44"/>
  <c r="M36" i="44"/>
  <c r="C37" i="39"/>
  <c r="M36" i="39"/>
  <c r="C37" i="38"/>
  <c r="M36" i="38"/>
  <c r="M36" i="35"/>
  <c r="C37" i="35"/>
  <c r="M35" i="32"/>
  <c r="C36" i="32"/>
  <c r="C36" i="31"/>
  <c r="M35" i="31"/>
  <c r="M36" i="43"/>
  <c r="C37" i="43"/>
  <c r="C37" i="45"/>
  <c r="M36" i="45"/>
  <c r="M35" i="29"/>
  <c r="C36" i="29"/>
  <c r="C37" i="37"/>
  <c r="M36" i="37"/>
  <c r="C36" i="27"/>
  <c r="M35" i="27"/>
  <c r="M32" i="1"/>
  <c r="C33" i="1"/>
  <c r="M37" i="45" l="1"/>
  <c r="C38" i="45"/>
  <c r="M37" i="36"/>
  <c r="C38" i="36"/>
  <c r="C38" i="46"/>
  <c r="M37" i="46"/>
  <c r="C38" i="39"/>
  <c r="M37" i="39"/>
  <c r="C38" i="34"/>
  <c r="M37" i="34"/>
  <c r="C37" i="42"/>
  <c r="M36" i="42"/>
  <c r="M36" i="29"/>
  <c r="C37" i="29"/>
  <c r="C38" i="38"/>
  <c r="M37" i="38"/>
  <c r="M37" i="30"/>
  <c r="C38" i="30"/>
  <c r="C38" i="43"/>
  <c r="M37" i="43"/>
  <c r="C38" i="44"/>
  <c r="M37" i="44"/>
  <c r="M37" i="28"/>
  <c r="C38" i="28"/>
  <c r="C38" i="35"/>
  <c r="M37" i="35"/>
  <c r="C38" i="41"/>
  <c r="M37" i="41"/>
  <c r="C38" i="40"/>
  <c r="M37" i="40"/>
  <c r="C37" i="31"/>
  <c r="M36" i="31"/>
  <c r="M36" i="32"/>
  <c r="C37" i="32"/>
  <c r="M36" i="27"/>
  <c r="C37" i="27"/>
  <c r="C37" i="33"/>
  <c r="M36" i="33"/>
  <c r="C38" i="37"/>
  <c r="M37" i="37"/>
  <c r="C34" i="1"/>
  <c r="M33" i="1"/>
  <c r="M37" i="42" l="1"/>
  <c r="C38" i="42"/>
  <c r="C39" i="44"/>
  <c r="M38" i="44"/>
  <c r="M38" i="34"/>
  <c r="C39" i="34"/>
  <c r="C38" i="27"/>
  <c r="M37" i="27"/>
  <c r="C39" i="28"/>
  <c r="M38" i="28"/>
  <c r="M37" i="32"/>
  <c r="C38" i="32"/>
  <c r="C39" i="43"/>
  <c r="M38" i="43"/>
  <c r="M37" i="29"/>
  <c r="C38" i="29"/>
  <c r="C39" i="45"/>
  <c r="M38" i="45"/>
  <c r="C38" i="31"/>
  <c r="M37" i="31"/>
  <c r="C39" i="39"/>
  <c r="M38" i="39"/>
  <c r="C39" i="30"/>
  <c r="M38" i="30"/>
  <c r="M38" i="40"/>
  <c r="C39" i="40"/>
  <c r="C39" i="46"/>
  <c r="M38" i="46"/>
  <c r="C39" i="36"/>
  <c r="M38" i="36"/>
  <c r="M38" i="37"/>
  <c r="C39" i="37"/>
  <c r="M38" i="41"/>
  <c r="C39" i="41"/>
  <c r="M38" i="38"/>
  <c r="C39" i="38"/>
  <c r="C38" i="33"/>
  <c r="M37" i="33"/>
  <c r="M38" i="35"/>
  <c r="C39" i="35"/>
  <c r="C35" i="1"/>
  <c r="M34" i="1"/>
  <c r="M39" i="30" l="1"/>
  <c r="C40" i="30"/>
  <c r="C40" i="39"/>
  <c r="M39" i="39"/>
  <c r="M38" i="31"/>
  <c r="C39" i="31"/>
  <c r="M39" i="41"/>
  <c r="C40" i="41"/>
  <c r="M39" i="37"/>
  <c r="C40" i="37"/>
  <c r="M39" i="44"/>
  <c r="C40" i="44"/>
  <c r="M39" i="38"/>
  <c r="C40" i="38"/>
  <c r="C40" i="45"/>
  <c r="M39" i="45"/>
  <c r="C39" i="42"/>
  <c r="M38" i="42"/>
  <c r="M38" i="32"/>
  <c r="C39" i="32"/>
  <c r="M39" i="28"/>
  <c r="C40" i="28"/>
  <c r="M38" i="27"/>
  <c r="C39" i="27"/>
  <c r="C40" i="34"/>
  <c r="M39" i="34"/>
  <c r="M39" i="36"/>
  <c r="C40" i="36"/>
  <c r="C40" i="35"/>
  <c r="M39" i="35"/>
  <c r="C39" i="29"/>
  <c r="M38" i="29"/>
  <c r="M39" i="46"/>
  <c r="C40" i="46"/>
  <c r="C40" i="40"/>
  <c r="M39" i="40"/>
  <c r="M38" i="33"/>
  <c r="C39" i="33"/>
  <c r="M39" i="43"/>
  <c r="C40" i="43"/>
  <c r="C36" i="1"/>
  <c r="M35" i="1"/>
  <c r="C41" i="44" l="1"/>
  <c r="M40" i="44"/>
  <c r="C41" i="37"/>
  <c r="M40" i="37"/>
  <c r="M39" i="32"/>
  <c r="C40" i="32"/>
  <c r="M39" i="27"/>
  <c r="C40" i="27"/>
  <c r="C41" i="46"/>
  <c r="M40" i="46"/>
  <c r="C41" i="41"/>
  <c r="M40" i="41"/>
  <c r="C40" i="42"/>
  <c r="M39" i="42"/>
  <c r="C41" i="39"/>
  <c r="M40" i="39"/>
  <c r="M40" i="40"/>
  <c r="C41" i="40"/>
  <c r="C41" i="28"/>
  <c r="M40" i="28"/>
  <c r="M39" i="29"/>
  <c r="C40" i="29"/>
  <c r="M40" i="35"/>
  <c r="C41" i="35"/>
  <c r="C41" i="38"/>
  <c r="M40" i="38"/>
  <c r="M40" i="30"/>
  <c r="C41" i="30"/>
  <c r="M39" i="31"/>
  <c r="C40" i="31"/>
  <c r="C41" i="43"/>
  <c r="M40" i="43"/>
  <c r="M40" i="36"/>
  <c r="C41" i="36"/>
  <c r="C41" i="45"/>
  <c r="M40" i="45"/>
  <c r="C40" i="33"/>
  <c r="M39" i="33"/>
  <c r="C41" i="34"/>
  <c r="M40" i="34"/>
  <c r="C37" i="1"/>
  <c r="M36" i="1"/>
  <c r="C42" i="35" l="1"/>
  <c r="M42" i="35" s="1"/>
  <c r="M41" i="35"/>
  <c r="M41" i="41"/>
  <c r="C42" i="41"/>
  <c r="M42" i="41" s="1"/>
  <c r="C42" i="46"/>
  <c r="M42" i="46" s="1"/>
  <c r="M41" i="46"/>
  <c r="M41" i="28"/>
  <c r="C42" i="28"/>
  <c r="M42" i="28" s="1"/>
  <c r="C42" i="40"/>
  <c r="M42" i="40" s="1"/>
  <c r="M41" i="40"/>
  <c r="M41" i="43"/>
  <c r="C42" i="43"/>
  <c r="M42" i="43" s="1"/>
  <c r="M40" i="29"/>
  <c r="C41" i="29"/>
  <c r="M40" i="32"/>
  <c r="C41" i="32"/>
  <c r="C42" i="30"/>
  <c r="M42" i="30" s="1"/>
  <c r="M41" i="30"/>
  <c r="M41" i="34"/>
  <c r="C42" i="34"/>
  <c r="M42" i="34" s="1"/>
  <c r="C42" i="39"/>
  <c r="M42" i="39" s="1"/>
  <c r="M41" i="39"/>
  <c r="C42" i="37"/>
  <c r="M42" i="37" s="1"/>
  <c r="M41" i="37"/>
  <c r="M41" i="45"/>
  <c r="C42" i="45"/>
  <c r="M42" i="45" s="1"/>
  <c r="C42" i="36"/>
  <c r="M42" i="36" s="1"/>
  <c r="M41" i="36"/>
  <c r="M40" i="27"/>
  <c r="C41" i="27"/>
  <c r="C41" i="31"/>
  <c r="M40" i="31"/>
  <c r="C41" i="33"/>
  <c r="M40" i="33"/>
  <c r="C42" i="38"/>
  <c r="M42" i="38" s="1"/>
  <c r="M41" i="38"/>
  <c r="C41" i="42"/>
  <c r="M40" i="42"/>
  <c r="M41" i="44"/>
  <c r="C42" i="44"/>
  <c r="M42" i="44" s="1"/>
  <c r="C38" i="1"/>
  <c r="M37" i="1"/>
  <c r="L50" i="26"/>
  <c r="L5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1" i="26"/>
  <c r="L53" i="26"/>
  <c r="M41" i="27" l="1"/>
  <c r="C42" i="27"/>
  <c r="M42" i="27" s="1"/>
  <c r="M41" i="33"/>
  <c r="C42" i="33"/>
  <c r="M42" i="33" s="1"/>
  <c r="C42" i="32"/>
  <c r="M42" i="32" s="1"/>
  <c r="M41" i="32"/>
  <c r="C42" i="29"/>
  <c r="M42" i="29" s="1"/>
  <c r="M41" i="29"/>
  <c r="C42" i="31"/>
  <c r="M42" i="31" s="1"/>
  <c r="M41" i="31"/>
  <c r="C42" i="42"/>
  <c r="M42" i="42" s="1"/>
  <c r="M41" i="42"/>
  <c r="C39" i="1"/>
  <c r="M38" i="1"/>
  <c r="M39" i="1" l="1"/>
  <c r="C40" i="1"/>
  <c r="M40" i="1" l="1"/>
  <c r="C41" i="1"/>
  <c r="M41" i="1" l="1"/>
  <c r="C42" i="1"/>
  <c r="M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E4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Staff:</t>
        </r>
        <r>
          <rPr>
            <sz val="8"/>
            <color indexed="81"/>
            <rFont val="Tahoma"/>
            <family val="2"/>
          </rPr>
          <t xml:space="preserve">
Changed from 14 to 10
</t>
        </r>
      </text>
    </comment>
  </commentList>
</comments>
</file>

<file path=xl/sharedStrings.xml><?xml version="1.0" encoding="utf-8"?>
<sst xmlns="http://schemas.openxmlformats.org/spreadsheetml/2006/main" count="956" uniqueCount="42">
  <si>
    <t>EIA Price</t>
  </si>
  <si>
    <t>MECS</t>
  </si>
  <si>
    <t>Predicted</t>
  </si>
  <si>
    <t>Residual</t>
  </si>
  <si>
    <t>Resid^2</t>
  </si>
  <si>
    <t>Interpolated Residual</t>
  </si>
  <si>
    <t>Calibrated Prediction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</si>
  <si>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</si>
  <si>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</si>
  <si>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</si>
  <si>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</si>
  <si>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</si>
  <si>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</si>
  <si>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</si>
  <si>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</si>
  <si>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</si>
  <si>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</si>
  <si>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</si>
  <si>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</si>
  <si>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</si>
  <si>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</si>
  <si>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</si>
  <si>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</si>
  <si>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</si>
  <si>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</si>
  <si>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</si>
  <si>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</si>
  <si>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</si>
  <si>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Copy Values</t>
  </si>
  <si>
    <t>Paste Special - Transpose</t>
  </si>
  <si>
    <t>Link to ASM Spreadsheet</t>
  </si>
  <si>
    <t>($/mcf)</t>
  </si>
  <si>
    <t>Year</t>
  </si>
  <si>
    <t>NAICS</t>
  </si>
  <si>
    <t>Revised Prices - Directly from MECS, rather than calculated</t>
  </si>
  <si>
    <t>Constraints</t>
  </si>
  <si>
    <t xml:space="preserve"> $/MMBtu</t>
  </si>
  <si>
    <t>Adjusted Residual</t>
  </si>
  <si>
    <t>See data starting in column AO</t>
  </si>
  <si>
    <t>EIA Price $/Mbtu</t>
  </si>
  <si>
    <t>`</t>
  </si>
  <si>
    <t>Copy values - to be transposed in area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</si>
</sst>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2" fontId="0" fillId="4" borderId="0" xfId="0" applyNumberFormat="1" applyFill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/>
    <xf numFmtId="0" fontId="0" fillId="6" borderId="1" xfId="0" applyFill="1" applyBorder="1"/>
    <xf numFmtId="2" fontId="0" fillId="6" borderId="0" xfId="0" applyNumberFormat="1" applyFill="1"/>
    <xf numFmtId="0" fontId="0" fillId="0" borderId="2" xfId="0" applyBorder="1" applyAlignment="1">
      <alignment horizontal="center"/>
    </xf>
    <xf numFmtId="0" fontId="4" fillId="0" borderId="2" xfId="0" applyFont="1" applyBorder="1"/>
    <xf numFmtId="0" fontId="4" fillId="0" borderId="0" xfId="0" applyFont="1" applyAlignment="1">
      <alignment wrapText="1"/>
    </xf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tyles" Target="styles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'Gas-311'!$N$6</c:f>
              <c:strCache>
                <c:ptCount val="1"/>
                <c:pt idx="0">
                  <c:v>EIA Price $/Mbtu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'Gas-311'!$M$7:$M$43</c:f>
              <c:numCache>
                <c:formatCode>General</c:formatCode>
                <c:ptCount val="3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'Gas-311'!$N$7:$N$43</c:f>
              <c:numCache>
                <c:formatCode>General</c:formatCode>
                <c:ptCount val="37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B8-4DA6-B65B-06B6464660F6}"/>
            </c:ext>
          </c:extLst>
        </c:ser>
        <c:ser>
          <c:idx val="1"/>
          <c:order val="1"/>
          <c:tx>
            <c:strRef>
              <c:f>'Gas-311'!$O$6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'Gas-311'!$M$7:$M$43</c:f>
              <c:numCache>
                <c:formatCode>General</c:formatCode>
                <c:ptCount val="3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'Gas-311'!$O$7:$O$43</c:f>
              <c:numCache>
                <c:formatCode>General</c:formatCode>
                <c:ptCount val="37"/>
                <c:pt idx="2">
                  <c:v>4.21</c:v>
                </c:pt>
                <c:pt idx="5">
                  <c:v>2.91</c:v>
                </c:pt>
                <c:pt idx="8">
                  <c:v>2.6970000000000001</c:v>
                </c:pt>
                <c:pt idx="11">
                  <c:v>2.85</c:v>
                </c:pt>
                <c:pt idx="15">
                  <c:v>2.95</c:v>
                </c:pt>
                <c:pt idx="19">
                  <c:v>4.38</c:v>
                </c:pt>
                <c:pt idx="23">
                  <c:v>7.54</c:v>
                </c:pt>
                <c:pt idx="27">
                  <c:v>5.85</c:v>
                </c:pt>
                <c:pt idx="31">
                  <c:v>5.48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B8-4DA6-B65B-06B6464660F6}"/>
            </c:ext>
          </c:extLst>
        </c:ser>
        <c:ser>
          <c:idx val="2"/>
          <c:order val="2"/>
          <c:tx>
            <c:strRef>
              <c:f>'Gas-311'!$P$6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'Gas-311'!$M$7:$M$43</c:f>
              <c:numCache>
                <c:formatCode>General</c:formatCode>
                <c:ptCount val="37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'Gas-311'!$P$7:$P$43</c:f>
              <c:numCache>
                <c:formatCode>0.000</c:formatCode>
                <c:ptCount val="37"/>
                <c:pt idx="1">
                  <c:v>4.4514925322533418</c:v>
                </c:pt>
                <c:pt idx="2">
                  <c:v>4.21</c:v>
                </c:pt>
                <c:pt idx="3">
                  <c:v>3.4550856914289083</c:v>
                </c:pt>
                <c:pt idx="4">
                  <c:v>3.0179051739759304</c:v>
                </c:pt>
                <c:pt idx="5">
                  <c:v>2.91</c:v>
                </c:pt>
                <c:pt idx="6">
                  <c:v>2.9206598839447717</c:v>
                </c:pt>
                <c:pt idx="7">
                  <c:v>2.9020005087967569</c:v>
                </c:pt>
                <c:pt idx="8">
                  <c:v>2.6970000000000001</c:v>
                </c:pt>
                <c:pt idx="9">
                  <c:v>2.7398719292314171</c:v>
                </c:pt>
                <c:pt idx="10">
                  <c:v>2.9120816211742957</c:v>
                </c:pt>
                <c:pt idx="11">
                  <c:v>2.85</c:v>
                </c:pt>
                <c:pt idx="12">
                  <c:v>2.5472203621852425</c:v>
                </c:pt>
                <c:pt idx="13">
                  <c:v>3.1367433588455738</c:v>
                </c:pt>
                <c:pt idx="14">
                  <c:v>3.3593022678377711</c:v>
                </c:pt>
                <c:pt idx="15">
                  <c:v>2.95</c:v>
                </c:pt>
                <c:pt idx="16">
                  <c:v>3.0165421673945576</c:v>
                </c:pt>
                <c:pt idx="17">
                  <c:v>4.3210863744195454</c:v>
                </c:pt>
                <c:pt idx="18">
                  <c:v>5.262383592291255</c:v>
                </c:pt>
                <c:pt idx="19">
                  <c:v>4.38</c:v>
                </c:pt>
                <c:pt idx="20">
                  <c:v>5.7540039738093194</c:v>
                </c:pt>
                <c:pt idx="21">
                  <c:v>6.3793989283151253</c:v>
                </c:pt>
                <c:pt idx="22">
                  <c:v>8.0951615578003135</c:v>
                </c:pt>
                <c:pt idx="23">
                  <c:v>7.54</c:v>
                </c:pt>
                <c:pt idx="24">
                  <c:v>7.4884476524197208</c:v>
                </c:pt>
                <c:pt idx="25">
                  <c:v>9.4095640528079976</c:v>
                </c:pt>
                <c:pt idx="26">
                  <c:v>5.9606706355023391</c:v>
                </c:pt>
                <c:pt idx="27">
                  <c:v>5.85</c:v>
                </c:pt>
                <c:pt idx="28">
                  <c:v>5.4369000350380485</c:v>
                </c:pt>
                <c:pt idx="29">
                  <c:v>4.1805745382997106</c:v>
                </c:pt>
                <c:pt idx="30">
                  <c:v>4.6330667534462942</c:v>
                </c:pt>
                <c:pt idx="31">
                  <c:v>5.48</c:v>
                </c:pt>
                <c:pt idx="32">
                  <c:v>4.0734262451507934</c:v>
                </c:pt>
                <c:pt idx="33">
                  <c:v>3.5213492876067067</c:v>
                </c:pt>
                <c:pt idx="34">
                  <c:v>3.9893261762010823</c:v>
                </c:pt>
                <c:pt idx="35">
                  <c:v>4.168330465831291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B8-4DA6-B65B-06B646466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3056"/>
        <c:axId val="178102272"/>
      </c:lineChart>
      <c:catAx>
        <c:axId val="145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1022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102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0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77670004841627804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'Gas-312'!$N$6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'Gas-312'!$N$7:$N$42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C-4B89-BD9C-000EA31B1C76}"/>
            </c:ext>
          </c:extLst>
        </c:ser>
        <c:ser>
          <c:idx val="1"/>
          <c:order val="1"/>
          <c:tx>
            <c:strRef>
              <c:f>'Gas-312'!$O$6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'Gas-312'!$O$7:$O$42</c:f>
              <c:numCache>
                <c:formatCode>General</c:formatCode>
                <c:ptCount val="36"/>
                <c:pt idx="2">
                  <c:v>4.6100000000000003</c:v>
                </c:pt>
                <c:pt idx="5">
                  <c:v>3.46</c:v>
                </c:pt>
                <c:pt idx="8">
                  <c:v>2.5539999999999998</c:v>
                </c:pt>
                <c:pt idx="11">
                  <c:v>3.37</c:v>
                </c:pt>
                <c:pt idx="15">
                  <c:v>3.22</c:v>
                </c:pt>
                <c:pt idx="19">
                  <c:v>4.3899999999999997</c:v>
                </c:pt>
                <c:pt idx="23">
                  <c:v>9.24</c:v>
                </c:pt>
                <c:pt idx="27">
                  <c:v>6.48</c:v>
                </c:pt>
                <c:pt idx="31">
                  <c:v>5.35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C-4B89-BD9C-000EA31B1C76}"/>
            </c:ext>
          </c:extLst>
        </c:ser>
        <c:ser>
          <c:idx val="2"/>
          <c:order val="2"/>
          <c:tx>
            <c:strRef>
              <c:f>'Gas-312'!$P$6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'Gas-312'!$P$7:$P$42</c:f>
              <c:numCache>
                <c:formatCode>0.000</c:formatCode>
                <c:ptCount val="36"/>
                <c:pt idx="1">
                  <c:v>4.8134039096369365</c:v>
                </c:pt>
                <c:pt idx="2">
                  <c:v>4.6100000000000003</c:v>
                </c:pt>
                <c:pt idx="3">
                  <c:v>3.9726262337638962</c:v>
                </c:pt>
                <c:pt idx="4">
                  <c:v>3.5271399326615249</c:v>
                </c:pt>
                <c:pt idx="5">
                  <c:v>3.46</c:v>
                </c:pt>
                <c:pt idx="6">
                  <c:v>3.2380861862787969</c:v>
                </c:pt>
                <c:pt idx="7">
                  <c:v>2.9785499952136711</c:v>
                </c:pt>
                <c:pt idx="8">
                  <c:v>2.5539999999999998</c:v>
                </c:pt>
                <c:pt idx="9">
                  <c:v>2.7545312002525959</c:v>
                </c:pt>
                <c:pt idx="10">
                  <c:v>3.1584596787457491</c:v>
                </c:pt>
                <c:pt idx="11">
                  <c:v>3.37</c:v>
                </c:pt>
                <c:pt idx="12">
                  <c:v>3.0064408583772377</c:v>
                </c:pt>
                <c:pt idx="13">
                  <c:v>3.371107811312811</c:v>
                </c:pt>
                <c:pt idx="14">
                  <c:v>3.6338194088472289</c:v>
                </c:pt>
                <c:pt idx="15">
                  <c:v>3.22</c:v>
                </c:pt>
                <c:pt idx="16">
                  <c:v>3.0639123266827557</c:v>
                </c:pt>
                <c:pt idx="17">
                  <c:v>4.1094200943730304</c:v>
                </c:pt>
                <c:pt idx="18">
                  <c:v>5.1205849907174477</c:v>
                </c:pt>
                <c:pt idx="19">
                  <c:v>4.3899999999999997</c:v>
                </c:pt>
                <c:pt idx="20">
                  <c:v>5.6799019240177273</c:v>
                </c:pt>
                <c:pt idx="21">
                  <c:v>6.9679628612545672</c:v>
                </c:pt>
                <c:pt idx="22">
                  <c:v>8.9650193348887868</c:v>
                </c:pt>
                <c:pt idx="23">
                  <c:v>9.24</c:v>
                </c:pt>
                <c:pt idx="24">
                  <c:v>8.9044213855757022</c:v>
                </c:pt>
                <c:pt idx="25">
                  <c:v>10.429617001709738</c:v>
                </c:pt>
                <c:pt idx="26">
                  <c:v>7.6509069644834078</c:v>
                </c:pt>
                <c:pt idx="27">
                  <c:v>6.48</c:v>
                </c:pt>
                <c:pt idx="28">
                  <c:v>5.9870355840577743</c:v>
                </c:pt>
                <c:pt idx="29">
                  <c:v>4.6275901718997883</c:v>
                </c:pt>
                <c:pt idx="30">
                  <c:v>4.5951895981370585</c:v>
                </c:pt>
                <c:pt idx="31">
                  <c:v>5.35</c:v>
                </c:pt>
                <c:pt idx="32">
                  <c:v>4.3113647511588571</c:v>
                </c:pt>
                <c:pt idx="33">
                  <c:v>3.4551064705256636</c:v>
                </c:pt>
                <c:pt idx="34">
                  <c:v>3.7798379080924747</c:v>
                </c:pt>
                <c:pt idx="35">
                  <c:v>4.0630150150030691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C-4B89-BD9C-000EA31B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07648"/>
        <c:axId val="178104576"/>
      </c:lineChart>
      <c:catAx>
        <c:axId val="17730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10457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104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3076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79180252953817665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'Gas-313'!$N$6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'Gas-313'!$N$7:$N$42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8-478C-AD64-6392F08A0086}"/>
            </c:ext>
          </c:extLst>
        </c:ser>
        <c:ser>
          <c:idx val="1"/>
          <c:order val="1"/>
          <c:tx>
            <c:strRef>
              <c:f>'Gas-313'!$O$6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'Gas-313'!$O$7:$O$42</c:f>
              <c:numCache>
                <c:formatCode>General</c:formatCode>
                <c:ptCount val="36"/>
                <c:pt idx="2">
                  <c:v>4.54</c:v>
                </c:pt>
                <c:pt idx="5">
                  <c:v>3.4</c:v>
                </c:pt>
                <c:pt idx="8">
                  <c:v>3.3170000000000002</c:v>
                </c:pt>
                <c:pt idx="11">
                  <c:v>3.46</c:v>
                </c:pt>
                <c:pt idx="15">
                  <c:v>3.33</c:v>
                </c:pt>
                <c:pt idx="19">
                  <c:v>4.6100000000000003</c:v>
                </c:pt>
                <c:pt idx="23">
                  <c:v>8.7799999999999994</c:v>
                </c:pt>
                <c:pt idx="27">
                  <c:v>6.95</c:v>
                </c:pt>
                <c:pt idx="31">
                  <c:v>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B8-478C-AD64-6392F08A0086}"/>
            </c:ext>
          </c:extLst>
        </c:ser>
        <c:ser>
          <c:idx val="2"/>
          <c:order val="2"/>
          <c:tx>
            <c:strRef>
              <c:f>'Gas-313'!$P$6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'Gas-313'!$P$7:$P$42</c:f>
              <c:numCache>
                <c:formatCode>0.000</c:formatCode>
                <c:ptCount val="36"/>
                <c:pt idx="1">
                  <c:v>4.860914011152329</c:v>
                </c:pt>
                <c:pt idx="2">
                  <c:v>4.54</c:v>
                </c:pt>
                <c:pt idx="3">
                  <c:v>3.7202255223627794</c:v>
                </c:pt>
                <c:pt idx="4">
                  <c:v>3.3758894853477606</c:v>
                </c:pt>
                <c:pt idx="5">
                  <c:v>3.4</c:v>
                </c:pt>
                <c:pt idx="6">
                  <c:v>3.4745893413217406</c:v>
                </c:pt>
                <c:pt idx="7">
                  <c:v>3.5157818533635776</c:v>
                </c:pt>
                <c:pt idx="8">
                  <c:v>3.3170000000000002</c:v>
                </c:pt>
                <c:pt idx="9">
                  <c:v>3.3933099750860447</c:v>
                </c:pt>
                <c:pt idx="10">
                  <c:v>3.5857469948987557</c:v>
                </c:pt>
                <c:pt idx="11">
                  <c:v>3.46</c:v>
                </c:pt>
                <c:pt idx="12">
                  <c:v>3.0233860600303997</c:v>
                </c:pt>
                <c:pt idx="13">
                  <c:v>3.7872282358528477</c:v>
                </c:pt>
                <c:pt idx="14">
                  <c:v>3.9330137976041417</c:v>
                </c:pt>
                <c:pt idx="15">
                  <c:v>3.33</c:v>
                </c:pt>
                <c:pt idx="16">
                  <c:v>3.391485935460623</c:v>
                </c:pt>
                <c:pt idx="17">
                  <c:v>4.9981134060991312</c:v>
                </c:pt>
                <c:pt idx="18">
                  <c:v>5.951027150316226</c:v>
                </c:pt>
                <c:pt idx="19">
                  <c:v>4.6100000000000003</c:v>
                </c:pt>
                <c:pt idx="20">
                  <c:v>6.6895276841866949</c:v>
                </c:pt>
                <c:pt idx="21">
                  <c:v>7.3784279867132945</c:v>
                </c:pt>
                <c:pt idx="22">
                  <c:v>9.6481269367680369</c:v>
                </c:pt>
                <c:pt idx="23">
                  <c:v>8.7799999999999994</c:v>
                </c:pt>
                <c:pt idx="24">
                  <c:v>8.789013886582552</c:v>
                </c:pt>
                <c:pt idx="25">
                  <c:v>11.294025637683228</c:v>
                </c:pt>
                <c:pt idx="26">
                  <c:v>6.5249864693310924</c:v>
                </c:pt>
                <c:pt idx="27">
                  <c:v>6.95</c:v>
                </c:pt>
                <c:pt idx="28">
                  <c:v>6.3864575394466341</c:v>
                </c:pt>
                <c:pt idx="29">
                  <c:v>4.8007445248525142</c:v>
                </c:pt>
                <c:pt idx="30">
                  <c:v>5.556515221258727</c:v>
                </c:pt>
                <c:pt idx="31">
                  <c:v>6.55</c:v>
                </c:pt>
                <c:pt idx="32">
                  <c:v>4.5888588207357603</c:v>
                </c:pt>
                <c:pt idx="33">
                  <c:v>4.10154495194889</c:v>
                </c:pt>
                <c:pt idx="34">
                  <c:v>4.7671443824870554</c:v>
                </c:pt>
                <c:pt idx="35">
                  <c:v>4.9216585360048439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B8-478C-AD64-6392F08A0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09696"/>
        <c:axId val="178106880"/>
      </c:lineChart>
      <c:catAx>
        <c:axId val="17730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1068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106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30969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79827502144756179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'Gas-314'!$N$6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'Gas-314'!$N$7:$N$42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5-4973-81BA-F237850DCF24}"/>
            </c:ext>
          </c:extLst>
        </c:ser>
        <c:ser>
          <c:idx val="1"/>
          <c:order val="1"/>
          <c:tx>
            <c:strRef>
              <c:f>'Gas-314'!$O$6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'Gas-314'!$O$7:$O$42</c:f>
              <c:numCache>
                <c:formatCode>General</c:formatCode>
                <c:ptCount val="36"/>
                <c:pt idx="2">
                  <c:v>4.54</c:v>
                </c:pt>
                <c:pt idx="5">
                  <c:v>3.4</c:v>
                </c:pt>
                <c:pt idx="8">
                  <c:v>3.3170000000000002</c:v>
                </c:pt>
                <c:pt idx="11">
                  <c:v>3.46</c:v>
                </c:pt>
                <c:pt idx="15">
                  <c:v>3.5</c:v>
                </c:pt>
                <c:pt idx="19">
                  <c:v>4.46</c:v>
                </c:pt>
                <c:pt idx="23">
                  <c:v>8.9</c:v>
                </c:pt>
                <c:pt idx="27">
                  <c:v>6.77</c:v>
                </c:pt>
                <c:pt idx="31">
                  <c:v>6.76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5-4973-81BA-F237850DCF24}"/>
            </c:ext>
          </c:extLst>
        </c:ser>
        <c:ser>
          <c:idx val="2"/>
          <c:order val="2"/>
          <c:tx>
            <c:strRef>
              <c:f>'Gas-314'!$P$6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'Gas-314'!$P$7:$P$42</c:f>
              <c:numCache>
                <c:formatCode>0.000</c:formatCode>
                <c:ptCount val="36"/>
                <c:pt idx="1">
                  <c:v>4.8624620196411197</c:v>
                </c:pt>
                <c:pt idx="2">
                  <c:v>4.54</c:v>
                </c:pt>
                <c:pt idx="3">
                  <c:v>3.718085830629386</c:v>
                </c:pt>
                <c:pt idx="4">
                  <c:v>3.3739584880921143</c:v>
                </c:pt>
                <c:pt idx="5">
                  <c:v>3.4</c:v>
                </c:pt>
                <c:pt idx="6">
                  <c:v>3.4750812640192894</c:v>
                </c:pt>
                <c:pt idx="7">
                  <c:v>3.5166086045638871</c:v>
                </c:pt>
                <c:pt idx="8">
                  <c:v>3.3170000000000002</c:v>
                </c:pt>
                <c:pt idx="9">
                  <c:v>3.3934504425229912</c:v>
                </c:pt>
                <c:pt idx="10">
                  <c:v>3.5865811994732706</c:v>
                </c:pt>
                <c:pt idx="11">
                  <c:v>3.46</c:v>
                </c:pt>
                <c:pt idx="12">
                  <c:v>3.0639367160074791</c:v>
                </c:pt>
                <c:pt idx="13">
                  <c:v>3.8741202462280357</c:v>
                </c:pt>
                <c:pt idx="14">
                  <c:v>4.0632658126953238</c:v>
                </c:pt>
                <c:pt idx="15">
                  <c:v>3.5</c:v>
                </c:pt>
                <c:pt idx="16">
                  <c:v>3.4802389286224313</c:v>
                </c:pt>
                <c:pt idx="17">
                  <c:v>5.0130727666280315</c:v>
                </c:pt>
                <c:pt idx="18">
                  <c:v>5.889039527586907</c:v>
                </c:pt>
                <c:pt idx="19">
                  <c:v>4.46</c:v>
                </c:pt>
                <c:pt idx="20">
                  <c:v>6.6120300449513962</c:v>
                </c:pt>
                <c:pt idx="21">
                  <c:v>7.3667246714579413</c:v>
                </c:pt>
                <c:pt idx="22">
                  <c:v>9.709843320641113</c:v>
                </c:pt>
                <c:pt idx="23">
                  <c:v>8.9</c:v>
                </c:pt>
                <c:pt idx="24">
                  <c:v>8.8362642322560738</c:v>
                </c:pt>
                <c:pt idx="25">
                  <c:v>11.280566395054189</c:v>
                </c:pt>
                <c:pt idx="26">
                  <c:v>6.415729445986921</c:v>
                </c:pt>
                <c:pt idx="27">
                  <c:v>6.77</c:v>
                </c:pt>
                <c:pt idx="28">
                  <c:v>6.3017215271850482</c:v>
                </c:pt>
                <c:pt idx="29">
                  <c:v>4.8063418066243093</c:v>
                </c:pt>
                <c:pt idx="30">
                  <c:v>5.6637405256672952</c:v>
                </c:pt>
                <c:pt idx="31">
                  <c:v>6.76</c:v>
                </c:pt>
                <c:pt idx="32">
                  <c:v>4.7893987688598232</c:v>
                </c:pt>
                <c:pt idx="33">
                  <c:v>4.2997342205159006</c:v>
                </c:pt>
                <c:pt idx="34">
                  <c:v>4.9685443353271124</c:v>
                </c:pt>
                <c:pt idx="35">
                  <c:v>5.1238038262654291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35-4973-81BA-F237850DC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92384"/>
        <c:axId val="178109184"/>
      </c:lineChart>
      <c:catAx>
        <c:axId val="1781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1091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109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19238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02498110066337"/>
          <c:y val="8.5291557876414278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'Gas-315'!$N$6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'Gas-315'!$N$7:$N$42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3-4546-8171-43EB18B704F5}"/>
            </c:ext>
          </c:extLst>
        </c:ser>
        <c:ser>
          <c:idx val="1"/>
          <c:order val="1"/>
          <c:tx>
            <c:strRef>
              <c:f>'Gas-315'!$O$6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'Gas-315'!$O$7:$O$42</c:f>
              <c:numCache>
                <c:formatCode>General</c:formatCode>
                <c:ptCount val="36"/>
                <c:pt idx="2">
                  <c:v>5.17</c:v>
                </c:pt>
                <c:pt idx="5">
                  <c:v>4.18</c:v>
                </c:pt>
                <c:pt idx="8">
                  <c:v>3.7410000000000001</c:v>
                </c:pt>
                <c:pt idx="11">
                  <c:v>4.01</c:v>
                </c:pt>
                <c:pt idx="15">
                  <c:v>3.81</c:v>
                </c:pt>
                <c:pt idx="19">
                  <c:v>5.2</c:v>
                </c:pt>
                <c:pt idx="23">
                  <c:v>9.08</c:v>
                </c:pt>
                <c:pt idx="27">
                  <c:v>8.6199999999999992</c:v>
                </c:pt>
                <c:pt idx="31">
                  <c:v>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3-4546-8171-43EB18B704F5}"/>
            </c:ext>
          </c:extLst>
        </c:ser>
        <c:ser>
          <c:idx val="2"/>
          <c:order val="2"/>
          <c:tx>
            <c:strRef>
              <c:f>'Gas-315'!$P$6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'Gas-315'!$P$7:$P$42</c:f>
              <c:numCache>
                <c:formatCode>0.000</c:formatCode>
                <c:ptCount val="36"/>
                <c:pt idx="1">
                  <c:v>5.5304075663594512</c:v>
                </c:pt>
                <c:pt idx="2">
                  <c:v>5.17</c:v>
                </c:pt>
                <c:pt idx="3">
                  <c:v>4.3451366527209361</c:v>
                </c:pt>
                <c:pt idx="4">
                  <c:v>4.0571249320375431</c:v>
                </c:pt>
                <c:pt idx="5">
                  <c:v>4.18</c:v>
                </c:pt>
                <c:pt idx="6">
                  <c:v>4.1496595155320035</c:v>
                </c:pt>
                <c:pt idx="7">
                  <c:v>4.0783543372927147</c:v>
                </c:pt>
                <c:pt idx="8">
                  <c:v>3.7410000000000001</c:v>
                </c:pt>
                <c:pt idx="9">
                  <c:v>3.8624736495400245</c:v>
                </c:pt>
                <c:pt idx="10">
                  <c:v>4.1154496329825934</c:v>
                </c:pt>
                <c:pt idx="11">
                  <c:v>4.01</c:v>
                </c:pt>
                <c:pt idx="12">
                  <c:v>3.5061534349547645</c:v>
                </c:pt>
                <c:pt idx="13">
                  <c:v>4.3504981366615514</c:v>
                </c:pt>
                <c:pt idx="14">
                  <c:v>4.5007245624168029</c:v>
                </c:pt>
                <c:pt idx="15">
                  <c:v>3.81</c:v>
                </c:pt>
                <c:pt idx="16">
                  <c:v>3.8671716826548863</c:v>
                </c:pt>
                <c:pt idx="17">
                  <c:v>5.6596390551886131</c:v>
                </c:pt>
                <c:pt idx="18">
                  <c:v>6.7179428666197536</c:v>
                </c:pt>
                <c:pt idx="19">
                  <c:v>5.2</c:v>
                </c:pt>
                <c:pt idx="20">
                  <c:v>7.3346503764763753</c:v>
                </c:pt>
                <c:pt idx="21">
                  <c:v>7.9075346320617967</c:v>
                </c:pt>
                <c:pt idx="22">
                  <c:v>10.255759862677104</c:v>
                </c:pt>
                <c:pt idx="23">
                  <c:v>9.08</c:v>
                </c:pt>
                <c:pt idx="24">
                  <c:v>9.4889258140595754</c:v>
                </c:pt>
                <c:pt idx="25">
                  <c:v>12.701021588692658</c:v>
                </c:pt>
                <c:pt idx="26">
                  <c:v>7.7438791925115078</c:v>
                </c:pt>
                <c:pt idx="27">
                  <c:v>8.6199999999999992</c:v>
                </c:pt>
                <c:pt idx="28">
                  <c:v>7.7644112930363463</c:v>
                </c:pt>
                <c:pt idx="29">
                  <c:v>5.7608577450759233</c:v>
                </c:pt>
                <c:pt idx="30">
                  <c:v>6.3869445887011285</c:v>
                </c:pt>
                <c:pt idx="31">
                  <c:v>7.28</c:v>
                </c:pt>
                <c:pt idx="32">
                  <c:v>5.0775093166922405</c:v>
                </c:pt>
                <c:pt idx="33">
                  <c:v>4.5302237529612217</c:v>
                </c:pt>
                <c:pt idx="34">
                  <c:v>5.2777357424474918</c:v>
                </c:pt>
                <c:pt idx="35">
                  <c:v>5.4512653114353755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3-4546-8171-43EB18B70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94432"/>
        <c:axId val="177464448"/>
      </c:lineChart>
      <c:catAx>
        <c:axId val="17819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4644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7464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19443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'Gas-316'!$N$6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'Gas-316'!$N$7:$N$42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9-4AFD-AD06-648144DBD05C}"/>
            </c:ext>
          </c:extLst>
        </c:ser>
        <c:ser>
          <c:idx val="1"/>
          <c:order val="1"/>
          <c:tx>
            <c:strRef>
              <c:f>'Gas-316'!$O$6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'Gas-316'!$O$7:$O$42</c:f>
              <c:numCache>
                <c:formatCode>General</c:formatCode>
                <c:ptCount val="36"/>
                <c:pt idx="2">
                  <c:v>4.75</c:v>
                </c:pt>
                <c:pt idx="5">
                  <c:v>3.5</c:v>
                </c:pt>
                <c:pt idx="8">
                  <c:v>2.863</c:v>
                </c:pt>
                <c:pt idx="11">
                  <c:v>3.57</c:v>
                </c:pt>
                <c:pt idx="15">
                  <c:v>3.64</c:v>
                </c:pt>
                <c:pt idx="19">
                  <c:v>4.57</c:v>
                </c:pt>
                <c:pt idx="23">
                  <c:v>10</c:v>
                </c:pt>
                <c:pt idx="27">
                  <c:v>7.57</c:v>
                </c:pt>
                <c:pt idx="31">
                  <c:v>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9-4AFD-AD06-648144DBD05C}"/>
            </c:ext>
          </c:extLst>
        </c:ser>
        <c:ser>
          <c:idx val="2"/>
          <c:order val="2"/>
          <c:tx>
            <c:strRef>
              <c:f>'Gas-316'!$P$6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'Gas-316'!$P$7:$P$42</c:f>
              <c:numCache>
                <c:formatCode>0.000</c:formatCode>
                <c:ptCount val="36"/>
                <c:pt idx="1">
                  <c:v>5.0933467733632671</c:v>
                </c:pt>
                <c:pt idx="2">
                  <c:v>4.75</c:v>
                </c:pt>
                <c:pt idx="3">
                  <c:v>3.862918459928995</c:v>
                </c:pt>
                <c:pt idx="4">
                  <c:v>3.4842066915972274</c:v>
                </c:pt>
                <c:pt idx="5">
                  <c:v>3.5</c:v>
                </c:pt>
                <c:pt idx="6">
                  <c:v>3.3988979746465495</c:v>
                </c:pt>
                <c:pt idx="7">
                  <c:v>3.2565826100703084</c:v>
                </c:pt>
                <c:pt idx="8">
                  <c:v>2.863</c:v>
                </c:pt>
                <c:pt idx="9">
                  <c:v>3.1274655405459262</c:v>
                </c:pt>
                <c:pt idx="10">
                  <c:v>3.5217157612013166</c:v>
                </c:pt>
                <c:pt idx="11">
                  <c:v>3.57</c:v>
                </c:pt>
                <c:pt idx="12">
                  <c:v>3.1551373965055154</c:v>
                </c:pt>
                <c:pt idx="13">
                  <c:v>4.024646056332883</c:v>
                </c:pt>
                <c:pt idx="14">
                  <c:v>4.2328942637569202</c:v>
                </c:pt>
                <c:pt idx="15">
                  <c:v>3.64</c:v>
                </c:pt>
                <c:pt idx="16">
                  <c:v>3.5959150992351456</c:v>
                </c:pt>
                <c:pt idx="17">
                  <c:v>5.2049813294786169</c:v>
                </c:pt>
                <c:pt idx="18">
                  <c:v>6.1146374658339502</c:v>
                </c:pt>
                <c:pt idx="19">
                  <c:v>4.57</c:v>
                </c:pt>
                <c:pt idx="20">
                  <c:v>7.0370187398498185</c:v>
                </c:pt>
                <c:pt idx="21">
                  <c:v>8.0162014617921447</c:v>
                </c:pt>
                <c:pt idx="22">
                  <c:v>10.686684956227603</c:v>
                </c:pt>
                <c:pt idx="23">
                  <c:v>10</c:v>
                </c:pt>
                <c:pt idx="24">
                  <c:v>9.8916244760929004</c:v>
                </c:pt>
                <c:pt idx="25">
                  <c:v>12.453723856122323</c:v>
                </c:pt>
                <c:pt idx="26">
                  <c:v>7.2332963732510152</c:v>
                </c:pt>
                <c:pt idx="27">
                  <c:v>7.57</c:v>
                </c:pt>
                <c:pt idx="28">
                  <c:v>6.879054660697502</c:v>
                </c:pt>
                <c:pt idx="29">
                  <c:v>5.0944862654971894</c:v>
                </c:pt>
                <c:pt idx="30">
                  <c:v>5.8150776611325696</c:v>
                </c:pt>
                <c:pt idx="31">
                  <c:v>6.79</c:v>
                </c:pt>
                <c:pt idx="32">
                  <c:v>4.6917697183355864</c:v>
                </c:pt>
                <c:pt idx="33">
                  <c:v>4.1703912847098845</c:v>
                </c:pt>
                <c:pt idx="34">
                  <c:v>4.8825179257596245</c:v>
                </c:pt>
                <c:pt idx="35">
                  <c:v>5.0478330388604569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09-4AFD-AD06-648144DBD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75840"/>
        <c:axId val="177466752"/>
      </c:lineChart>
      <c:catAx>
        <c:axId val="17827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46675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74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758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'Gas-321'!$N$6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'Gas-321'!$N$7:$N$42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B-4350-BC2A-A2C2B147C2E4}"/>
            </c:ext>
          </c:extLst>
        </c:ser>
        <c:ser>
          <c:idx val="1"/>
          <c:order val="1"/>
          <c:tx>
            <c:strRef>
              <c:f>'Gas-321'!$O$6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'Gas-321'!$O$7:$O$42</c:f>
              <c:numCache>
                <c:formatCode>General</c:formatCode>
                <c:ptCount val="36"/>
                <c:pt idx="2">
                  <c:v>4.5599999999999996</c:v>
                </c:pt>
                <c:pt idx="5">
                  <c:v>3.58</c:v>
                </c:pt>
                <c:pt idx="8">
                  <c:v>3.1339999999999999</c:v>
                </c:pt>
                <c:pt idx="11">
                  <c:v>3.24</c:v>
                </c:pt>
                <c:pt idx="15">
                  <c:v>2.97</c:v>
                </c:pt>
                <c:pt idx="19">
                  <c:v>4.74</c:v>
                </c:pt>
                <c:pt idx="23">
                  <c:v>8.31</c:v>
                </c:pt>
                <c:pt idx="27">
                  <c:v>6.57</c:v>
                </c:pt>
                <c:pt idx="31">
                  <c:v>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B-4350-BC2A-A2C2B147C2E4}"/>
            </c:ext>
          </c:extLst>
        </c:ser>
        <c:ser>
          <c:idx val="2"/>
          <c:order val="2"/>
          <c:tx>
            <c:strRef>
              <c:f>'Gas-321'!$P$6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'Gas-321'!$P$7:$P$42</c:f>
              <c:numCache>
                <c:formatCode>0.000</c:formatCode>
                <c:ptCount val="36"/>
                <c:pt idx="1">
                  <c:v>4.8681818280807025</c:v>
                </c:pt>
                <c:pt idx="2">
                  <c:v>4.5599999999999996</c:v>
                </c:pt>
                <c:pt idx="3">
                  <c:v>3.8106242287417826</c:v>
                </c:pt>
                <c:pt idx="4">
                  <c:v>3.5189717048237741</c:v>
                </c:pt>
                <c:pt idx="5">
                  <c:v>3.58</c:v>
                </c:pt>
                <c:pt idx="6">
                  <c:v>3.5307533364789792</c:v>
                </c:pt>
                <c:pt idx="7">
                  <c:v>3.4457719244786573</c:v>
                </c:pt>
                <c:pt idx="8">
                  <c:v>3.1339999999999999</c:v>
                </c:pt>
                <c:pt idx="9">
                  <c:v>3.1969446473628786</c:v>
                </c:pt>
                <c:pt idx="10">
                  <c:v>3.3710957629101577</c:v>
                </c:pt>
                <c:pt idx="11">
                  <c:v>3.24</c:v>
                </c:pt>
                <c:pt idx="12">
                  <c:v>2.7844191794539288</c:v>
                </c:pt>
                <c:pt idx="13">
                  <c:v>3.481666678765305</c:v>
                </c:pt>
                <c:pt idx="14">
                  <c:v>3.585378805476807</c:v>
                </c:pt>
                <c:pt idx="15">
                  <c:v>2.97</c:v>
                </c:pt>
                <c:pt idx="16">
                  <c:v>3.1642424162683223</c:v>
                </c:pt>
                <c:pt idx="17">
                  <c:v>4.8423232640363283</c:v>
                </c:pt>
                <c:pt idx="18">
                  <c:v>5.8926263138621602</c:v>
                </c:pt>
                <c:pt idx="19">
                  <c:v>4.74</c:v>
                </c:pt>
                <c:pt idx="20">
                  <c:v>6.6283838703719029</c:v>
                </c:pt>
                <c:pt idx="21">
                  <c:v>7.1813131523940914</c:v>
                </c:pt>
                <c:pt idx="22">
                  <c:v>9.2523232912582625</c:v>
                </c:pt>
                <c:pt idx="23">
                  <c:v>8.31</c:v>
                </c:pt>
                <c:pt idx="24">
                  <c:v>8.3230050648950975</c:v>
                </c:pt>
                <c:pt idx="25">
                  <c:v>10.732979903751222</c:v>
                </c:pt>
                <c:pt idx="26">
                  <c:v>6.1574999727780657</c:v>
                </c:pt>
                <c:pt idx="27">
                  <c:v>6.57</c:v>
                </c:pt>
                <c:pt idx="28">
                  <c:v>6.0398484705500941</c:v>
                </c:pt>
                <c:pt idx="29">
                  <c:v>4.5280807479542444</c:v>
                </c:pt>
                <c:pt idx="30">
                  <c:v>5.2648989561694552</c:v>
                </c:pt>
                <c:pt idx="31">
                  <c:v>6.23</c:v>
                </c:pt>
                <c:pt idx="32">
                  <c:v>4.3466666061734776</c:v>
                </c:pt>
                <c:pt idx="33">
                  <c:v>3.8786867931620392</c:v>
                </c:pt>
                <c:pt idx="34">
                  <c:v>4.5178787328849799</c:v>
                </c:pt>
                <c:pt idx="35">
                  <c:v>4.6662625760349483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6B-4350-BC2A-A2C2B147C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80800"/>
        <c:axId val="177469056"/>
      </c:lineChart>
      <c:catAx>
        <c:axId val="17838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46905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74690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38080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39499188814991"/>
          <c:y val="6.7885117493472577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'Gas-322'!$N$6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'Gas-322'!$N$7:$N$42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3-4647-B067-491A39EEACCC}"/>
            </c:ext>
          </c:extLst>
        </c:ser>
        <c:ser>
          <c:idx val="1"/>
          <c:order val="1"/>
          <c:tx>
            <c:strRef>
              <c:f>'Gas-322'!$O$6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'Gas-322'!$O$7:$O$42</c:f>
              <c:numCache>
                <c:formatCode>General</c:formatCode>
                <c:ptCount val="36"/>
                <c:pt idx="2">
                  <c:v>3.88</c:v>
                </c:pt>
                <c:pt idx="5">
                  <c:v>2.48</c:v>
                </c:pt>
                <c:pt idx="8">
                  <c:v>2.2919999999999998</c:v>
                </c:pt>
                <c:pt idx="11">
                  <c:v>2.5299999999999998</c:v>
                </c:pt>
                <c:pt idx="15">
                  <c:v>2.7</c:v>
                </c:pt>
                <c:pt idx="19">
                  <c:v>4.1500000000000004</c:v>
                </c:pt>
                <c:pt idx="23">
                  <c:v>8.42</c:v>
                </c:pt>
                <c:pt idx="27">
                  <c:v>5.55</c:v>
                </c:pt>
                <c:pt idx="31">
                  <c:v>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3-4647-B067-491A39EEACCC}"/>
            </c:ext>
          </c:extLst>
        </c:ser>
        <c:ser>
          <c:idx val="2"/>
          <c:order val="2"/>
          <c:tx>
            <c:strRef>
              <c:f>'Gas-322'!$P$6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'Gas-322'!$P$7:$P$42</c:f>
              <c:numCache>
                <c:formatCode>0.000</c:formatCode>
                <c:ptCount val="36"/>
                <c:pt idx="1">
                  <c:v>4.0904549688204401</c:v>
                </c:pt>
                <c:pt idx="2">
                  <c:v>3.88</c:v>
                </c:pt>
                <c:pt idx="3">
                  <c:v>3.1413273543196119</c:v>
                </c:pt>
                <c:pt idx="4">
                  <c:v>2.6436487270251918</c:v>
                </c:pt>
                <c:pt idx="5">
                  <c:v>2.48</c:v>
                </c:pt>
                <c:pt idx="6">
                  <c:v>2.4924327843055876</c:v>
                </c:pt>
                <c:pt idx="7">
                  <c:v>2.4767882694047181</c:v>
                </c:pt>
                <c:pt idx="8">
                  <c:v>2.2919999999999998</c:v>
                </c:pt>
                <c:pt idx="9">
                  <c:v>2.336348559198961</c:v>
                </c:pt>
                <c:pt idx="10">
                  <c:v>2.5331745050075702</c:v>
                </c:pt>
                <c:pt idx="11">
                  <c:v>2.5299999999999998</c:v>
                </c:pt>
                <c:pt idx="12">
                  <c:v>2.2647565421386817</c:v>
                </c:pt>
                <c:pt idx="13">
                  <c:v>2.7668161663817328</c:v>
                </c:pt>
                <c:pt idx="14">
                  <c:v>3.04063241078528</c:v>
                </c:pt>
                <c:pt idx="15">
                  <c:v>2.7</c:v>
                </c:pt>
                <c:pt idx="16">
                  <c:v>2.7189760008124466</c:v>
                </c:pt>
                <c:pt idx="17">
                  <c:v>3.8870584269895265</c:v>
                </c:pt>
                <c:pt idx="18">
                  <c:v>4.8586393953829967</c:v>
                </c:pt>
                <c:pt idx="19">
                  <c:v>4.1500000000000004</c:v>
                </c:pt>
                <c:pt idx="20">
                  <c:v>5.5432293421389058</c:v>
                </c:pt>
                <c:pt idx="21">
                  <c:v>6.561963775656352</c:v>
                </c:pt>
                <c:pt idx="22">
                  <c:v>8.4383684788053941</c:v>
                </c:pt>
                <c:pt idx="23">
                  <c:v>8.42</c:v>
                </c:pt>
                <c:pt idx="24">
                  <c:v>8.0443283652155007</c:v>
                </c:pt>
                <c:pt idx="25">
                  <c:v>9.4758588418525278</c:v>
                </c:pt>
                <c:pt idx="26">
                  <c:v>6.3244183032520134</c:v>
                </c:pt>
                <c:pt idx="27">
                  <c:v>5.55</c:v>
                </c:pt>
                <c:pt idx="28">
                  <c:v>5.249436260845302</c:v>
                </c:pt>
                <c:pt idx="29">
                  <c:v>4.1449548794684015</c:v>
                </c:pt>
                <c:pt idx="30">
                  <c:v>4.4800475933086599</c:v>
                </c:pt>
                <c:pt idx="31">
                  <c:v>5.36</c:v>
                </c:pt>
                <c:pt idx="32">
                  <c:v>4.1987807092256126</c:v>
                </c:pt>
                <c:pt idx="33">
                  <c:v>3.5447136203270535</c:v>
                </c:pt>
                <c:pt idx="34">
                  <c:v>3.9218520821229621</c:v>
                </c:pt>
                <c:pt idx="35">
                  <c:v>4.1363767814579706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73-4647-B067-491A39EEA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82848"/>
        <c:axId val="164446208"/>
      </c:lineChart>
      <c:catAx>
        <c:axId val="17838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4462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64446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3828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'Gas-323'!$N$6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'Gas-323'!$M$7:$M$39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'Gas-323'!$N$7:$N$39</c:f>
              <c:numCache>
                <c:formatCode>General</c:formatCode>
                <c:ptCount val="33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A-4A2C-BD1F-BE880D1873AB}"/>
            </c:ext>
          </c:extLst>
        </c:ser>
        <c:ser>
          <c:idx val="1"/>
          <c:order val="1"/>
          <c:tx>
            <c:strRef>
              <c:f>'Gas-323'!$O$6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'Gas-323'!$M$7:$M$39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'Gas-323'!$O$7:$O$39</c:f>
              <c:numCache>
                <c:formatCode>General</c:formatCode>
                <c:ptCount val="33"/>
                <c:pt idx="2">
                  <c:v>4.95</c:v>
                </c:pt>
                <c:pt idx="5">
                  <c:v>4.01</c:v>
                </c:pt>
                <c:pt idx="8">
                  <c:v>3.6</c:v>
                </c:pt>
                <c:pt idx="11">
                  <c:v>4.08</c:v>
                </c:pt>
                <c:pt idx="15">
                  <c:v>3.87</c:v>
                </c:pt>
                <c:pt idx="19">
                  <c:v>4.9800000000000004</c:v>
                </c:pt>
                <c:pt idx="23">
                  <c:v>7.61</c:v>
                </c:pt>
                <c:pt idx="27">
                  <c:v>7.01</c:v>
                </c:pt>
                <c:pt idx="31">
                  <c:v>6.77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A-4A2C-BD1F-BE880D1873AB}"/>
            </c:ext>
          </c:extLst>
        </c:ser>
        <c:ser>
          <c:idx val="2"/>
          <c:order val="2"/>
          <c:tx>
            <c:strRef>
              <c:f>'Gas-323'!$P$6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'Gas-323'!$M$7:$M$39</c:f>
              <c:numCache>
                <c:formatCode>General</c:formatCode>
                <c:ptCount val="33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</c:numCache>
            </c:numRef>
          </c:cat>
          <c:val>
            <c:numRef>
              <c:f>'Gas-323'!$P$7:$P$39</c:f>
              <c:numCache>
                <c:formatCode>0.000</c:formatCode>
                <c:ptCount val="33"/>
                <c:pt idx="1">
                  <c:v>5.2712857880292345</c:v>
                </c:pt>
                <c:pt idx="2">
                  <c:v>4.95</c:v>
                </c:pt>
                <c:pt idx="3">
                  <c:v>4.195711644101813</c:v>
                </c:pt>
                <c:pt idx="4">
                  <c:v>3.9194257281176057</c:v>
                </c:pt>
                <c:pt idx="5">
                  <c:v>4.01</c:v>
                </c:pt>
                <c:pt idx="6">
                  <c:v>3.9767974837515125</c:v>
                </c:pt>
                <c:pt idx="7">
                  <c:v>3.9068904097548725</c:v>
                </c:pt>
                <c:pt idx="8">
                  <c:v>3.6</c:v>
                </c:pt>
                <c:pt idx="9">
                  <c:v>3.7875537103952457</c:v>
                </c:pt>
                <c:pt idx="10">
                  <c:v>4.0947373413268657</c:v>
                </c:pt>
                <c:pt idx="11">
                  <c:v>4.08</c:v>
                </c:pt>
                <c:pt idx="12">
                  <c:v>3.6229178965557782</c:v>
                </c:pt>
                <c:pt idx="13">
                  <c:v>4.3676826298135101</c:v>
                </c:pt>
                <c:pt idx="14">
                  <c:v>4.4936747342741956</c:v>
                </c:pt>
                <c:pt idx="15">
                  <c:v>3.87</c:v>
                </c:pt>
                <c:pt idx="16">
                  <c:v>3.8886864485320052</c:v>
                </c:pt>
                <c:pt idx="17">
                  <c:v>5.4543044690566234</c:v>
                </c:pt>
                <c:pt idx="18">
                  <c:v>6.365451439892059</c:v>
                </c:pt>
                <c:pt idx="19">
                  <c:v>4.9800000000000004</c:v>
                </c:pt>
                <c:pt idx="20">
                  <c:v>6.6757290742796576</c:v>
                </c:pt>
                <c:pt idx="21">
                  <c:v>6.9792197337659641</c:v>
                </c:pt>
                <c:pt idx="22">
                  <c:v>8.865340386137019</c:v>
                </c:pt>
                <c:pt idx="23">
                  <c:v>7.61</c:v>
                </c:pt>
                <c:pt idx="24">
                  <c:v>7.9270543400054629</c:v>
                </c:pt>
                <c:pt idx="25">
                  <c:v>10.742998142460529</c:v>
                </c:pt>
                <c:pt idx="26">
                  <c:v>6.2764640829196034</c:v>
                </c:pt>
                <c:pt idx="27">
                  <c:v>7.01</c:v>
                </c:pt>
                <c:pt idx="28">
                  <c:v>6.4859205284022154</c:v>
                </c:pt>
                <c:pt idx="29">
                  <c:v>4.9384863245631649</c:v>
                </c:pt>
                <c:pt idx="30">
                  <c:v>5.7352484259744578</c:v>
                </c:pt>
                <c:pt idx="31">
                  <c:v>6.77</c:v>
                </c:pt>
                <c:pt idx="32">
                  <c:v>4.8065868509324519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3A-4A2C-BD1F-BE880D187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14272"/>
        <c:axId val="164448512"/>
      </c:lineChart>
      <c:catAx>
        <c:axId val="17861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4485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64448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6142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142564703683878E-2"/>
          <c:y val="6.0922541340295906E-2"/>
          <c:w val="0.8435824648132576"/>
          <c:h val="0.83058434928009983"/>
        </c:manualLayout>
      </c:layout>
      <c:lineChart>
        <c:grouping val="standard"/>
        <c:varyColors val="0"/>
        <c:ser>
          <c:idx val="0"/>
          <c:order val="0"/>
          <c:tx>
            <c:strRef>
              <c:f>'Gas-324'!$N$6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'Gas-324'!$N$7:$N$42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2-45A4-A983-F8A439DA4E72}"/>
            </c:ext>
          </c:extLst>
        </c:ser>
        <c:ser>
          <c:idx val="1"/>
          <c:order val="1"/>
          <c:tx>
            <c:strRef>
              <c:f>'Gas-324'!$O$6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'Gas-324'!$O$7:$O$42</c:f>
              <c:numCache>
                <c:formatCode>General</c:formatCode>
                <c:ptCount val="36"/>
                <c:pt idx="2">
                  <c:v>3.24</c:v>
                </c:pt>
                <c:pt idx="5">
                  <c:v>2.09</c:v>
                </c:pt>
                <c:pt idx="8">
                  <c:v>1.9670000000000001</c:v>
                </c:pt>
                <c:pt idx="11">
                  <c:v>2.2000000000000002</c:v>
                </c:pt>
                <c:pt idx="15">
                  <c:v>2.4700000000000002</c:v>
                </c:pt>
                <c:pt idx="19">
                  <c:v>3.42</c:v>
                </c:pt>
                <c:pt idx="23">
                  <c:v>6.69</c:v>
                </c:pt>
                <c:pt idx="27">
                  <c:v>4.87</c:v>
                </c:pt>
                <c:pt idx="31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2-45A4-A983-F8A439DA4E72}"/>
            </c:ext>
          </c:extLst>
        </c:ser>
        <c:ser>
          <c:idx val="2"/>
          <c:order val="2"/>
          <c:tx>
            <c:strRef>
              <c:f>'Gas-324'!$P$6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'Gas-324'!$P$7:$P$42</c:f>
              <c:numCache>
                <c:formatCode>0.000</c:formatCode>
                <c:ptCount val="36"/>
                <c:pt idx="1">
                  <c:v>3.473636999631355</c:v>
                </c:pt>
                <c:pt idx="2">
                  <c:v>3.24</c:v>
                </c:pt>
                <c:pt idx="3">
                  <c:v>2.5375617471762153</c:v>
                </c:pt>
                <c:pt idx="4">
                  <c:v>2.1780594760154055</c:v>
                </c:pt>
                <c:pt idx="5">
                  <c:v>2.09</c:v>
                </c:pt>
                <c:pt idx="6">
                  <c:v>2.1236546465495199</c:v>
                </c:pt>
                <c:pt idx="7">
                  <c:v>2.132369464247561</c:v>
                </c:pt>
                <c:pt idx="8">
                  <c:v>1.9670000000000001</c:v>
                </c:pt>
                <c:pt idx="9">
                  <c:v>2.0650903944109933</c:v>
                </c:pt>
                <c:pt idx="10">
                  <c:v>2.2490143831346754</c:v>
                </c:pt>
                <c:pt idx="11">
                  <c:v>2.2000000000000002</c:v>
                </c:pt>
                <c:pt idx="12">
                  <c:v>1.9732904449086641</c:v>
                </c:pt>
                <c:pt idx="13">
                  <c:v>2.6205563328827681</c:v>
                </c:pt>
                <c:pt idx="14">
                  <c:v>2.8178546660112986</c:v>
                </c:pt>
                <c:pt idx="15">
                  <c:v>2.4700000000000002</c:v>
                </c:pt>
                <c:pt idx="16">
                  <c:v>2.5192924169636304</c:v>
                </c:pt>
                <c:pt idx="17">
                  <c:v>3.6935037210411945</c:v>
                </c:pt>
                <c:pt idx="18">
                  <c:v>4.3917878036474782</c:v>
                </c:pt>
                <c:pt idx="19">
                  <c:v>3.42</c:v>
                </c:pt>
                <c:pt idx="20">
                  <c:v>4.9924936376976206</c:v>
                </c:pt>
                <c:pt idx="21">
                  <c:v>5.5525602769927023</c:v>
                </c:pt>
                <c:pt idx="22">
                  <c:v>7.2635054700274218</c:v>
                </c:pt>
                <c:pt idx="23">
                  <c:v>6.69</c:v>
                </c:pt>
                <c:pt idx="24">
                  <c:v>6.5746389716863227</c:v>
                </c:pt>
                <c:pt idx="25">
                  <c:v>8.2764546071720755</c:v>
                </c:pt>
                <c:pt idx="26">
                  <c:v>4.6824982510137723</c:v>
                </c:pt>
                <c:pt idx="27">
                  <c:v>4.87</c:v>
                </c:pt>
                <c:pt idx="28">
                  <c:v>4.59002433386582</c:v>
                </c:pt>
                <c:pt idx="29">
                  <c:v>3.5658715577947295</c:v>
                </c:pt>
                <c:pt idx="30">
                  <c:v>4.2464035568116767</c:v>
                </c:pt>
                <c:pt idx="31">
                  <c:v>5.0999999999999996</c:v>
                </c:pt>
                <c:pt idx="32">
                  <c:v>3.6722183355861602</c:v>
                </c:pt>
                <c:pt idx="33">
                  <c:v>3.317436225034843</c:v>
                </c:pt>
                <c:pt idx="34">
                  <c:v>3.8020166687146912</c:v>
                </c:pt>
                <c:pt idx="35">
                  <c:v>3.9145085574260845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42-45A4-A983-F8A439DA4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16320"/>
        <c:axId val="164450816"/>
      </c:lineChart>
      <c:catAx>
        <c:axId val="178616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450816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64450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100" b="1" i="0" baseline="0"/>
                </a:pPr>
                <a:r>
                  <a:rPr lang="en-US" sz="1100" b="1" i="0" baseline="0"/>
                  <a:t>Dollars per Million Btu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61632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92249997876477"/>
          <c:y val="7.4847693646649255E-2"/>
          <c:w val="0.75728257268812271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'Gas-325'!$N$6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'Gas-325'!$N$7:$N$42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C-4A95-9479-8DD5852D5764}"/>
            </c:ext>
          </c:extLst>
        </c:ser>
        <c:ser>
          <c:idx val="1"/>
          <c:order val="1"/>
          <c:tx>
            <c:strRef>
              <c:f>'Gas-325'!$O$6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'Gas-325'!$O$7:$O$42</c:f>
              <c:numCache>
                <c:formatCode>General</c:formatCode>
                <c:ptCount val="36"/>
                <c:pt idx="2">
                  <c:v>3.02</c:v>
                </c:pt>
                <c:pt idx="5">
                  <c:v>1.97</c:v>
                </c:pt>
                <c:pt idx="8">
                  <c:v>1.8109999999999999</c:v>
                </c:pt>
                <c:pt idx="11">
                  <c:v>2.15</c:v>
                </c:pt>
                <c:pt idx="15">
                  <c:v>2.38</c:v>
                </c:pt>
                <c:pt idx="19">
                  <c:v>3.37</c:v>
                </c:pt>
                <c:pt idx="23">
                  <c:v>7.47</c:v>
                </c:pt>
                <c:pt idx="27">
                  <c:v>4.8600000000000003</c:v>
                </c:pt>
                <c:pt idx="31">
                  <c:v>4.82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0C-4A95-9479-8DD5852D5764}"/>
            </c:ext>
          </c:extLst>
        </c:ser>
        <c:ser>
          <c:idx val="2"/>
          <c:order val="2"/>
          <c:tx>
            <c:strRef>
              <c:f>'Gas-325'!$P$6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'Gas-325'!$P$7:$P$42</c:f>
              <c:numCache>
                <c:formatCode>0.000</c:formatCode>
                <c:ptCount val="36"/>
                <c:pt idx="1">
                  <c:v>3.2492958894637485</c:v>
                </c:pt>
                <c:pt idx="2">
                  <c:v>3.02</c:v>
                </c:pt>
                <c:pt idx="3">
                  <c:v>2.3582497110171383</c:v>
                </c:pt>
                <c:pt idx="4">
                  <c:v>2.0262234961918821</c:v>
                </c:pt>
                <c:pt idx="5">
                  <c:v>1.97</c:v>
                </c:pt>
                <c:pt idx="6">
                  <c:v>1.9912962906578993</c:v>
                </c:pt>
                <c:pt idx="7">
                  <c:v>1.9871590134044983</c:v>
                </c:pt>
                <c:pt idx="8">
                  <c:v>1.8109999999999999</c:v>
                </c:pt>
                <c:pt idx="9">
                  <c:v>1.9373536778071139</c:v>
                </c:pt>
                <c:pt idx="10">
                  <c:v>2.1579340306122998</c:v>
                </c:pt>
                <c:pt idx="11">
                  <c:v>2.15</c:v>
                </c:pt>
                <c:pt idx="12">
                  <c:v>1.9136874600250557</c:v>
                </c:pt>
                <c:pt idx="13">
                  <c:v>2.5327437517387819</c:v>
                </c:pt>
                <c:pt idx="14">
                  <c:v>2.7312038540007855</c:v>
                </c:pt>
                <c:pt idx="15">
                  <c:v>2.38</c:v>
                </c:pt>
                <c:pt idx="16">
                  <c:v>2.4221449318737847</c:v>
                </c:pt>
                <c:pt idx="17">
                  <c:v>3.5844207132869519</c:v>
                </c:pt>
                <c:pt idx="18">
                  <c:v>4.3071638128709724</c:v>
                </c:pt>
                <c:pt idx="19">
                  <c:v>3.37</c:v>
                </c:pt>
                <c:pt idx="20">
                  <c:v>5.0939205820964073</c:v>
                </c:pt>
                <c:pt idx="21">
                  <c:v>5.8879987227557464</c:v>
                </c:pt>
                <c:pt idx="22">
                  <c:v>7.7903307702499802</c:v>
                </c:pt>
                <c:pt idx="23">
                  <c:v>7.47</c:v>
                </c:pt>
                <c:pt idx="24">
                  <c:v>7.1550866357588569</c:v>
                </c:pt>
                <c:pt idx="25">
                  <c:v>8.6437958837231523</c:v>
                </c:pt>
                <c:pt idx="26">
                  <c:v>4.9573602346229464</c:v>
                </c:pt>
                <c:pt idx="27">
                  <c:v>4.8600000000000003</c:v>
                </c:pt>
                <c:pt idx="28">
                  <c:v>4.5248374278200831</c:v>
                </c:pt>
                <c:pt idx="29">
                  <c:v>3.4434753993472751</c:v>
                </c:pt>
                <c:pt idx="30">
                  <c:v>4.0237372866731231</c:v>
                </c:pt>
                <c:pt idx="31">
                  <c:v>4.82</c:v>
                </c:pt>
                <c:pt idx="32">
                  <c:v>3.4335664071307423</c:v>
                </c:pt>
                <c:pt idx="33">
                  <c:v>3.0456885121070996</c:v>
                </c:pt>
                <c:pt idx="34">
                  <c:v>3.5142218575253517</c:v>
                </c:pt>
                <c:pt idx="35">
                  <c:v>3.6380544242942907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0C-4A95-9479-8DD5852D5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392512"/>
        <c:axId val="164453120"/>
      </c:lineChart>
      <c:catAx>
        <c:axId val="179392512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ln>
                  <a:noFill/>
                </a:ln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453120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64453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Dollars per Million</a:t>
                </a:r>
                <a:r>
                  <a:rPr lang="en-US" baseline="0"/>
                  <a:t> Btu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39251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'Gas-325'!$N$6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'Gas-325'!$M$7:$M$42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'Gas-325'!$N$7:$N$42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6-4BF9-BAE2-5D5B36322B82}"/>
            </c:ext>
          </c:extLst>
        </c:ser>
        <c:ser>
          <c:idx val="1"/>
          <c:order val="1"/>
          <c:tx>
            <c:strRef>
              <c:f>'Gas-325'!$O$6</c:f>
              <c:strCache>
                <c:ptCount val="1"/>
                <c:pt idx="0">
                  <c:v>MECS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'Gas-325'!$M$7:$M$42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'Gas-325'!$O$7:$O$42</c:f>
              <c:numCache>
                <c:formatCode>General</c:formatCode>
                <c:ptCount val="36"/>
                <c:pt idx="2">
                  <c:v>3.02</c:v>
                </c:pt>
                <c:pt idx="5">
                  <c:v>1.97</c:v>
                </c:pt>
                <c:pt idx="8">
                  <c:v>1.8109999999999999</c:v>
                </c:pt>
                <c:pt idx="11">
                  <c:v>2.15</c:v>
                </c:pt>
                <c:pt idx="15">
                  <c:v>2.38</c:v>
                </c:pt>
                <c:pt idx="19">
                  <c:v>3.37</c:v>
                </c:pt>
                <c:pt idx="23">
                  <c:v>7.47</c:v>
                </c:pt>
                <c:pt idx="27">
                  <c:v>4.8600000000000003</c:v>
                </c:pt>
                <c:pt idx="31">
                  <c:v>4.82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6-4BF9-BAE2-5D5B36322B82}"/>
            </c:ext>
          </c:extLst>
        </c:ser>
        <c:ser>
          <c:idx val="2"/>
          <c:order val="2"/>
          <c:tx>
            <c:strRef>
              <c:f>'Gas-325'!$P$6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'Gas-325'!$M$7:$M$42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'Gas-325'!$P$7:$P$42</c:f>
              <c:numCache>
                <c:formatCode>0.000</c:formatCode>
                <c:ptCount val="36"/>
                <c:pt idx="1">
                  <c:v>3.2492958894637485</c:v>
                </c:pt>
                <c:pt idx="2">
                  <c:v>3.02</c:v>
                </c:pt>
                <c:pt idx="3">
                  <c:v>2.3582497110171383</c:v>
                </c:pt>
                <c:pt idx="4">
                  <c:v>2.0262234961918821</c:v>
                </c:pt>
                <c:pt idx="5">
                  <c:v>1.97</c:v>
                </c:pt>
                <c:pt idx="6">
                  <c:v>1.9912962906578993</c:v>
                </c:pt>
                <c:pt idx="7">
                  <c:v>1.9871590134044983</c:v>
                </c:pt>
                <c:pt idx="8">
                  <c:v>1.8109999999999999</c:v>
                </c:pt>
                <c:pt idx="9">
                  <c:v>1.9373536778071139</c:v>
                </c:pt>
                <c:pt idx="10">
                  <c:v>2.1579340306122998</c:v>
                </c:pt>
                <c:pt idx="11">
                  <c:v>2.15</c:v>
                </c:pt>
                <c:pt idx="12">
                  <c:v>1.9136874600250557</c:v>
                </c:pt>
                <c:pt idx="13">
                  <c:v>2.5327437517387819</c:v>
                </c:pt>
                <c:pt idx="14">
                  <c:v>2.7312038540007855</c:v>
                </c:pt>
                <c:pt idx="15">
                  <c:v>2.38</c:v>
                </c:pt>
                <c:pt idx="16">
                  <c:v>2.4221449318737847</c:v>
                </c:pt>
                <c:pt idx="17">
                  <c:v>3.5844207132869519</c:v>
                </c:pt>
                <c:pt idx="18">
                  <c:v>4.3071638128709724</c:v>
                </c:pt>
                <c:pt idx="19">
                  <c:v>3.37</c:v>
                </c:pt>
                <c:pt idx="20">
                  <c:v>5.0939205820964073</c:v>
                </c:pt>
                <c:pt idx="21">
                  <c:v>5.8879987227557464</c:v>
                </c:pt>
                <c:pt idx="22">
                  <c:v>7.7903307702499802</c:v>
                </c:pt>
                <c:pt idx="23">
                  <c:v>7.47</c:v>
                </c:pt>
                <c:pt idx="24">
                  <c:v>7.1550866357588569</c:v>
                </c:pt>
                <c:pt idx="25">
                  <c:v>8.6437958837231523</c:v>
                </c:pt>
                <c:pt idx="26">
                  <c:v>4.9573602346229464</c:v>
                </c:pt>
                <c:pt idx="27">
                  <c:v>4.8600000000000003</c:v>
                </c:pt>
                <c:pt idx="28">
                  <c:v>4.5248374278200831</c:v>
                </c:pt>
                <c:pt idx="29">
                  <c:v>3.4434753993472751</c:v>
                </c:pt>
                <c:pt idx="30">
                  <c:v>4.0237372866731231</c:v>
                </c:pt>
                <c:pt idx="31">
                  <c:v>4.82</c:v>
                </c:pt>
                <c:pt idx="32">
                  <c:v>3.4335664071307423</c:v>
                </c:pt>
                <c:pt idx="33">
                  <c:v>3.0456885121070996</c:v>
                </c:pt>
                <c:pt idx="34">
                  <c:v>3.5142218575253517</c:v>
                </c:pt>
                <c:pt idx="35">
                  <c:v>3.6380544242942907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6-4BF9-BAE2-5D5B36322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608440"/>
        <c:axId val="818606840"/>
      </c:lineChart>
      <c:catAx>
        <c:axId val="818608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06840"/>
        <c:crosses val="autoZero"/>
        <c:auto val="1"/>
        <c:lblAlgn val="ctr"/>
        <c:lblOffset val="100"/>
        <c:noMultiLvlLbl val="0"/>
      </c:catAx>
      <c:valAx>
        <c:axId val="81860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60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'Gas-326'!$N$6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'Gas-326'!$N$7:$N$42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2-454D-B9C9-6A82FD9CCD9A}"/>
            </c:ext>
          </c:extLst>
        </c:ser>
        <c:ser>
          <c:idx val="1"/>
          <c:order val="1"/>
          <c:tx>
            <c:strRef>
              <c:f>'Gas-326'!$O$6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'Gas-326'!$O$7:$O$42</c:f>
              <c:numCache>
                <c:formatCode>General</c:formatCode>
                <c:ptCount val="36"/>
                <c:pt idx="2">
                  <c:v>4.34</c:v>
                </c:pt>
                <c:pt idx="5">
                  <c:v>3.15</c:v>
                </c:pt>
                <c:pt idx="8">
                  <c:v>3.1349999999999998</c:v>
                </c:pt>
                <c:pt idx="11">
                  <c:v>3.52</c:v>
                </c:pt>
                <c:pt idx="15">
                  <c:v>3.48</c:v>
                </c:pt>
                <c:pt idx="19">
                  <c:v>4.9800000000000004</c:v>
                </c:pt>
                <c:pt idx="23">
                  <c:v>9.02</c:v>
                </c:pt>
                <c:pt idx="27">
                  <c:v>6.45</c:v>
                </c:pt>
                <c:pt idx="31">
                  <c:v>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52-454D-B9C9-6A82FD9CCD9A}"/>
            </c:ext>
          </c:extLst>
        </c:ser>
        <c:ser>
          <c:idx val="2"/>
          <c:order val="2"/>
          <c:tx>
            <c:strRef>
              <c:f>'Gas-326'!$P$6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'Gas-326'!$P$7:$P$42</c:f>
              <c:numCache>
                <c:formatCode>0.000</c:formatCode>
                <c:ptCount val="36"/>
                <c:pt idx="1">
                  <c:v>4.5789316002288709</c:v>
                </c:pt>
                <c:pt idx="2">
                  <c:v>4.34</c:v>
                </c:pt>
                <c:pt idx="3">
                  <c:v>3.632488103881069</c:v>
                </c:pt>
                <c:pt idx="4">
                  <c:v>3.2057490338495396</c:v>
                </c:pt>
                <c:pt idx="5">
                  <c:v>3.15</c:v>
                </c:pt>
                <c:pt idx="6">
                  <c:v>3.2292244437572579</c:v>
                </c:pt>
                <c:pt idx="7">
                  <c:v>3.2787959677894869</c:v>
                </c:pt>
                <c:pt idx="8">
                  <c:v>3.1349999999999998</c:v>
                </c:pt>
                <c:pt idx="9">
                  <c:v>3.225864951110522</c:v>
                </c:pt>
                <c:pt idx="10">
                  <c:v>3.4872873632715526</c:v>
                </c:pt>
                <c:pt idx="11">
                  <c:v>3.52</c:v>
                </c:pt>
                <c:pt idx="12">
                  <c:v>3.162726800683203</c:v>
                </c:pt>
                <c:pt idx="13">
                  <c:v>3.6775662455993761</c:v>
                </c:pt>
                <c:pt idx="14">
                  <c:v>3.9245298180941255</c:v>
                </c:pt>
                <c:pt idx="15">
                  <c:v>3.48</c:v>
                </c:pt>
                <c:pt idx="16">
                  <c:v>3.4735902377487706</c:v>
                </c:pt>
                <c:pt idx="17">
                  <c:v>4.7650625785097898</c:v>
                </c:pt>
                <c:pt idx="18">
                  <c:v>5.8219723456966213</c:v>
                </c:pt>
                <c:pt idx="19">
                  <c:v>4.9800000000000004</c:v>
                </c:pt>
                <c:pt idx="20">
                  <c:v>6.3773113125759924</c:v>
                </c:pt>
                <c:pt idx="21">
                  <c:v>7.3228995881687258</c:v>
                </c:pt>
                <c:pt idx="22">
                  <c:v>9.2510540396435061</c:v>
                </c:pt>
                <c:pt idx="23">
                  <c:v>9.02</c:v>
                </c:pt>
                <c:pt idx="24">
                  <c:v>8.7638079230362713</c:v>
                </c:pt>
                <c:pt idx="25">
                  <c:v>10.550934659603755</c:v>
                </c:pt>
                <c:pt idx="26">
                  <c:v>7.1257131894960626</c:v>
                </c:pt>
                <c:pt idx="27">
                  <c:v>6.45</c:v>
                </c:pt>
                <c:pt idx="28">
                  <c:v>6.2451780878857592</c:v>
                </c:pt>
                <c:pt idx="29">
                  <c:v>5.1342603625398677</c:v>
                </c:pt>
                <c:pt idx="30">
                  <c:v>5.662446802154574</c:v>
                </c:pt>
                <c:pt idx="31">
                  <c:v>6.79</c:v>
                </c:pt>
                <c:pt idx="32">
                  <c:v>5.465485597609729</c:v>
                </c:pt>
                <c:pt idx="33">
                  <c:v>4.7394429056650011</c:v>
                </c:pt>
                <c:pt idx="34">
                  <c:v>5.1705447725880092</c:v>
                </c:pt>
                <c:pt idx="35">
                  <c:v>5.4085041403052356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52-454D-B9C9-6A82FD9CC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394560"/>
        <c:axId val="178947200"/>
      </c:lineChart>
      <c:catAx>
        <c:axId val="179394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947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947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3945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'Gas-327'!$N$6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'Gas-327'!$N$7:$N$42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2-418C-A1D4-28DE4285277B}"/>
            </c:ext>
          </c:extLst>
        </c:ser>
        <c:ser>
          <c:idx val="1"/>
          <c:order val="1"/>
          <c:tx>
            <c:strRef>
              <c:f>'Gas-327'!$O$6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'Gas-327'!$O$7:$O$42</c:f>
              <c:numCache>
                <c:formatCode>General</c:formatCode>
                <c:ptCount val="36"/>
                <c:pt idx="2">
                  <c:v>4.18</c:v>
                </c:pt>
                <c:pt idx="5">
                  <c:v>2.75</c:v>
                </c:pt>
                <c:pt idx="8">
                  <c:v>2.5270000000000001</c:v>
                </c:pt>
                <c:pt idx="11">
                  <c:v>3.57</c:v>
                </c:pt>
                <c:pt idx="15">
                  <c:v>2.95</c:v>
                </c:pt>
                <c:pt idx="19">
                  <c:v>4.2</c:v>
                </c:pt>
                <c:pt idx="23">
                  <c:v>8.26</c:v>
                </c:pt>
                <c:pt idx="27">
                  <c:v>5.9</c:v>
                </c:pt>
                <c:pt idx="31">
                  <c:v>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2-418C-A1D4-28DE4285277B}"/>
            </c:ext>
          </c:extLst>
        </c:ser>
        <c:ser>
          <c:idx val="2"/>
          <c:order val="2"/>
          <c:tx>
            <c:strRef>
              <c:f>'Gas-327'!$P$6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'Gas-327'!$P$7:$P$42</c:f>
              <c:numCache>
                <c:formatCode>0.000</c:formatCode>
                <c:ptCount val="36"/>
                <c:pt idx="1">
                  <c:v>4.4126663990149426</c:v>
                </c:pt>
                <c:pt idx="2">
                  <c:v>4.18</c:v>
                </c:pt>
                <c:pt idx="3">
                  <c:v>3.3981878474267391</c:v>
                </c:pt>
                <c:pt idx="4">
                  <c:v>2.9022363198387602</c:v>
                </c:pt>
                <c:pt idx="5">
                  <c:v>2.75</c:v>
                </c:pt>
                <c:pt idx="6">
                  <c:v>2.7565856181578048</c:v>
                </c:pt>
                <c:pt idx="7">
                  <c:v>2.7333536914057608</c:v>
                </c:pt>
                <c:pt idx="8">
                  <c:v>2.5270000000000001</c:v>
                </c:pt>
                <c:pt idx="9">
                  <c:v>2.8485244582987916</c:v>
                </c:pt>
                <c:pt idx="10">
                  <c:v>3.3251510566138549</c:v>
                </c:pt>
                <c:pt idx="11">
                  <c:v>3.57</c:v>
                </c:pt>
                <c:pt idx="12">
                  <c:v>3.0869119647716419</c:v>
                </c:pt>
                <c:pt idx="13">
                  <c:v>3.4577754958906493</c:v>
                </c:pt>
                <c:pt idx="14">
                  <c:v>3.5260148991605336</c:v>
                </c:pt>
                <c:pt idx="15">
                  <c:v>2.95</c:v>
                </c:pt>
                <c:pt idx="16">
                  <c:v>2.9321357927290528</c:v>
                </c:pt>
                <c:pt idx="17">
                  <c:v>4.1460847170427808</c:v>
                </c:pt>
                <c:pt idx="18">
                  <c:v>5.0768451359738949</c:v>
                </c:pt>
                <c:pt idx="19">
                  <c:v>4.2</c:v>
                </c:pt>
                <c:pt idx="20">
                  <c:v>5.6757467534949191</c:v>
                </c:pt>
                <c:pt idx="21">
                  <c:v>6.5848250292397417</c:v>
                </c:pt>
                <c:pt idx="22">
                  <c:v>8.4929344931550244</c:v>
                </c:pt>
                <c:pt idx="23">
                  <c:v>8.26</c:v>
                </c:pt>
                <c:pt idx="24">
                  <c:v>8.0377120193733962</c:v>
                </c:pt>
                <c:pt idx="25">
                  <c:v>9.7649827142275498</c:v>
                </c:pt>
                <c:pt idx="26">
                  <c:v>6.3723882480137384</c:v>
                </c:pt>
                <c:pt idx="27">
                  <c:v>5.9</c:v>
                </c:pt>
                <c:pt idx="28">
                  <c:v>5.4707641275456895</c:v>
                </c:pt>
                <c:pt idx="29">
                  <c:v>4.1907031899913587</c:v>
                </c:pt>
                <c:pt idx="30">
                  <c:v>4.5294049860161802</c:v>
                </c:pt>
                <c:pt idx="31">
                  <c:v>5.36</c:v>
                </c:pt>
                <c:pt idx="32">
                  <c:v>4.0407541504225062</c:v>
                </c:pt>
                <c:pt idx="33">
                  <c:v>3.4126549100122245</c:v>
                </c:pt>
                <c:pt idx="34">
                  <c:v>3.8464556979570492</c:v>
                </c:pt>
                <c:pt idx="35">
                  <c:v>4.05147283870292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2-418C-A1D4-28DE42852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50368"/>
        <c:axId val="178949504"/>
      </c:lineChart>
      <c:catAx>
        <c:axId val="17945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9495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949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4503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'Gas-331'!$N$7:$N$42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0-44E3-8ED0-FCB37F617A5F}"/>
            </c:ext>
          </c:extLst>
        </c:ser>
        <c:ser>
          <c:idx val="1"/>
          <c:order val="1"/>
          <c:tx>
            <c:strRef>
              <c:f>'Gas-331'!$O$6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'Gas-331'!$O$7:$O$42</c:f>
              <c:numCache>
                <c:formatCode>General</c:formatCode>
                <c:ptCount val="36"/>
                <c:pt idx="2">
                  <c:v>4.12</c:v>
                </c:pt>
                <c:pt idx="5">
                  <c:v>2.78</c:v>
                </c:pt>
                <c:pt idx="8">
                  <c:v>2.532</c:v>
                </c:pt>
                <c:pt idx="11">
                  <c:v>2.72</c:v>
                </c:pt>
                <c:pt idx="15">
                  <c:v>2.89</c:v>
                </c:pt>
                <c:pt idx="19">
                  <c:v>4.08</c:v>
                </c:pt>
                <c:pt idx="23">
                  <c:v>8.39</c:v>
                </c:pt>
                <c:pt idx="27">
                  <c:v>5.37</c:v>
                </c:pt>
                <c:pt idx="31">
                  <c:v>5.1100000000000003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0-44E3-8ED0-FCB37F617A5F}"/>
            </c:ext>
          </c:extLst>
        </c:ser>
        <c:ser>
          <c:idx val="2"/>
          <c:order val="2"/>
          <c:tx>
            <c:strRef>
              <c:f>'Gas-331'!$P$6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'Gas-331'!$P$7:$P$42</c:f>
              <c:numCache>
                <c:formatCode>0.000</c:formatCode>
                <c:ptCount val="36"/>
                <c:pt idx="1">
                  <c:v>4.2915919961718938</c:v>
                </c:pt>
                <c:pt idx="2">
                  <c:v>4.12</c:v>
                </c:pt>
                <c:pt idx="3">
                  <c:v>3.4637217380836729</c:v>
                </c:pt>
                <c:pt idx="4">
                  <c:v>2.9499647686242345</c:v>
                </c:pt>
                <c:pt idx="5">
                  <c:v>2.78</c:v>
                </c:pt>
                <c:pt idx="6">
                  <c:v>2.7650232828711307</c:v>
                </c:pt>
                <c:pt idx="7">
                  <c:v>2.7222922747969558</c:v>
                </c:pt>
                <c:pt idx="8">
                  <c:v>2.532</c:v>
                </c:pt>
                <c:pt idx="9">
                  <c:v>2.5230625867176792</c:v>
                </c:pt>
                <c:pt idx="10">
                  <c:v>2.698948002311973</c:v>
                </c:pt>
                <c:pt idx="11">
                  <c:v>2.72</c:v>
                </c:pt>
                <c:pt idx="12">
                  <c:v>2.477027902248472</c:v>
                </c:pt>
                <c:pt idx="13">
                  <c:v>2.8435281824238663</c:v>
                </c:pt>
                <c:pt idx="14">
                  <c:v>3.1671538812199391</c:v>
                </c:pt>
                <c:pt idx="15">
                  <c:v>2.89</c:v>
                </c:pt>
                <c:pt idx="16">
                  <c:v>2.7666870923155233</c:v>
                </c:pt>
                <c:pt idx="17">
                  <c:v>3.6901241873105963</c:v>
                </c:pt>
                <c:pt idx="18">
                  <c:v>4.6411531285257865</c:v>
                </c:pt>
                <c:pt idx="19">
                  <c:v>4.08</c:v>
                </c:pt>
                <c:pt idx="20">
                  <c:v>5.1364779819632655</c:v>
                </c:pt>
                <c:pt idx="21">
                  <c:v>6.3223296454623972</c:v>
                </c:pt>
                <c:pt idx="22">
                  <c:v>8.0626842622761892</c:v>
                </c:pt>
                <c:pt idx="23">
                  <c:v>8.39</c:v>
                </c:pt>
                <c:pt idx="24">
                  <c:v>7.9427331162932004</c:v>
                </c:pt>
                <c:pt idx="25">
                  <c:v>9.1067111711509341</c:v>
                </c:pt>
                <c:pt idx="26">
                  <c:v>6.6855402488785485</c:v>
                </c:pt>
                <c:pt idx="27">
                  <c:v>5.37</c:v>
                </c:pt>
                <c:pt idx="28">
                  <c:v>5.1398572634461797</c:v>
                </c:pt>
                <c:pt idx="29">
                  <c:v>4.1462098555296159</c:v>
                </c:pt>
                <c:pt idx="30">
                  <c:v>4.2486831838334016</c:v>
                </c:pt>
                <c:pt idx="31">
                  <c:v>5.1100000000000003</c:v>
                </c:pt>
                <c:pt idx="32">
                  <c:v>4.2642286474602908</c:v>
                </c:pt>
                <c:pt idx="33">
                  <c:v>3.4604077175555412</c:v>
                </c:pt>
                <c:pt idx="34">
                  <c:v>3.7198918980624116</c:v>
                </c:pt>
                <c:pt idx="35">
                  <c:v>3.9863543905598009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50-44E3-8ED0-FCB37F617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20288"/>
        <c:axId val="178951808"/>
      </c:lineChart>
      <c:catAx>
        <c:axId val="179020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9518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8951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02028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'Gas-332'!$N$7:$N$42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4-4115-8920-D5F20D489986}"/>
            </c:ext>
          </c:extLst>
        </c:ser>
        <c:ser>
          <c:idx val="1"/>
          <c:order val="1"/>
          <c:tx>
            <c:strRef>
              <c:f>'Gas-332'!$O$6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'Gas-332'!$O$7:$O$42</c:f>
              <c:numCache>
                <c:formatCode>General</c:formatCode>
                <c:ptCount val="36"/>
                <c:pt idx="2">
                  <c:v>4.6900000000000004</c:v>
                </c:pt>
                <c:pt idx="5">
                  <c:v>3.6</c:v>
                </c:pt>
                <c:pt idx="8">
                  <c:v>3.3730000000000002</c:v>
                </c:pt>
                <c:pt idx="11">
                  <c:v>3.49</c:v>
                </c:pt>
                <c:pt idx="15">
                  <c:v>3.49</c:v>
                </c:pt>
                <c:pt idx="19">
                  <c:v>4.92</c:v>
                </c:pt>
                <c:pt idx="23">
                  <c:v>8.8699999999999992</c:v>
                </c:pt>
                <c:pt idx="27">
                  <c:v>6.73</c:v>
                </c:pt>
                <c:pt idx="31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4-4115-8920-D5F20D489986}"/>
            </c:ext>
          </c:extLst>
        </c:ser>
        <c:ser>
          <c:idx val="2"/>
          <c:order val="2"/>
          <c:tx>
            <c:strRef>
              <c:f>'Gas-332'!$P$6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'Gas-332'!$P$7:$P$42</c:f>
              <c:numCache>
                <c:formatCode>0.000</c:formatCode>
                <c:ptCount val="36"/>
                <c:pt idx="1">
                  <c:v>4.9766997364779595</c:v>
                </c:pt>
                <c:pt idx="2">
                  <c:v>4.6900000000000004</c:v>
                </c:pt>
                <c:pt idx="3">
                  <c:v>3.9420311480060919</c:v>
                </c:pt>
                <c:pt idx="4">
                  <c:v>3.5818812133328226</c:v>
                </c:pt>
                <c:pt idx="5">
                  <c:v>3.6</c:v>
                </c:pt>
                <c:pt idx="6">
                  <c:v>3.6204761400771392</c:v>
                </c:pt>
                <c:pt idx="7">
                  <c:v>3.6068604557288735</c:v>
                </c:pt>
                <c:pt idx="8">
                  <c:v>3.3730000000000002</c:v>
                </c:pt>
                <c:pt idx="9">
                  <c:v>3.4076000345613111</c:v>
                </c:pt>
                <c:pt idx="10">
                  <c:v>3.5880294186346182</c:v>
                </c:pt>
                <c:pt idx="11">
                  <c:v>3.49</c:v>
                </c:pt>
                <c:pt idx="12">
                  <c:v>3.1048966627374357</c:v>
                </c:pt>
                <c:pt idx="13">
                  <c:v>3.7810193955472595</c:v>
                </c:pt>
                <c:pt idx="14">
                  <c:v>4.0047539784805348</c:v>
                </c:pt>
                <c:pt idx="15">
                  <c:v>3.49</c:v>
                </c:pt>
                <c:pt idx="16">
                  <c:v>3.5185122027716145</c:v>
                </c:pt>
                <c:pt idx="17">
                  <c:v>5.0039497926710998</c:v>
                </c:pt>
                <c:pt idx="18">
                  <c:v>6.0362043738982356</c:v>
                </c:pt>
                <c:pt idx="19">
                  <c:v>4.92</c:v>
                </c:pt>
                <c:pt idx="20">
                  <c:v>6.6343050582111953</c:v>
                </c:pt>
                <c:pt idx="21">
                  <c:v>7.4090860996099392</c:v>
                </c:pt>
                <c:pt idx="22">
                  <c:v>9.4952625237280319</c:v>
                </c:pt>
                <c:pt idx="23">
                  <c:v>8.8699999999999992</c:v>
                </c:pt>
                <c:pt idx="24">
                  <c:v>8.7719982574925357</c:v>
                </c:pt>
                <c:pt idx="25">
                  <c:v>10.999855963540529</c:v>
                </c:pt>
                <c:pt idx="26">
                  <c:v>6.8347440465588889</c:v>
                </c:pt>
                <c:pt idx="27">
                  <c:v>6.73</c:v>
                </c:pt>
                <c:pt idx="28">
                  <c:v>6.2370728766195835</c:v>
                </c:pt>
                <c:pt idx="29">
                  <c:v>4.7556885023836504</c:v>
                </c:pt>
                <c:pt idx="30">
                  <c:v>5.3120772905139404</c:v>
                </c:pt>
                <c:pt idx="31">
                  <c:v>6.3</c:v>
                </c:pt>
                <c:pt idx="32">
                  <c:v>4.6183178796152129</c:v>
                </c:pt>
                <c:pt idx="33">
                  <c:v>3.9944919496146412</c:v>
                </c:pt>
                <c:pt idx="34">
                  <c:v>4.5556816015385291</c:v>
                </c:pt>
                <c:pt idx="35">
                  <c:v>4.757501737032678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F4-4115-8920-D5F20D489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19776"/>
        <c:axId val="179953664"/>
      </c:lineChart>
      <c:catAx>
        <c:axId val="17901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95366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9953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0197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'Gas-333'!$N$7:$N$42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C-4277-BE03-BFB2A062AEDA}"/>
            </c:ext>
          </c:extLst>
        </c:ser>
        <c:ser>
          <c:idx val="1"/>
          <c:order val="1"/>
          <c:tx>
            <c:strRef>
              <c:f>'Gas-333'!$O$6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'Gas-333'!$O$7:$O$42</c:f>
              <c:numCache>
                <c:formatCode>General</c:formatCode>
                <c:ptCount val="36"/>
                <c:pt idx="2">
                  <c:v>4.67</c:v>
                </c:pt>
                <c:pt idx="5">
                  <c:v>3.6</c:v>
                </c:pt>
                <c:pt idx="8">
                  <c:v>3.45</c:v>
                </c:pt>
                <c:pt idx="11">
                  <c:v>3.71</c:v>
                </c:pt>
                <c:pt idx="15">
                  <c:v>3.66</c:v>
                </c:pt>
                <c:pt idx="19">
                  <c:v>5.28</c:v>
                </c:pt>
                <c:pt idx="23">
                  <c:v>10</c:v>
                </c:pt>
                <c:pt idx="27">
                  <c:v>7.06</c:v>
                </c:pt>
                <c:pt idx="31">
                  <c:v>6.98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C-4277-BE03-BFB2A062AEDA}"/>
            </c:ext>
          </c:extLst>
        </c:ser>
        <c:ser>
          <c:idx val="2"/>
          <c:order val="2"/>
          <c:tx>
            <c:strRef>
              <c:f>'Gas-333'!$P$6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'Gas-333'!$P$7:$P$42</c:f>
              <c:numCache>
                <c:formatCode>0.000</c:formatCode>
                <c:ptCount val="36"/>
                <c:pt idx="1">
                  <c:v>4.987278753440413</c:v>
                </c:pt>
                <c:pt idx="2">
                  <c:v>4.67</c:v>
                </c:pt>
                <c:pt idx="3">
                  <c:v>3.8851676250323601</c:v>
                </c:pt>
                <c:pt idx="4">
                  <c:v>3.5401508318372534</c:v>
                </c:pt>
                <c:pt idx="5">
                  <c:v>3.6</c:v>
                </c:pt>
                <c:pt idx="6">
                  <c:v>3.6549645398270476</c:v>
                </c:pt>
                <c:pt idx="7">
                  <c:v>3.6739112264619589</c:v>
                </c:pt>
                <c:pt idx="8">
                  <c:v>3.45</c:v>
                </c:pt>
                <c:pt idx="9">
                  <c:v>3.5390477699434251</c:v>
                </c:pt>
                <c:pt idx="10">
                  <c:v>3.779984706957928</c:v>
                </c:pt>
                <c:pt idx="11">
                  <c:v>3.71</c:v>
                </c:pt>
                <c:pt idx="12">
                  <c:v>3.2774841618615538</c:v>
                </c:pt>
                <c:pt idx="13">
                  <c:v>4.0222612677383891</c:v>
                </c:pt>
                <c:pt idx="14">
                  <c:v>4.24086035480879</c:v>
                </c:pt>
                <c:pt idx="15">
                  <c:v>3.66</c:v>
                </c:pt>
                <c:pt idx="16">
                  <c:v>3.7260163982066343</c:v>
                </c:pt>
                <c:pt idx="17">
                  <c:v>5.3847656700737137</c:v>
                </c:pt>
                <c:pt idx="18">
                  <c:v>6.5085068377887403</c:v>
                </c:pt>
                <c:pt idx="19">
                  <c:v>5.28</c:v>
                </c:pt>
                <c:pt idx="20">
                  <c:v>7.3154310858315963</c:v>
                </c:pt>
                <c:pt idx="21">
                  <c:v>8.2336128908620587</c:v>
                </c:pt>
                <c:pt idx="22">
                  <c:v>10.628880037577503</c:v>
                </c:pt>
                <c:pt idx="23">
                  <c:v>10</c:v>
                </c:pt>
                <c:pt idx="24">
                  <c:v>9.7434318442179091</c:v>
                </c:pt>
                <c:pt idx="25">
                  <c:v>12.03623060599142</c:v>
                </c:pt>
                <c:pt idx="26">
                  <c:v>7.2271749092427173</c:v>
                </c:pt>
                <c:pt idx="27">
                  <c:v>7.06</c:v>
                </c:pt>
                <c:pt idx="28">
                  <c:v>6.6061188789413237</c:v>
                </c:pt>
                <c:pt idx="29">
                  <c:v>5.0776182994852306</c:v>
                </c:pt>
                <c:pt idx="30">
                  <c:v>5.8180779076913058</c:v>
                </c:pt>
                <c:pt idx="31">
                  <c:v>6.98</c:v>
                </c:pt>
                <c:pt idx="32">
                  <c:v>5.1009391419489098</c:v>
                </c:pt>
                <c:pt idx="33">
                  <c:v>4.4588177577261652</c:v>
                </c:pt>
                <c:pt idx="34">
                  <c:v>5.0884243846726331</c:v>
                </c:pt>
                <c:pt idx="35">
                  <c:v>5.2954450565931834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4C-4277-BE03-BFB2A062A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21312"/>
        <c:axId val="179955968"/>
      </c:lineChart>
      <c:catAx>
        <c:axId val="17902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9559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9955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02131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'Gas-334'!$N$7:$N$42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8-4FDD-ADD1-522BE4FEC5E8}"/>
            </c:ext>
          </c:extLst>
        </c:ser>
        <c:ser>
          <c:idx val="1"/>
          <c:order val="1"/>
          <c:tx>
            <c:strRef>
              <c:f>'Gas-334'!$O$6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'Gas-334'!$O$7:$O$42</c:f>
              <c:numCache>
                <c:formatCode>General</c:formatCode>
                <c:ptCount val="36"/>
                <c:pt idx="2">
                  <c:v>4.6839999999999993</c:v>
                </c:pt>
                <c:pt idx="5">
                  <c:v>3.5229999999999997</c:v>
                </c:pt>
                <c:pt idx="8">
                  <c:v>3.3838999999999997</c:v>
                </c:pt>
                <c:pt idx="11">
                  <c:v>3.6230000000000002</c:v>
                </c:pt>
                <c:pt idx="15">
                  <c:v>3.71</c:v>
                </c:pt>
                <c:pt idx="19">
                  <c:v>5.47</c:v>
                </c:pt>
                <c:pt idx="23">
                  <c:v>9.7799999999999994</c:v>
                </c:pt>
                <c:pt idx="27">
                  <c:v>6.56</c:v>
                </c:pt>
                <c:pt idx="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88-4FDD-ADD1-522BE4FEC5E8}"/>
            </c:ext>
          </c:extLst>
        </c:ser>
        <c:ser>
          <c:idx val="2"/>
          <c:order val="2"/>
          <c:tx>
            <c:strRef>
              <c:f>'Gas-334'!$P$6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'Gas-334'!$P$7:$P$42</c:f>
              <c:numCache>
                <c:formatCode>0.000</c:formatCode>
                <c:ptCount val="36"/>
                <c:pt idx="1">
                  <c:v>4.9114425252991518</c:v>
                </c:pt>
                <c:pt idx="2">
                  <c:v>4.6839999999999993</c:v>
                </c:pt>
                <c:pt idx="3">
                  <c:v>4.0113349861242895</c:v>
                </c:pt>
                <c:pt idx="4">
                  <c:v>3.5598405086700557</c:v>
                </c:pt>
                <c:pt idx="5">
                  <c:v>3.5229999999999997</c:v>
                </c:pt>
                <c:pt idx="6">
                  <c:v>3.5626380637921522</c:v>
                </c:pt>
                <c:pt idx="7">
                  <c:v>3.5693505530066951</c:v>
                </c:pt>
                <c:pt idx="8">
                  <c:v>3.3838999999999997</c:v>
                </c:pt>
                <c:pt idx="9">
                  <c:v>3.390370236848042</c:v>
                </c:pt>
                <c:pt idx="10">
                  <c:v>3.6113020119878652</c:v>
                </c:pt>
                <c:pt idx="11">
                  <c:v>3.6230000000000002</c:v>
                </c:pt>
                <c:pt idx="12">
                  <c:v>3.2837173053569924</c:v>
                </c:pt>
                <c:pt idx="13">
                  <c:v>3.7603866274360946</c:v>
                </c:pt>
                <c:pt idx="14">
                  <c:v>4.1082942486953788</c:v>
                </c:pt>
                <c:pt idx="15">
                  <c:v>3.71</c:v>
                </c:pt>
                <c:pt idx="16">
                  <c:v>3.662897355098258</c:v>
                </c:pt>
                <c:pt idx="17">
                  <c:v>4.9480791608419787</c:v>
                </c:pt>
                <c:pt idx="18">
                  <c:v>6.1755082875558518</c:v>
                </c:pt>
                <c:pt idx="19">
                  <c:v>5.47</c:v>
                </c:pt>
                <c:pt idx="20">
                  <c:v>6.6635800438970669</c:v>
                </c:pt>
                <c:pt idx="21">
                  <c:v>7.8103098430241049</c:v>
                </c:pt>
                <c:pt idx="22">
                  <c:v>9.7647440605816662</c:v>
                </c:pt>
                <c:pt idx="23">
                  <c:v>9.7799999999999994</c:v>
                </c:pt>
                <c:pt idx="24">
                  <c:v>9.3683166022729054</c:v>
                </c:pt>
                <c:pt idx="25">
                  <c:v>11.023122057408338</c:v>
                </c:pt>
                <c:pt idx="26">
                  <c:v>7.8497665734824738</c:v>
                </c:pt>
                <c:pt idx="27">
                  <c:v>6.56</c:v>
                </c:pt>
                <c:pt idx="28">
                  <c:v>6.342918461769802</c:v>
                </c:pt>
                <c:pt idx="29">
                  <c:v>5.1680858699331065</c:v>
                </c:pt>
                <c:pt idx="30">
                  <c:v>5.4851281653017336</c:v>
                </c:pt>
                <c:pt idx="31">
                  <c:v>6.65</c:v>
                </c:pt>
                <c:pt idx="32">
                  <c:v>5.4782087683181775</c:v>
                </c:pt>
                <c:pt idx="33">
                  <c:v>4.548631614483492</c:v>
                </c:pt>
                <c:pt idx="34">
                  <c:v>4.9166873038763601</c:v>
                </c:pt>
                <c:pt idx="35">
                  <c:v>5.2238974648800349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88-4FDD-ADD1-522BE4FE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23360"/>
        <c:axId val="179958272"/>
      </c:lineChart>
      <c:catAx>
        <c:axId val="17902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95827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9958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0233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'Gas-335'!$N$7:$N$42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F-428D-9FED-C23BF27EE063}"/>
            </c:ext>
          </c:extLst>
        </c:ser>
        <c:ser>
          <c:idx val="1"/>
          <c:order val="1"/>
          <c:tx>
            <c:strRef>
              <c:f>'Gas-335'!$O$6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'Gas-335'!$O$7:$O$42</c:f>
              <c:numCache>
                <c:formatCode>General</c:formatCode>
                <c:ptCount val="36"/>
                <c:pt idx="2">
                  <c:v>4.72</c:v>
                </c:pt>
                <c:pt idx="5">
                  <c:v>3.43</c:v>
                </c:pt>
                <c:pt idx="8">
                  <c:v>3.32</c:v>
                </c:pt>
                <c:pt idx="11">
                  <c:v>3.56</c:v>
                </c:pt>
                <c:pt idx="15">
                  <c:v>3.4</c:v>
                </c:pt>
                <c:pt idx="19">
                  <c:v>4.9000000000000004</c:v>
                </c:pt>
                <c:pt idx="23">
                  <c:v>9.4600000000000009</c:v>
                </c:pt>
                <c:pt idx="27">
                  <c:v>6.78</c:v>
                </c:pt>
                <c:pt idx="31">
                  <c:v>6.18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7F-428D-9FED-C23BF27EE063}"/>
            </c:ext>
          </c:extLst>
        </c:ser>
        <c:ser>
          <c:idx val="2"/>
          <c:order val="2"/>
          <c:tx>
            <c:strRef>
              <c:f>'Gas-335'!$P$6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'Gas-335'!$P$7:$P$42</c:f>
              <c:numCache>
                <c:formatCode>0.000</c:formatCode>
                <c:ptCount val="36"/>
                <c:pt idx="1">
                  <c:v>4.9763195610515565</c:v>
                </c:pt>
                <c:pt idx="2">
                  <c:v>4.72</c:v>
                </c:pt>
                <c:pt idx="3">
                  <c:v>3.9559342578273275</c:v>
                </c:pt>
                <c:pt idx="4">
                  <c:v>3.495849565220615</c:v>
                </c:pt>
                <c:pt idx="5">
                  <c:v>3.43</c:v>
                </c:pt>
                <c:pt idx="6">
                  <c:v>3.4836563622288823</c:v>
                </c:pt>
                <c:pt idx="7">
                  <c:v>3.5047818446028134</c:v>
                </c:pt>
                <c:pt idx="8">
                  <c:v>3.32</c:v>
                </c:pt>
                <c:pt idx="9">
                  <c:v>3.3627936787721002</c:v>
                </c:pt>
                <c:pt idx="10">
                  <c:v>3.583437406417457</c:v>
                </c:pt>
                <c:pt idx="11">
                  <c:v>3.56</c:v>
                </c:pt>
                <c:pt idx="12">
                  <c:v>3.1493883719823828</c:v>
                </c:pt>
                <c:pt idx="13">
                  <c:v>3.6752595601776203</c:v>
                </c:pt>
                <c:pt idx="14">
                  <c:v>3.9057452686033329</c:v>
                </c:pt>
                <c:pt idx="15">
                  <c:v>3.4</c:v>
                </c:pt>
                <c:pt idx="16">
                  <c:v>3.3737091546381959</c:v>
                </c:pt>
                <c:pt idx="17">
                  <c:v>4.7336051349425148</c:v>
                </c:pt>
                <c:pt idx="18">
                  <c:v>5.8313580443156274</c:v>
                </c:pt>
                <c:pt idx="19">
                  <c:v>4.9000000000000004</c:v>
                </c:pt>
                <c:pt idx="20">
                  <c:v>6.4715368874614017</c:v>
                </c:pt>
                <c:pt idx="21">
                  <c:v>7.5341486876788437</c:v>
                </c:pt>
                <c:pt idx="22">
                  <c:v>9.658934724099403</c:v>
                </c:pt>
                <c:pt idx="23">
                  <c:v>9.4600000000000009</c:v>
                </c:pt>
                <c:pt idx="24">
                  <c:v>9.2027965234005009</c:v>
                </c:pt>
                <c:pt idx="25">
                  <c:v>11.129902081243566</c:v>
                </c:pt>
                <c:pt idx="26">
                  <c:v>7.4568571716223815</c:v>
                </c:pt>
                <c:pt idx="27">
                  <c:v>6.78</c:v>
                </c:pt>
                <c:pt idx="28">
                  <c:v>6.316781486207236</c:v>
                </c:pt>
                <c:pt idx="29">
                  <c:v>4.8875734954380503</c:v>
                </c:pt>
                <c:pt idx="30">
                  <c:v>5.2210974121160172</c:v>
                </c:pt>
                <c:pt idx="31">
                  <c:v>6.18</c:v>
                </c:pt>
                <c:pt idx="32">
                  <c:v>4.7534424044878456</c:v>
                </c:pt>
                <c:pt idx="33">
                  <c:v>3.9897031258454181</c:v>
                </c:pt>
                <c:pt idx="34">
                  <c:v>4.4548648303103899</c:v>
                </c:pt>
                <c:pt idx="35">
                  <c:v>4.7050177463405021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7F-428D-9FED-C23BF27EE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61408"/>
        <c:axId val="179960576"/>
      </c:lineChart>
      <c:catAx>
        <c:axId val="18056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96057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79960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56140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'Gas-336'!$N$7:$N$42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4-492D-B13E-81089DE4D1C7}"/>
            </c:ext>
          </c:extLst>
        </c:ser>
        <c:ser>
          <c:idx val="1"/>
          <c:order val="1"/>
          <c:tx>
            <c:strRef>
              <c:f>'Gas-336'!$O$6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'Gas-336'!$O$7:$O$42</c:f>
              <c:numCache>
                <c:formatCode>General</c:formatCode>
                <c:ptCount val="36"/>
                <c:pt idx="2">
                  <c:v>4.6399999999999997</c:v>
                </c:pt>
                <c:pt idx="5">
                  <c:v>3.48</c:v>
                </c:pt>
                <c:pt idx="8">
                  <c:v>3.0950000000000002</c:v>
                </c:pt>
                <c:pt idx="11">
                  <c:v>3.31</c:v>
                </c:pt>
                <c:pt idx="15">
                  <c:v>3.24</c:v>
                </c:pt>
                <c:pt idx="19">
                  <c:v>4.26</c:v>
                </c:pt>
                <c:pt idx="23">
                  <c:v>7.04</c:v>
                </c:pt>
                <c:pt idx="27">
                  <c:v>6.63</c:v>
                </c:pt>
                <c:pt idx="31">
                  <c:v>6.45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4-492D-B13E-81089DE4D1C7}"/>
            </c:ext>
          </c:extLst>
        </c:ser>
        <c:ser>
          <c:idx val="2"/>
          <c:order val="2"/>
          <c:tx>
            <c:strRef>
              <c:f>'Gas-336'!$P$6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'Gas-336'!$P$7:$P$42</c:f>
              <c:numCache>
                <c:formatCode>0.000</c:formatCode>
                <c:ptCount val="36"/>
                <c:pt idx="1">
                  <c:v>4.9345379072941808</c:v>
                </c:pt>
                <c:pt idx="2">
                  <c:v>4.6399999999999997</c:v>
                </c:pt>
                <c:pt idx="3">
                  <c:v>3.8500831592511529</c:v>
                </c:pt>
                <c:pt idx="4">
                  <c:v>3.4953912326789611</c:v>
                </c:pt>
                <c:pt idx="5">
                  <c:v>3.48</c:v>
                </c:pt>
                <c:pt idx="6">
                  <c:v>3.4465476016512624</c:v>
                </c:pt>
                <c:pt idx="7">
                  <c:v>3.3793550601178555</c:v>
                </c:pt>
                <c:pt idx="8">
                  <c:v>3.0950000000000002</c:v>
                </c:pt>
                <c:pt idx="9">
                  <c:v>3.1926765878841019</c:v>
                </c:pt>
                <c:pt idx="10">
                  <c:v>3.3977732055974204</c:v>
                </c:pt>
                <c:pt idx="11">
                  <c:v>3.31</c:v>
                </c:pt>
                <c:pt idx="12">
                  <c:v>2.9216004130369568</c:v>
                </c:pt>
                <c:pt idx="13">
                  <c:v>3.6349907755817776</c:v>
                </c:pt>
                <c:pt idx="14">
                  <c:v>3.7811229463007674</c:v>
                </c:pt>
                <c:pt idx="15">
                  <c:v>3.24</c:v>
                </c:pt>
                <c:pt idx="16">
                  <c:v>3.257733352457465</c:v>
                </c:pt>
                <c:pt idx="17">
                  <c:v>4.6936121844795071</c:v>
                </c:pt>
                <c:pt idx="18">
                  <c:v>5.5295063905319219</c:v>
                </c:pt>
                <c:pt idx="19">
                  <c:v>4.26</c:v>
                </c:pt>
                <c:pt idx="20">
                  <c:v>5.9067937930154573</c:v>
                </c:pt>
                <c:pt idx="21">
                  <c:v>6.2772566544227946</c:v>
                </c:pt>
                <c:pt idx="22">
                  <c:v>8.0985914295385086</c:v>
                </c:pt>
                <c:pt idx="23">
                  <c:v>7.04</c:v>
                </c:pt>
                <c:pt idx="24">
                  <c:v>7.365670846714691</c:v>
                </c:pt>
                <c:pt idx="25">
                  <c:v>9.9821920834952387</c:v>
                </c:pt>
                <c:pt idx="26">
                  <c:v>5.9225207549409991</c:v>
                </c:pt>
                <c:pt idx="27">
                  <c:v>6.63</c:v>
                </c:pt>
                <c:pt idx="28">
                  <c:v>6.1595563561306257</c:v>
                </c:pt>
                <c:pt idx="29">
                  <c:v>4.7509549334723769</c:v>
                </c:pt>
                <c:pt idx="30">
                  <c:v>5.4913893529235285</c:v>
                </c:pt>
                <c:pt idx="31">
                  <c:v>6.45</c:v>
                </c:pt>
                <c:pt idx="32">
                  <c:v>4.650046122091112</c:v>
                </c:pt>
                <c:pt idx="33">
                  <c:v>4.2027848554592069</c:v>
                </c:pt>
                <c:pt idx="34">
                  <c:v>4.8136782928101018</c:v>
                </c:pt>
                <c:pt idx="35">
                  <c:v>4.9554928407665599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D4-492D-B13E-81089DE4D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938176"/>
        <c:axId val="181855360"/>
      </c:lineChart>
      <c:catAx>
        <c:axId val="18193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85536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81855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93817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'Gas-337'!$N$7:$N$42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28-4091-BC10-D9DAFA11842A}"/>
            </c:ext>
          </c:extLst>
        </c:ser>
        <c:ser>
          <c:idx val="1"/>
          <c:order val="1"/>
          <c:tx>
            <c:strRef>
              <c:f>'Gas-337'!$O$6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'Gas-337'!$O$7:$O$42</c:f>
              <c:numCache>
                <c:formatCode>General</c:formatCode>
                <c:ptCount val="36"/>
                <c:pt idx="2">
                  <c:v>5.03</c:v>
                </c:pt>
                <c:pt idx="5">
                  <c:v>3.9</c:v>
                </c:pt>
                <c:pt idx="8">
                  <c:v>3.6509999999999998</c:v>
                </c:pt>
                <c:pt idx="11">
                  <c:v>3.88</c:v>
                </c:pt>
                <c:pt idx="15">
                  <c:v>4.1900000000000004</c:v>
                </c:pt>
                <c:pt idx="19">
                  <c:v>5.15</c:v>
                </c:pt>
                <c:pt idx="23">
                  <c:v>10.33</c:v>
                </c:pt>
                <c:pt idx="27">
                  <c:v>8.61</c:v>
                </c:pt>
                <c:pt idx="31">
                  <c:v>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28-4091-BC10-D9DAFA11842A}"/>
            </c:ext>
          </c:extLst>
        </c:ser>
        <c:ser>
          <c:idx val="2"/>
          <c:order val="2"/>
          <c:tx>
            <c:strRef>
              <c:f>'Gas-337'!$P$6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'Gas-337'!$P$7:$P$42</c:f>
              <c:numCache>
                <c:formatCode>0.000</c:formatCode>
                <c:ptCount val="36"/>
                <c:pt idx="1">
                  <c:v>5.4069172157720367</c:v>
                </c:pt>
                <c:pt idx="2">
                  <c:v>5.03</c:v>
                </c:pt>
                <c:pt idx="3">
                  <c:v>4.1361166484217629</c:v>
                </c:pt>
                <c:pt idx="4">
                  <c:v>3.802730673066586</c:v>
                </c:pt>
                <c:pt idx="5">
                  <c:v>3.9</c:v>
                </c:pt>
                <c:pt idx="6">
                  <c:v>3.9376059152342249</c:v>
                </c:pt>
                <c:pt idx="7">
                  <c:v>3.9344717130160287</c:v>
                </c:pt>
                <c:pt idx="8">
                  <c:v>3.6509999999999998</c:v>
                </c:pt>
                <c:pt idx="9">
                  <c:v>3.7607717473570923</c:v>
                </c:pt>
                <c:pt idx="10">
                  <c:v>4.0075464996104877</c:v>
                </c:pt>
                <c:pt idx="11">
                  <c:v>3.88</c:v>
                </c:pt>
                <c:pt idx="12">
                  <c:v>3.4828635060648434</c:v>
                </c:pt>
                <c:pt idx="13">
                  <c:v>4.4956765970547128</c:v>
                </c:pt>
                <c:pt idx="14">
                  <c:v>4.7825750502613991</c:v>
                </c:pt>
                <c:pt idx="15">
                  <c:v>4.1900000000000004</c:v>
                </c:pt>
                <c:pt idx="16">
                  <c:v>4.1263722428503042</c:v>
                </c:pt>
                <c:pt idx="17">
                  <c:v>5.8775310801585618</c:v>
                </c:pt>
                <c:pt idx="18">
                  <c:v>6.8608955890423013</c:v>
                </c:pt>
                <c:pt idx="19">
                  <c:v>5.15</c:v>
                </c:pt>
                <c:pt idx="20">
                  <c:v>7.6630010028188966</c:v>
                </c:pt>
                <c:pt idx="21">
                  <c:v>8.5426940706256342</c:v>
                </c:pt>
                <c:pt idx="22">
                  <c:v>11.279053423531664</c:v>
                </c:pt>
                <c:pt idx="23">
                  <c:v>10.33</c:v>
                </c:pt>
                <c:pt idx="24">
                  <c:v>10.447925952557497</c:v>
                </c:pt>
                <c:pt idx="25">
                  <c:v>13.497430250008616</c:v>
                </c:pt>
                <c:pt idx="26">
                  <c:v>8.0034776566268988</c:v>
                </c:pt>
                <c:pt idx="27">
                  <c:v>8.61</c:v>
                </c:pt>
                <c:pt idx="28">
                  <c:v>7.8480640216626121</c:v>
                </c:pt>
                <c:pt idx="29">
                  <c:v>5.8855769116068863</c:v>
                </c:pt>
                <c:pt idx="30">
                  <c:v>6.673189486998985</c:v>
                </c:pt>
                <c:pt idx="31">
                  <c:v>7.74</c:v>
                </c:pt>
                <c:pt idx="32">
                  <c:v>5.4366170147264414</c:v>
                </c:pt>
                <c:pt idx="33">
                  <c:v>4.8642612426281637</c:v>
                </c:pt>
                <c:pt idx="34">
                  <c:v>5.6460154679331289</c:v>
                </c:pt>
                <c:pt idx="35">
                  <c:v>5.827494127378924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28-4091-BC10-D9DAFA118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31680"/>
        <c:axId val="181857664"/>
      </c:lineChart>
      <c:catAx>
        <c:axId val="18823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85766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81857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316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'Gas-339'!$N$6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'Gas-339'!$M$7:$M$42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'Gas-339'!$N$7:$N$42</c:f>
              <c:numCache>
                <c:formatCode>General</c:formatCode>
                <c:ptCount val="36"/>
                <c:pt idx="0">
                  <c:v>4.05</c:v>
                </c:pt>
                <c:pt idx="1">
                  <c:v>4.0999999999999996</c:v>
                </c:pt>
                <c:pt idx="2">
                  <c:v>3.83</c:v>
                </c:pt>
                <c:pt idx="3">
                  <c:v>3.14</c:v>
                </c:pt>
                <c:pt idx="4">
                  <c:v>2.85</c:v>
                </c:pt>
                <c:pt idx="5">
                  <c:v>2.87</c:v>
                </c:pt>
                <c:pt idx="6">
                  <c:v>2.87</c:v>
                </c:pt>
                <c:pt idx="7">
                  <c:v>2.84</c:v>
                </c:pt>
                <c:pt idx="8">
                  <c:v>2.61</c:v>
                </c:pt>
                <c:pt idx="9">
                  <c:v>2.75</c:v>
                </c:pt>
                <c:pt idx="10">
                  <c:v>2.99</c:v>
                </c:pt>
                <c:pt idx="11">
                  <c:v>2.96</c:v>
                </c:pt>
                <c:pt idx="12">
                  <c:v>2.64</c:v>
                </c:pt>
                <c:pt idx="13">
                  <c:v>3.33</c:v>
                </c:pt>
                <c:pt idx="14">
                  <c:v>3.5</c:v>
                </c:pt>
                <c:pt idx="15">
                  <c:v>3.04</c:v>
                </c:pt>
                <c:pt idx="16">
                  <c:v>3.04</c:v>
                </c:pt>
                <c:pt idx="17">
                  <c:v>4.34</c:v>
                </c:pt>
                <c:pt idx="18">
                  <c:v>5.09</c:v>
                </c:pt>
                <c:pt idx="19">
                  <c:v>3.91</c:v>
                </c:pt>
                <c:pt idx="20">
                  <c:v>5.72</c:v>
                </c:pt>
                <c:pt idx="21">
                  <c:v>6.36</c:v>
                </c:pt>
                <c:pt idx="22">
                  <c:v>8.33</c:v>
                </c:pt>
                <c:pt idx="23">
                  <c:v>7.66</c:v>
                </c:pt>
                <c:pt idx="24">
                  <c:v>7.48</c:v>
                </c:pt>
                <c:pt idx="25">
                  <c:v>9.4</c:v>
                </c:pt>
                <c:pt idx="26">
                  <c:v>5.2</c:v>
                </c:pt>
                <c:pt idx="27">
                  <c:v>5.37</c:v>
                </c:pt>
                <c:pt idx="28">
                  <c:v>5.01</c:v>
                </c:pt>
                <c:pt idx="29">
                  <c:v>3.79</c:v>
                </c:pt>
                <c:pt idx="30">
                  <c:v>4.54</c:v>
                </c:pt>
                <c:pt idx="31">
                  <c:v>5.49</c:v>
                </c:pt>
                <c:pt idx="32">
                  <c:v>3.84</c:v>
                </c:pt>
                <c:pt idx="33">
                  <c:v>3.43</c:v>
                </c:pt>
                <c:pt idx="34">
                  <c:v>3.99</c:v>
                </c:pt>
                <c:pt idx="35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4-41CB-9604-4C3E1D28A2F9}"/>
            </c:ext>
          </c:extLst>
        </c:ser>
        <c:ser>
          <c:idx val="1"/>
          <c:order val="1"/>
          <c:tx>
            <c:strRef>
              <c:f>'Gas-339'!$O$6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'Gas-339'!$M$7:$M$42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'Gas-339'!$O$7:$O$42</c:f>
              <c:numCache>
                <c:formatCode>General</c:formatCode>
                <c:ptCount val="36"/>
                <c:pt idx="2">
                  <c:v>3.72</c:v>
                </c:pt>
                <c:pt idx="5">
                  <c:v>3.74</c:v>
                </c:pt>
                <c:pt idx="8">
                  <c:v>3.8780000000000001</c:v>
                </c:pt>
                <c:pt idx="11">
                  <c:v>4.42</c:v>
                </c:pt>
                <c:pt idx="15">
                  <c:v>3.89</c:v>
                </c:pt>
                <c:pt idx="19">
                  <c:v>5.07</c:v>
                </c:pt>
                <c:pt idx="23">
                  <c:v>9.7799999999999994</c:v>
                </c:pt>
                <c:pt idx="27">
                  <c:v>8.32</c:v>
                </c:pt>
                <c:pt idx="31">
                  <c:v>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4-41CB-9604-4C3E1D28A2F9}"/>
            </c:ext>
          </c:extLst>
        </c:ser>
        <c:ser>
          <c:idx val="2"/>
          <c:order val="2"/>
          <c:tx>
            <c:strRef>
              <c:f>'Gas-339'!$P$6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'Gas-339'!$M$7:$M$42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'Gas-339'!$P$7:$P$42</c:f>
              <c:numCache>
                <c:formatCode>0.000</c:formatCode>
                <c:ptCount val="36"/>
                <c:pt idx="1">
                  <c:v>4.0790911612325598</c:v>
                </c:pt>
                <c:pt idx="2">
                  <c:v>3.72</c:v>
                </c:pt>
                <c:pt idx="3">
                  <c:v>3.2302562171407723</c:v>
                </c:pt>
                <c:pt idx="4">
                  <c:v>3.2854670255439768</c:v>
                </c:pt>
                <c:pt idx="5">
                  <c:v>3.74</c:v>
                </c:pt>
                <c:pt idx="6">
                  <c:v>3.8996511912361251</c:v>
                </c:pt>
                <c:pt idx="7">
                  <c:v>4.0242412794434639</c:v>
                </c:pt>
                <c:pt idx="8">
                  <c:v>3.8780000000000001</c:v>
                </c:pt>
                <c:pt idx="9">
                  <c:v>4.0894441979636955</c:v>
                </c:pt>
                <c:pt idx="10">
                  <c:v>4.4346502368864353</c:v>
                </c:pt>
                <c:pt idx="11">
                  <c:v>4.42</c:v>
                </c:pt>
                <c:pt idx="12">
                  <c:v>3.8353111302997389</c:v>
                </c:pt>
                <c:pt idx="13">
                  <c:v>4.5938891970620173</c:v>
                </c:pt>
                <c:pt idx="14">
                  <c:v>4.6608842866356621</c:v>
                </c:pt>
                <c:pt idx="15">
                  <c:v>3.89</c:v>
                </c:pt>
                <c:pt idx="16">
                  <c:v>3.8957321201182156</c:v>
                </c:pt>
                <c:pt idx="17">
                  <c:v>5.6304216832080165</c:v>
                </c:pt>
                <c:pt idx="18">
                  <c:v>6.6336292511944555</c:v>
                </c:pt>
                <c:pt idx="19">
                  <c:v>5.07</c:v>
                </c:pt>
                <c:pt idx="20">
                  <c:v>7.4078964376866985</c:v>
                </c:pt>
                <c:pt idx="21">
                  <c:v>8.1897311766989702</c:v>
                </c:pt>
                <c:pt idx="22">
                  <c:v>10.740422376597557</c:v>
                </c:pt>
                <c:pt idx="23">
                  <c:v>9.7799999999999994</c:v>
                </c:pt>
                <c:pt idx="24">
                  <c:v>9.9370121510510376</c:v>
                </c:pt>
                <c:pt idx="25">
                  <c:v>12.886955556133097</c:v>
                </c:pt>
                <c:pt idx="26">
                  <c:v>7.6974993066104593</c:v>
                </c:pt>
                <c:pt idx="27">
                  <c:v>8.32</c:v>
                </c:pt>
                <c:pt idx="28">
                  <c:v>7.5813127671085239</c:v>
                </c:pt>
                <c:pt idx="29">
                  <c:v>5.6988536873281532</c:v>
                </c:pt>
                <c:pt idx="30">
                  <c:v>6.4364301172816472</c:v>
                </c:pt>
                <c:pt idx="31">
                  <c:v>7.44</c:v>
                </c:pt>
                <c:pt idx="32">
                  <c:v>5.2455540146899091</c:v>
                </c:pt>
                <c:pt idx="33">
                  <c:v>4.7002674365219477</c:v>
                </c:pt>
                <c:pt idx="34">
                  <c:v>5.4450491042635543</c:v>
                </c:pt>
                <c:pt idx="35">
                  <c:v>5.6179448485607129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24-41CB-9604-4C3E1D28A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33728"/>
        <c:axId val="181859968"/>
      </c:lineChart>
      <c:catAx>
        <c:axId val="18823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18599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81859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337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1037" name="Chart 1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523875</xdr:colOff>
      <xdr:row>7</xdr:row>
      <xdr:rowOff>28575</xdr:rowOff>
    </xdr:from>
    <xdr:to>
      <xdr:col>26</xdr:col>
      <xdr:colOff>314325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9</xdr:row>
      <xdr:rowOff>9525</xdr:rowOff>
    </xdr:from>
    <xdr:to>
      <xdr:col>26</xdr:col>
      <xdr:colOff>123825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166687</xdr:colOff>
      <xdr:row>31</xdr:row>
      <xdr:rowOff>90487</xdr:rowOff>
    </xdr:from>
    <xdr:to>
      <xdr:col>24</xdr:col>
      <xdr:colOff>471487</xdr:colOff>
      <xdr:row>48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15267-2186-4BD1-BDC5-5E6690545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/ASMdata_1007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MECS_pri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MECS_prices_1224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ASMdata_1223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M_DB"/>
      <sheetName val="ELECTRICITY"/>
      <sheetName val="Shares"/>
      <sheetName val="Distillate"/>
      <sheetName val="Resid"/>
      <sheetName val="Prices"/>
      <sheetName val="PURCHASED FUEL"/>
      <sheetName val="AER_11_Table3.4"/>
      <sheetName val="3DNAICS"/>
      <sheetName val="Original_MECS (110910)"/>
      <sheetName val="Chart4"/>
      <sheetName val="Sheet2"/>
      <sheetName val="Example_calc"/>
      <sheetName val="Quantity_shares"/>
      <sheetName val="Quantity_shares_revised"/>
      <sheetName val="Expenditure_ratios"/>
      <sheetName val="Expenditure_ratios_revised"/>
      <sheetName val="Expenditure_ratios_revised_1985"/>
      <sheetName val="Final_quantities"/>
      <sheetName val="Final_quantities_fuel_w_ASM"/>
      <sheetName val="Final_quantities_w_ASM_85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  <sheetName val="A Few Notes"/>
      <sheetName val="Pivot_table-(not used)"/>
      <sheetName val="Expend_ratios_revised_1985-97"/>
      <sheetName val="Final_quant._fuel_w_AS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4">
          <cell r="O24">
            <v>2.9</v>
          </cell>
        </row>
        <row r="25">
          <cell r="O25">
            <v>4</v>
          </cell>
        </row>
        <row r="26">
          <cell r="O26">
            <v>3.41</v>
          </cell>
        </row>
        <row r="27">
          <cell r="O27">
            <v>3.41</v>
          </cell>
        </row>
        <row r="28">
          <cell r="O28">
            <v>4.18</v>
          </cell>
        </row>
        <row r="29">
          <cell r="O29">
            <v>3.4</v>
          </cell>
        </row>
        <row r="30">
          <cell r="O30">
            <v>3.57</v>
          </cell>
        </row>
        <row r="31">
          <cell r="O31">
            <v>2.48</v>
          </cell>
        </row>
        <row r="32">
          <cell r="O32">
            <v>4</v>
          </cell>
        </row>
        <row r="33">
          <cell r="O33">
            <v>2.0499999999999998</v>
          </cell>
        </row>
        <row r="34">
          <cell r="O34">
            <v>1.94</v>
          </cell>
        </row>
        <row r="35">
          <cell r="O35">
            <v>3.14</v>
          </cell>
        </row>
        <row r="36">
          <cell r="O36">
            <v>2.74</v>
          </cell>
        </row>
        <row r="37">
          <cell r="O37">
            <v>2.69</v>
          </cell>
        </row>
        <row r="38">
          <cell r="O38">
            <v>3.53</v>
          </cell>
        </row>
        <row r="39">
          <cell r="O39">
            <v>3.56</v>
          </cell>
        </row>
        <row r="40">
          <cell r="O40">
            <v>3.75</v>
          </cell>
        </row>
        <row r="41">
          <cell r="O41">
            <v>3.36</v>
          </cell>
        </row>
        <row r="42">
          <cell r="O42">
            <v>2.96</v>
          </cell>
        </row>
        <row r="43">
          <cell r="O43">
            <v>3.83</v>
          </cell>
        </row>
        <row r="44">
          <cell r="O44">
            <v>3.7</v>
          </cell>
        </row>
        <row r="87">
          <cell r="O87">
            <v>2.5338983050847457</v>
          </cell>
        </row>
        <row r="88">
          <cell r="O88">
            <v>3.5</v>
          </cell>
        </row>
        <row r="89">
          <cell r="O89">
            <v>3.074074074074074</v>
          </cell>
        </row>
        <row r="90">
          <cell r="O90">
            <v>3.074074074074074</v>
          </cell>
        </row>
        <row r="91">
          <cell r="O91">
            <v>3.736842105263158</v>
          </cell>
        </row>
        <row r="92">
          <cell r="O92">
            <v>3</v>
          </cell>
        </row>
        <row r="93">
          <cell r="O93">
            <v>3.0975609756097562</v>
          </cell>
        </row>
        <row r="94">
          <cell r="O94">
            <v>2.148842777334397</v>
          </cell>
        </row>
        <row r="95">
          <cell r="O95">
            <v>3.6041666666666665</v>
          </cell>
        </row>
        <row r="96">
          <cell r="O96">
            <v>1.798329355608592</v>
          </cell>
        </row>
        <row r="97">
          <cell r="O97">
            <v>1.6706976850271993</v>
          </cell>
        </row>
        <row r="98">
          <cell r="O98">
            <v>3.1354166666666665</v>
          </cell>
        </row>
        <row r="99">
          <cell r="O99">
            <v>2.5223097112860891</v>
          </cell>
        </row>
        <row r="100">
          <cell r="O100">
            <v>2.4759887005649719</v>
          </cell>
        </row>
        <row r="101">
          <cell r="O101">
            <v>3.3714285714285714</v>
          </cell>
        </row>
        <row r="102">
          <cell r="O102">
            <v>3.4587155963302751</v>
          </cell>
        </row>
        <row r="103">
          <cell r="O103">
            <v>3.4615384615384617</v>
          </cell>
        </row>
        <row r="104">
          <cell r="O104">
            <v>3.3291139240506329</v>
          </cell>
        </row>
        <row r="105">
          <cell r="O105">
            <v>2.9849624060150375</v>
          </cell>
        </row>
        <row r="106">
          <cell r="O106">
            <v>3.6315789473684212</v>
          </cell>
        </row>
        <row r="107">
          <cell r="O107">
            <v>3.8666666666666667</v>
          </cell>
        </row>
        <row r="150">
          <cell r="O150">
            <v>2.8335974643423136</v>
          </cell>
        </row>
        <row r="151">
          <cell r="O151">
            <v>2.5188002926115582</v>
          </cell>
        </row>
        <row r="152">
          <cell r="O152">
            <v>3.4444444444444442</v>
          </cell>
        </row>
        <row r="153">
          <cell r="O153">
            <v>3.4444444444444442</v>
          </cell>
        </row>
        <row r="154">
          <cell r="O154">
            <v>4.08</v>
          </cell>
        </row>
        <row r="155">
          <cell r="O155">
            <v>2.5188002926115582</v>
          </cell>
        </row>
        <row r="156">
          <cell r="O156">
            <v>3.0625</v>
          </cell>
        </row>
        <row r="157">
          <cell r="O157">
            <v>2.4504347826086956</v>
          </cell>
        </row>
        <row r="158">
          <cell r="O158">
            <v>4.041666666666667</v>
          </cell>
        </row>
        <row r="159">
          <cell r="O159">
            <v>2.1344019728729964</v>
          </cell>
        </row>
        <row r="160">
          <cell r="O160">
            <v>2.0856364344102762</v>
          </cell>
        </row>
        <row r="161">
          <cell r="O161">
            <v>3.5272727272727273</v>
          </cell>
        </row>
        <row r="162">
          <cell r="O162">
            <v>2.7847222222222223</v>
          </cell>
        </row>
        <row r="163">
          <cell r="O163">
            <v>2.6942046855733661</v>
          </cell>
        </row>
        <row r="164">
          <cell r="O164">
            <v>3.4454545454545453</v>
          </cell>
        </row>
        <row r="165">
          <cell r="O165">
            <v>3.6846846846846848</v>
          </cell>
        </row>
        <row r="166">
          <cell r="O166">
            <v>3.7931034482758621</v>
          </cell>
        </row>
        <row r="167">
          <cell r="O167">
            <v>3.5454545454545454</v>
          </cell>
        </row>
        <row r="168">
          <cell r="O168">
            <v>3.2738853503184715</v>
          </cell>
        </row>
        <row r="169">
          <cell r="O169">
            <v>3.7916666666666665</v>
          </cell>
        </row>
        <row r="170">
          <cell r="O170">
            <v>4.5263157894736841</v>
          </cell>
        </row>
        <row r="234">
          <cell r="O234">
            <v>2.936619718309859</v>
          </cell>
        </row>
        <row r="235">
          <cell r="O235">
            <v>3.2444444444444445</v>
          </cell>
        </row>
        <row r="236">
          <cell r="O236">
            <v>3.320388349514563</v>
          </cell>
        </row>
        <row r="237">
          <cell r="O237">
            <v>3.6666666666666665</v>
          </cell>
        </row>
        <row r="238">
          <cell r="O238">
            <v>3.7826086956521738</v>
          </cell>
        </row>
        <row r="239">
          <cell r="O239">
            <v>4</v>
          </cell>
        </row>
        <row r="240">
          <cell r="O240">
            <v>2.9863013698630136</v>
          </cell>
        </row>
        <row r="241">
          <cell r="O241">
            <v>2.6365187713310578</v>
          </cell>
        </row>
        <row r="242">
          <cell r="O242">
            <v>3.8409090909090908</v>
          </cell>
        </row>
        <row r="243">
          <cell r="O243">
            <v>2.1410129096325718</v>
          </cell>
        </row>
        <row r="244">
          <cell r="O244">
            <v>2.1447028423772609</v>
          </cell>
        </row>
        <row r="245">
          <cell r="O245">
            <v>3.4761904761904763</v>
          </cell>
        </row>
        <row r="246">
          <cell r="O246">
            <v>2.9054054054054053</v>
          </cell>
        </row>
        <row r="247">
          <cell r="O247">
            <v>2.889603429796356</v>
          </cell>
        </row>
        <row r="248">
          <cell r="O248">
            <v>3.4854771784232366</v>
          </cell>
        </row>
        <row r="249">
          <cell r="O249">
            <v>3.6464646464646466</v>
          </cell>
        </row>
        <row r="250">
          <cell r="O250">
            <v>3.6875</v>
          </cell>
        </row>
        <row r="251">
          <cell r="O251">
            <v>3.3773584905660377</v>
          </cell>
        </row>
        <row r="252">
          <cell r="O252">
            <v>3.2264150943396226</v>
          </cell>
        </row>
        <row r="253">
          <cell r="O253">
            <v>4.1481481481481479</v>
          </cell>
        </row>
        <row r="254">
          <cell r="O254">
            <v>3.9249999999999998</v>
          </cell>
        </row>
        <row r="318">
          <cell r="O318">
            <v>4.4278260869565216</v>
          </cell>
        </row>
        <row r="319">
          <cell r="O319">
            <v>4.3695652173913047</v>
          </cell>
        </row>
        <row r="320">
          <cell r="O320">
            <v>4.6621621621621623</v>
          </cell>
        </row>
        <row r="321">
          <cell r="O321">
            <v>4.4137931034482758</v>
          </cell>
        </row>
        <row r="322">
          <cell r="O322">
            <v>5.3125</v>
          </cell>
        </row>
        <row r="323">
          <cell r="O323">
            <v>4.75</v>
          </cell>
        </row>
        <row r="324">
          <cell r="O324">
            <v>4.7719298245614032</v>
          </cell>
        </row>
        <row r="325">
          <cell r="O325">
            <v>4.1488095238095237</v>
          </cell>
        </row>
        <row r="326">
          <cell r="O326">
            <v>4.9782608695652177</v>
          </cell>
        </row>
        <row r="327">
          <cell r="O327">
            <v>3.5421412300683373</v>
          </cell>
        </row>
        <row r="328">
          <cell r="O328">
            <v>3.2284351972258345</v>
          </cell>
        </row>
        <row r="329">
          <cell r="O329">
            <v>5</v>
          </cell>
        </row>
        <row r="330">
          <cell r="O330">
            <v>4.2114014251781473</v>
          </cell>
        </row>
        <row r="331">
          <cell r="O331">
            <v>4.078125</v>
          </cell>
        </row>
        <row r="332">
          <cell r="O332">
            <v>4.9190476190476193</v>
          </cell>
        </row>
        <row r="333">
          <cell r="O333">
            <v>5.2682926829268295</v>
          </cell>
        </row>
        <row r="334">
          <cell r="O334">
            <v>5.4923076923076923</v>
          </cell>
        </row>
        <row r="335">
          <cell r="O335">
            <v>4.9056603773584904</v>
          </cell>
        </row>
        <row r="336">
          <cell r="O336">
            <v>4.2315270935960587</v>
          </cell>
        </row>
        <row r="337">
          <cell r="O337">
            <v>5.16</v>
          </cell>
        </row>
        <row r="338">
          <cell r="O338">
            <v>5.0625</v>
          </cell>
        </row>
        <row r="402">
          <cell r="O402">
            <v>7.1543307086614174</v>
          </cell>
        </row>
        <row r="403">
          <cell r="O403">
            <v>9.3414634146341466</v>
          </cell>
        </row>
        <row r="404">
          <cell r="O404">
            <v>8.8461538461538467</v>
          </cell>
        </row>
        <row r="405">
          <cell r="O405">
            <v>9.3260869565217384</v>
          </cell>
        </row>
        <row r="406">
          <cell r="O406">
            <v>10</v>
          </cell>
        </row>
        <row r="407">
          <cell r="O407">
            <v>14</v>
          </cell>
        </row>
        <row r="408">
          <cell r="O408">
            <v>7.3604651162790695</v>
          </cell>
        </row>
        <row r="409">
          <cell r="O409">
            <v>8.4177215189873422</v>
          </cell>
        </row>
        <row r="410">
          <cell r="O410">
            <v>8.2564102564102573</v>
          </cell>
        </row>
        <row r="411">
          <cell r="O411">
            <v>7.0694935217903412</v>
          </cell>
        </row>
        <row r="412">
          <cell r="O412">
            <v>8.9533715925394546</v>
          </cell>
        </row>
        <row r="413">
          <cell r="O413">
            <v>9.0393700787401574</v>
          </cell>
        </row>
        <row r="414">
          <cell r="O414">
            <v>8.3333333333333339</v>
          </cell>
        </row>
        <row r="415">
          <cell r="O415">
            <v>8.3971282051282046</v>
          </cell>
        </row>
        <row r="416">
          <cell r="O416">
            <v>8.9</v>
          </cell>
        </row>
        <row r="417">
          <cell r="O417">
            <v>12.119047619047619</v>
          </cell>
        </row>
        <row r="418">
          <cell r="O418">
            <v>9.4</v>
          </cell>
        </row>
        <row r="419">
          <cell r="O419">
            <v>9.6097560975609753</v>
          </cell>
        </row>
        <row r="420">
          <cell r="O420">
            <v>6.9598393574297193</v>
          </cell>
        </row>
        <row r="421">
          <cell r="O421">
            <v>10.176470588235293</v>
          </cell>
        </row>
        <row r="422">
          <cell r="O422">
            <v>9.76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CS_data"/>
      <sheetName val="MECS_EnergyPrices"/>
      <sheetName val="MECS vs CM"/>
      <sheetName val="Energy vs Fuel Expen"/>
      <sheetName val="Quantity Shares_1998 forward"/>
      <sheetName val="MECS vs CM_Elec"/>
      <sheetName val="MECS_data_SIC"/>
      <sheetName val="Plot Prices_1998forward"/>
      <sheetName val="Quantity Shares_1985-1998"/>
      <sheetName val="Plot Prices_1985forward"/>
      <sheetName val="ASM_CostofFuels"/>
      <sheetName val="Plot Prices"/>
    </sheetNames>
    <sheetDataSet>
      <sheetData sheetId="0" refreshError="1"/>
      <sheetData sheetId="1" refreshError="1"/>
      <sheetData sheetId="2" refreshError="1">
        <row r="11">
          <cell r="A11" t="str">
            <v>311</v>
          </cell>
        </row>
        <row r="12">
          <cell r="A12" t="str">
            <v>312</v>
          </cell>
        </row>
        <row r="13">
          <cell r="A13" t="str">
            <v>313</v>
          </cell>
        </row>
        <row r="14">
          <cell r="A14" t="str">
            <v>314</v>
          </cell>
        </row>
        <row r="15">
          <cell r="A15" t="str">
            <v>315</v>
          </cell>
        </row>
        <row r="16">
          <cell r="A16" t="str">
            <v>316</v>
          </cell>
        </row>
        <row r="17">
          <cell r="A17" t="str">
            <v>321</v>
          </cell>
        </row>
        <row r="18">
          <cell r="A18" t="str">
            <v>322</v>
          </cell>
        </row>
        <row r="19">
          <cell r="A19" t="str">
            <v>323</v>
          </cell>
        </row>
        <row r="20">
          <cell r="A20" t="str">
            <v>324</v>
          </cell>
        </row>
        <row r="21">
          <cell r="A21" t="str">
            <v>325</v>
          </cell>
        </row>
        <row r="22">
          <cell r="A22" t="str">
            <v>326</v>
          </cell>
        </row>
        <row r="23">
          <cell r="A23" t="str">
            <v>327</v>
          </cell>
        </row>
        <row r="24">
          <cell r="A24" t="str">
            <v>331</v>
          </cell>
        </row>
        <row r="25">
          <cell r="A25" t="str">
            <v>332</v>
          </cell>
        </row>
        <row r="26">
          <cell r="A26" t="str">
            <v>333</v>
          </cell>
        </row>
        <row r="27">
          <cell r="A27" t="str">
            <v>334</v>
          </cell>
        </row>
        <row r="28">
          <cell r="A28" t="str">
            <v>335</v>
          </cell>
        </row>
        <row r="29">
          <cell r="A29" t="str">
            <v>336</v>
          </cell>
        </row>
        <row r="30">
          <cell r="A30" t="str">
            <v>337</v>
          </cell>
        </row>
        <row r="31">
          <cell r="A31" t="str">
            <v>339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Sheet1"/>
      <sheetName val="MECS_data"/>
      <sheetName val="MECS_data_SIC"/>
      <sheetName val="MECS_Total_Fuel"/>
      <sheetName val="MECS_EnergyPrices"/>
      <sheetName val="MECS vs CM"/>
      <sheetName val="MECS vs CM_Elec"/>
      <sheetName val="Energy vs Fuel Expen"/>
      <sheetName val="Quantity Shares_1998 forward"/>
      <sheetName val="Plot Prices_1998forward"/>
      <sheetName val="Quantity Shares_1985-1998"/>
      <sheetName val="Plot Prices_1985forward"/>
    </sheetNames>
    <sheetDataSet>
      <sheetData sheetId="0"/>
      <sheetData sheetId="1"/>
      <sheetData sheetId="2"/>
      <sheetData sheetId="3"/>
      <sheetData sheetId="4"/>
      <sheetData sheetId="5">
        <row r="11">
          <cell r="C11">
            <v>4.21</v>
          </cell>
          <cell r="D11">
            <v>2.91</v>
          </cell>
          <cell r="E11">
            <v>2.6970000000000001</v>
          </cell>
          <cell r="F11">
            <v>2.85</v>
          </cell>
          <cell r="G11">
            <v>2.95</v>
          </cell>
          <cell r="H11">
            <v>4.38</v>
          </cell>
          <cell r="I11">
            <v>7.54</v>
          </cell>
          <cell r="J11">
            <v>5.85</v>
          </cell>
          <cell r="K11">
            <v>5.48</v>
          </cell>
        </row>
        <row r="12">
          <cell r="C12">
            <v>4.33</v>
          </cell>
          <cell r="D12">
            <v>3.42</v>
          </cell>
          <cell r="E12">
            <v>3.2709000000000001</v>
          </cell>
          <cell r="F12">
            <v>3.3780000000000001</v>
          </cell>
          <cell r="G12">
            <v>3.22</v>
          </cell>
          <cell r="H12">
            <v>4.3899999999999997</v>
          </cell>
          <cell r="I12">
            <v>9.24</v>
          </cell>
          <cell r="J12">
            <v>6.48</v>
          </cell>
          <cell r="K12">
            <v>5.35</v>
          </cell>
        </row>
        <row r="13">
          <cell r="C13">
            <v>4.54</v>
          </cell>
          <cell r="D13">
            <v>3.4</v>
          </cell>
          <cell r="E13">
            <v>3.3170000000000002</v>
          </cell>
          <cell r="F13">
            <v>3.46</v>
          </cell>
          <cell r="G13">
            <v>3.33</v>
          </cell>
          <cell r="H13">
            <v>4.6100000000000003</v>
          </cell>
          <cell r="I13">
            <v>8.7799999999999994</v>
          </cell>
          <cell r="J13">
            <v>6.95</v>
          </cell>
          <cell r="K13">
            <v>6.55</v>
          </cell>
        </row>
        <row r="14">
          <cell r="C14">
            <v>4.54</v>
          </cell>
          <cell r="D14">
            <v>3.4</v>
          </cell>
          <cell r="E14">
            <v>3.3170000000000002</v>
          </cell>
          <cell r="F14">
            <v>3.46</v>
          </cell>
          <cell r="G14">
            <v>3.5</v>
          </cell>
          <cell r="H14">
            <v>4.46</v>
          </cell>
          <cell r="I14">
            <v>8.9</v>
          </cell>
          <cell r="J14">
            <v>6.77</v>
          </cell>
          <cell r="K14">
            <v>6.76</v>
          </cell>
        </row>
        <row r="15">
          <cell r="C15">
            <v>5.17</v>
          </cell>
          <cell r="D15">
            <v>4.18</v>
          </cell>
          <cell r="E15">
            <v>3.7410000000000001</v>
          </cell>
          <cell r="F15">
            <v>4.01</v>
          </cell>
          <cell r="G15">
            <v>3.81</v>
          </cell>
          <cell r="H15">
            <v>5.2</v>
          </cell>
          <cell r="I15">
            <v>9.08</v>
          </cell>
          <cell r="J15">
            <v>8.6199999999999992</v>
          </cell>
          <cell r="K15">
            <v>7.28</v>
          </cell>
        </row>
        <row r="16">
          <cell r="C16">
            <v>4.75</v>
          </cell>
          <cell r="D16">
            <v>3.5</v>
          </cell>
          <cell r="E16">
            <v>2.863</v>
          </cell>
          <cell r="F16">
            <v>3.57</v>
          </cell>
          <cell r="G16">
            <v>3.64</v>
          </cell>
          <cell r="H16">
            <v>4.57</v>
          </cell>
          <cell r="I16">
            <v>10.25</v>
          </cell>
          <cell r="J16">
            <v>7.57</v>
          </cell>
          <cell r="K16">
            <v>6.79</v>
          </cell>
        </row>
        <row r="17">
          <cell r="C17">
            <v>4.5599999999999996</v>
          </cell>
          <cell r="D17">
            <v>3.58</v>
          </cell>
          <cell r="E17">
            <v>3.1339999999999999</v>
          </cell>
          <cell r="F17">
            <v>3.24</v>
          </cell>
          <cell r="G17">
            <v>2.97</v>
          </cell>
          <cell r="H17">
            <v>4.74</v>
          </cell>
          <cell r="I17">
            <v>8.31</v>
          </cell>
          <cell r="J17">
            <v>6.57</v>
          </cell>
          <cell r="K17">
            <v>6.23</v>
          </cell>
        </row>
        <row r="18">
          <cell r="C18">
            <v>3.88</v>
          </cell>
          <cell r="D18">
            <v>2.48</v>
          </cell>
          <cell r="E18">
            <v>2.2919999999999998</v>
          </cell>
          <cell r="F18">
            <v>2.5299999999999998</v>
          </cell>
          <cell r="G18">
            <v>2.7</v>
          </cell>
          <cell r="H18">
            <v>4.1500000000000004</v>
          </cell>
          <cell r="I18">
            <v>8.42</v>
          </cell>
          <cell r="J18">
            <v>5.55</v>
          </cell>
          <cell r="K18">
            <v>5.36</v>
          </cell>
        </row>
        <row r="19">
          <cell r="C19">
            <v>4.95</v>
          </cell>
          <cell r="D19">
            <v>4.01</v>
          </cell>
          <cell r="E19">
            <v>3.6</v>
          </cell>
          <cell r="F19">
            <v>4.08</v>
          </cell>
          <cell r="G19">
            <v>3.87</v>
          </cell>
          <cell r="H19">
            <v>4.9800000000000004</v>
          </cell>
          <cell r="I19">
            <v>7.61</v>
          </cell>
          <cell r="J19">
            <v>7.01</v>
          </cell>
          <cell r="K19">
            <v>6.77</v>
          </cell>
        </row>
        <row r="20">
          <cell r="C20">
            <v>3.24</v>
          </cell>
          <cell r="D20">
            <v>2.09</v>
          </cell>
          <cell r="E20">
            <v>1.9670000000000001</v>
          </cell>
          <cell r="F20">
            <v>2.2000000000000002</v>
          </cell>
          <cell r="G20">
            <v>2.4700000000000002</v>
          </cell>
          <cell r="H20">
            <v>3.42</v>
          </cell>
          <cell r="I20">
            <v>6.69</v>
          </cell>
          <cell r="J20">
            <v>4.87</v>
          </cell>
          <cell r="K20">
            <v>5.0999999999999996</v>
          </cell>
        </row>
        <row r="21">
          <cell r="C21">
            <v>3.02</v>
          </cell>
          <cell r="D21">
            <v>1.97</v>
          </cell>
          <cell r="E21">
            <v>1.8109999999999999</v>
          </cell>
          <cell r="F21">
            <v>2.15</v>
          </cell>
          <cell r="G21">
            <v>2.38</v>
          </cell>
          <cell r="H21">
            <v>3.37</v>
          </cell>
          <cell r="I21">
            <v>7.47</v>
          </cell>
          <cell r="J21">
            <v>4.8600000000000003</v>
          </cell>
          <cell r="K21">
            <v>4.82</v>
          </cell>
        </row>
        <row r="22">
          <cell r="C22">
            <v>4.34</v>
          </cell>
          <cell r="D22">
            <v>3.15</v>
          </cell>
          <cell r="E22">
            <v>3.1349999999999998</v>
          </cell>
          <cell r="F22">
            <v>3.52</v>
          </cell>
          <cell r="G22">
            <v>3.48</v>
          </cell>
          <cell r="H22">
            <v>4.9800000000000004</v>
          </cell>
          <cell r="I22">
            <v>9.02</v>
          </cell>
          <cell r="J22">
            <v>6.45</v>
          </cell>
          <cell r="K22">
            <v>6.79</v>
          </cell>
        </row>
        <row r="23">
          <cell r="C23">
            <v>4.18</v>
          </cell>
          <cell r="D23">
            <v>2.75</v>
          </cell>
          <cell r="E23">
            <v>2.5270000000000001</v>
          </cell>
          <cell r="F23">
            <v>3.57</v>
          </cell>
          <cell r="G23">
            <v>2.95</v>
          </cell>
          <cell r="H23">
            <v>4.2</v>
          </cell>
          <cell r="I23">
            <v>8.26</v>
          </cell>
          <cell r="J23">
            <v>5.9</v>
          </cell>
          <cell r="K23">
            <v>5.36</v>
          </cell>
        </row>
        <row r="24">
          <cell r="C24">
            <v>4.12</v>
          </cell>
          <cell r="D24">
            <v>2.78</v>
          </cell>
          <cell r="E24">
            <v>2.532</v>
          </cell>
          <cell r="F24">
            <v>2.72</v>
          </cell>
          <cell r="G24">
            <v>2.89</v>
          </cell>
          <cell r="H24">
            <v>4.08</v>
          </cell>
          <cell r="I24">
            <v>8.39</v>
          </cell>
          <cell r="J24">
            <v>5.37</v>
          </cell>
          <cell r="K24">
            <v>5.1100000000000003</v>
          </cell>
        </row>
        <row r="25">
          <cell r="C25">
            <v>4.6900000000000004</v>
          </cell>
          <cell r="D25">
            <v>3.6</v>
          </cell>
          <cell r="E25">
            <v>3.3730000000000002</v>
          </cell>
          <cell r="F25">
            <v>3.49</v>
          </cell>
          <cell r="G25">
            <v>3.49</v>
          </cell>
          <cell r="H25">
            <v>4.92</v>
          </cell>
          <cell r="I25">
            <v>8.8699999999999992</v>
          </cell>
          <cell r="J25">
            <v>6.73</v>
          </cell>
          <cell r="K25">
            <v>6.3</v>
          </cell>
        </row>
        <row r="26">
          <cell r="C26">
            <v>4.67</v>
          </cell>
          <cell r="D26">
            <v>3.6</v>
          </cell>
          <cell r="E26">
            <v>3.45</v>
          </cell>
          <cell r="F26">
            <v>3.71</v>
          </cell>
          <cell r="G26">
            <v>3.66</v>
          </cell>
          <cell r="H26">
            <v>5.28</v>
          </cell>
          <cell r="I26">
            <v>12.09</v>
          </cell>
          <cell r="J26">
            <v>7.06</v>
          </cell>
          <cell r="K26">
            <v>6.98</v>
          </cell>
        </row>
        <row r="27">
          <cell r="C27">
            <v>4.6839999999999993</v>
          </cell>
          <cell r="D27">
            <v>3.5229999999999997</v>
          </cell>
          <cell r="E27">
            <v>3.3838999999999997</v>
          </cell>
          <cell r="F27">
            <v>3.6230000000000002</v>
          </cell>
          <cell r="G27">
            <v>3.71</v>
          </cell>
          <cell r="H27">
            <v>5.47</v>
          </cell>
          <cell r="I27">
            <v>9.7799999999999994</v>
          </cell>
          <cell r="J27">
            <v>6.56</v>
          </cell>
          <cell r="K27">
            <v>6.65</v>
          </cell>
        </row>
        <row r="28">
          <cell r="C28">
            <v>4.72</v>
          </cell>
          <cell r="D28">
            <v>3.43</v>
          </cell>
          <cell r="E28">
            <v>3.32</v>
          </cell>
          <cell r="F28">
            <v>3.56</v>
          </cell>
          <cell r="G28">
            <v>3.4</v>
          </cell>
          <cell r="H28">
            <v>4.9000000000000004</v>
          </cell>
          <cell r="I28">
            <v>9.4600000000000009</v>
          </cell>
          <cell r="J28">
            <v>6.78</v>
          </cell>
          <cell r="K28">
            <v>6.18</v>
          </cell>
        </row>
        <row r="29">
          <cell r="C29">
            <v>4.6399999999999997</v>
          </cell>
          <cell r="D29">
            <v>3.48</v>
          </cell>
          <cell r="E29">
            <v>3.0950000000000002</v>
          </cell>
          <cell r="F29">
            <v>3.31</v>
          </cell>
          <cell r="G29">
            <v>3.24</v>
          </cell>
          <cell r="H29">
            <v>4.26</v>
          </cell>
          <cell r="I29">
            <v>7.04</v>
          </cell>
          <cell r="J29">
            <v>6.63</v>
          </cell>
          <cell r="K29">
            <v>6.45</v>
          </cell>
        </row>
        <row r="30">
          <cell r="C30">
            <v>5.03</v>
          </cell>
          <cell r="D30">
            <v>3.9</v>
          </cell>
          <cell r="E30">
            <v>3.6509999999999998</v>
          </cell>
          <cell r="F30">
            <v>3.88</v>
          </cell>
          <cell r="G30">
            <v>4.1900000000000004</v>
          </cell>
          <cell r="H30">
            <v>5.15</v>
          </cell>
          <cell r="I30">
            <v>10.33</v>
          </cell>
          <cell r="J30">
            <v>8.61</v>
          </cell>
          <cell r="K30">
            <v>7.74</v>
          </cell>
        </row>
        <row r="31">
          <cell r="C31">
            <v>3.72</v>
          </cell>
          <cell r="D31">
            <v>3.74</v>
          </cell>
          <cell r="E31">
            <v>3.8780000000000001</v>
          </cell>
          <cell r="F31">
            <v>4.42</v>
          </cell>
          <cell r="G31">
            <v>3.89</v>
          </cell>
          <cell r="H31">
            <v>5.07</v>
          </cell>
          <cell r="I31">
            <v>9.7799999999999994</v>
          </cell>
          <cell r="J31">
            <v>8.32</v>
          </cell>
          <cell r="K31">
            <v>7.44</v>
          </cell>
        </row>
        <row r="32">
          <cell r="E32">
            <v>2.3039999999999998</v>
          </cell>
          <cell r="G32">
            <v>2.75</v>
          </cell>
          <cell r="H32">
            <v>3.9</v>
          </cell>
          <cell r="I32">
            <v>7.84</v>
          </cell>
          <cell r="K32">
            <v>5.24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ASM_DB"/>
      <sheetName val="ELECTRICITY"/>
      <sheetName val="PURCHASED FUEL"/>
      <sheetName val="Distillate"/>
      <sheetName val="Resid"/>
      <sheetName val="Prices"/>
      <sheetName val="AER_11_Table3.4"/>
      <sheetName val="3DNAICS"/>
      <sheetName val="Original_MECS (110910)"/>
      <sheetName val="Pivot_table-(not used)"/>
      <sheetName val="Quantity_shares"/>
      <sheetName val="Quantity_shares_revised"/>
      <sheetName val="Expenditure_ratios"/>
      <sheetName val="Expenditure_ratios_revised"/>
      <sheetName val="Expend_ratios_revised_1985-97"/>
      <sheetName val="Final_quant._elec_w_ASM_87"/>
      <sheetName val="Final_quantities_w_ASM_85"/>
      <sheetName val="Final_quantities-NOT USED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Z3">
            <v>4.05</v>
          </cell>
        </row>
        <row r="4">
          <cell r="Z4">
            <v>4.0999999999999996</v>
          </cell>
        </row>
        <row r="5">
          <cell r="Z5">
            <v>3.83</v>
          </cell>
        </row>
        <row r="6">
          <cell r="Z6">
            <v>3.14</v>
          </cell>
        </row>
        <row r="7">
          <cell r="Z7">
            <v>2.85</v>
          </cell>
        </row>
        <row r="8">
          <cell r="Z8">
            <v>2.87</v>
          </cell>
        </row>
        <row r="9">
          <cell r="Z9">
            <v>2.87</v>
          </cell>
        </row>
        <row r="10">
          <cell r="Z10">
            <v>2.84</v>
          </cell>
        </row>
        <row r="11">
          <cell r="Z11">
            <v>2.61</v>
          </cell>
        </row>
        <row r="12">
          <cell r="Z12">
            <v>2.75</v>
          </cell>
        </row>
        <row r="13">
          <cell r="Z13">
            <v>2.99</v>
          </cell>
        </row>
        <row r="14">
          <cell r="Z14">
            <v>2.96</v>
          </cell>
        </row>
        <row r="15">
          <cell r="Z15">
            <v>2.64</v>
          </cell>
        </row>
        <row r="16">
          <cell r="Z16">
            <v>3.33</v>
          </cell>
        </row>
        <row r="17">
          <cell r="Z17">
            <v>3.5</v>
          </cell>
        </row>
        <row r="18">
          <cell r="Z18">
            <v>3.04</v>
          </cell>
        </row>
        <row r="19">
          <cell r="Z19">
            <v>3.04</v>
          </cell>
        </row>
        <row r="20">
          <cell r="Z20">
            <v>4.34</v>
          </cell>
        </row>
        <row r="21">
          <cell r="Z21">
            <v>5.09</v>
          </cell>
        </row>
        <row r="22">
          <cell r="Z22">
            <v>3.91</v>
          </cell>
        </row>
        <row r="23">
          <cell r="Z23">
            <v>5.72</v>
          </cell>
        </row>
        <row r="24">
          <cell r="Z24">
            <v>6.36</v>
          </cell>
        </row>
        <row r="25">
          <cell r="Z25">
            <v>8.33</v>
          </cell>
        </row>
        <row r="26">
          <cell r="Z26">
            <v>7.66</v>
          </cell>
        </row>
        <row r="27">
          <cell r="Z27">
            <v>7.48</v>
          </cell>
        </row>
        <row r="28">
          <cell r="Z28">
            <v>9.4</v>
          </cell>
        </row>
        <row r="29">
          <cell r="Z29">
            <v>5.2</v>
          </cell>
        </row>
        <row r="30">
          <cell r="Z30">
            <v>5.37</v>
          </cell>
        </row>
        <row r="31">
          <cell r="Z31">
            <v>5.01</v>
          </cell>
        </row>
        <row r="32">
          <cell r="Z32">
            <v>3.79</v>
          </cell>
        </row>
        <row r="33">
          <cell r="Z33">
            <v>4.54</v>
          </cell>
        </row>
        <row r="34">
          <cell r="Z34">
            <v>5.49</v>
          </cell>
        </row>
        <row r="35">
          <cell r="Z35">
            <v>3.84</v>
          </cell>
        </row>
        <row r="36">
          <cell r="Z36">
            <v>3.43</v>
          </cell>
        </row>
        <row r="37">
          <cell r="Z37">
            <v>3.99</v>
          </cell>
        </row>
        <row r="38">
          <cell r="Z38">
            <v>4.12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T54"/>
  <sheetViews>
    <sheetView workbookViewId="0">
      <selection activeCell="L25" sqref="L25"/>
    </sheetView>
  </sheetViews>
  <sheetFormatPr defaultRowHeight="12.75" x14ac:dyDescent="0.2"/>
  <sheetData>
    <row r="4" spans="3:46" x14ac:dyDescent="0.2">
      <c r="D4" t="s">
        <v>30</v>
      </c>
      <c r="G4" t="s">
        <v>31</v>
      </c>
      <c r="K4" t="s">
        <v>28</v>
      </c>
      <c r="Y4" t="s">
        <v>29</v>
      </c>
    </row>
    <row r="6" spans="3:46" ht="13.5" thickBot="1" x14ac:dyDescent="0.25">
      <c r="C6" s="6"/>
      <c r="D6" s="6">
        <v>1988</v>
      </c>
      <c r="E6" s="6">
        <v>1991</v>
      </c>
      <c r="F6" s="6">
        <v>1994</v>
      </c>
      <c r="G6" s="6">
        <v>1998</v>
      </c>
      <c r="H6" s="6">
        <v>2002</v>
      </c>
      <c r="I6" s="6">
        <v>2006</v>
      </c>
      <c r="O6">
        <v>1988</v>
      </c>
      <c r="P6">
        <v>1991</v>
      </c>
      <c r="Q6">
        <v>1994</v>
      </c>
      <c r="R6">
        <v>1998</v>
      </c>
      <c r="S6">
        <v>2002</v>
      </c>
      <c r="T6">
        <v>2006</v>
      </c>
      <c r="Y6" s="5"/>
      <c r="Z6" t="s">
        <v>7</v>
      </c>
      <c r="AA6" t="s">
        <v>8</v>
      </c>
      <c r="AB6" t="s">
        <v>9</v>
      </c>
      <c r="AC6" t="s">
        <v>10</v>
      </c>
      <c r="AD6" t="s">
        <v>11</v>
      </c>
      <c r="AE6" t="s">
        <v>12</v>
      </c>
      <c r="AF6" t="s">
        <v>13</v>
      </c>
      <c r="AG6" t="s">
        <v>14</v>
      </c>
      <c r="AH6" t="s">
        <v>15</v>
      </c>
      <c r="AI6" t="s">
        <v>16</v>
      </c>
      <c r="AJ6" t="s">
        <v>17</v>
      </c>
      <c r="AK6" t="s">
        <v>18</v>
      </c>
      <c r="AL6" t="s">
        <v>19</v>
      </c>
      <c r="AM6" t="s">
        <v>20</v>
      </c>
      <c r="AN6" t="s">
        <v>21</v>
      </c>
      <c r="AO6" t="s">
        <v>22</v>
      </c>
      <c r="AP6" t="s">
        <v>23</v>
      </c>
      <c r="AQ6" t="s">
        <v>24</v>
      </c>
      <c r="AR6" t="s">
        <v>25</v>
      </c>
      <c r="AS6" t="s">
        <v>26</v>
      </c>
      <c r="AT6" t="s">
        <v>27</v>
      </c>
    </row>
    <row r="7" spans="3:46" x14ac:dyDescent="0.2">
      <c r="C7" t="s">
        <v>7</v>
      </c>
      <c r="D7" s="3">
        <f>'[1]3DNAICS'!O24</f>
        <v>2.9</v>
      </c>
      <c r="E7" s="3">
        <f>'[1]3DNAICS'!O87</f>
        <v>2.5338983050847457</v>
      </c>
      <c r="F7" s="3">
        <f>'[1]3DNAICS'!O150</f>
        <v>2.8335974643423136</v>
      </c>
      <c r="G7" s="3">
        <f>'[1]3DNAICS'!O234</f>
        <v>2.936619718309859</v>
      </c>
      <c r="H7" s="3">
        <f>'[1]3DNAICS'!O318</f>
        <v>4.4278260869565216</v>
      </c>
      <c r="I7" s="3">
        <f>'[1]3DNAICS'!O402</f>
        <v>7.1543307086614174</v>
      </c>
      <c r="N7" t="s">
        <v>7</v>
      </c>
      <c r="O7" s="3">
        <f t="shared" ref="O7:O27" si="0">D7</f>
        <v>2.9</v>
      </c>
      <c r="P7" s="3">
        <f t="shared" ref="P7:P27" si="1">E7</f>
        <v>2.5338983050847457</v>
      </c>
      <c r="Q7" s="3">
        <f t="shared" ref="Q7:Q27" si="2">F7</f>
        <v>2.8335974643423136</v>
      </c>
      <c r="R7" s="3">
        <f t="shared" ref="R7:R27" si="3">G7</f>
        <v>2.936619718309859</v>
      </c>
      <c r="S7" s="3">
        <f t="shared" ref="S7:S27" si="4">H7</f>
        <v>4.4278260869565216</v>
      </c>
      <c r="T7" s="3">
        <f t="shared" ref="T7:T27" si="5">I7</f>
        <v>7.1543307086614174</v>
      </c>
      <c r="U7" s="3"/>
      <c r="V7" s="3"/>
      <c r="W7" s="3"/>
      <c r="X7" s="3"/>
      <c r="Y7">
        <v>1985</v>
      </c>
      <c r="Z7">
        <f t="array" ref="Z7:AT15">TRANSPOSE(N33:V53)</f>
        <v>4.21</v>
      </c>
      <c r="AA7">
        <v>4.6100000000000003</v>
      </c>
      <c r="AB7">
        <v>4.54</v>
      </c>
      <c r="AC7">
        <v>4.54</v>
      </c>
      <c r="AD7">
        <v>5.17</v>
      </c>
      <c r="AE7">
        <v>4.75</v>
      </c>
      <c r="AF7">
        <v>4.5599999999999996</v>
      </c>
      <c r="AG7">
        <v>3.88</v>
      </c>
      <c r="AH7">
        <v>4.95</v>
      </c>
      <c r="AI7">
        <v>3.24</v>
      </c>
      <c r="AJ7">
        <v>3.02</v>
      </c>
      <c r="AK7">
        <v>4.34</v>
      </c>
      <c r="AL7">
        <v>4.18</v>
      </c>
      <c r="AM7">
        <v>4.12</v>
      </c>
      <c r="AN7">
        <v>4.6900000000000004</v>
      </c>
      <c r="AO7">
        <v>4.67</v>
      </c>
      <c r="AP7">
        <v>4.6839999999999993</v>
      </c>
      <c r="AQ7">
        <v>4.72</v>
      </c>
      <c r="AR7">
        <v>4.6399999999999997</v>
      </c>
      <c r="AS7">
        <v>5.03</v>
      </c>
      <c r="AT7">
        <v>3.72</v>
      </c>
    </row>
    <row r="8" spans="3:46" x14ac:dyDescent="0.2">
      <c r="C8" t="s">
        <v>8</v>
      </c>
      <c r="D8" s="3">
        <f>'[1]3DNAICS'!O25</f>
        <v>4</v>
      </c>
      <c r="E8" s="3">
        <f>'[1]3DNAICS'!O88</f>
        <v>3.5</v>
      </c>
      <c r="F8" s="3">
        <f>'[1]3DNAICS'!O151</f>
        <v>2.5188002926115582</v>
      </c>
      <c r="G8" s="3">
        <f>'[1]3DNAICS'!O235</f>
        <v>3.2444444444444445</v>
      </c>
      <c r="H8" s="3">
        <f>'[1]3DNAICS'!O319</f>
        <v>4.3695652173913047</v>
      </c>
      <c r="I8" s="3">
        <f>'[1]3DNAICS'!O403</f>
        <v>9.3414634146341466</v>
      </c>
      <c r="N8" t="s">
        <v>8</v>
      </c>
      <c r="O8" s="3">
        <f t="shared" si="0"/>
        <v>4</v>
      </c>
      <c r="P8" s="3">
        <f t="shared" si="1"/>
        <v>3.5</v>
      </c>
      <c r="Q8" s="3">
        <f t="shared" si="2"/>
        <v>2.5188002926115582</v>
      </c>
      <c r="R8" s="3">
        <f t="shared" si="3"/>
        <v>3.2444444444444445</v>
      </c>
      <c r="S8" s="3">
        <f t="shared" si="4"/>
        <v>4.3695652173913047</v>
      </c>
      <c r="T8" s="3">
        <f t="shared" si="5"/>
        <v>9.3414634146341466</v>
      </c>
      <c r="U8" s="3"/>
      <c r="V8" s="3"/>
      <c r="W8" s="3"/>
      <c r="X8" s="3"/>
      <c r="Y8">
        <v>1988</v>
      </c>
      <c r="Z8">
        <v>2.91</v>
      </c>
      <c r="AA8">
        <v>3.46</v>
      </c>
      <c r="AB8">
        <v>3.4</v>
      </c>
      <c r="AC8">
        <v>3.4</v>
      </c>
      <c r="AD8">
        <v>4.18</v>
      </c>
      <c r="AE8">
        <v>3.5</v>
      </c>
      <c r="AF8">
        <v>3.58</v>
      </c>
      <c r="AG8">
        <v>2.48</v>
      </c>
      <c r="AH8">
        <v>4.01</v>
      </c>
      <c r="AI8">
        <v>2.09</v>
      </c>
      <c r="AJ8">
        <v>1.97</v>
      </c>
      <c r="AK8">
        <v>3.15</v>
      </c>
      <c r="AL8">
        <v>2.75</v>
      </c>
      <c r="AM8">
        <v>2.78</v>
      </c>
      <c r="AN8">
        <v>3.6</v>
      </c>
      <c r="AO8">
        <v>3.6</v>
      </c>
      <c r="AP8">
        <v>3.5229999999999997</v>
      </c>
      <c r="AQ8">
        <v>3.43</v>
      </c>
      <c r="AR8">
        <v>3.48</v>
      </c>
      <c r="AS8">
        <v>3.9</v>
      </c>
      <c r="AT8">
        <v>3.74</v>
      </c>
    </row>
    <row r="9" spans="3:46" x14ac:dyDescent="0.2">
      <c r="C9" t="s">
        <v>9</v>
      </c>
      <c r="D9" s="3">
        <f>'[1]3DNAICS'!O26</f>
        <v>3.41</v>
      </c>
      <c r="E9" s="3">
        <f>'[1]3DNAICS'!O89</f>
        <v>3.074074074074074</v>
      </c>
      <c r="F9" s="3">
        <f>'[1]3DNAICS'!O152</f>
        <v>3.4444444444444442</v>
      </c>
      <c r="G9" s="3">
        <f>'[1]3DNAICS'!O236</f>
        <v>3.320388349514563</v>
      </c>
      <c r="H9" s="3">
        <f>'[1]3DNAICS'!O320</f>
        <v>4.6621621621621623</v>
      </c>
      <c r="I9" s="3">
        <f>'[1]3DNAICS'!O404</f>
        <v>8.8461538461538467</v>
      </c>
      <c r="N9" t="s">
        <v>9</v>
      </c>
      <c r="O9" s="3">
        <f t="shared" si="0"/>
        <v>3.41</v>
      </c>
      <c r="P9" s="3">
        <f t="shared" si="1"/>
        <v>3.074074074074074</v>
      </c>
      <c r="Q9" s="3">
        <f t="shared" si="2"/>
        <v>3.4444444444444442</v>
      </c>
      <c r="R9" s="3">
        <f t="shared" si="3"/>
        <v>3.320388349514563</v>
      </c>
      <c r="S9" s="3">
        <f t="shared" si="4"/>
        <v>4.6621621621621623</v>
      </c>
      <c r="T9" s="3">
        <f t="shared" si="5"/>
        <v>8.8461538461538467</v>
      </c>
      <c r="U9" s="3"/>
      <c r="V9" s="3"/>
      <c r="W9" s="3"/>
      <c r="X9" s="3"/>
      <c r="Y9">
        <v>1991</v>
      </c>
      <c r="Z9" s="3">
        <v>2.6970000000000001</v>
      </c>
      <c r="AA9" s="3">
        <v>2.5539999999999998</v>
      </c>
      <c r="AB9" s="3">
        <v>3.3170000000000002</v>
      </c>
      <c r="AC9" s="3">
        <v>3.3170000000000002</v>
      </c>
      <c r="AD9" s="3">
        <v>3.7410000000000001</v>
      </c>
      <c r="AE9" s="3">
        <v>2.863</v>
      </c>
      <c r="AF9">
        <v>3.1339999999999999</v>
      </c>
      <c r="AG9">
        <v>2.2919999999999998</v>
      </c>
      <c r="AH9">
        <v>3.6</v>
      </c>
      <c r="AI9">
        <v>1.9670000000000001</v>
      </c>
      <c r="AJ9">
        <v>1.8109999999999999</v>
      </c>
      <c r="AK9">
        <v>3.1349999999999998</v>
      </c>
      <c r="AL9">
        <v>2.5270000000000001</v>
      </c>
      <c r="AM9">
        <v>2.532</v>
      </c>
      <c r="AN9">
        <v>3.3730000000000002</v>
      </c>
      <c r="AO9">
        <v>3.45</v>
      </c>
      <c r="AP9">
        <v>3.3838999999999997</v>
      </c>
      <c r="AQ9">
        <v>3.32</v>
      </c>
      <c r="AR9">
        <v>3.0950000000000002</v>
      </c>
      <c r="AS9">
        <v>3.6509999999999998</v>
      </c>
      <c r="AT9">
        <v>3.8780000000000001</v>
      </c>
    </row>
    <row r="10" spans="3:46" x14ac:dyDescent="0.2">
      <c r="C10" t="s">
        <v>10</v>
      </c>
      <c r="D10" s="3">
        <f>'[1]3DNAICS'!O27</f>
        <v>3.41</v>
      </c>
      <c r="E10" s="3">
        <f>'[1]3DNAICS'!O90</f>
        <v>3.074074074074074</v>
      </c>
      <c r="F10" s="3">
        <f>'[1]3DNAICS'!O153</f>
        <v>3.4444444444444442</v>
      </c>
      <c r="G10" s="3">
        <f>'[1]3DNAICS'!O237</f>
        <v>3.6666666666666665</v>
      </c>
      <c r="H10" s="3">
        <f>'[1]3DNAICS'!O321</f>
        <v>4.4137931034482758</v>
      </c>
      <c r="I10" s="3">
        <f>'[1]3DNAICS'!O405</f>
        <v>9.3260869565217384</v>
      </c>
      <c r="N10" t="s">
        <v>10</v>
      </c>
      <c r="O10" s="3">
        <f t="shared" si="0"/>
        <v>3.41</v>
      </c>
      <c r="P10" s="3">
        <f t="shared" si="1"/>
        <v>3.074074074074074</v>
      </c>
      <c r="Q10" s="3">
        <f t="shared" si="2"/>
        <v>3.4444444444444442</v>
      </c>
      <c r="R10" s="3">
        <f t="shared" si="3"/>
        <v>3.6666666666666665</v>
      </c>
      <c r="S10" s="3">
        <f t="shared" si="4"/>
        <v>4.4137931034482758</v>
      </c>
      <c r="T10" s="3">
        <f t="shared" si="5"/>
        <v>9.3260869565217384</v>
      </c>
      <c r="U10" s="3"/>
      <c r="V10" s="3"/>
      <c r="W10" s="3"/>
      <c r="X10" s="3"/>
      <c r="Y10">
        <v>1994</v>
      </c>
      <c r="Z10" s="3">
        <v>2.85</v>
      </c>
      <c r="AA10" s="3">
        <v>3.37</v>
      </c>
      <c r="AB10" s="3">
        <v>3.46</v>
      </c>
      <c r="AC10" s="3">
        <v>3.46</v>
      </c>
      <c r="AD10" s="3">
        <v>4.01</v>
      </c>
      <c r="AE10" s="3">
        <v>3.57</v>
      </c>
      <c r="AF10">
        <v>3.24</v>
      </c>
      <c r="AG10">
        <v>2.5299999999999998</v>
      </c>
      <c r="AH10">
        <v>4.08</v>
      </c>
      <c r="AI10">
        <v>2.2000000000000002</v>
      </c>
      <c r="AJ10">
        <v>2.15</v>
      </c>
      <c r="AK10">
        <v>3.52</v>
      </c>
      <c r="AL10">
        <v>3.57</v>
      </c>
      <c r="AM10">
        <v>2.72</v>
      </c>
      <c r="AN10">
        <v>3.49</v>
      </c>
      <c r="AO10">
        <v>3.71</v>
      </c>
      <c r="AP10">
        <v>3.6230000000000002</v>
      </c>
      <c r="AQ10">
        <v>3.56</v>
      </c>
      <c r="AR10">
        <v>3.31</v>
      </c>
      <c r="AS10">
        <v>3.88</v>
      </c>
      <c r="AT10">
        <v>4.42</v>
      </c>
    </row>
    <row r="11" spans="3:46" x14ac:dyDescent="0.2">
      <c r="C11" t="s">
        <v>11</v>
      </c>
      <c r="D11" s="3">
        <f>'[1]3DNAICS'!O28</f>
        <v>4.18</v>
      </c>
      <c r="E11" s="3">
        <f>'[1]3DNAICS'!O91</f>
        <v>3.736842105263158</v>
      </c>
      <c r="F11" s="3">
        <f>'[1]3DNAICS'!O154</f>
        <v>4.08</v>
      </c>
      <c r="G11" s="3">
        <f>'[1]3DNAICS'!O238</f>
        <v>3.7826086956521738</v>
      </c>
      <c r="H11" s="3">
        <f>'[1]3DNAICS'!O322</f>
        <v>5.3125</v>
      </c>
      <c r="I11" s="3">
        <f>'[1]3DNAICS'!O406</f>
        <v>10</v>
      </c>
      <c r="N11" t="s">
        <v>11</v>
      </c>
      <c r="O11" s="3">
        <f t="shared" si="0"/>
        <v>4.18</v>
      </c>
      <c r="P11" s="3">
        <f t="shared" si="1"/>
        <v>3.736842105263158</v>
      </c>
      <c r="Q11" s="3">
        <f t="shared" si="2"/>
        <v>4.08</v>
      </c>
      <c r="R11" s="3">
        <f t="shared" si="3"/>
        <v>3.7826086956521738</v>
      </c>
      <c r="S11" s="3">
        <f t="shared" si="4"/>
        <v>5.3125</v>
      </c>
      <c r="T11" s="3">
        <f t="shared" si="5"/>
        <v>10</v>
      </c>
      <c r="U11" s="3"/>
      <c r="V11" s="3"/>
      <c r="W11" s="3"/>
      <c r="X11" s="3"/>
      <c r="Y11">
        <v>1998</v>
      </c>
      <c r="Z11" s="3">
        <v>2.95</v>
      </c>
      <c r="AA11" s="3">
        <v>3.22</v>
      </c>
      <c r="AB11" s="3">
        <v>3.33</v>
      </c>
      <c r="AC11" s="3">
        <v>3.5</v>
      </c>
      <c r="AD11" s="3">
        <v>3.81</v>
      </c>
      <c r="AE11" s="3">
        <v>3.64</v>
      </c>
      <c r="AF11">
        <v>2.97</v>
      </c>
      <c r="AG11">
        <v>2.7</v>
      </c>
      <c r="AH11">
        <v>3.87</v>
      </c>
      <c r="AI11">
        <v>2.4700000000000002</v>
      </c>
      <c r="AJ11">
        <v>2.38</v>
      </c>
      <c r="AK11">
        <v>3.48</v>
      </c>
      <c r="AL11">
        <v>2.95</v>
      </c>
      <c r="AM11">
        <v>2.89</v>
      </c>
      <c r="AN11">
        <v>3.49</v>
      </c>
      <c r="AO11">
        <v>3.66</v>
      </c>
      <c r="AP11">
        <v>3.71</v>
      </c>
      <c r="AQ11">
        <v>3.4</v>
      </c>
      <c r="AR11">
        <v>3.24</v>
      </c>
      <c r="AS11">
        <v>4.1900000000000004</v>
      </c>
      <c r="AT11">
        <v>3.89</v>
      </c>
    </row>
    <row r="12" spans="3:46" x14ac:dyDescent="0.2">
      <c r="C12" t="s">
        <v>12</v>
      </c>
      <c r="D12" s="3">
        <f>'[1]3DNAICS'!O29</f>
        <v>3.4</v>
      </c>
      <c r="E12" s="3">
        <f>'[1]3DNAICS'!O92</f>
        <v>3</v>
      </c>
      <c r="F12" s="3">
        <f>'[1]3DNAICS'!O155</f>
        <v>2.5188002926115582</v>
      </c>
      <c r="G12" s="3">
        <f>'[1]3DNAICS'!O239</f>
        <v>4</v>
      </c>
      <c r="H12" s="3">
        <f>'[1]3DNAICS'!O323</f>
        <v>4.75</v>
      </c>
      <c r="I12" s="3">
        <f>'[1]3DNAICS'!O407</f>
        <v>14</v>
      </c>
      <c r="N12" t="s">
        <v>12</v>
      </c>
      <c r="O12" s="3">
        <f t="shared" si="0"/>
        <v>3.4</v>
      </c>
      <c r="P12" s="3">
        <f t="shared" si="1"/>
        <v>3</v>
      </c>
      <c r="Q12" s="3">
        <f t="shared" si="2"/>
        <v>2.5188002926115582</v>
      </c>
      <c r="R12" s="3">
        <f t="shared" si="3"/>
        <v>4</v>
      </c>
      <c r="S12" s="3">
        <f t="shared" si="4"/>
        <v>4.75</v>
      </c>
      <c r="T12" s="3">
        <f t="shared" si="5"/>
        <v>14</v>
      </c>
      <c r="U12" s="3"/>
      <c r="V12" s="3"/>
      <c r="W12" s="3"/>
      <c r="X12" s="3"/>
      <c r="Y12">
        <v>2002</v>
      </c>
      <c r="Z12" s="3">
        <v>4.38</v>
      </c>
      <c r="AA12" s="3">
        <v>4.3899999999999997</v>
      </c>
      <c r="AB12" s="3">
        <v>4.6100000000000003</v>
      </c>
      <c r="AC12" s="3">
        <v>4.46</v>
      </c>
      <c r="AD12" s="3">
        <v>5.2</v>
      </c>
      <c r="AE12" s="3">
        <v>4.57</v>
      </c>
      <c r="AF12">
        <v>4.74</v>
      </c>
      <c r="AG12">
        <v>4.1500000000000004</v>
      </c>
      <c r="AH12">
        <v>4.9800000000000004</v>
      </c>
      <c r="AI12">
        <v>3.42</v>
      </c>
      <c r="AJ12">
        <v>3.37</v>
      </c>
      <c r="AK12">
        <v>4.9800000000000004</v>
      </c>
      <c r="AL12">
        <v>4.2</v>
      </c>
      <c r="AM12">
        <v>4.08</v>
      </c>
      <c r="AN12">
        <v>4.92</v>
      </c>
      <c r="AO12">
        <v>5.28</v>
      </c>
      <c r="AP12">
        <v>5.47</v>
      </c>
      <c r="AQ12">
        <v>4.9000000000000004</v>
      </c>
      <c r="AR12">
        <v>4.26</v>
      </c>
      <c r="AS12">
        <v>5.15</v>
      </c>
      <c r="AT12">
        <v>5.07</v>
      </c>
    </row>
    <row r="13" spans="3:46" x14ac:dyDescent="0.2">
      <c r="C13" t="s">
        <v>13</v>
      </c>
      <c r="D13" s="3">
        <f>'[1]3DNAICS'!O30</f>
        <v>3.57</v>
      </c>
      <c r="E13" s="3">
        <f>'[1]3DNAICS'!O93</f>
        <v>3.0975609756097562</v>
      </c>
      <c r="F13" s="3">
        <f>'[1]3DNAICS'!O156</f>
        <v>3.0625</v>
      </c>
      <c r="G13" s="3">
        <f>'[1]3DNAICS'!O240</f>
        <v>2.9863013698630136</v>
      </c>
      <c r="H13" s="3">
        <f>'[1]3DNAICS'!O324</f>
        <v>4.7719298245614032</v>
      </c>
      <c r="I13" s="3">
        <f>'[1]3DNAICS'!O408</f>
        <v>7.3604651162790695</v>
      </c>
      <c r="N13" t="s">
        <v>13</v>
      </c>
      <c r="O13" s="3">
        <f t="shared" si="0"/>
        <v>3.57</v>
      </c>
      <c r="P13" s="3">
        <f t="shared" si="1"/>
        <v>3.0975609756097562</v>
      </c>
      <c r="Q13" s="3">
        <f t="shared" si="2"/>
        <v>3.0625</v>
      </c>
      <c r="R13" s="3">
        <f t="shared" si="3"/>
        <v>2.9863013698630136</v>
      </c>
      <c r="S13" s="3">
        <f t="shared" si="4"/>
        <v>4.7719298245614032</v>
      </c>
      <c r="T13" s="3">
        <f t="shared" si="5"/>
        <v>7.3604651162790695</v>
      </c>
      <c r="U13" s="3"/>
      <c r="V13" s="3"/>
      <c r="W13" s="3"/>
      <c r="Y13">
        <v>2006</v>
      </c>
      <c r="Z13" s="3">
        <v>7.54</v>
      </c>
      <c r="AA13" s="3">
        <v>9.24</v>
      </c>
      <c r="AB13" s="3">
        <v>8.7799999999999994</v>
      </c>
      <c r="AC13" s="3">
        <v>8.9</v>
      </c>
      <c r="AD13" s="3">
        <v>9.08</v>
      </c>
      <c r="AE13" s="3">
        <v>10.25</v>
      </c>
      <c r="AF13">
        <v>8.31</v>
      </c>
      <c r="AG13">
        <v>8.42</v>
      </c>
      <c r="AH13">
        <v>7.61</v>
      </c>
      <c r="AI13">
        <v>6.69</v>
      </c>
      <c r="AJ13">
        <v>7.47</v>
      </c>
      <c r="AK13">
        <v>9.02</v>
      </c>
      <c r="AL13">
        <v>8.26</v>
      </c>
      <c r="AM13">
        <v>8.39</v>
      </c>
      <c r="AN13">
        <v>8.8699999999999992</v>
      </c>
      <c r="AO13">
        <v>12.09</v>
      </c>
      <c r="AP13">
        <v>9.7799999999999994</v>
      </c>
      <c r="AQ13">
        <v>9.4600000000000009</v>
      </c>
      <c r="AR13">
        <v>7.04</v>
      </c>
      <c r="AS13">
        <v>10.33</v>
      </c>
      <c r="AT13">
        <v>9.7799999999999994</v>
      </c>
    </row>
    <row r="14" spans="3:46" x14ac:dyDescent="0.2">
      <c r="C14" t="s">
        <v>14</v>
      </c>
      <c r="D14" s="3">
        <f>'[1]3DNAICS'!O31</f>
        <v>2.48</v>
      </c>
      <c r="E14" s="3">
        <f>'[1]3DNAICS'!O94</f>
        <v>2.148842777334397</v>
      </c>
      <c r="F14" s="3">
        <f>'[1]3DNAICS'!O157</f>
        <v>2.4504347826086956</v>
      </c>
      <c r="G14" s="3">
        <f>'[1]3DNAICS'!O241</f>
        <v>2.6365187713310578</v>
      </c>
      <c r="H14" s="3">
        <f>'[1]3DNAICS'!O325</f>
        <v>4.1488095238095237</v>
      </c>
      <c r="I14" s="3">
        <f>'[1]3DNAICS'!O409</f>
        <v>8.4177215189873422</v>
      </c>
      <c r="N14" t="s">
        <v>14</v>
      </c>
      <c r="O14" s="3">
        <f t="shared" si="0"/>
        <v>2.48</v>
      </c>
      <c r="P14" s="3">
        <f t="shared" si="1"/>
        <v>2.148842777334397</v>
      </c>
      <c r="Q14" s="3">
        <f t="shared" si="2"/>
        <v>2.4504347826086956</v>
      </c>
      <c r="R14" s="3">
        <f t="shared" si="3"/>
        <v>2.6365187713310578</v>
      </c>
      <c r="S14" s="3">
        <f t="shared" si="4"/>
        <v>4.1488095238095237</v>
      </c>
      <c r="T14" s="3">
        <f t="shared" si="5"/>
        <v>8.4177215189873422</v>
      </c>
      <c r="U14" s="3"/>
      <c r="V14" s="3"/>
      <c r="W14" s="3"/>
      <c r="Y14">
        <v>2010</v>
      </c>
      <c r="Z14">
        <v>5.85</v>
      </c>
      <c r="AA14">
        <v>6.48</v>
      </c>
      <c r="AB14">
        <v>6.95</v>
      </c>
      <c r="AC14">
        <v>6.77</v>
      </c>
      <c r="AD14">
        <v>8.6199999999999992</v>
      </c>
      <c r="AE14">
        <v>7.57</v>
      </c>
      <c r="AF14">
        <v>6.57</v>
      </c>
      <c r="AG14">
        <v>5.55</v>
      </c>
      <c r="AH14">
        <v>7.01</v>
      </c>
      <c r="AI14">
        <v>4.87</v>
      </c>
      <c r="AJ14">
        <v>4.8600000000000003</v>
      </c>
      <c r="AK14">
        <v>6.45</v>
      </c>
      <c r="AL14">
        <v>5.9</v>
      </c>
      <c r="AM14">
        <v>5.37</v>
      </c>
      <c r="AN14">
        <v>6.73</v>
      </c>
      <c r="AO14">
        <v>7.06</v>
      </c>
      <c r="AP14">
        <v>6.56</v>
      </c>
      <c r="AQ14">
        <v>6.78</v>
      </c>
      <c r="AR14">
        <v>6.63</v>
      </c>
      <c r="AS14">
        <v>8.61</v>
      </c>
      <c r="AT14">
        <v>8.32</v>
      </c>
    </row>
    <row r="15" spans="3:46" x14ac:dyDescent="0.2">
      <c r="C15" t="s">
        <v>15</v>
      </c>
      <c r="D15" s="3">
        <f>'[1]3DNAICS'!O32</f>
        <v>4</v>
      </c>
      <c r="E15" s="3">
        <f>'[1]3DNAICS'!O95</f>
        <v>3.6041666666666665</v>
      </c>
      <c r="F15" s="3">
        <f>'[1]3DNAICS'!O158</f>
        <v>4.041666666666667</v>
      </c>
      <c r="G15" s="3">
        <f>'[1]3DNAICS'!O242</f>
        <v>3.8409090909090908</v>
      </c>
      <c r="H15" s="3">
        <f>'[1]3DNAICS'!O326</f>
        <v>4.9782608695652177</v>
      </c>
      <c r="I15" s="3">
        <f>'[1]3DNAICS'!O410</f>
        <v>8.2564102564102573</v>
      </c>
      <c r="N15" t="s">
        <v>15</v>
      </c>
      <c r="O15" s="3">
        <f t="shared" si="0"/>
        <v>4</v>
      </c>
      <c r="P15" s="3">
        <f t="shared" si="1"/>
        <v>3.6041666666666665</v>
      </c>
      <c r="Q15" s="3">
        <f t="shared" si="2"/>
        <v>4.041666666666667</v>
      </c>
      <c r="R15" s="3">
        <f t="shared" si="3"/>
        <v>3.8409090909090908</v>
      </c>
      <c r="S15" s="3">
        <f t="shared" si="4"/>
        <v>4.9782608695652177</v>
      </c>
      <c r="T15" s="3">
        <f t="shared" si="5"/>
        <v>8.2564102564102573</v>
      </c>
      <c r="U15" s="3"/>
      <c r="V15" s="3"/>
      <c r="W15" s="3"/>
      <c r="Y15">
        <v>2014</v>
      </c>
      <c r="Z15">
        <v>5.48</v>
      </c>
      <c r="AA15">
        <v>5.35</v>
      </c>
      <c r="AB15">
        <v>6.55</v>
      </c>
      <c r="AC15">
        <v>6.76</v>
      </c>
      <c r="AD15">
        <v>7.28</v>
      </c>
      <c r="AE15">
        <v>6.79</v>
      </c>
      <c r="AF15">
        <v>6.23</v>
      </c>
      <c r="AG15">
        <v>5.36</v>
      </c>
      <c r="AH15">
        <v>6.77</v>
      </c>
      <c r="AI15">
        <v>5.0999999999999996</v>
      </c>
      <c r="AJ15">
        <v>4.82</v>
      </c>
      <c r="AK15">
        <v>6.79</v>
      </c>
      <c r="AL15">
        <v>5.36</v>
      </c>
      <c r="AM15">
        <v>5.1100000000000003</v>
      </c>
      <c r="AN15">
        <v>6.3</v>
      </c>
      <c r="AO15">
        <v>6.98</v>
      </c>
      <c r="AP15">
        <v>6.65</v>
      </c>
      <c r="AQ15">
        <v>6.18</v>
      </c>
      <c r="AR15">
        <v>6.45</v>
      </c>
      <c r="AS15">
        <v>7.74</v>
      </c>
      <c r="AT15">
        <v>7.44</v>
      </c>
    </row>
    <row r="16" spans="3:46" x14ac:dyDescent="0.2">
      <c r="C16" t="s">
        <v>16</v>
      </c>
      <c r="D16" s="3">
        <f>'[1]3DNAICS'!O33</f>
        <v>2.0499999999999998</v>
      </c>
      <c r="E16" s="3">
        <f>'[1]3DNAICS'!O96</f>
        <v>1.798329355608592</v>
      </c>
      <c r="F16" s="3">
        <f>'[1]3DNAICS'!O159</f>
        <v>2.1344019728729964</v>
      </c>
      <c r="G16" s="3">
        <f>'[1]3DNAICS'!O243</f>
        <v>2.1410129096325718</v>
      </c>
      <c r="H16" s="3">
        <f>'[1]3DNAICS'!O327</f>
        <v>3.5421412300683373</v>
      </c>
      <c r="I16" s="3">
        <f>'[1]3DNAICS'!O411</f>
        <v>7.0694935217903412</v>
      </c>
      <c r="N16" t="s">
        <v>16</v>
      </c>
      <c r="O16" s="3">
        <f t="shared" si="0"/>
        <v>2.0499999999999998</v>
      </c>
      <c r="P16" s="3">
        <f t="shared" si="1"/>
        <v>1.798329355608592</v>
      </c>
      <c r="Q16" s="3">
        <f t="shared" si="2"/>
        <v>2.1344019728729964</v>
      </c>
      <c r="R16" s="3">
        <f t="shared" si="3"/>
        <v>2.1410129096325718</v>
      </c>
      <c r="S16" s="3">
        <f t="shared" si="4"/>
        <v>3.5421412300683373</v>
      </c>
      <c r="T16" s="3">
        <f t="shared" si="5"/>
        <v>7.0694935217903412</v>
      </c>
      <c r="U16" s="3"/>
      <c r="V16" s="3"/>
      <c r="W16" s="3"/>
    </row>
    <row r="17" spans="3:46" x14ac:dyDescent="0.2">
      <c r="C17" t="s">
        <v>17</v>
      </c>
      <c r="D17" s="3">
        <f>'[1]3DNAICS'!O34</f>
        <v>1.94</v>
      </c>
      <c r="E17" s="3">
        <f>'[1]3DNAICS'!O97</f>
        <v>1.6706976850271993</v>
      </c>
      <c r="F17" s="3">
        <f>'[1]3DNAICS'!O160</f>
        <v>2.0856364344102762</v>
      </c>
      <c r="G17" s="3">
        <f>'[1]3DNAICS'!O244</f>
        <v>2.1447028423772609</v>
      </c>
      <c r="H17" s="3">
        <f>'[1]3DNAICS'!O328</f>
        <v>3.2284351972258345</v>
      </c>
      <c r="I17" s="3">
        <f>'[1]3DNAICS'!O412</f>
        <v>8.9533715925394546</v>
      </c>
      <c r="N17" t="s">
        <v>17</v>
      </c>
      <c r="O17" s="3">
        <f t="shared" si="0"/>
        <v>1.94</v>
      </c>
      <c r="P17" s="3">
        <f t="shared" si="1"/>
        <v>1.6706976850271993</v>
      </c>
      <c r="Q17" s="3">
        <f t="shared" si="2"/>
        <v>2.0856364344102762</v>
      </c>
      <c r="R17" s="3">
        <f t="shared" si="3"/>
        <v>2.1447028423772609</v>
      </c>
      <c r="S17" s="3">
        <f t="shared" si="4"/>
        <v>3.2284351972258345</v>
      </c>
      <c r="T17" s="3">
        <f t="shared" si="5"/>
        <v>8.9533715925394546</v>
      </c>
      <c r="U17" s="3"/>
      <c r="V17" s="3"/>
      <c r="W17" s="3"/>
    </row>
    <row r="18" spans="3:46" x14ac:dyDescent="0.2">
      <c r="C18" t="s">
        <v>18</v>
      </c>
      <c r="D18" s="3">
        <f>'[1]3DNAICS'!O35</f>
        <v>3.14</v>
      </c>
      <c r="E18" s="3">
        <f>'[1]3DNAICS'!O98</f>
        <v>3.1354166666666665</v>
      </c>
      <c r="F18" s="3">
        <f>'[1]3DNAICS'!O161</f>
        <v>3.5272727272727273</v>
      </c>
      <c r="G18" s="3">
        <f>'[1]3DNAICS'!O245</f>
        <v>3.4761904761904763</v>
      </c>
      <c r="H18" s="3">
        <f>'[1]3DNAICS'!O329</f>
        <v>5</v>
      </c>
      <c r="I18" s="3">
        <f>'[1]3DNAICS'!O413</f>
        <v>9.0393700787401574</v>
      </c>
      <c r="N18" t="s">
        <v>18</v>
      </c>
      <c r="O18" s="3">
        <f t="shared" si="0"/>
        <v>3.14</v>
      </c>
      <c r="P18" s="3">
        <f t="shared" si="1"/>
        <v>3.1354166666666665</v>
      </c>
      <c r="Q18" s="3">
        <f t="shared" si="2"/>
        <v>3.5272727272727273</v>
      </c>
      <c r="R18" s="3">
        <f t="shared" si="3"/>
        <v>3.4761904761904763</v>
      </c>
      <c r="S18" s="3">
        <f t="shared" si="4"/>
        <v>5</v>
      </c>
      <c r="T18" s="3">
        <f t="shared" si="5"/>
        <v>9.0393700787401574</v>
      </c>
      <c r="U18" s="3"/>
      <c r="V18" s="3"/>
      <c r="W18" s="3"/>
    </row>
    <row r="19" spans="3:46" x14ac:dyDescent="0.2">
      <c r="C19" t="s">
        <v>19</v>
      </c>
      <c r="D19" s="3">
        <f>'[1]3DNAICS'!O36</f>
        <v>2.74</v>
      </c>
      <c r="E19" s="3">
        <f>'[1]3DNAICS'!O99</f>
        <v>2.5223097112860891</v>
      </c>
      <c r="F19" s="3">
        <f>'[1]3DNAICS'!O162</f>
        <v>2.7847222222222223</v>
      </c>
      <c r="G19" s="3">
        <f>'[1]3DNAICS'!O246</f>
        <v>2.9054054054054053</v>
      </c>
      <c r="H19" s="3">
        <f>'[1]3DNAICS'!O330</f>
        <v>4.2114014251781473</v>
      </c>
      <c r="I19" s="3">
        <f>'[1]3DNAICS'!O414</f>
        <v>8.3333333333333339</v>
      </c>
      <c r="N19" t="s">
        <v>19</v>
      </c>
      <c r="O19" s="3">
        <f t="shared" si="0"/>
        <v>2.74</v>
      </c>
      <c r="P19" s="3">
        <f t="shared" si="1"/>
        <v>2.5223097112860891</v>
      </c>
      <c r="Q19" s="3">
        <f t="shared" si="2"/>
        <v>2.7847222222222223</v>
      </c>
      <c r="R19" s="3">
        <f t="shared" si="3"/>
        <v>2.9054054054054053</v>
      </c>
      <c r="S19" s="3">
        <f t="shared" si="4"/>
        <v>4.2114014251781473</v>
      </c>
      <c r="T19" s="3">
        <f t="shared" si="5"/>
        <v>8.3333333333333339</v>
      </c>
      <c r="U19" s="3"/>
      <c r="V19" s="3"/>
      <c r="W19" s="3"/>
      <c r="Y19">
        <v>1983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3:46" x14ac:dyDescent="0.2">
      <c r="C20" t="s">
        <v>20</v>
      </c>
      <c r="D20" s="3">
        <f>'[1]3DNAICS'!O37</f>
        <v>2.69</v>
      </c>
      <c r="E20" s="3">
        <f>'[1]3DNAICS'!O100</f>
        <v>2.4759887005649719</v>
      </c>
      <c r="F20" s="3">
        <f>'[1]3DNAICS'!O163</f>
        <v>2.6942046855733661</v>
      </c>
      <c r="G20" s="3">
        <f>'[1]3DNAICS'!O247</f>
        <v>2.889603429796356</v>
      </c>
      <c r="H20" s="3">
        <f>'[1]3DNAICS'!O331</f>
        <v>4.078125</v>
      </c>
      <c r="I20" s="3">
        <f>'[1]3DNAICS'!O415</f>
        <v>8.3971282051282046</v>
      </c>
      <c r="N20" t="s">
        <v>20</v>
      </c>
      <c r="O20" s="3">
        <f t="shared" si="0"/>
        <v>2.69</v>
      </c>
      <c r="P20" s="3">
        <f t="shared" si="1"/>
        <v>2.4759887005649719</v>
      </c>
      <c r="Q20" s="3">
        <f t="shared" si="2"/>
        <v>2.6942046855733661</v>
      </c>
      <c r="R20" s="3">
        <f t="shared" si="3"/>
        <v>2.889603429796356</v>
      </c>
      <c r="S20" s="3">
        <f t="shared" si="4"/>
        <v>4.078125</v>
      </c>
      <c r="T20" s="3">
        <f t="shared" si="5"/>
        <v>8.3971282051282046</v>
      </c>
      <c r="U20" s="3"/>
      <c r="V20" s="3"/>
      <c r="W20" s="3"/>
      <c r="Y20">
        <f>Y19+1</f>
        <v>1984</v>
      </c>
    </row>
    <row r="21" spans="3:46" x14ac:dyDescent="0.2">
      <c r="C21" t="s">
        <v>21</v>
      </c>
      <c r="D21" s="3">
        <f>'[1]3DNAICS'!O38</f>
        <v>3.53</v>
      </c>
      <c r="E21" s="3">
        <f>'[1]3DNAICS'!O101</f>
        <v>3.3714285714285714</v>
      </c>
      <c r="F21" s="3">
        <f>'[1]3DNAICS'!O164</f>
        <v>3.4454545454545453</v>
      </c>
      <c r="G21" s="3">
        <f>'[1]3DNAICS'!O248</f>
        <v>3.4854771784232366</v>
      </c>
      <c r="H21" s="3">
        <f>'[1]3DNAICS'!O332</f>
        <v>4.9190476190476193</v>
      </c>
      <c r="I21" s="3">
        <f>'[1]3DNAICS'!O416</f>
        <v>8.9</v>
      </c>
      <c r="N21" t="s">
        <v>21</v>
      </c>
      <c r="O21" s="3">
        <f t="shared" si="0"/>
        <v>3.53</v>
      </c>
      <c r="P21" s="3">
        <f t="shared" si="1"/>
        <v>3.3714285714285714</v>
      </c>
      <c r="Q21" s="3">
        <f t="shared" si="2"/>
        <v>3.4454545454545453</v>
      </c>
      <c r="R21" s="3">
        <f t="shared" si="3"/>
        <v>3.4854771784232366</v>
      </c>
      <c r="S21" s="3">
        <f t="shared" si="4"/>
        <v>4.9190476190476193</v>
      </c>
      <c r="T21" s="3">
        <f t="shared" si="5"/>
        <v>8.9</v>
      </c>
      <c r="U21" s="3"/>
      <c r="V21" s="3"/>
      <c r="W21" s="3"/>
      <c r="Y21">
        <f t="shared" ref="Y21:Y45" si="6">Y20+1</f>
        <v>1985</v>
      </c>
      <c r="Z21">
        <f t="shared" ref="Z21:AT21" si="7">Z7</f>
        <v>4.21</v>
      </c>
      <c r="AA21">
        <f t="shared" si="7"/>
        <v>4.6100000000000003</v>
      </c>
      <c r="AB21">
        <f t="shared" si="7"/>
        <v>4.54</v>
      </c>
      <c r="AC21">
        <f t="shared" si="7"/>
        <v>4.54</v>
      </c>
      <c r="AD21">
        <f t="shared" si="7"/>
        <v>5.17</v>
      </c>
      <c r="AE21">
        <f t="shared" si="7"/>
        <v>4.75</v>
      </c>
      <c r="AF21">
        <f t="shared" si="7"/>
        <v>4.5599999999999996</v>
      </c>
      <c r="AG21">
        <f t="shared" si="7"/>
        <v>3.88</v>
      </c>
      <c r="AH21">
        <f t="shared" si="7"/>
        <v>4.95</v>
      </c>
      <c r="AI21">
        <f t="shared" si="7"/>
        <v>3.24</v>
      </c>
      <c r="AJ21">
        <f t="shared" si="7"/>
        <v>3.02</v>
      </c>
      <c r="AK21">
        <f t="shared" si="7"/>
        <v>4.34</v>
      </c>
      <c r="AL21">
        <f t="shared" si="7"/>
        <v>4.18</v>
      </c>
      <c r="AM21">
        <f t="shared" si="7"/>
        <v>4.12</v>
      </c>
      <c r="AN21">
        <f t="shared" si="7"/>
        <v>4.6900000000000004</v>
      </c>
      <c r="AO21">
        <f t="shared" si="7"/>
        <v>4.67</v>
      </c>
      <c r="AP21">
        <f t="shared" si="7"/>
        <v>4.6839999999999993</v>
      </c>
      <c r="AQ21">
        <f t="shared" si="7"/>
        <v>4.72</v>
      </c>
      <c r="AR21">
        <f t="shared" si="7"/>
        <v>4.6399999999999997</v>
      </c>
      <c r="AS21">
        <f t="shared" si="7"/>
        <v>5.03</v>
      </c>
      <c r="AT21">
        <f t="shared" si="7"/>
        <v>3.72</v>
      </c>
    </row>
    <row r="22" spans="3:46" x14ac:dyDescent="0.2">
      <c r="C22" t="s">
        <v>22</v>
      </c>
      <c r="D22" s="3">
        <f>'[1]3DNAICS'!O39</f>
        <v>3.56</v>
      </c>
      <c r="E22" s="3">
        <f>'[1]3DNAICS'!O102</f>
        <v>3.4587155963302751</v>
      </c>
      <c r="F22" s="3">
        <f>'[1]3DNAICS'!O165</f>
        <v>3.6846846846846848</v>
      </c>
      <c r="G22" s="3">
        <f>'[1]3DNAICS'!O249</f>
        <v>3.6464646464646466</v>
      </c>
      <c r="H22" s="3">
        <f>'[1]3DNAICS'!O333</f>
        <v>5.2682926829268295</v>
      </c>
      <c r="I22" s="3">
        <f>'[1]3DNAICS'!O417</f>
        <v>12.119047619047619</v>
      </c>
      <c r="N22" t="s">
        <v>22</v>
      </c>
      <c r="O22" s="3">
        <f t="shared" si="0"/>
        <v>3.56</v>
      </c>
      <c r="P22" s="3">
        <f t="shared" si="1"/>
        <v>3.4587155963302751</v>
      </c>
      <c r="Q22" s="3">
        <f t="shared" si="2"/>
        <v>3.6846846846846848</v>
      </c>
      <c r="R22" s="3">
        <f t="shared" si="3"/>
        <v>3.6464646464646466</v>
      </c>
      <c r="S22" s="3">
        <f t="shared" si="4"/>
        <v>5.2682926829268295</v>
      </c>
      <c r="T22" s="3">
        <f t="shared" si="5"/>
        <v>12.119047619047619</v>
      </c>
      <c r="U22" s="3"/>
      <c r="V22" s="3"/>
      <c r="W22" s="3"/>
      <c r="Y22">
        <f t="shared" si="6"/>
        <v>1986</v>
      </c>
    </row>
    <row r="23" spans="3:46" x14ac:dyDescent="0.2">
      <c r="C23" t="s">
        <v>23</v>
      </c>
      <c r="D23" s="3">
        <f>'[1]3DNAICS'!O40</f>
        <v>3.75</v>
      </c>
      <c r="E23" s="3">
        <f>'[1]3DNAICS'!O103</f>
        <v>3.4615384615384617</v>
      </c>
      <c r="F23" s="3">
        <f>'[1]3DNAICS'!O166</f>
        <v>3.7931034482758621</v>
      </c>
      <c r="G23" s="3">
        <f>'[1]3DNAICS'!O250</f>
        <v>3.6875</v>
      </c>
      <c r="H23" s="3">
        <f>'[1]3DNAICS'!O334</f>
        <v>5.4923076923076923</v>
      </c>
      <c r="I23" s="3">
        <f>'[1]3DNAICS'!O418</f>
        <v>9.4</v>
      </c>
      <c r="N23" t="s">
        <v>23</v>
      </c>
      <c r="O23" s="3">
        <f t="shared" si="0"/>
        <v>3.75</v>
      </c>
      <c r="P23" s="3">
        <f t="shared" si="1"/>
        <v>3.4615384615384617</v>
      </c>
      <c r="Q23" s="3">
        <f t="shared" si="2"/>
        <v>3.7931034482758621</v>
      </c>
      <c r="R23" s="3">
        <f t="shared" si="3"/>
        <v>3.6875</v>
      </c>
      <c r="S23" s="3">
        <f t="shared" si="4"/>
        <v>5.4923076923076923</v>
      </c>
      <c r="T23" s="3">
        <f t="shared" si="5"/>
        <v>9.4</v>
      </c>
      <c r="U23" s="3"/>
      <c r="V23" s="3"/>
      <c r="W23" s="3"/>
      <c r="Y23">
        <f t="shared" si="6"/>
        <v>1987</v>
      </c>
    </row>
    <row r="24" spans="3:46" x14ac:dyDescent="0.2">
      <c r="C24" t="s">
        <v>24</v>
      </c>
      <c r="D24" s="3">
        <f>'[1]3DNAICS'!O41</f>
        <v>3.36</v>
      </c>
      <c r="E24" s="3">
        <f>'[1]3DNAICS'!O104</f>
        <v>3.3291139240506329</v>
      </c>
      <c r="F24" s="3">
        <f>'[1]3DNAICS'!O167</f>
        <v>3.5454545454545454</v>
      </c>
      <c r="G24" s="3">
        <f>'[1]3DNAICS'!O251</f>
        <v>3.3773584905660377</v>
      </c>
      <c r="H24" s="3">
        <f>'[1]3DNAICS'!O335</f>
        <v>4.9056603773584904</v>
      </c>
      <c r="I24" s="3">
        <f>'[1]3DNAICS'!O419</f>
        <v>9.6097560975609753</v>
      </c>
      <c r="N24" t="s">
        <v>24</v>
      </c>
      <c r="O24" s="3">
        <f t="shared" si="0"/>
        <v>3.36</v>
      </c>
      <c r="P24" s="3">
        <f t="shared" si="1"/>
        <v>3.3291139240506329</v>
      </c>
      <c r="Q24" s="3">
        <f t="shared" si="2"/>
        <v>3.5454545454545454</v>
      </c>
      <c r="R24" s="3">
        <f t="shared" si="3"/>
        <v>3.3773584905660377</v>
      </c>
      <c r="S24" s="3">
        <f t="shared" si="4"/>
        <v>4.9056603773584904</v>
      </c>
      <c r="T24" s="3">
        <f t="shared" si="5"/>
        <v>9.6097560975609753</v>
      </c>
      <c r="U24" s="3"/>
      <c r="V24" s="3"/>
      <c r="W24" s="3"/>
      <c r="Y24">
        <f t="shared" si="6"/>
        <v>1988</v>
      </c>
      <c r="Z24">
        <f t="shared" ref="Z24:AT24" si="8">Z8</f>
        <v>2.91</v>
      </c>
      <c r="AA24">
        <f t="shared" si="8"/>
        <v>3.46</v>
      </c>
      <c r="AB24">
        <f t="shared" si="8"/>
        <v>3.4</v>
      </c>
      <c r="AC24">
        <f t="shared" si="8"/>
        <v>3.4</v>
      </c>
      <c r="AD24">
        <f t="shared" si="8"/>
        <v>4.18</v>
      </c>
      <c r="AE24">
        <f t="shared" si="8"/>
        <v>3.5</v>
      </c>
      <c r="AF24">
        <f t="shared" si="8"/>
        <v>3.58</v>
      </c>
      <c r="AG24">
        <f t="shared" si="8"/>
        <v>2.48</v>
      </c>
      <c r="AH24">
        <f t="shared" si="8"/>
        <v>4.01</v>
      </c>
      <c r="AI24">
        <f t="shared" si="8"/>
        <v>2.09</v>
      </c>
      <c r="AJ24">
        <f t="shared" si="8"/>
        <v>1.97</v>
      </c>
      <c r="AK24">
        <f t="shared" si="8"/>
        <v>3.15</v>
      </c>
      <c r="AL24">
        <f t="shared" si="8"/>
        <v>2.75</v>
      </c>
      <c r="AM24">
        <f t="shared" si="8"/>
        <v>2.78</v>
      </c>
      <c r="AN24">
        <f t="shared" si="8"/>
        <v>3.6</v>
      </c>
      <c r="AO24">
        <f t="shared" si="8"/>
        <v>3.6</v>
      </c>
      <c r="AP24">
        <f t="shared" si="8"/>
        <v>3.5229999999999997</v>
      </c>
      <c r="AQ24">
        <f t="shared" si="8"/>
        <v>3.43</v>
      </c>
      <c r="AR24">
        <f t="shared" si="8"/>
        <v>3.48</v>
      </c>
      <c r="AS24">
        <f t="shared" si="8"/>
        <v>3.9</v>
      </c>
      <c r="AT24">
        <f t="shared" si="8"/>
        <v>3.74</v>
      </c>
    </row>
    <row r="25" spans="3:46" x14ac:dyDescent="0.2">
      <c r="C25" t="s">
        <v>25</v>
      </c>
      <c r="D25" s="3">
        <f>'[1]3DNAICS'!O42</f>
        <v>2.96</v>
      </c>
      <c r="E25" s="3">
        <f>'[1]3DNAICS'!O105</f>
        <v>2.9849624060150375</v>
      </c>
      <c r="F25" s="3">
        <f>'[1]3DNAICS'!O168</f>
        <v>3.2738853503184715</v>
      </c>
      <c r="G25" s="3">
        <f>'[1]3DNAICS'!O252</f>
        <v>3.2264150943396226</v>
      </c>
      <c r="H25" s="3">
        <f>'[1]3DNAICS'!O336</f>
        <v>4.2315270935960587</v>
      </c>
      <c r="I25" s="3">
        <f>'[1]3DNAICS'!O420</f>
        <v>6.9598393574297193</v>
      </c>
      <c r="N25" t="s">
        <v>25</v>
      </c>
      <c r="O25" s="3">
        <f t="shared" si="0"/>
        <v>2.96</v>
      </c>
      <c r="P25" s="3">
        <f t="shared" si="1"/>
        <v>2.9849624060150375</v>
      </c>
      <c r="Q25" s="3">
        <f t="shared" si="2"/>
        <v>3.2738853503184715</v>
      </c>
      <c r="R25" s="3">
        <f t="shared" si="3"/>
        <v>3.2264150943396226</v>
      </c>
      <c r="S25" s="3">
        <f t="shared" si="4"/>
        <v>4.2315270935960587</v>
      </c>
      <c r="T25" s="3">
        <f t="shared" si="5"/>
        <v>6.9598393574297193</v>
      </c>
      <c r="U25" s="3"/>
      <c r="V25" s="3"/>
      <c r="W25" s="3"/>
      <c r="Y25">
        <f t="shared" si="6"/>
        <v>1989</v>
      </c>
    </row>
    <row r="26" spans="3:46" x14ac:dyDescent="0.2">
      <c r="C26" t="s">
        <v>26</v>
      </c>
      <c r="D26" s="3">
        <f>'[1]3DNAICS'!O43</f>
        <v>3.83</v>
      </c>
      <c r="E26" s="3">
        <f>'[1]3DNAICS'!O106</f>
        <v>3.6315789473684212</v>
      </c>
      <c r="F26" s="3">
        <f>'[1]3DNAICS'!O169</f>
        <v>3.7916666666666665</v>
      </c>
      <c r="G26" s="3">
        <f>'[1]3DNAICS'!O253</f>
        <v>4.1481481481481479</v>
      </c>
      <c r="H26" s="3">
        <f>'[1]3DNAICS'!O337</f>
        <v>5.16</v>
      </c>
      <c r="I26" s="3">
        <f>'[1]3DNAICS'!O421</f>
        <v>10.176470588235293</v>
      </c>
      <c r="N26" t="s">
        <v>26</v>
      </c>
      <c r="O26" s="3">
        <f t="shared" si="0"/>
        <v>3.83</v>
      </c>
      <c r="P26" s="3">
        <f t="shared" si="1"/>
        <v>3.6315789473684212</v>
      </c>
      <c r="Q26" s="3">
        <f t="shared" si="2"/>
        <v>3.7916666666666665</v>
      </c>
      <c r="R26" s="3">
        <f t="shared" si="3"/>
        <v>4.1481481481481479</v>
      </c>
      <c r="S26" s="3">
        <f t="shared" si="4"/>
        <v>5.16</v>
      </c>
      <c r="T26" s="3">
        <f t="shared" si="5"/>
        <v>10.176470588235293</v>
      </c>
      <c r="U26" s="3"/>
      <c r="V26" s="3"/>
      <c r="W26" s="3"/>
      <c r="Y26">
        <f t="shared" si="6"/>
        <v>1990</v>
      </c>
    </row>
    <row r="27" spans="3:46" x14ac:dyDescent="0.2">
      <c r="C27" t="s">
        <v>27</v>
      </c>
      <c r="D27" s="3">
        <f>'[1]3DNAICS'!O44</f>
        <v>3.7</v>
      </c>
      <c r="E27" s="3">
        <f>'[1]3DNAICS'!O107</f>
        <v>3.8666666666666667</v>
      </c>
      <c r="F27" s="3">
        <f>'[1]3DNAICS'!O170</f>
        <v>4.5263157894736841</v>
      </c>
      <c r="G27" s="3">
        <f>'[1]3DNAICS'!O254</f>
        <v>3.9249999999999998</v>
      </c>
      <c r="H27" s="3">
        <f>'[1]3DNAICS'!O338</f>
        <v>5.0625</v>
      </c>
      <c r="I27" s="3">
        <f>'[1]3DNAICS'!O422</f>
        <v>9.76</v>
      </c>
      <c r="N27" t="s">
        <v>27</v>
      </c>
      <c r="O27" s="3">
        <f t="shared" si="0"/>
        <v>3.7</v>
      </c>
      <c r="P27" s="3">
        <f t="shared" si="1"/>
        <v>3.8666666666666667</v>
      </c>
      <c r="Q27" s="3">
        <f t="shared" si="2"/>
        <v>4.5263157894736841</v>
      </c>
      <c r="R27" s="3">
        <f t="shared" si="3"/>
        <v>3.9249999999999998</v>
      </c>
      <c r="S27" s="3">
        <f t="shared" si="4"/>
        <v>5.0625</v>
      </c>
      <c r="T27" s="3">
        <f t="shared" si="5"/>
        <v>9.76</v>
      </c>
      <c r="U27" s="3"/>
      <c r="V27" s="3"/>
      <c r="W27" s="3"/>
      <c r="Y27">
        <f t="shared" si="6"/>
        <v>1991</v>
      </c>
      <c r="Z27" s="3">
        <f t="shared" ref="Z27:AT27" si="9">Z9</f>
        <v>2.6970000000000001</v>
      </c>
      <c r="AA27" s="3">
        <f t="shared" si="9"/>
        <v>2.5539999999999998</v>
      </c>
      <c r="AB27" s="3">
        <f t="shared" si="9"/>
        <v>3.3170000000000002</v>
      </c>
      <c r="AC27" s="3">
        <f t="shared" si="9"/>
        <v>3.3170000000000002</v>
      </c>
      <c r="AD27" s="3">
        <f t="shared" si="9"/>
        <v>3.7410000000000001</v>
      </c>
      <c r="AE27" s="3">
        <f t="shared" si="9"/>
        <v>2.863</v>
      </c>
      <c r="AF27" s="3">
        <f t="shared" si="9"/>
        <v>3.1339999999999999</v>
      </c>
      <c r="AG27" s="3">
        <f t="shared" si="9"/>
        <v>2.2919999999999998</v>
      </c>
      <c r="AH27" s="3">
        <f t="shared" si="9"/>
        <v>3.6</v>
      </c>
      <c r="AI27" s="3">
        <f t="shared" si="9"/>
        <v>1.9670000000000001</v>
      </c>
      <c r="AJ27" s="3">
        <f t="shared" si="9"/>
        <v>1.8109999999999999</v>
      </c>
      <c r="AK27" s="3">
        <f t="shared" si="9"/>
        <v>3.1349999999999998</v>
      </c>
      <c r="AL27" s="3">
        <f t="shared" si="9"/>
        <v>2.5270000000000001</v>
      </c>
      <c r="AM27" s="3">
        <f t="shared" si="9"/>
        <v>2.532</v>
      </c>
      <c r="AN27" s="3">
        <f t="shared" si="9"/>
        <v>3.3730000000000002</v>
      </c>
      <c r="AO27" s="3">
        <f t="shared" si="9"/>
        <v>3.45</v>
      </c>
      <c r="AP27" s="3">
        <f t="shared" si="9"/>
        <v>3.3838999999999997</v>
      </c>
      <c r="AQ27" s="3">
        <f t="shared" si="9"/>
        <v>3.32</v>
      </c>
      <c r="AR27" s="3">
        <f t="shared" si="9"/>
        <v>3.0950000000000002</v>
      </c>
      <c r="AS27" s="3">
        <f t="shared" si="9"/>
        <v>3.6509999999999998</v>
      </c>
      <c r="AT27" s="3">
        <f t="shared" si="9"/>
        <v>3.8780000000000001</v>
      </c>
    </row>
    <row r="28" spans="3:46" x14ac:dyDescent="0.2">
      <c r="Y28">
        <f t="shared" si="6"/>
        <v>1992</v>
      </c>
    </row>
    <row r="29" spans="3:46" x14ac:dyDescent="0.2">
      <c r="Y29">
        <f t="shared" si="6"/>
        <v>1993</v>
      </c>
    </row>
    <row r="30" spans="3:46" x14ac:dyDescent="0.2">
      <c r="C30" s="9" t="s">
        <v>34</v>
      </c>
      <c r="D30" s="3"/>
      <c r="E30" s="3"/>
      <c r="F30" s="3"/>
      <c r="G30" s="3"/>
      <c r="H30" s="3"/>
      <c r="I30" s="3"/>
      <c r="N30" s="9" t="s">
        <v>41</v>
      </c>
      <c r="Y30">
        <f t="shared" si="6"/>
        <v>1994</v>
      </c>
      <c r="Z30" s="3">
        <f t="shared" ref="Z30:AT30" si="10">Z10</f>
        <v>2.85</v>
      </c>
      <c r="AA30" s="3">
        <f t="shared" si="10"/>
        <v>3.37</v>
      </c>
      <c r="AB30" s="3">
        <f t="shared" si="10"/>
        <v>3.46</v>
      </c>
      <c r="AC30" s="3">
        <f t="shared" si="10"/>
        <v>3.46</v>
      </c>
      <c r="AD30" s="3">
        <f t="shared" si="10"/>
        <v>4.01</v>
      </c>
      <c r="AE30" s="3">
        <f t="shared" si="10"/>
        <v>3.57</v>
      </c>
      <c r="AF30" s="3">
        <f t="shared" si="10"/>
        <v>3.24</v>
      </c>
      <c r="AG30" s="3">
        <f t="shared" si="10"/>
        <v>2.5299999999999998</v>
      </c>
      <c r="AH30" s="3">
        <f t="shared" si="10"/>
        <v>4.08</v>
      </c>
      <c r="AI30" s="3">
        <f t="shared" si="10"/>
        <v>2.2000000000000002</v>
      </c>
      <c r="AJ30" s="3">
        <f t="shared" si="10"/>
        <v>2.15</v>
      </c>
      <c r="AK30" s="3">
        <f t="shared" si="10"/>
        <v>3.52</v>
      </c>
      <c r="AL30" s="3">
        <f t="shared" si="10"/>
        <v>3.57</v>
      </c>
      <c r="AM30" s="3">
        <f t="shared" si="10"/>
        <v>2.72</v>
      </c>
      <c r="AN30" s="3">
        <f t="shared" si="10"/>
        <v>3.49</v>
      </c>
      <c r="AO30" s="3">
        <f t="shared" si="10"/>
        <v>3.71</v>
      </c>
      <c r="AP30" s="3">
        <f t="shared" si="10"/>
        <v>3.6230000000000002</v>
      </c>
      <c r="AQ30" s="3">
        <f t="shared" si="10"/>
        <v>3.56</v>
      </c>
      <c r="AR30" s="3">
        <f t="shared" si="10"/>
        <v>3.31</v>
      </c>
      <c r="AS30" s="3">
        <f t="shared" si="10"/>
        <v>3.88</v>
      </c>
      <c r="AT30" s="3">
        <f t="shared" si="10"/>
        <v>4.42</v>
      </c>
    </row>
    <row r="31" spans="3:46" x14ac:dyDescent="0.2">
      <c r="D31" s="3"/>
      <c r="E31" s="3"/>
      <c r="F31" s="3"/>
      <c r="G31" s="3"/>
      <c r="H31" s="3"/>
      <c r="I31" s="3"/>
      <c r="Y31">
        <f t="shared" si="6"/>
        <v>1995</v>
      </c>
    </row>
    <row r="32" spans="3:46" ht="13.5" thickBot="1" x14ac:dyDescent="0.25">
      <c r="D32" s="6">
        <v>1985</v>
      </c>
      <c r="E32" s="6">
        <v>1988</v>
      </c>
      <c r="F32" s="6">
        <v>1991</v>
      </c>
      <c r="G32" s="6">
        <v>1994</v>
      </c>
      <c r="H32" s="6">
        <v>1998</v>
      </c>
      <c r="I32" s="6">
        <v>2002</v>
      </c>
      <c r="J32" s="6">
        <v>2006</v>
      </c>
      <c r="K32" s="6">
        <v>2010</v>
      </c>
      <c r="L32" s="6">
        <v>2014</v>
      </c>
      <c r="M32" s="10"/>
      <c r="N32" s="11">
        <f t="shared" ref="N32:U32" si="11">D32</f>
        <v>1985</v>
      </c>
      <c r="O32" s="11">
        <f t="shared" si="11"/>
        <v>1988</v>
      </c>
      <c r="P32" s="11">
        <f t="shared" si="11"/>
        <v>1991</v>
      </c>
      <c r="Q32" s="11">
        <f t="shared" si="11"/>
        <v>1994</v>
      </c>
      <c r="R32" s="11">
        <f t="shared" si="11"/>
        <v>1998</v>
      </c>
      <c r="S32" s="11">
        <f t="shared" si="11"/>
        <v>2002</v>
      </c>
      <c r="T32" s="11">
        <f t="shared" si="11"/>
        <v>2006</v>
      </c>
      <c r="U32" s="11">
        <f t="shared" si="11"/>
        <v>2010</v>
      </c>
      <c r="V32" s="11">
        <v>2014</v>
      </c>
      <c r="Y32">
        <f t="shared" si="6"/>
        <v>1996</v>
      </c>
    </row>
    <row r="33" spans="3:46" ht="21" customHeight="1" x14ac:dyDescent="0.2">
      <c r="C33" t="str">
        <f>[2]MECS_EnergyPrices!A11</f>
        <v>311</v>
      </c>
      <c r="D33" s="3">
        <f>[3]MECS_EnergyPrices!C11</f>
        <v>4.21</v>
      </c>
      <c r="E33" s="3">
        <f>[3]MECS_EnergyPrices!D11</f>
        <v>2.91</v>
      </c>
      <c r="F33" s="3">
        <f>[3]MECS_EnergyPrices!E11</f>
        <v>2.6970000000000001</v>
      </c>
      <c r="G33" s="3">
        <f>[3]MECS_EnergyPrices!F11</f>
        <v>2.85</v>
      </c>
      <c r="H33" s="3">
        <f>[3]MECS_EnergyPrices!G11</f>
        <v>2.95</v>
      </c>
      <c r="I33" s="3">
        <f>[3]MECS_EnergyPrices!H11</f>
        <v>4.38</v>
      </c>
      <c r="J33">
        <f>[3]MECS_EnergyPrices!I11</f>
        <v>7.54</v>
      </c>
      <c r="K33">
        <f>[3]MECS_EnergyPrices!J11</f>
        <v>5.85</v>
      </c>
      <c r="L33">
        <f>[3]MECS_EnergyPrices!K11</f>
        <v>5.48</v>
      </c>
      <c r="N33">
        <v>4.21</v>
      </c>
      <c r="O33">
        <v>2.91</v>
      </c>
      <c r="P33">
        <v>2.6970000000000001</v>
      </c>
      <c r="Q33">
        <v>2.85</v>
      </c>
      <c r="R33">
        <v>2.95</v>
      </c>
      <c r="S33">
        <v>4.38</v>
      </c>
      <c r="T33">
        <v>7.54</v>
      </c>
      <c r="U33">
        <v>5.85</v>
      </c>
      <c r="V33">
        <v>5.48</v>
      </c>
      <c r="Y33">
        <f t="shared" si="6"/>
        <v>1997</v>
      </c>
    </row>
    <row r="34" spans="3:46" x14ac:dyDescent="0.2">
      <c r="C34" t="str">
        <f>[2]MECS_EnergyPrices!A12</f>
        <v>312</v>
      </c>
      <c r="D34" s="3">
        <f>[3]MECS_EnergyPrices!C12</f>
        <v>4.33</v>
      </c>
      <c r="E34" s="3">
        <f>[3]MECS_EnergyPrices!D12</f>
        <v>3.42</v>
      </c>
      <c r="F34" s="3">
        <f>[3]MECS_EnergyPrices!E12</f>
        <v>3.2709000000000001</v>
      </c>
      <c r="G34" s="3">
        <f>[3]MECS_EnergyPrices!F12</f>
        <v>3.3780000000000001</v>
      </c>
      <c r="H34" s="3">
        <f>[3]MECS_EnergyPrices!G12</f>
        <v>3.22</v>
      </c>
      <c r="I34" s="3">
        <f>[3]MECS_EnergyPrices!H12</f>
        <v>4.3899999999999997</v>
      </c>
      <c r="J34">
        <f>[3]MECS_EnergyPrices!I12</f>
        <v>9.24</v>
      </c>
      <c r="K34">
        <f>[3]MECS_EnergyPrices!J12</f>
        <v>6.48</v>
      </c>
      <c r="L34">
        <f>[3]MECS_EnergyPrices!K12</f>
        <v>5.35</v>
      </c>
      <c r="N34">
        <v>4.6100000000000003</v>
      </c>
      <c r="O34">
        <v>3.46</v>
      </c>
      <c r="P34">
        <v>2.5539999999999998</v>
      </c>
      <c r="Q34">
        <v>3.37</v>
      </c>
      <c r="R34">
        <v>3.22</v>
      </c>
      <c r="S34">
        <v>4.3899999999999997</v>
      </c>
      <c r="T34">
        <v>9.24</v>
      </c>
      <c r="U34">
        <v>6.48</v>
      </c>
      <c r="V34">
        <v>5.35</v>
      </c>
      <c r="Y34">
        <f t="shared" si="6"/>
        <v>1998</v>
      </c>
      <c r="Z34" s="3">
        <f t="shared" ref="Z34:AT34" si="12">Z11</f>
        <v>2.95</v>
      </c>
      <c r="AA34" s="3">
        <f t="shared" si="12"/>
        <v>3.22</v>
      </c>
      <c r="AB34" s="3">
        <f t="shared" si="12"/>
        <v>3.33</v>
      </c>
      <c r="AC34" s="3">
        <f t="shared" si="12"/>
        <v>3.5</v>
      </c>
      <c r="AD34" s="3">
        <f t="shared" si="12"/>
        <v>3.81</v>
      </c>
      <c r="AE34" s="3">
        <f t="shared" si="12"/>
        <v>3.64</v>
      </c>
      <c r="AF34" s="3">
        <f t="shared" si="12"/>
        <v>2.97</v>
      </c>
      <c r="AG34" s="3">
        <f t="shared" si="12"/>
        <v>2.7</v>
      </c>
      <c r="AH34" s="3">
        <f t="shared" si="12"/>
        <v>3.87</v>
      </c>
      <c r="AI34" s="3">
        <f t="shared" si="12"/>
        <v>2.4700000000000002</v>
      </c>
      <c r="AJ34" s="3">
        <f t="shared" si="12"/>
        <v>2.38</v>
      </c>
      <c r="AK34" s="3">
        <f t="shared" si="12"/>
        <v>3.48</v>
      </c>
      <c r="AL34" s="3">
        <f t="shared" si="12"/>
        <v>2.95</v>
      </c>
      <c r="AM34" s="3">
        <f t="shared" si="12"/>
        <v>2.89</v>
      </c>
      <c r="AN34" s="3">
        <f t="shared" si="12"/>
        <v>3.49</v>
      </c>
      <c r="AO34" s="3">
        <f t="shared" si="12"/>
        <v>3.66</v>
      </c>
      <c r="AP34" s="3">
        <f t="shared" si="12"/>
        <v>3.71</v>
      </c>
      <c r="AQ34" s="3">
        <f t="shared" si="12"/>
        <v>3.4</v>
      </c>
      <c r="AR34" s="3">
        <f t="shared" si="12"/>
        <v>3.24</v>
      </c>
      <c r="AS34" s="3">
        <f t="shared" si="12"/>
        <v>4.1900000000000004</v>
      </c>
      <c r="AT34" s="3">
        <f t="shared" si="12"/>
        <v>3.89</v>
      </c>
    </row>
    <row r="35" spans="3:46" x14ac:dyDescent="0.2">
      <c r="C35" t="str">
        <f>[2]MECS_EnergyPrices!A13</f>
        <v>313</v>
      </c>
      <c r="D35" s="3">
        <f>[3]MECS_EnergyPrices!C13</f>
        <v>4.54</v>
      </c>
      <c r="E35" s="3">
        <f>[3]MECS_EnergyPrices!D13</f>
        <v>3.4</v>
      </c>
      <c r="F35" s="3">
        <f>[3]MECS_EnergyPrices!E13</f>
        <v>3.3170000000000002</v>
      </c>
      <c r="G35" s="3">
        <f>[3]MECS_EnergyPrices!F13</f>
        <v>3.46</v>
      </c>
      <c r="H35" s="3">
        <f>[3]MECS_EnergyPrices!G13</f>
        <v>3.33</v>
      </c>
      <c r="I35" s="3">
        <f>[3]MECS_EnergyPrices!H13</f>
        <v>4.6100000000000003</v>
      </c>
      <c r="J35">
        <f>[3]MECS_EnergyPrices!I13</f>
        <v>8.7799999999999994</v>
      </c>
      <c r="K35">
        <f>[3]MECS_EnergyPrices!J13</f>
        <v>6.95</v>
      </c>
      <c r="L35">
        <f>[3]MECS_EnergyPrices!K13</f>
        <v>6.55</v>
      </c>
      <c r="N35">
        <v>4.54</v>
      </c>
      <c r="O35">
        <v>3.4</v>
      </c>
      <c r="P35">
        <v>3.3170000000000002</v>
      </c>
      <c r="Q35">
        <v>3.46</v>
      </c>
      <c r="R35">
        <v>3.33</v>
      </c>
      <c r="S35">
        <v>4.6100000000000003</v>
      </c>
      <c r="T35">
        <v>8.7799999999999994</v>
      </c>
      <c r="U35">
        <v>6.95</v>
      </c>
      <c r="V35">
        <v>6.55</v>
      </c>
      <c r="Y35">
        <f t="shared" si="6"/>
        <v>1999</v>
      </c>
    </row>
    <row r="36" spans="3:46" x14ac:dyDescent="0.2">
      <c r="C36" t="str">
        <f>[2]MECS_EnergyPrices!A14</f>
        <v>314</v>
      </c>
      <c r="D36" s="3">
        <f>[3]MECS_EnergyPrices!C14</f>
        <v>4.54</v>
      </c>
      <c r="E36" s="3">
        <f>[3]MECS_EnergyPrices!D14</f>
        <v>3.4</v>
      </c>
      <c r="F36" s="3">
        <f>[3]MECS_EnergyPrices!E14</f>
        <v>3.3170000000000002</v>
      </c>
      <c r="G36" s="3">
        <f>[3]MECS_EnergyPrices!F14</f>
        <v>3.46</v>
      </c>
      <c r="H36" s="3">
        <f>[3]MECS_EnergyPrices!G14</f>
        <v>3.5</v>
      </c>
      <c r="I36" s="3">
        <f>[3]MECS_EnergyPrices!H14</f>
        <v>4.46</v>
      </c>
      <c r="J36">
        <f>[3]MECS_EnergyPrices!I14</f>
        <v>8.9</v>
      </c>
      <c r="K36">
        <f>[3]MECS_EnergyPrices!J14</f>
        <v>6.77</v>
      </c>
      <c r="L36">
        <f>[3]MECS_EnergyPrices!K14</f>
        <v>6.76</v>
      </c>
      <c r="N36">
        <v>4.54</v>
      </c>
      <c r="O36">
        <v>3.4</v>
      </c>
      <c r="P36">
        <v>3.3170000000000002</v>
      </c>
      <c r="Q36">
        <v>3.46</v>
      </c>
      <c r="R36">
        <v>3.5</v>
      </c>
      <c r="S36">
        <v>4.46</v>
      </c>
      <c r="T36">
        <v>8.9</v>
      </c>
      <c r="U36">
        <v>6.77</v>
      </c>
      <c r="V36">
        <v>6.76</v>
      </c>
      <c r="Y36">
        <f t="shared" si="6"/>
        <v>2000</v>
      </c>
    </row>
    <row r="37" spans="3:46" x14ac:dyDescent="0.2">
      <c r="C37" t="str">
        <f>[2]MECS_EnergyPrices!A15</f>
        <v>315</v>
      </c>
      <c r="D37" s="3">
        <f>[3]MECS_EnergyPrices!C15</f>
        <v>5.17</v>
      </c>
      <c r="E37" s="3">
        <f>[3]MECS_EnergyPrices!D15</f>
        <v>4.18</v>
      </c>
      <c r="F37" s="3">
        <f>[3]MECS_EnergyPrices!E15</f>
        <v>3.7410000000000001</v>
      </c>
      <c r="G37" s="3">
        <f>[3]MECS_EnergyPrices!F15</f>
        <v>4.01</v>
      </c>
      <c r="H37" s="3">
        <f>[3]MECS_EnergyPrices!G15</f>
        <v>3.81</v>
      </c>
      <c r="I37" s="3">
        <f>[3]MECS_EnergyPrices!H15</f>
        <v>5.2</v>
      </c>
      <c r="J37">
        <f>[3]MECS_EnergyPrices!I15</f>
        <v>9.08</v>
      </c>
      <c r="K37">
        <f>[3]MECS_EnergyPrices!J15</f>
        <v>8.6199999999999992</v>
      </c>
      <c r="L37">
        <f>[3]MECS_EnergyPrices!K15</f>
        <v>7.28</v>
      </c>
      <c r="N37">
        <v>5.17</v>
      </c>
      <c r="O37">
        <v>4.18</v>
      </c>
      <c r="P37">
        <v>3.7410000000000001</v>
      </c>
      <c r="Q37">
        <v>4.01</v>
      </c>
      <c r="R37">
        <v>3.81</v>
      </c>
      <c r="S37">
        <v>5.2</v>
      </c>
      <c r="T37">
        <v>9.08</v>
      </c>
      <c r="U37">
        <v>8.6199999999999992</v>
      </c>
      <c r="V37">
        <v>7.28</v>
      </c>
      <c r="Y37">
        <f t="shared" si="6"/>
        <v>2001</v>
      </c>
    </row>
    <row r="38" spans="3:46" x14ac:dyDescent="0.2">
      <c r="C38" t="str">
        <f>[2]MECS_EnergyPrices!A16</f>
        <v>316</v>
      </c>
      <c r="D38" s="3">
        <f>[3]MECS_EnergyPrices!C16</f>
        <v>4.75</v>
      </c>
      <c r="E38" s="3">
        <f>[3]MECS_EnergyPrices!D16</f>
        <v>3.5</v>
      </c>
      <c r="F38" s="3">
        <f>[3]MECS_EnergyPrices!E16</f>
        <v>2.863</v>
      </c>
      <c r="G38" s="3">
        <f>[3]MECS_EnergyPrices!F16</f>
        <v>3.57</v>
      </c>
      <c r="H38" s="3">
        <f>[3]MECS_EnergyPrices!G16</f>
        <v>3.64</v>
      </c>
      <c r="I38" s="3">
        <f>[3]MECS_EnergyPrices!H16</f>
        <v>4.57</v>
      </c>
      <c r="J38">
        <f>[3]MECS_EnergyPrices!I16</f>
        <v>10.25</v>
      </c>
      <c r="K38">
        <f>[3]MECS_EnergyPrices!J16</f>
        <v>7.57</v>
      </c>
      <c r="L38">
        <f>[3]MECS_EnergyPrices!K16</f>
        <v>6.79</v>
      </c>
      <c r="N38">
        <v>4.75</v>
      </c>
      <c r="O38">
        <v>3.5</v>
      </c>
      <c r="P38">
        <v>2.863</v>
      </c>
      <c r="Q38">
        <v>3.57</v>
      </c>
      <c r="R38">
        <v>3.64</v>
      </c>
      <c r="S38">
        <v>4.57</v>
      </c>
      <c r="T38">
        <v>10.25</v>
      </c>
      <c r="U38">
        <v>7.57</v>
      </c>
      <c r="V38">
        <v>6.79</v>
      </c>
      <c r="Y38">
        <f t="shared" si="6"/>
        <v>2002</v>
      </c>
      <c r="Z38" s="3">
        <f t="shared" ref="Z38:AT38" si="13">Z12</f>
        <v>4.38</v>
      </c>
      <c r="AA38" s="3">
        <f t="shared" si="13"/>
        <v>4.3899999999999997</v>
      </c>
      <c r="AB38" s="3">
        <f t="shared" si="13"/>
        <v>4.6100000000000003</v>
      </c>
      <c r="AC38" s="3">
        <f t="shared" si="13"/>
        <v>4.46</v>
      </c>
      <c r="AD38" s="3">
        <f t="shared" si="13"/>
        <v>5.2</v>
      </c>
      <c r="AE38" s="3">
        <f t="shared" si="13"/>
        <v>4.57</v>
      </c>
      <c r="AF38" s="3">
        <f t="shared" si="13"/>
        <v>4.74</v>
      </c>
      <c r="AG38" s="3">
        <f t="shared" si="13"/>
        <v>4.1500000000000004</v>
      </c>
      <c r="AH38" s="3">
        <f t="shared" si="13"/>
        <v>4.9800000000000004</v>
      </c>
      <c r="AI38" s="3">
        <f t="shared" si="13"/>
        <v>3.42</v>
      </c>
      <c r="AJ38" s="3">
        <f t="shared" si="13"/>
        <v>3.37</v>
      </c>
      <c r="AK38" s="3">
        <f t="shared" si="13"/>
        <v>4.9800000000000004</v>
      </c>
      <c r="AL38" s="3">
        <f t="shared" si="13"/>
        <v>4.2</v>
      </c>
      <c r="AM38" s="3">
        <f t="shared" si="13"/>
        <v>4.08</v>
      </c>
      <c r="AN38" s="3">
        <f t="shared" si="13"/>
        <v>4.92</v>
      </c>
      <c r="AO38" s="3">
        <f t="shared" si="13"/>
        <v>5.28</v>
      </c>
      <c r="AP38" s="3">
        <f t="shared" si="13"/>
        <v>5.47</v>
      </c>
      <c r="AQ38" s="3">
        <f t="shared" si="13"/>
        <v>4.9000000000000004</v>
      </c>
      <c r="AR38" s="3">
        <f t="shared" si="13"/>
        <v>4.26</v>
      </c>
      <c r="AS38" s="3">
        <f t="shared" si="13"/>
        <v>5.15</v>
      </c>
      <c r="AT38" s="3">
        <f t="shared" si="13"/>
        <v>5.07</v>
      </c>
    </row>
    <row r="39" spans="3:46" x14ac:dyDescent="0.2">
      <c r="C39" t="str">
        <f>[2]MECS_EnergyPrices!A17</f>
        <v>321</v>
      </c>
      <c r="D39" s="3">
        <f>[3]MECS_EnergyPrices!C17</f>
        <v>4.5599999999999996</v>
      </c>
      <c r="E39" s="3">
        <f>[3]MECS_EnergyPrices!D17</f>
        <v>3.58</v>
      </c>
      <c r="F39" s="3">
        <f>[3]MECS_EnergyPrices!E17</f>
        <v>3.1339999999999999</v>
      </c>
      <c r="G39" s="3">
        <f>[3]MECS_EnergyPrices!F17</f>
        <v>3.24</v>
      </c>
      <c r="H39" s="3">
        <f>[3]MECS_EnergyPrices!G17</f>
        <v>2.97</v>
      </c>
      <c r="I39" s="3">
        <f>[3]MECS_EnergyPrices!H17</f>
        <v>4.74</v>
      </c>
      <c r="J39">
        <f>[3]MECS_EnergyPrices!I17</f>
        <v>8.31</v>
      </c>
      <c r="K39">
        <f>[3]MECS_EnergyPrices!J17</f>
        <v>6.57</v>
      </c>
      <c r="L39">
        <f>[3]MECS_EnergyPrices!K17</f>
        <v>6.23</v>
      </c>
      <c r="N39">
        <v>4.5599999999999996</v>
      </c>
      <c r="O39">
        <v>3.58</v>
      </c>
      <c r="P39">
        <v>3.1339999999999999</v>
      </c>
      <c r="Q39">
        <v>3.24</v>
      </c>
      <c r="R39">
        <v>2.97</v>
      </c>
      <c r="S39">
        <v>4.74</v>
      </c>
      <c r="T39">
        <v>8.31</v>
      </c>
      <c r="U39">
        <v>6.57</v>
      </c>
      <c r="V39">
        <v>6.23</v>
      </c>
      <c r="Y39">
        <f t="shared" si="6"/>
        <v>2003</v>
      </c>
    </row>
    <row r="40" spans="3:46" x14ac:dyDescent="0.2">
      <c r="C40" t="str">
        <f>[2]MECS_EnergyPrices!A18</f>
        <v>322</v>
      </c>
      <c r="D40" s="3">
        <f>[3]MECS_EnergyPrices!C18</f>
        <v>3.88</v>
      </c>
      <c r="E40" s="3">
        <f>[3]MECS_EnergyPrices!D18</f>
        <v>2.48</v>
      </c>
      <c r="F40" s="3">
        <f>[3]MECS_EnergyPrices!E18</f>
        <v>2.2919999999999998</v>
      </c>
      <c r="G40" s="3">
        <f>[3]MECS_EnergyPrices!F18</f>
        <v>2.5299999999999998</v>
      </c>
      <c r="H40" s="3">
        <f>[3]MECS_EnergyPrices!G18</f>
        <v>2.7</v>
      </c>
      <c r="I40" s="3">
        <f>[3]MECS_EnergyPrices!H18</f>
        <v>4.1500000000000004</v>
      </c>
      <c r="J40">
        <f>[3]MECS_EnergyPrices!I18</f>
        <v>8.42</v>
      </c>
      <c r="K40">
        <f>[3]MECS_EnergyPrices!J18</f>
        <v>5.55</v>
      </c>
      <c r="L40">
        <f>[3]MECS_EnergyPrices!K18</f>
        <v>5.36</v>
      </c>
      <c r="N40">
        <v>3.88</v>
      </c>
      <c r="O40">
        <v>2.48</v>
      </c>
      <c r="P40">
        <v>2.2919999999999998</v>
      </c>
      <c r="Q40">
        <v>2.5299999999999998</v>
      </c>
      <c r="R40">
        <v>2.7</v>
      </c>
      <c r="S40">
        <v>4.1500000000000004</v>
      </c>
      <c r="T40">
        <v>8.42</v>
      </c>
      <c r="U40">
        <v>5.55</v>
      </c>
      <c r="V40">
        <v>5.36</v>
      </c>
      <c r="Y40">
        <f t="shared" si="6"/>
        <v>2004</v>
      </c>
    </row>
    <row r="41" spans="3:46" x14ac:dyDescent="0.2">
      <c r="C41" t="str">
        <f>[2]MECS_EnergyPrices!A19</f>
        <v>323</v>
      </c>
      <c r="D41" s="3">
        <f>[3]MECS_EnergyPrices!C19</f>
        <v>4.95</v>
      </c>
      <c r="E41" s="3">
        <f>[3]MECS_EnergyPrices!D19</f>
        <v>4.01</v>
      </c>
      <c r="F41" s="12">
        <f>[3]MECS_EnergyPrices!E19</f>
        <v>3.6</v>
      </c>
      <c r="G41" s="3">
        <f>[3]MECS_EnergyPrices!F19</f>
        <v>4.08</v>
      </c>
      <c r="H41" s="3">
        <f>[3]MECS_EnergyPrices!G19</f>
        <v>3.87</v>
      </c>
      <c r="I41" s="3">
        <f>[3]MECS_EnergyPrices!H19</f>
        <v>4.9800000000000004</v>
      </c>
      <c r="J41">
        <f>[3]MECS_EnergyPrices!I19</f>
        <v>7.61</v>
      </c>
      <c r="K41">
        <f>[3]MECS_EnergyPrices!J19</f>
        <v>7.01</v>
      </c>
      <c r="L41">
        <f>[3]MECS_EnergyPrices!K19</f>
        <v>6.77</v>
      </c>
      <c r="N41">
        <v>4.95</v>
      </c>
      <c r="O41">
        <v>4.01</v>
      </c>
      <c r="P41" s="9">
        <v>3.6</v>
      </c>
      <c r="Q41">
        <v>4.08</v>
      </c>
      <c r="R41">
        <v>3.87</v>
      </c>
      <c r="S41">
        <v>4.9800000000000004</v>
      </c>
      <c r="T41">
        <v>7.61</v>
      </c>
      <c r="U41">
        <v>7.01</v>
      </c>
      <c r="V41">
        <v>6.77</v>
      </c>
      <c r="Y41">
        <f t="shared" si="6"/>
        <v>2005</v>
      </c>
    </row>
    <row r="42" spans="3:46" x14ac:dyDescent="0.2">
      <c r="C42" t="str">
        <f>[2]MECS_EnergyPrices!A20</f>
        <v>324</v>
      </c>
      <c r="D42" s="3">
        <f>[3]MECS_EnergyPrices!C20</f>
        <v>3.24</v>
      </c>
      <c r="E42" s="3">
        <f>[3]MECS_EnergyPrices!D20</f>
        <v>2.09</v>
      </c>
      <c r="F42" s="3">
        <f>[3]MECS_EnergyPrices!E20</f>
        <v>1.9670000000000001</v>
      </c>
      <c r="G42" s="3">
        <f>[3]MECS_EnergyPrices!F20</f>
        <v>2.2000000000000002</v>
      </c>
      <c r="H42" s="3">
        <f>[3]MECS_EnergyPrices!G20</f>
        <v>2.4700000000000002</v>
      </c>
      <c r="I42" s="3">
        <f>[3]MECS_EnergyPrices!H20</f>
        <v>3.42</v>
      </c>
      <c r="J42">
        <f>[3]MECS_EnergyPrices!I20</f>
        <v>6.69</v>
      </c>
      <c r="K42">
        <f>[3]MECS_EnergyPrices!J20</f>
        <v>4.87</v>
      </c>
      <c r="L42">
        <f>[3]MECS_EnergyPrices!K20</f>
        <v>5.0999999999999996</v>
      </c>
      <c r="N42">
        <v>3.24</v>
      </c>
      <c r="O42">
        <v>2.09</v>
      </c>
      <c r="P42">
        <v>1.9670000000000001</v>
      </c>
      <c r="Q42">
        <v>2.2000000000000002</v>
      </c>
      <c r="R42">
        <v>2.4700000000000002</v>
      </c>
      <c r="S42">
        <v>3.42</v>
      </c>
      <c r="T42">
        <v>6.69</v>
      </c>
      <c r="U42">
        <v>4.87</v>
      </c>
      <c r="V42">
        <v>5.0999999999999996</v>
      </c>
      <c r="Y42">
        <f t="shared" si="6"/>
        <v>2006</v>
      </c>
      <c r="Z42" s="3">
        <f>Z13</f>
        <v>7.54</v>
      </c>
      <c r="AA42" s="3">
        <f>AA13</f>
        <v>9.24</v>
      </c>
      <c r="AB42" s="3">
        <f>AB13</f>
        <v>8.7799999999999994</v>
      </c>
      <c r="AC42" s="3">
        <f>AC13</f>
        <v>8.9</v>
      </c>
      <c r="AD42" s="3">
        <f>AD13</f>
        <v>9.08</v>
      </c>
      <c r="AE42" s="8">
        <v>10</v>
      </c>
      <c r="AF42" s="3">
        <f t="shared" ref="AF42:AT42" si="14">AF13</f>
        <v>8.31</v>
      </c>
      <c r="AG42" s="3">
        <f t="shared" si="14"/>
        <v>8.42</v>
      </c>
      <c r="AH42" s="3">
        <f t="shared" si="14"/>
        <v>7.61</v>
      </c>
      <c r="AI42" s="3">
        <f t="shared" si="14"/>
        <v>6.69</v>
      </c>
      <c r="AJ42" s="3">
        <f t="shared" si="14"/>
        <v>7.47</v>
      </c>
      <c r="AK42" s="3">
        <f t="shared" si="14"/>
        <v>9.02</v>
      </c>
      <c r="AL42" s="3">
        <f t="shared" si="14"/>
        <v>8.26</v>
      </c>
      <c r="AM42" s="3">
        <f t="shared" si="14"/>
        <v>8.39</v>
      </c>
      <c r="AN42" s="3">
        <f t="shared" si="14"/>
        <v>8.8699999999999992</v>
      </c>
      <c r="AO42" s="3">
        <f t="shared" si="14"/>
        <v>12.09</v>
      </c>
      <c r="AP42" s="3">
        <f t="shared" si="14"/>
        <v>9.7799999999999994</v>
      </c>
      <c r="AQ42" s="3">
        <f t="shared" si="14"/>
        <v>9.4600000000000009</v>
      </c>
      <c r="AR42" s="3">
        <f t="shared" si="14"/>
        <v>7.04</v>
      </c>
      <c r="AS42" s="3">
        <f t="shared" si="14"/>
        <v>10.33</v>
      </c>
      <c r="AT42" s="3">
        <f t="shared" si="14"/>
        <v>9.7799999999999994</v>
      </c>
    </row>
    <row r="43" spans="3:46" x14ac:dyDescent="0.2">
      <c r="C43" t="str">
        <f>[2]MECS_EnergyPrices!A21</f>
        <v>325</v>
      </c>
      <c r="D43" s="3">
        <f>[3]MECS_EnergyPrices!C21</f>
        <v>3.02</v>
      </c>
      <c r="E43" s="3">
        <f>[3]MECS_EnergyPrices!D21</f>
        <v>1.97</v>
      </c>
      <c r="F43" s="3">
        <f>[3]MECS_EnergyPrices!E21</f>
        <v>1.8109999999999999</v>
      </c>
      <c r="G43" s="3">
        <f>[3]MECS_EnergyPrices!F21</f>
        <v>2.15</v>
      </c>
      <c r="H43" s="3">
        <f>[3]MECS_EnergyPrices!G21</f>
        <v>2.38</v>
      </c>
      <c r="I43" s="3">
        <f>[3]MECS_EnergyPrices!H21</f>
        <v>3.37</v>
      </c>
      <c r="J43">
        <f>[3]MECS_EnergyPrices!I21</f>
        <v>7.47</v>
      </c>
      <c r="K43">
        <f>[3]MECS_EnergyPrices!J21</f>
        <v>4.8600000000000003</v>
      </c>
      <c r="L43">
        <f>[3]MECS_EnergyPrices!K21</f>
        <v>4.82</v>
      </c>
      <c r="N43">
        <v>3.02</v>
      </c>
      <c r="O43">
        <v>1.97</v>
      </c>
      <c r="P43">
        <v>1.8109999999999999</v>
      </c>
      <c r="Q43">
        <v>2.15</v>
      </c>
      <c r="R43">
        <v>2.38</v>
      </c>
      <c r="S43">
        <v>3.37</v>
      </c>
      <c r="T43">
        <v>7.47</v>
      </c>
      <c r="U43">
        <v>4.8600000000000003</v>
      </c>
      <c r="V43">
        <v>4.82</v>
      </c>
      <c r="Y43">
        <f t="shared" si="6"/>
        <v>2007</v>
      </c>
    </row>
    <row r="44" spans="3:46" x14ac:dyDescent="0.2">
      <c r="C44" t="str">
        <f>[2]MECS_EnergyPrices!A22</f>
        <v>326</v>
      </c>
      <c r="D44" s="3">
        <f>[3]MECS_EnergyPrices!C22</f>
        <v>4.34</v>
      </c>
      <c r="E44" s="3">
        <f>[3]MECS_EnergyPrices!D22</f>
        <v>3.15</v>
      </c>
      <c r="F44" s="3">
        <f>[3]MECS_EnergyPrices!E22</f>
        <v>3.1349999999999998</v>
      </c>
      <c r="G44" s="3">
        <f>[3]MECS_EnergyPrices!F22</f>
        <v>3.52</v>
      </c>
      <c r="H44" s="3">
        <f>[3]MECS_EnergyPrices!G22</f>
        <v>3.48</v>
      </c>
      <c r="I44" s="3">
        <f>[3]MECS_EnergyPrices!H22</f>
        <v>4.9800000000000004</v>
      </c>
      <c r="J44">
        <f>[3]MECS_EnergyPrices!I22</f>
        <v>9.02</v>
      </c>
      <c r="K44">
        <f>[3]MECS_EnergyPrices!J22</f>
        <v>6.45</v>
      </c>
      <c r="L44">
        <f>[3]MECS_EnergyPrices!K22</f>
        <v>6.79</v>
      </c>
      <c r="N44">
        <v>4.34</v>
      </c>
      <c r="O44">
        <v>3.15</v>
      </c>
      <c r="P44">
        <v>3.1349999999999998</v>
      </c>
      <c r="Q44">
        <v>3.52</v>
      </c>
      <c r="R44">
        <v>3.48</v>
      </c>
      <c r="S44">
        <v>4.9800000000000004</v>
      </c>
      <c r="T44">
        <v>9.02</v>
      </c>
      <c r="U44">
        <v>6.45</v>
      </c>
      <c r="V44">
        <v>6.79</v>
      </c>
      <c r="Y44">
        <f t="shared" si="6"/>
        <v>2008</v>
      </c>
    </row>
    <row r="45" spans="3:46" x14ac:dyDescent="0.2">
      <c r="C45" t="str">
        <f>[2]MECS_EnergyPrices!A23</f>
        <v>327</v>
      </c>
      <c r="D45" s="3">
        <f>[3]MECS_EnergyPrices!C23</f>
        <v>4.18</v>
      </c>
      <c r="E45" s="3">
        <f>[3]MECS_EnergyPrices!D23</f>
        <v>2.75</v>
      </c>
      <c r="F45" s="3">
        <f>[3]MECS_EnergyPrices!E23</f>
        <v>2.5270000000000001</v>
      </c>
      <c r="G45" s="3">
        <f>[3]MECS_EnergyPrices!F23</f>
        <v>3.57</v>
      </c>
      <c r="H45" s="3">
        <f>[3]MECS_EnergyPrices!G23</f>
        <v>2.95</v>
      </c>
      <c r="I45" s="3">
        <f>[3]MECS_EnergyPrices!H23</f>
        <v>4.2</v>
      </c>
      <c r="J45">
        <f>[3]MECS_EnergyPrices!I23</f>
        <v>8.26</v>
      </c>
      <c r="K45">
        <f>[3]MECS_EnergyPrices!J23</f>
        <v>5.9</v>
      </c>
      <c r="L45">
        <f>[3]MECS_EnergyPrices!K23</f>
        <v>5.36</v>
      </c>
      <c r="N45">
        <v>4.18</v>
      </c>
      <c r="O45">
        <v>2.75</v>
      </c>
      <c r="P45">
        <v>2.5270000000000001</v>
      </c>
      <c r="Q45">
        <v>3.57</v>
      </c>
      <c r="R45">
        <v>2.95</v>
      </c>
      <c r="S45">
        <v>4.2</v>
      </c>
      <c r="T45">
        <v>8.26</v>
      </c>
      <c r="U45">
        <v>5.9</v>
      </c>
      <c r="V45">
        <v>5.36</v>
      </c>
      <c r="Y45">
        <f t="shared" si="6"/>
        <v>2009</v>
      </c>
    </row>
    <row r="46" spans="3:46" x14ac:dyDescent="0.2">
      <c r="C46" t="str">
        <f>[2]MECS_EnergyPrices!A24</f>
        <v>331</v>
      </c>
      <c r="D46" s="3">
        <f>[3]MECS_EnergyPrices!C24</f>
        <v>4.12</v>
      </c>
      <c r="E46" s="3">
        <f>[3]MECS_EnergyPrices!D24</f>
        <v>2.78</v>
      </c>
      <c r="F46" s="3">
        <f>[3]MECS_EnergyPrices!E24</f>
        <v>2.532</v>
      </c>
      <c r="G46" s="3">
        <f>[3]MECS_EnergyPrices!F24</f>
        <v>2.72</v>
      </c>
      <c r="H46" s="3">
        <f>[3]MECS_EnergyPrices!G24</f>
        <v>2.89</v>
      </c>
      <c r="I46" s="3">
        <f>[3]MECS_EnergyPrices!H24</f>
        <v>4.08</v>
      </c>
      <c r="J46">
        <f>[3]MECS_EnergyPrices!I24</f>
        <v>8.39</v>
      </c>
      <c r="K46">
        <f>[3]MECS_EnergyPrices!J24</f>
        <v>5.37</v>
      </c>
      <c r="L46">
        <f>[3]MECS_EnergyPrices!K24</f>
        <v>5.1100000000000003</v>
      </c>
      <c r="N46">
        <v>4.12</v>
      </c>
      <c r="O46">
        <v>2.78</v>
      </c>
      <c r="P46">
        <v>2.532</v>
      </c>
      <c r="Q46">
        <v>2.72</v>
      </c>
      <c r="R46">
        <v>2.89</v>
      </c>
      <c r="S46">
        <v>4.08</v>
      </c>
      <c r="T46">
        <v>8.39</v>
      </c>
      <c r="U46">
        <v>5.37</v>
      </c>
      <c r="V46">
        <v>5.1100000000000003</v>
      </c>
      <c r="Y46">
        <v>2010</v>
      </c>
      <c r="Z46">
        <f t="shared" ref="Z46:AT46" si="15">Z14</f>
        <v>5.85</v>
      </c>
      <c r="AA46">
        <f t="shared" si="15"/>
        <v>6.48</v>
      </c>
      <c r="AB46">
        <f t="shared" si="15"/>
        <v>6.95</v>
      </c>
      <c r="AC46">
        <f t="shared" si="15"/>
        <v>6.77</v>
      </c>
      <c r="AD46">
        <f t="shared" si="15"/>
        <v>8.6199999999999992</v>
      </c>
      <c r="AE46">
        <f t="shared" si="15"/>
        <v>7.57</v>
      </c>
      <c r="AF46">
        <f t="shared" si="15"/>
        <v>6.57</v>
      </c>
      <c r="AG46">
        <f t="shared" si="15"/>
        <v>5.55</v>
      </c>
      <c r="AH46">
        <f t="shared" si="15"/>
        <v>7.01</v>
      </c>
      <c r="AI46">
        <f t="shared" si="15"/>
        <v>4.87</v>
      </c>
      <c r="AJ46">
        <f t="shared" si="15"/>
        <v>4.8600000000000003</v>
      </c>
      <c r="AK46">
        <f t="shared" si="15"/>
        <v>6.45</v>
      </c>
      <c r="AL46">
        <f t="shared" si="15"/>
        <v>5.9</v>
      </c>
      <c r="AM46">
        <f t="shared" si="15"/>
        <v>5.37</v>
      </c>
      <c r="AN46">
        <f t="shared" si="15"/>
        <v>6.73</v>
      </c>
      <c r="AO46">
        <f t="shared" si="15"/>
        <v>7.06</v>
      </c>
      <c r="AP46">
        <f t="shared" si="15"/>
        <v>6.56</v>
      </c>
      <c r="AQ46">
        <f t="shared" si="15"/>
        <v>6.78</v>
      </c>
      <c r="AR46">
        <f t="shared" si="15"/>
        <v>6.63</v>
      </c>
      <c r="AS46">
        <f t="shared" si="15"/>
        <v>8.61</v>
      </c>
      <c r="AT46">
        <f t="shared" si="15"/>
        <v>8.32</v>
      </c>
    </row>
    <row r="47" spans="3:46" x14ac:dyDescent="0.2">
      <c r="C47" t="str">
        <f>[2]MECS_EnergyPrices!A25</f>
        <v>332</v>
      </c>
      <c r="D47" s="3">
        <f>[3]MECS_EnergyPrices!C25</f>
        <v>4.6900000000000004</v>
      </c>
      <c r="E47" s="3">
        <f>[3]MECS_EnergyPrices!D25</f>
        <v>3.6</v>
      </c>
      <c r="F47" s="3">
        <f>[3]MECS_EnergyPrices!E25</f>
        <v>3.3730000000000002</v>
      </c>
      <c r="G47" s="3">
        <f>[3]MECS_EnergyPrices!F25</f>
        <v>3.49</v>
      </c>
      <c r="H47" s="3">
        <f>[3]MECS_EnergyPrices!G25</f>
        <v>3.49</v>
      </c>
      <c r="I47" s="3">
        <f>[3]MECS_EnergyPrices!H25</f>
        <v>4.92</v>
      </c>
      <c r="J47">
        <f>[3]MECS_EnergyPrices!I25</f>
        <v>8.8699999999999992</v>
      </c>
      <c r="K47">
        <f>[3]MECS_EnergyPrices!J25</f>
        <v>6.73</v>
      </c>
      <c r="L47">
        <f>[3]MECS_EnergyPrices!K25</f>
        <v>6.3</v>
      </c>
      <c r="N47">
        <v>4.6900000000000004</v>
      </c>
      <c r="O47">
        <v>3.6</v>
      </c>
      <c r="P47">
        <v>3.3730000000000002</v>
      </c>
      <c r="Q47">
        <v>3.49</v>
      </c>
      <c r="R47">
        <v>3.49</v>
      </c>
      <c r="S47">
        <v>4.92</v>
      </c>
      <c r="T47">
        <v>8.8699999999999992</v>
      </c>
      <c r="U47">
        <v>6.73</v>
      </c>
      <c r="V47">
        <v>6.3</v>
      </c>
      <c r="Y47">
        <v>2011</v>
      </c>
    </row>
    <row r="48" spans="3:46" x14ac:dyDescent="0.2">
      <c r="C48" t="str">
        <f>[2]MECS_EnergyPrices!A26</f>
        <v>333</v>
      </c>
      <c r="D48" s="3">
        <f>[3]MECS_EnergyPrices!C26</f>
        <v>4.67</v>
      </c>
      <c r="E48" s="3">
        <f>[3]MECS_EnergyPrices!D26</f>
        <v>3.6</v>
      </c>
      <c r="F48" s="3">
        <f>[3]MECS_EnergyPrices!E26</f>
        <v>3.45</v>
      </c>
      <c r="G48" s="3">
        <f>[3]MECS_EnergyPrices!F26</f>
        <v>3.71</v>
      </c>
      <c r="H48" s="3">
        <f>[3]MECS_EnergyPrices!G26</f>
        <v>3.66</v>
      </c>
      <c r="I48" s="3">
        <f>[3]MECS_EnergyPrices!H26</f>
        <v>5.28</v>
      </c>
      <c r="J48">
        <f>[3]MECS_EnergyPrices!I26</f>
        <v>12.09</v>
      </c>
      <c r="K48">
        <f>[3]MECS_EnergyPrices!J26</f>
        <v>7.06</v>
      </c>
      <c r="L48">
        <f>[3]MECS_EnergyPrices!K26</f>
        <v>6.98</v>
      </c>
      <c r="N48">
        <v>4.67</v>
      </c>
      <c r="O48">
        <v>3.6</v>
      </c>
      <c r="P48">
        <v>3.45</v>
      </c>
      <c r="Q48">
        <v>3.71</v>
      </c>
      <c r="R48">
        <v>3.66</v>
      </c>
      <c r="S48">
        <v>5.28</v>
      </c>
      <c r="T48">
        <v>12.09</v>
      </c>
      <c r="U48">
        <v>7.06</v>
      </c>
      <c r="V48">
        <v>6.98</v>
      </c>
      <c r="Y48">
        <v>2012</v>
      </c>
    </row>
    <row r="49" spans="3:46" x14ac:dyDescent="0.2">
      <c r="C49" t="str">
        <f>[2]MECS_EnergyPrices!A27</f>
        <v>334</v>
      </c>
      <c r="D49" s="3">
        <f>[3]MECS_EnergyPrices!C27</f>
        <v>4.6839999999999993</v>
      </c>
      <c r="E49" s="3">
        <f>[3]MECS_EnergyPrices!D27</f>
        <v>3.5229999999999997</v>
      </c>
      <c r="F49" s="3">
        <f>[3]MECS_EnergyPrices!E27</f>
        <v>3.3838999999999997</v>
      </c>
      <c r="G49" s="3">
        <f>[3]MECS_EnergyPrices!F27</f>
        <v>3.6230000000000002</v>
      </c>
      <c r="H49" s="3">
        <f>[3]MECS_EnergyPrices!G27</f>
        <v>3.71</v>
      </c>
      <c r="I49" s="3">
        <f>[3]MECS_EnergyPrices!H27</f>
        <v>5.47</v>
      </c>
      <c r="J49">
        <f>[3]MECS_EnergyPrices!I27</f>
        <v>9.7799999999999994</v>
      </c>
      <c r="K49">
        <f>[3]MECS_EnergyPrices!J27</f>
        <v>6.56</v>
      </c>
      <c r="L49">
        <f>[3]MECS_EnergyPrices!K27</f>
        <v>6.65</v>
      </c>
      <c r="N49">
        <v>4.6839999999999993</v>
      </c>
      <c r="O49">
        <v>3.5229999999999997</v>
      </c>
      <c r="P49">
        <v>3.3838999999999997</v>
      </c>
      <c r="Q49">
        <v>3.6230000000000002</v>
      </c>
      <c r="R49">
        <v>3.71</v>
      </c>
      <c r="S49">
        <v>5.47</v>
      </c>
      <c r="T49">
        <v>9.7799999999999994</v>
      </c>
      <c r="U49">
        <v>6.56</v>
      </c>
      <c r="V49">
        <v>6.65</v>
      </c>
      <c r="Y49">
        <v>2013</v>
      </c>
    </row>
    <row r="50" spans="3:46" x14ac:dyDescent="0.2">
      <c r="C50" t="str">
        <f>[2]MECS_EnergyPrices!A28</f>
        <v>335</v>
      </c>
      <c r="D50" s="3">
        <f>[3]MECS_EnergyPrices!C28</f>
        <v>4.72</v>
      </c>
      <c r="E50" s="3">
        <f>[3]MECS_EnergyPrices!D28</f>
        <v>3.43</v>
      </c>
      <c r="F50" s="3">
        <f>[3]MECS_EnergyPrices!E28</f>
        <v>3.32</v>
      </c>
      <c r="G50" s="3">
        <f>[3]MECS_EnergyPrices!F28</f>
        <v>3.56</v>
      </c>
      <c r="H50" s="3">
        <f>[3]MECS_EnergyPrices!G28</f>
        <v>3.4</v>
      </c>
      <c r="I50" s="3">
        <f>[3]MECS_EnergyPrices!H28</f>
        <v>4.9000000000000004</v>
      </c>
      <c r="J50">
        <f>[3]MECS_EnergyPrices!I28</f>
        <v>9.4600000000000009</v>
      </c>
      <c r="K50">
        <f>[3]MECS_EnergyPrices!J28</f>
        <v>6.78</v>
      </c>
      <c r="L50">
        <f>[3]MECS_EnergyPrices!K28</f>
        <v>6.18</v>
      </c>
      <c r="N50">
        <v>4.72</v>
      </c>
      <c r="O50">
        <v>3.43</v>
      </c>
      <c r="P50">
        <v>3.32</v>
      </c>
      <c r="Q50">
        <v>3.56</v>
      </c>
      <c r="R50">
        <v>3.4</v>
      </c>
      <c r="S50">
        <v>4.9000000000000004</v>
      </c>
      <c r="T50">
        <v>9.4600000000000009</v>
      </c>
      <c r="U50">
        <v>6.78</v>
      </c>
      <c r="V50">
        <v>6.18</v>
      </c>
      <c r="Y50">
        <v>2014</v>
      </c>
      <c r="Z50">
        <f>Z15</f>
        <v>5.48</v>
      </c>
      <c r="AA50">
        <f t="shared" ref="AA50:AT50" si="16">AA15</f>
        <v>5.35</v>
      </c>
      <c r="AB50">
        <f t="shared" si="16"/>
        <v>6.55</v>
      </c>
      <c r="AC50">
        <f t="shared" si="16"/>
        <v>6.76</v>
      </c>
      <c r="AD50">
        <f t="shared" si="16"/>
        <v>7.28</v>
      </c>
      <c r="AE50">
        <f t="shared" si="16"/>
        <v>6.79</v>
      </c>
      <c r="AF50">
        <f t="shared" si="16"/>
        <v>6.23</v>
      </c>
      <c r="AG50">
        <f t="shared" si="16"/>
        <v>5.36</v>
      </c>
      <c r="AH50">
        <f t="shared" si="16"/>
        <v>6.77</v>
      </c>
      <c r="AI50">
        <f t="shared" si="16"/>
        <v>5.0999999999999996</v>
      </c>
      <c r="AJ50">
        <f t="shared" si="16"/>
        <v>4.82</v>
      </c>
      <c r="AK50">
        <f t="shared" si="16"/>
        <v>6.79</v>
      </c>
      <c r="AL50">
        <f t="shared" si="16"/>
        <v>5.36</v>
      </c>
      <c r="AM50">
        <f t="shared" si="16"/>
        <v>5.1100000000000003</v>
      </c>
      <c r="AN50">
        <f t="shared" si="16"/>
        <v>6.3</v>
      </c>
      <c r="AO50">
        <f t="shared" si="16"/>
        <v>6.98</v>
      </c>
      <c r="AP50">
        <f t="shared" si="16"/>
        <v>6.65</v>
      </c>
      <c r="AQ50">
        <f t="shared" si="16"/>
        <v>6.18</v>
      </c>
      <c r="AR50">
        <f t="shared" si="16"/>
        <v>6.45</v>
      </c>
      <c r="AS50">
        <f t="shared" si="16"/>
        <v>7.74</v>
      </c>
      <c r="AT50">
        <f t="shared" si="16"/>
        <v>7.44</v>
      </c>
    </row>
    <row r="51" spans="3:46" x14ac:dyDescent="0.2">
      <c r="C51" t="str">
        <f>[2]MECS_EnergyPrices!A29</f>
        <v>336</v>
      </c>
      <c r="D51">
        <f>[3]MECS_EnergyPrices!C29</f>
        <v>4.6399999999999997</v>
      </c>
      <c r="E51">
        <f>[3]MECS_EnergyPrices!D29</f>
        <v>3.48</v>
      </c>
      <c r="F51">
        <f>[3]MECS_EnergyPrices!E29</f>
        <v>3.0950000000000002</v>
      </c>
      <c r="G51">
        <f>[3]MECS_EnergyPrices!F29</f>
        <v>3.31</v>
      </c>
      <c r="H51">
        <f>[3]MECS_EnergyPrices!G29</f>
        <v>3.24</v>
      </c>
      <c r="I51">
        <f>[3]MECS_EnergyPrices!H29</f>
        <v>4.26</v>
      </c>
      <c r="J51">
        <f>[3]MECS_EnergyPrices!I29</f>
        <v>7.04</v>
      </c>
      <c r="K51">
        <f>[3]MECS_EnergyPrices!J29</f>
        <v>6.63</v>
      </c>
      <c r="L51">
        <f>[3]MECS_EnergyPrices!K29</f>
        <v>6.45</v>
      </c>
      <c r="N51">
        <v>4.6399999999999997</v>
      </c>
      <c r="O51">
        <v>3.48</v>
      </c>
      <c r="P51">
        <v>3.0950000000000002</v>
      </c>
      <c r="Q51">
        <v>3.31</v>
      </c>
      <c r="R51">
        <v>3.24</v>
      </c>
      <c r="S51">
        <v>4.26</v>
      </c>
      <c r="T51">
        <v>7.04</v>
      </c>
      <c r="U51">
        <v>6.63</v>
      </c>
      <c r="V51">
        <v>6.45</v>
      </c>
    </row>
    <row r="52" spans="3:46" x14ac:dyDescent="0.2">
      <c r="C52" t="str">
        <f>[2]MECS_EnergyPrices!A30</f>
        <v>337</v>
      </c>
      <c r="D52">
        <f>[3]MECS_EnergyPrices!C30</f>
        <v>5.03</v>
      </c>
      <c r="E52">
        <f>[3]MECS_EnergyPrices!D30</f>
        <v>3.9</v>
      </c>
      <c r="F52">
        <f>[3]MECS_EnergyPrices!E30</f>
        <v>3.6509999999999998</v>
      </c>
      <c r="G52">
        <f>[3]MECS_EnergyPrices!F30</f>
        <v>3.88</v>
      </c>
      <c r="H52">
        <f>[3]MECS_EnergyPrices!G30</f>
        <v>4.1900000000000004</v>
      </c>
      <c r="I52">
        <f>[3]MECS_EnergyPrices!H30</f>
        <v>5.15</v>
      </c>
      <c r="J52">
        <f>[3]MECS_EnergyPrices!I30</f>
        <v>10.33</v>
      </c>
      <c r="K52">
        <f>[3]MECS_EnergyPrices!J30</f>
        <v>8.61</v>
      </c>
      <c r="L52">
        <f>[3]MECS_EnergyPrices!K30</f>
        <v>7.74</v>
      </c>
      <c r="N52">
        <v>5.03</v>
      </c>
      <c r="O52">
        <v>3.9</v>
      </c>
      <c r="P52">
        <v>3.6509999999999998</v>
      </c>
      <c r="Q52">
        <v>3.88</v>
      </c>
      <c r="R52">
        <v>4.1900000000000004</v>
      </c>
      <c r="S52">
        <v>5.15</v>
      </c>
      <c r="T52">
        <v>10.33</v>
      </c>
      <c r="U52">
        <v>8.61</v>
      </c>
      <c r="V52">
        <v>7.74</v>
      </c>
    </row>
    <row r="53" spans="3:46" x14ac:dyDescent="0.2">
      <c r="C53" t="str">
        <f>[2]MECS_EnergyPrices!A31</f>
        <v>339</v>
      </c>
      <c r="D53">
        <f>[3]MECS_EnergyPrices!C31</f>
        <v>3.72</v>
      </c>
      <c r="E53">
        <f>[3]MECS_EnergyPrices!D31</f>
        <v>3.74</v>
      </c>
      <c r="F53">
        <f>[3]MECS_EnergyPrices!E31</f>
        <v>3.8780000000000001</v>
      </c>
      <c r="G53">
        <f>[3]MECS_EnergyPrices!F31</f>
        <v>4.42</v>
      </c>
      <c r="H53">
        <f>[3]MECS_EnergyPrices!G31</f>
        <v>3.89</v>
      </c>
      <c r="I53">
        <f>[3]MECS_EnergyPrices!H31</f>
        <v>5.07</v>
      </c>
      <c r="J53">
        <f>[3]MECS_EnergyPrices!I31</f>
        <v>9.7799999999999994</v>
      </c>
      <c r="K53">
        <f>[3]MECS_EnergyPrices!J31</f>
        <v>8.32</v>
      </c>
      <c r="L53">
        <f>[3]MECS_EnergyPrices!K31</f>
        <v>7.44</v>
      </c>
      <c r="N53">
        <v>3.72</v>
      </c>
      <c r="O53">
        <v>3.74</v>
      </c>
      <c r="P53">
        <v>3.8780000000000001</v>
      </c>
      <c r="Q53">
        <v>4.42</v>
      </c>
      <c r="R53">
        <v>3.89</v>
      </c>
      <c r="S53">
        <v>5.07</v>
      </c>
      <c r="T53">
        <v>9.7799999999999994</v>
      </c>
      <c r="U53">
        <v>8.32</v>
      </c>
      <c r="V53">
        <v>7.44</v>
      </c>
    </row>
    <row r="54" spans="3:46" x14ac:dyDescent="0.2">
      <c r="D54">
        <f>[3]MECS_EnergyPrices!C32</f>
        <v>0</v>
      </c>
      <c r="E54">
        <f>[3]MECS_EnergyPrices!D32</f>
        <v>0</v>
      </c>
      <c r="F54">
        <f>[3]MECS_EnergyPrices!E32</f>
        <v>2.3039999999999998</v>
      </c>
      <c r="G54">
        <f>[3]MECS_EnergyPrices!F32</f>
        <v>0</v>
      </c>
      <c r="H54">
        <f>[3]MECS_EnergyPrices!G32</f>
        <v>2.75</v>
      </c>
      <c r="I54">
        <f>[3]MECS_EnergyPrices!H32</f>
        <v>3.9</v>
      </c>
      <c r="J54">
        <f>[3]MECS_EnergyPrices!I32</f>
        <v>7.84</v>
      </c>
      <c r="K54">
        <f>[3]MECS_EnergyPrices!J32</f>
        <v>0</v>
      </c>
      <c r="L54">
        <f>[3]MECS_EnergyPrices!K32</f>
        <v>5.24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R722"/>
  <sheetViews>
    <sheetView topLeftCell="AI279" workbookViewId="0">
      <selection activeCell="AM305" sqref="AM305"/>
    </sheetView>
  </sheetViews>
  <sheetFormatPr defaultRowHeight="12.75" x14ac:dyDescent="0.2"/>
  <cols>
    <col min="5" max="5" width="9.5703125" bestFit="1" customWidth="1"/>
    <col min="6" max="11" width="10.5703125" bestFit="1" customWidth="1"/>
    <col min="12" max="12" width="9.5703125" bestFit="1" customWidth="1"/>
    <col min="13" max="13" width="10.5703125" bestFit="1" customWidth="1"/>
    <col min="14" max="15" width="9.5703125" bestFit="1" customWidth="1"/>
    <col min="16" max="17" width="10.5703125" bestFit="1" customWidth="1"/>
    <col min="18" max="18" width="9.5703125" bestFit="1" customWidth="1"/>
    <col min="19" max="22" width="10.5703125" bestFit="1" customWidth="1"/>
    <col min="23" max="23" width="9.5703125" bestFit="1" customWidth="1"/>
    <col min="24" max="25" width="10.5703125" bestFit="1" customWidth="1"/>
  </cols>
  <sheetData>
    <row r="3" spans="1:44" x14ac:dyDescent="0.2">
      <c r="A3" s="9" t="s">
        <v>38</v>
      </c>
    </row>
    <row r="8" spans="1:44" x14ac:dyDescent="0.2">
      <c r="AP8" s="15" t="s">
        <v>32</v>
      </c>
      <c r="AQ8" s="15" t="s">
        <v>33</v>
      </c>
      <c r="AR8" s="16" t="s">
        <v>36</v>
      </c>
    </row>
    <row r="9" spans="1:44" x14ac:dyDescent="0.2">
      <c r="AP9" s="7">
        <v>1985</v>
      </c>
      <c r="AQ9" s="7" t="s">
        <v>7</v>
      </c>
      <c r="AR9" s="3">
        <f t="shared" ref="AR9:AR29" si="0">F93</f>
        <v>4.21</v>
      </c>
    </row>
    <row r="10" spans="1:44" x14ac:dyDescent="0.2">
      <c r="AP10" s="7">
        <v>1985</v>
      </c>
      <c r="AQ10" s="7" t="s">
        <v>8</v>
      </c>
      <c r="AR10" s="3">
        <f t="shared" si="0"/>
        <v>4.6100000000000003</v>
      </c>
    </row>
    <row r="11" spans="1:44" x14ac:dyDescent="0.2">
      <c r="AP11" s="7">
        <v>1985</v>
      </c>
      <c r="AQ11" s="7" t="s">
        <v>9</v>
      </c>
      <c r="AR11" s="3">
        <f t="shared" si="0"/>
        <v>4.54</v>
      </c>
    </row>
    <row r="12" spans="1:44" x14ac:dyDescent="0.2">
      <c r="AP12" s="7">
        <v>1985</v>
      </c>
      <c r="AQ12" s="7" t="s">
        <v>10</v>
      </c>
      <c r="AR12" s="3">
        <f t="shared" si="0"/>
        <v>4.54</v>
      </c>
    </row>
    <row r="13" spans="1:44" x14ac:dyDescent="0.2">
      <c r="AP13" s="7">
        <v>1985</v>
      </c>
      <c r="AQ13" s="7" t="s">
        <v>11</v>
      </c>
      <c r="AR13" s="3">
        <f t="shared" si="0"/>
        <v>5.17</v>
      </c>
    </row>
    <row r="14" spans="1:44" x14ac:dyDescent="0.2">
      <c r="AP14" s="7">
        <v>1985</v>
      </c>
      <c r="AQ14" s="7" t="s">
        <v>12</v>
      </c>
      <c r="AR14" s="3">
        <f t="shared" si="0"/>
        <v>4.75</v>
      </c>
    </row>
    <row r="15" spans="1:44" x14ac:dyDescent="0.2">
      <c r="AP15" s="7">
        <v>1985</v>
      </c>
      <c r="AQ15" s="7" t="s">
        <v>13</v>
      </c>
      <c r="AR15" s="3">
        <f t="shared" si="0"/>
        <v>4.5599999999999996</v>
      </c>
    </row>
    <row r="16" spans="1:44" x14ac:dyDescent="0.2">
      <c r="AP16" s="7">
        <v>1985</v>
      </c>
      <c r="AQ16" s="7" t="s">
        <v>14</v>
      </c>
      <c r="AR16" s="3">
        <f t="shared" si="0"/>
        <v>3.88</v>
      </c>
    </row>
    <row r="17" spans="42:44" x14ac:dyDescent="0.2">
      <c r="AP17" s="7">
        <v>1985</v>
      </c>
      <c r="AQ17" s="7" t="s">
        <v>15</v>
      </c>
      <c r="AR17" s="3">
        <f t="shared" si="0"/>
        <v>4.95</v>
      </c>
    </row>
    <row r="18" spans="42:44" x14ac:dyDescent="0.2">
      <c r="AP18" s="7">
        <v>1985</v>
      </c>
      <c r="AQ18" s="7" t="s">
        <v>16</v>
      </c>
      <c r="AR18" s="3">
        <f t="shared" si="0"/>
        <v>3.24</v>
      </c>
    </row>
    <row r="19" spans="42:44" x14ac:dyDescent="0.2">
      <c r="AP19" s="7">
        <v>1985</v>
      </c>
      <c r="AQ19" s="7" t="s">
        <v>17</v>
      </c>
      <c r="AR19" s="3">
        <f t="shared" si="0"/>
        <v>3.02</v>
      </c>
    </row>
    <row r="20" spans="42:44" x14ac:dyDescent="0.2">
      <c r="AP20" s="7">
        <v>1985</v>
      </c>
      <c r="AQ20" s="7" t="s">
        <v>18</v>
      </c>
      <c r="AR20" s="3">
        <f t="shared" si="0"/>
        <v>4.34</v>
      </c>
    </row>
    <row r="21" spans="42:44" x14ac:dyDescent="0.2">
      <c r="AP21" s="7">
        <v>1985</v>
      </c>
      <c r="AQ21" s="7" t="s">
        <v>19</v>
      </c>
      <c r="AR21" s="3">
        <f t="shared" si="0"/>
        <v>4.18</v>
      </c>
    </row>
    <row r="22" spans="42:44" x14ac:dyDescent="0.2">
      <c r="AP22" s="7">
        <v>1985</v>
      </c>
      <c r="AQ22" s="7" t="s">
        <v>20</v>
      </c>
      <c r="AR22" s="3">
        <f t="shared" si="0"/>
        <v>4.12</v>
      </c>
    </row>
    <row r="23" spans="42:44" x14ac:dyDescent="0.2">
      <c r="AP23" s="7">
        <v>1985</v>
      </c>
      <c r="AQ23" s="7" t="s">
        <v>21</v>
      </c>
      <c r="AR23" s="3">
        <f t="shared" si="0"/>
        <v>4.6900000000000004</v>
      </c>
    </row>
    <row r="24" spans="42:44" x14ac:dyDescent="0.2">
      <c r="AP24" s="7">
        <v>1985</v>
      </c>
      <c r="AQ24" s="7" t="s">
        <v>22</v>
      </c>
      <c r="AR24" s="3">
        <f t="shared" si="0"/>
        <v>4.67</v>
      </c>
    </row>
    <row r="25" spans="42:44" x14ac:dyDescent="0.2">
      <c r="AP25" s="7">
        <v>1985</v>
      </c>
      <c r="AQ25" s="7" t="s">
        <v>23</v>
      </c>
      <c r="AR25" s="3">
        <f t="shared" si="0"/>
        <v>4.6839999999999993</v>
      </c>
    </row>
    <row r="26" spans="42:44" x14ac:dyDescent="0.2">
      <c r="AP26" s="7">
        <v>1985</v>
      </c>
      <c r="AQ26" s="7" t="s">
        <v>24</v>
      </c>
      <c r="AR26" s="3">
        <f t="shared" si="0"/>
        <v>4.72</v>
      </c>
    </row>
    <row r="27" spans="42:44" x14ac:dyDescent="0.2">
      <c r="AP27" s="7">
        <v>1985</v>
      </c>
      <c r="AQ27" s="7" t="s">
        <v>25</v>
      </c>
      <c r="AR27" s="3">
        <f t="shared" si="0"/>
        <v>4.6399999999999997</v>
      </c>
    </row>
    <row r="28" spans="42:44" x14ac:dyDescent="0.2">
      <c r="AP28" s="7">
        <v>1985</v>
      </c>
      <c r="AQ28" s="7" t="s">
        <v>26</v>
      </c>
      <c r="AR28" s="3">
        <f t="shared" si="0"/>
        <v>5.03</v>
      </c>
    </row>
    <row r="29" spans="42:44" x14ac:dyDescent="0.2">
      <c r="AP29" s="7">
        <v>1985</v>
      </c>
      <c r="AQ29" s="7" t="s">
        <v>27</v>
      </c>
      <c r="AR29" s="3">
        <f t="shared" si="0"/>
        <v>3.72</v>
      </c>
    </row>
    <row r="30" spans="42:44" x14ac:dyDescent="0.2">
      <c r="AP30" s="7">
        <v>1986</v>
      </c>
      <c r="AQ30" s="7" t="s">
        <v>7</v>
      </c>
      <c r="AR30" s="3">
        <f t="shared" ref="AR30:AR50" si="1">G93</f>
        <v>3.4550856914289083</v>
      </c>
    </row>
    <row r="31" spans="42:44" x14ac:dyDescent="0.2">
      <c r="AP31" s="7">
        <v>1986</v>
      </c>
      <c r="AQ31" s="7" t="s">
        <v>8</v>
      </c>
      <c r="AR31" s="3">
        <f t="shared" si="1"/>
        <v>3.9726262337638962</v>
      </c>
    </row>
    <row r="32" spans="42:44" x14ac:dyDescent="0.2">
      <c r="AP32" s="7">
        <v>1986</v>
      </c>
      <c r="AQ32" s="7" t="s">
        <v>9</v>
      </c>
      <c r="AR32" s="3">
        <f t="shared" si="1"/>
        <v>3.7202255223627794</v>
      </c>
    </row>
    <row r="33" spans="42:44" x14ac:dyDescent="0.2">
      <c r="AP33" s="7">
        <v>1986</v>
      </c>
      <c r="AQ33" s="7" t="s">
        <v>10</v>
      </c>
      <c r="AR33" s="3">
        <f t="shared" si="1"/>
        <v>3.718085830629386</v>
      </c>
    </row>
    <row r="34" spans="42:44" x14ac:dyDescent="0.2">
      <c r="AP34" s="7">
        <v>1986</v>
      </c>
      <c r="AQ34" s="7" t="s">
        <v>11</v>
      </c>
      <c r="AR34" s="3">
        <f t="shared" si="1"/>
        <v>4.3451366527209361</v>
      </c>
    </row>
    <row r="35" spans="42:44" x14ac:dyDescent="0.2">
      <c r="AP35" s="7">
        <v>1986</v>
      </c>
      <c r="AQ35" s="7" t="s">
        <v>12</v>
      </c>
      <c r="AR35" s="3">
        <f t="shared" si="1"/>
        <v>3.862918459928995</v>
      </c>
    </row>
    <row r="36" spans="42:44" x14ac:dyDescent="0.2">
      <c r="AP36" s="7">
        <v>1986</v>
      </c>
      <c r="AQ36" s="7" t="s">
        <v>13</v>
      </c>
      <c r="AR36" s="3">
        <f t="shared" si="1"/>
        <v>3.8106242287417826</v>
      </c>
    </row>
    <row r="37" spans="42:44" x14ac:dyDescent="0.2">
      <c r="AP37" s="7">
        <v>1986</v>
      </c>
      <c r="AQ37" s="7" t="s">
        <v>14</v>
      </c>
      <c r="AR37" s="3">
        <f t="shared" si="1"/>
        <v>3.1413273543196119</v>
      </c>
    </row>
    <row r="38" spans="42:44" x14ac:dyDescent="0.2">
      <c r="AP38" s="7">
        <v>1986</v>
      </c>
      <c r="AQ38" s="7" t="s">
        <v>15</v>
      </c>
      <c r="AR38" s="3">
        <f t="shared" si="1"/>
        <v>4.195711644101813</v>
      </c>
    </row>
    <row r="39" spans="42:44" x14ac:dyDescent="0.2">
      <c r="AP39" s="7">
        <v>1986</v>
      </c>
      <c r="AQ39" s="7" t="s">
        <v>16</v>
      </c>
      <c r="AR39" s="3">
        <f t="shared" si="1"/>
        <v>2.5375617471762153</v>
      </c>
    </row>
    <row r="40" spans="42:44" x14ac:dyDescent="0.2">
      <c r="AP40" s="7">
        <v>1986</v>
      </c>
      <c r="AQ40" s="7" t="s">
        <v>17</v>
      </c>
      <c r="AR40" s="3">
        <f t="shared" si="1"/>
        <v>2.3582497110171383</v>
      </c>
    </row>
    <row r="41" spans="42:44" x14ac:dyDescent="0.2">
      <c r="AP41" s="7">
        <v>1986</v>
      </c>
      <c r="AQ41" s="7" t="s">
        <v>18</v>
      </c>
      <c r="AR41" s="3">
        <f t="shared" si="1"/>
        <v>3.632488103881069</v>
      </c>
    </row>
    <row r="42" spans="42:44" x14ac:dyDescent="0.2">
      <c r="AP42" s="7">
        <v>1986</v>
      </c>
      <c r="AQ42" s="7" t="s">
        <v>19</v>
      </c>
      <c r="AR42" s="3">
        <f t="shared" si="1"/>
        <v>3.3981878474267391</v>
      </c>
    </row>
    <row r="43" spans="42:44" x14ac:dyDescent="0.2">
      <c r="AP43" s="7">
        <v>1986</v>
      </c>
      <c r="AQ43" s="7" t="s">
        <v>20</v>
      </c>
      <c r="AR43" s="3">
        <f t="shared" si="1"/>
        <v>3.4637217380836729</v>
      </c>
    </row>
    <row r="44" spans="42:44" x14ac:dyDescent="0.2">
      <c r="AP44" s="7">
        <v>1986</v>
      </c>
      <c r="AQ44" s="7" t="s">
        <v>21</v>
      </c>
      <c r="AR44" s="3">
        <f t="shared" si="1"/>
        <v>3.9420311480060919</v>
      </c>
    </row>
    <row r="45" spans="42:44" x14ac:dyDescent="0.2">
      <c r="AP45" s="7">
        <v>1986</v>
      </c>
      <c r="AQ45" s="7" t="s">
        <v>22</v>
      </c>
      <c r="AR45" s="3">
        <f t="shared" si="1"/>
        <v>3.8851676250323601</v>
      </c>
    </row>
    <row r="46" spans="42:44" x14ac:dyDescent="0.2">
      <c r="AP46" s="7">
        <v>1986</v>
      </c>
      <c r="AQ46" s="7" t="s">
        <v>23</v>
      </c>
      <c r="AR46" s="3">
        <f t="shared" si="1"/>
        <v>4.0113349861242895</v>
      </c>
    </row>
    <row r="47" spans="42:44" x14ac:dyDescent="0.2">
      <c r="AP47" s="7">
        <v>1986</v>
      </c>
      <c r="AQ47" s="7" t="s">
        <v>24</v>
      </c>
      <c r="AR47" s="3">
        <f t="shared" si="1"/>
        <v>3.9559342578273275</v>
      </c>
    </row>
    <row r="48" spans="42:44" x14ac:dyDescent="0.2">
      <c r="AP48" s="7">
        <v>1986</v>
      </c>
      <c r="AQ48" s="7" t="s">
        <v>25</v>
      </c>
      <c r="AR48" s="3">
        <f t="shared" si="1"/>
        <v>3.8500831592511529</v>
      </c>
    </row>
    <row r="49" spans="4:44" x14ac:dyDescent="0.2">
      <c r="AP49" s="7">
        <v>1986</v>
      </c>
      <c r="AQ49" s="7" t="s">
        <v>26</v>
      </c>
      <c r="AR49" s="3">
        <f t="shared" si="1"/>
        <v>4.1361166484217629</v>
      </c>
    </row>
    <row r="50" spans="4:44" x14ac:dyDescent="0.2">
      <c r="AP50" s="7">
        <v>1986</v>
      </c>
      <c r="AQ50" s="7" t="s">
        <v>27</v>
      </c>
      <c r="AR50" s="3">
        <f t="shared" si="1"/>
        <v>3.2302562171407723</v>
      </c>
    </row>
    <row r="51" spans="4:44" x14ac:dyDescent="0.2">
      <c r="E51">
        <v>311</v>
      </c>
      <c r="F51">
        <v>312</v>
      </c>
      <c r="G51">
        <v>313</v>
      </c>
      <c r="H51">
        <v>314</v>
      </c>
      <c r="I51">
        <v>315</v>
      </c>
      <c r="J51">
        <v>316</v>
      </c>
      <c r="K51">
        <v>321</v>
      </c>
      <c r="L51">
        <v>322</v>
      </c>
      <c r="M51">
        <v>323</v>
      </c>
      <c r="N51">
        <v>324</v>
      </c>
      <c r="O51">
        <v>325</v>
      </c>
      <c r="P51">
        <v>326</v>
      </c>
      <c r="Q51">
        <v>327</v>
      </c>
      <c r="R51">
        <v>331</v>
      </c>
      <c r="S51">
        <v>332</v>
      </c>
      <c r="T51">
        <v>333</v>
      </c>
      <c r="U51">
        <v>334</v>
      </c>
      <c r="V51">
        <v>335</v>
      </c>
      <c r="W51">
        <v>336</v>
      </c>
      <c r="X51">
        <v>337</v>
      </c>
      <c r="Y51">
        <v>339</v>
      </c>
      <c r="AP51" s="7">
        <v>1987</v>
      </c>
      <c r="AQ51" s="7" t="s">
        <v>7</v>
      </c>
      <c r="AR51" s="3">
        <f t="shared" ref="AR51:AR71" si="2">H93</f>
        <v>3.0179051739759304</v>
      </c>
    </row>
    <row r="52" spans="4:44" x14ac:dyDescent="0.2">
      <c r="D52" s="7">
        <v>1984</v>
      </c>
      <c r="E52" s="3">
        <f>'Gas-311'!P8</f>
        <v>4.4514925322533418</v>
      </c>
      <c r="F52" s="3">
        <f>'Gas-312'!P8</f>
        <v>4.8134039096369365</v>
      </c>
      <c r="G52" s="3">
        <f>'Gas-313'!P8</f>
        <v>4.860914011152329</v>
      </c>
      <c r="H52" s="3">
        <f>'Gas-314'!P8</f>
        <v>4.8624620196411197</v>
      </c>
      <c r="I52" s="3">
        <f>'Gas-315'!P8</f>
        <v>5.5304075663594512</v>
      </c>
      <c r="J52" s="3">
        <f>'Gas-316'!P8</f>
        <v>5.0933467733632671</v>
      </c>
      <c r="K52" s="3">
        <f>'Gas-321'!P8</f>
        <v>4.8681818280807025</v>
      </c>
      <c r="L52" s="3">
        <f>'Gas-322'!P8</f>
        <v>4.0904549688204401</v>
      </c>
      <c r="M52" s="3">
        <f>'Gas-323'!P8</f>
        <v>5.2712857880292345</v>
      </c>
      <c r="N52" s="3">
        <f>'Gas-324'!P8</f>
        <v>3.473636999631355</v>
      </c>
      <c r="O52" s="3">
        <f>'Gas-325'!P8</f>
        <v>3.2492958894637485</v>
      </c>
      <c r="P52" s="3">
        <f>'Gas-326'!P8</f>
        <v>4.5789316002288709</v>
      </c>
      <c r="Q52" s="3">
        <f>'Gas-327'!P8</f>
        <v>4.4126663990149426</v>
      </c>
      <c r="R52" s="3">
        <f>'Gas-331'!P8</f>
        <v>4.2915919961718938</v>
      </c>
      <c r="S52" s="3">
        <f>'Gas-332'!P8</f>
        <v>4.9766997364779595</v>
      </c>
      <c r="T52" s="3">
        <f>'Gas-333'!P8</f>
        <v>4.987278753440413</v>
      </c>
      <c r="U52" s="3">
        <f>'Gas-334'!P8</f>
        <v>4.9114425252991518</v>
      </c>
      <c r="V52" s="3">
        <f>'Gas-335'!P8</f>
        <v>4.9763195610515565</v>
      </c>
      <c r="W52" s="3">
        <f>'Gas-336'!P8</f>
        <v>4.9345379072941808</v>
      </c>
      <c r="X52" s="3">
        <f>'Gas-337'!P8</f>
        <v>5.4069172157720367</v>
      </c>
      <c r="Y52" s="3">
        <f>'Gas-339'!P8</f>
        <v>4.0790911612325598</v>
      </c>
      <c r="AP52" s="7">
        <v>1987</v>
      </c>
      <c r="AQ52" s="7" t="s">
        <v>8</v>
      </c>
      <c r="AR52" s="3">
        <f t="shared" si="2"/>
        <v>3.5271399326615249</v>
      </c>
    </row>
    <row r="53" spans="4:44" x14ac:dyDescent="0.2">
      <c r="D53" s="7">
        <v>1985</v>
      </c>
      <c r="E53" s="3">
        <f>'Gas-311'!P9</f>
        <v>4.21</v>
      </c>
      <c r="F53" s="3">
        <f>'Gas-312'!P9</f>
        <v>4.6100000000000003</v>
      </c>
      <c r="G53" s="3">
        <f>'Gas-313'!P9</f>
        <v>4.54</v>
      </c>
      <c r="H53" s="3">
        <f>'Gas-314'!P9</f>
        <v>4.54</v>
      </c>
      <c r="I53" s="3">
        <f>'Gas-315'!P9</f>
        <v>5.17</v>
      </c>
      <c r="J53" s="3">
        <f>'Gas-316'!P9</f>
        <v>4.75</v>
      </c>
      <c r="K53" s="3">
        <f>'Gas-321'!P9</f>
        <v>4.5599999999999996</v>
      </c>
      <c r="L53" s="3">
        <f>'Gas-322'!P9</f>
        <v>3.88</v>
      </c>
      <c r="M53" s="3">
        <f>'Gas-323'!P9</f>
        <v>4.95</v>
      </c>
      <c r="N53" s="3">
        <f>'Gas-324'!P9</f>
        <v>3.24</v>
      </c>
      <c r="O53" s="3">
        <f>'Gas-325'!P9</f>
        <v>3.02</v>
      </c>
      <c r="P53" s="3">
        <f>'Gas-326'!P9</f>
        <v>4.34</v>
      </c>
      <c r="Q53" s="3">
        <f>'Gas-327'!P9</f>
        <v>4.18</v>
      </c>
      <c r="R53" s="3">
        <f>'Gas-331'!P9</f>
        <v>4.12</v>
      </c>
      <c r="S53" s="3">
        <f>'Gas-332'!P9</f>
        <v>4.6900000000000004</v>
      </c>
      <c r="T53" s="3">
        <f>'Gas-333'!P9</f>
        <v>4.67</v>
      </c>
      <c r="U53" s="3">
        <f>'Gas-334'!P9</f>
        <v>4.6839999999999993</v>
      </c>
      <c r="V53" s="3">
        <f>'Gas-335'!P9</f>
        <v>4.72</v>
      </c>
      <c r="W53" s="3">
        <f>'Gas-336'!P9</f>
        <v>4.6399999999999997</v>
      </c>
      <c r="X53" s="3">
        <f>'Gas-337'!P9</f>
        <v>5.03</v>
      </c>
      <c r="Y53" s="3">
        <f>'Gas-339'!P9</f>
        <v>3.72</v>
      </c>
      <c r="AP53" s="7">
        <v>1987</v>
      </c>
      <c r="AQ53" s="7" t="s">
        <v>9</v>
      </c>
      <c r="AR53" s="3">
        <f t="shared" si="2"/>
        <v>3.3758894853477606</v>
      </c>
    </row>
    <row r="54" spans="4:44" x14ac:dyDescent="0.2">
      <c r="D54" s="7">
        <v>1986</v>
      </c>
      <c r="E54" s="3">
        <f>'Gas-311'!P10</f>
        <v>3.4550856914289083</v>
      </c>
      <c r="F54" s="3">
        <f>'Gas-312'!P10</f>
        <v>3.9726262337638962</v>
      </c>
      <c r="G54" s="3">
        <f>'Gas-313'!P10</f>
        <v>3.7202255223627794</v>
      </c>
      <c r="H54" s="3">
        <f>'Gas-314'!P10</f>
        <v>3.718085830629386</v>
      </c>
      <c r="I54" s="3">
        <f>'Gas-315'!P10</f>
        <v>4.3451366527209361</v>
      </c>
      <c r="J54" s="3">
        <f>'Gas-316'!P10</f>
        <v>3.862918459928995</v>
      </c>
      <c r="K54" s="3">
        <f>'Gas-321'!P10</f>
        <v>3.8106242287417826</v>
      </c>
      <c r="L54" s="3">
        <f>'Gas-322'!P10</f>
        <v>3.1413273543196119</v>
      </c>
      <c r="M54" s="3">
        <f>'Gas-323'!P10</f>
        <v>4.195711644101813</v>
      </c>
      <c r="N54" s="3">
        <f>'Gas-324'!P10</f>
        <v>2.5375617471762153</v>
      </c>
      <c r="O54" s="3">
        <f>'Gas-325'!P10</f>
        <v>2.3582497110171383</v>
      </c>
      <c r="P54" s="3">
        <f>'Gas-326'!P10</f>
        <v>3.632488103881069</v>
      </c>
      <c r="Q54" s="3">
        <f>'Gas-327'!P10</f>
        <v>3.3981878474267391</v>
      </c>
      <c r="R54" s="3">
        <f>'Gas-331'!P10</f>
        <v>3.4637217380836729</v>
      </c>
      <c r="S54" s="3">
        <f>'Gas-332'!P10</f>
        <v>3.9420311480060919</v>
      </c>
      <c r="T54" s="3">
        <f>'Gas-333'!P10</f>
        <v>3.8851676250323601</v>
      </c>
      <c r="U54" s="3">
        <f>'Gas-334'!P10</f>
        <v>4.0113349861242895</v>
      </c>
      <c r="V54" s="3">
        <f>'Gas-335'!P10</f>
        <v>3.9559342578273275</v>
      </c>
      <c r="W54" s="3">
        <f>'Gas-336'!P10</f>
        <v>3.8500831592511529</v>
      </c>
      <c r="X54" s="3">
        <f>'Gas-337'!P10</f>
        <v>4.1361166484217629</v>
      </c>
      <c r="Y54" s="3">
        <f>'Gas-339'!P10</f>
        <v>3.2302562171407723</v>
      </c>
      <c r="AP54" s="7">
        <v>1987</v>
      </c>
      <c r="AQ54" s="7" t="s">
        <v>10</v>
      </c>
      <c r="AR54" s="3">
        <f t="shared" si="2"/>
        <v>3.3739584880921143</v>
      </c>
    </row>
    <row r="55" spans="4:44" x14ac:dyDescent="0.2">
      <c r="D55" s="7">
        <v>1987</v>
      </c>
      <c r="E55" s="3">
        <f>'Gas-311'!P11</f>
        <v>3.0179051739759304</v>
      </c>
      <c r="F55" s="3">
        <f>'Gas-312'!P11</f>
        <v>3.5271399326615249</v>
      </c>
      <c r="G55" s="3">
        <f>'Gas-313'!P11</f>
        <v>3.3758894853477606</v>
      </c>
      <c r="H55" s="3">
        <f>'Gas-314'!P11</f>
        <v>3.3739584880921143</v>
      </c>
      <c r="I55" s="3">
        <f>'Gas-315'!P11</f>
        <v>4.0571249320375431</v>
      </c>
      <c r="J55" s="3">
        <f>'Gas-316'!P11</f>
        <v>3.4842066915972274</v>
      </c>
      <c r="K55" s="3">
        <f>'Gas-321'!P11</f>
        <v>3.5189717048237741</v>
      </c>
      <c r="L55" s="3">
        <f>'Gas-322'!P11</f>
        <v>2.6436487270251918</v>
      </c>
      <c r="M55" s="3">
        <f>'Gas-323'!P11</f>
        <v>3.9194257281176057</v>
      </c>
      <c r="N55" s="3">
        <f>'Gas-324'!P11</f>
        <v>2.1780594760154055</v>
      </c>
      <c r="O55" s="3">
        <f>'Gas-325'!P11</f>
        <v>2.0262234961918821</v>
      </c>
      <c r="P55" s="3">
        <f>'Gas-326'!P11</f>
        <v>3.2057490338495396</v>
      </c>
      <c r="Q55" s="3">
        <f>'Gas-327'!P11</f>
        <v>2.9022363198387602</v>
      </c>
      <c r="R55" s="3">
        <f>'Gas-331'!P11</f>
        <v>2.9499647686242345</v>
      </c>
      <c r="S55" s="3">
        <f>'Gas-332'!P11</f>
        <v>3.5818812133328226</v>
      </c>
      <c r="T55" s="3">
        <f>'Gas-333'!P11</f>
        <v>3.5401508318372534</v>
      </c>
      <c r="U55" s="3">
        <f>'Gas-334'!P11</f>
        <v>3.5598405086700557</v>
      </c>
      <c r="V55" s="3">
        <f>'Gas-335'!P11</f>
        <v>3.495849565220615</v>
      </c>
      <c r="W55" s="3">
        <f>'Gas-336'!P11</f>
        <v>3.4953912326789611</v>
      </c>
      <c r="X55" s="3">
        <f>'Gas-337'!P11</f>
        <v>3.802730673066586</v>
      </c>
      <c r="Y55" s="3">
        <f>'Gas-339'!P11</f>
        <v>3.2854670255439768</v>
      </c>
      <c r="AP55" s="7">
        <v>1987</v>
      </c>
      <c r="AQ55" s="7" t="s">
        <v>11</v>
      </c>
      <c r="AR55" s="3">
        <f t="shared" si="2"/>
        <v>4.0571249320375431</v>
      </c>
    </row>
    <row r="56" spans="4:44" x14ac:dyDescent="0.2">
      <c r="D56" s="7">
        <v>1988</v>
      </c>
      <c r="E56" s="3">
        <f>'Gas-311'!P12</f>
        <v>2.91</v>
      </c>
      <c r="F56" s="3">
        <f>'Gas-312'!P12</f>
        <v>3.46</v>
      </c>
      <c r="G56" s="3">
        <f>'Gas-313'!P12</f>
        <v>3.4</v>
      </c>
      <c r="H56" s="3">
        <f>'Gas-314'!P12</f>
        <v>3.4</v>
      </c>
      <c r="I56" s="3">
        <f>'Gas-315'!P12</f>
        <v>4.18</v>
      </c>
      <c r="J56" s="3">
        <f>'Gas-316'!P12</f>
        <v>3.5</v>
      </c>
      <c r="K56" s="3">
        <f>'Gas-321'!P12</f>
        <v>3.58</v>
      </c>
      <c r="L56" s="3">
        <f>'Gas-322'!P12</f>
        <v>2.48</v>
      </c>
      <c r="M56" s="3">
        <f>'Gas-323'!P12</f>
        <v>4.01</v>
      </c>
      <c r="N56" s="3">
        <f>'Gas-324'!P12</f>
        <v>2.09</v>
      </c>
      <c r="O56" s="3">
        <f>'Gas-325'!P12</f>
        <v>1.97</v>
      </c>
      <c r="P56" s="3">
        <f>'Gas-326'!P12</f>
        <v>3.15</v>
      </c>
      <c r="Q56" s="3">
        <f>'Gas-327'!P12</f>
        <v>2.75</v>
      </c>
      <c r="R56" s="3">
        <f>'Gas-331'!P12</f>
        <v>2.78</v>
      </c>
      <c r="S56" s="3">
        <f>'Gas-332'!P12</f>
        <v>3.6</v>
      </c>
      <c r="T56" s="3">
        <f>'Gas-333'!P12</f>
        <v>3.6</v>
      </c>
      <c r="U56" s="3">
        <f>'Gas-334'!P12</f>
        <v>3.5229999999999997</v>
      </c>
      <c r="V56" s="3">
        <f>'Gas-335'!P12</f>
        <v>3.43</v>
      </c>
      <c r="W56" s="3">
        <f>'Gas-336'!P12</f>
        <v>3.48</v>
      </c>
      <c r="X56" s="3">
        <f>'Gas-337'!P12</f>
        <v>3.9</v>
      </c>
      <c r="Y56" s="3">
        <f>'Gas-339'!P12</f>
        <v>3.74</v>
      </c>
      <c r="AP56" s="7">
        <v>1987</v>
      </c>
      <c r="AQ56" s="7" t="s">
        <v>12</v>
      </c>
      <c r="AR56" s="3">
        <f t="shared" si="2"/>
        <v>3.4842066915972274</v>
      </c>
    </row>
    <row r="57" spans="4:44" x14ac:dyDescent="0.2">
      <c r="D57" s="7">
        <v>1989</v>
      </c>
      <c r="E57" s="3">
        <f>'Gas-311'!P13</f>
        <v>2.9206598839447717</v>
      </c>
      <c r="F57" s="3">
        <f>'Gas-312'!P13</f>
        <v>3.2380861862787969</v>
      </c>
      <c r="G57" s="3">
        <f>'Gas-313'!P13</f>
        <v>3.4745893413217406</v>
      </c>
      <c r="H57" s="3">
        <f>'Gas-314'!P13</f>
        <v>3.4750812640192894</v>
      </c>
      <c r="I57" s="3">
        <f>'Gas-315'!P13</f>
        <v>4.1496595155320035</v>
      </c>
      <c r="J57" s="3">
        <f>'Gas-316'!P13</f>
        <v>3.3988979746465495</v>
      </c>
      <c r="K57" s="3">
        <f>'Gas-321'!P13</f>
        <v>3.5307533364789792</v>
      </c>
      <c r="L57" s="3">
        <f>'Gas-322'!P13</f>
        <v>2.4924327843055876</v>
      </c>
      <c r="M57" s="3">
        <f>'Gas-323'!P13</f>
        <v>3.9767974837515125</v>
      </c>
      <c r="N57" s="3">
        <f>'Gas-324'!P13</f>
        <v>2.1236546465495199</v>
      </c>
      <c r="O57" s="3">
        <f>'Gas-325'!P13</f>
        <v>1.9912962906578993</v>
      </c>
      <c r="P57" s="3">
        <f>'Gas-326'!P13</f>
        <v>3.2292244437572579</v>
      </c>
      <c r="Q57" s="3">
        <f>'Gas-327'!P13</f>
        <v>2.7565856181578048</v>
      </c>
      <c r="R57" s="3">
        <f>'Gas-331'!P13</f>
        <v>2.7650232828711307</v>
      </c>
      <c r="S57" s="3">
        <f>'Gas-332'!P13</f>
        <v>3.6204761400771392</v>
      </c>
      <c r="T57" s="3">
        <f>'Gas-333'!P13</f>
        <v>3.6549645398270476</v>
      </c>
      <c r="U57" s="3">
        <f>'Gas-334'!P13</f>
        <v>3.5626380637921522</v>
      </c>
      <c r="V57" s="3">
        <f>'Gas-335'!P13</f>
        <v>3.4836563622288823</v>
      </c>
      <c r="W57" s="3">
        <f>'Gas-336'!P13</f>
        <v>3.4465476016512624</v>
      </c>
      <c r="X57" s="3">
        <f>'Gas-337'!P13</f>
        <v>3.9376059152342249</v>
      </c>
      <c r="Y57" s="3">
        <f>'Gas-339'!P13</f>
        <v>3.8996511912361251</v>
      </c>
      <c r="AP57" s="7">
        <v>1987</v>
      </c>
      <c r="AQ57" s="7" t="s">
        <v>13</v>
      </c>
      <c r="AR57" s="3">
        <f t="shared" si="2"/>
        <v>3.5189717048237741</v>
      </c>
    </row>
    <row r="58" spans="4:44" x14ac:dyDescent="0.2">
      <c r="D58" s="7">
        <v>1990</v>
      </c>
      <c r="E58" s="3">
        <f>'Gas-311'!P14</f>
        <v>2.9020005087967569</v>
      </c>
      <c r="F58" s="3">
        <f>'Gas-312'!P14</f>
        <v>2.9785499952136711</v>
      </c>
      <c r="G58" s="3">
        <f>'Gas-313'!P14</f>
        <v>3.5157818533635776</v>
      </c>
      <c r="H58" s="3">
        <f>'Gas-314'!P14</f>
        <v>3.5166086045638871</v>
      </c>
      <c r="I58" s="3">
        <f>'Gas-315'!P14</f>
        <v>4.0783543372927147</v>
      </c>
      <c r="J58" s="3">
        <f>'Gas-316'!P14</f>
        <v>3.2565826100703084</v>
      </c>
      <c r="K58" s="3">
        <f>'Gas-321'!P14</f>
        <v>3.4457719244786573</v>
      </c>
      <c r="L58" s="3">
        <f>'Gas-322'!P14</f>
        <v>2.4767882694047181</v>
      </c>
      <c r="M58" s="3">
        <f>'Gas-323'!P14</f>
        <v>3.9068904097548725</v>
      </c>
      <c r="N58" s="3">
        <f>'Gas-324'!P14</f>
        <v>2.132369464247561</v>
      </c>
      <c r="O58" s="3">
        <f>'Gas-325'!P14</f>
        <v>1.9871590134044983</v>
      </c>
      <c r="P58" s="3">
        <f>'Gas-326'!P14</f>
        <v>3.2787959677894869</v>
      </c>
      <c r="Q58" s="3">
        <f>'Gas-327'!P14</f>
        <v>2.7333536914057608</v>
      </c>
      <c r="R58" s="3">
        <f>'Gas-331'!P14</f>
        <v>2.7222922747969558</v>
      </c>
      <c r="S58" s="3">
        <f>'Gas-332'!P14</f>
        <v>3.6068604557288735</v>
      </c>
      <c r="T58" s="3">
        <f>'Gas-333'!P14</f>
        <v>3.6739112264619589</v>
      </c>
      <c r="U58" s="3">
        <f>'Gas-334'!P14</f>
        <v>3.5693505530066951</v>
      </c>
      <c r="V58" s="3">
        <f>'Gas-335'!P14</f>
        <v>3.5047818446028134</v>
      </c>
      <c r="W58" s="3">
        <f>'Gas-336'!P14</f>
        <v>3.3793550601178555</v>
      </c>
      <c r="X58" s="3">
        <f>'Gas-337'!P14</f>
        <v>3.9344717130160287</v>
      </c>
      <c r="Y58" s="3">
        <f>'Gas-339'!P14</f>
        <v>4.0242412794434639</v>
      </c>
      <c r="AP58" s="7">
        <v>1987</v>
      </c>
      <c r="AQ58" s="7" t="s">
        <v>14</v>
      </c>
      <c r="AR58" s="3">
        <f t="shared" si="2"/>
        <v>2.6436487270251918</v>
      </c>
    </row>
    <row r="59" spans="4:44" x14ac:dyDescent="0.2">
      <c r="D59" s="7">
        <v>1991</v>
      </c>
      <c r="E59" s="3">
        <f>'Gas-311'!P15</f>
        <v>2.6970000000000001</v>
      </c>
      <c r="F59" s="3">
        <f>'Gas-312'!P15</f>
        <v>2.5539999999999998</v>
      </c>
      <c r="G59" s="3">
        <f>'Gas-313'!P15</f>
        <v>3.3170000000000002</v>
      </c>
      <c r="H59" s="3">
        <f>'Gas-314'!P15</f>
        <v>3.3170000000000002</v>
      </c>
      <c r="I59" s="3">
        <f>'Gas-315'!P15</f>
        <v>3.7410000000000001</v>
      </c>
      <c r="J59" s="3">
        <f>'Gas-316'!P15</f>
        <v>2.863</v>
      </c>
      <c r="K59" s="3">
        <f>'Gas-321'!P15</f>
        <v>3.1339999999999999</v>
      </c>
      <c r="L59" s="3">
        <f>'Gas-322'!P15</f>
        <v>2.2919999999999998</v>
      </c>
      <c r="M59" s="3">
        <f>'Gas-323'!P15</f>
        <v>3.6</v>
      </c>
      <c r="N59" s="3">
        <f>'Gas-324'!P15</f>
        <v>1.9670000000000001</v>
      </c>
      <c r="O59" s="3">
        <f>'Gas-325'!P15</f>
        <v>1.8109999999999999</v>
      </c>
      <c r="P59" s="3">
        <f>'Gas-326'!P15</f>
        <v>3.1349999999999998</v>
      </c>
      <c r="Q59" s="3">
        <f>'Gas-327'!P15</f>
        <v>2.5270000000000001</v>
      </c>
      <c r="R59" s="3">
        <f>'Gas-331'!P15</f>
        <v>2.532</v>
      </c>
      <c r="S59" s="3">
        <f>'Gas-332'!P15</f>
        <v>3.3730000000000002</v>
      </c>
      <c r="T59" s="3">
        <f>'Gas-333'!P15</f>
        <v>3.45</v>
      </c>
      <c r="U59" s="3">
        <f>'Gas-334'!P15</f>
        <v>3.3838999999999997</v>
      </c>
      <c r="V59" s="3">
        <f>'Gas-335'!P15</f>
        <v>3.32</v>
      </c>
      <c r="W59" s="3">
        <f>'Gas-336'!P15</f>
        <v>3.0950000000000002</v>
      </c>
      <c r="X59" s="3">
        <f>'Gas-337'!P15</f>
        <v>3.6509999999999998</v>
      </c>
      <c r="Y59" s="3">
        <f>'Gas-339'!P15</f>
        <v>3.8780000000000001</v>
      </c>
      <c r="AP59" s="7">
        <v>1987</v>
      </c>
      <c r="AQ59" s="7" t="s">
        <v>15</v>
      </c>
      <c r="AR59" s="3">
        <f t="shared" si="2"/>
        <v>3.9194257281176057</v>
      </c>
    </row>
    <row r="60" spans="4:44" x14ac:dyDescent="0.2">
      <c r="D60" s="7">
        <v>1992</v>
      </c>
      <c r="E60" s="3">
        <f>'Gas-311'!P16</f>
        <v>2.7398719292314171</v>
      </c>
      <c r="F60" s="3">
        <f>'Gas-312'!P16</f>
        <v>2.7545312002525959</v>
      </c>
      <c r="G60" s="3">
        <f>'Gas-313'!P16</f>
        <v>3.3933099750860447</v>
      </c>
      <c r="H60" s="3">
        <f>'Gas-314'!P16</f>
        <v>3.3934504425229912</v>
      </c>
      <c r="I60" s="3">
        <f>'Gas-315'!P16</f>
        <v>3.8624736495400245</v>
      </c>
      <c r="J60" s="3">
        <f>'Gas-316'!P16</f>
        <v>3.1274655405459262</v>
      </c>
      <c r="K60" s="3">
        <f>'Gas-321'!P16</f>
        <v>3.1969446473628786</v>
      </c>
      <c r="L60" s="3">
        <f>'Gas-322'!P16</f>
        <v>2.336348559198961</v>
      </c>
      <c r="M60" s="3">
        <f>'Gas-323'!P16</f>
        <v>3.7875537103952457</v>
      </c>
      <c r="N60" s="3">
        <f>'Gas-324'!P16</f>
        <v>2.0650903944109933</v>
      </c>
      <c r="O60" s="3">
        <f>'Gas-325'!P16</f>
        <v>1.9373536778071139</v>
      </c>
      <c r="P60" s="3">
        <f>'Gas-326'!P16</f>
        <v>3.225864951110522</v>
      </c>
      <c r="Q60" s="3">
        <f>'Gas-327'!P16</f>
        <v>2.8485244582987916</v>
      </c>
      <c r="R60" s="3">
        <f>'Gas-331'!P16</f>
        <v>2.5230625867176792</v>
      </c>
      <c r="S60" s="3">
        <f>'Gas-332'!P16</f>
        <v>3.4076000345613111</v>
      </c>
      <c r="T60" s="3">
        <f>'Gas-333'!P16</f>
        <v>3.5390477699434251</v>
      </c>
      <c r="U60" s="3">
        <f>'Gas-334'!P16</f>
        <v>3.390370236848042</v>
      </c>
      <c r="V60" s="3">
        <f>'Gas-335'!P16</f>
        <v>3.3627936787721002</v>
      </c>
      <c r="W60" s="3">
        <f>'Gas-336'!P16</f>
        <v>3.1926765878841019</v>
      </c>
      <c r="X60" s="3">
        <f>'Gas-337'!P16</f>
        <v>3.7607717473570923</v>
      </c>
      <c r="Y60" s="3">
        <f>'Gas-339'!P16</f>
        <v>4.0894441979636955</v>
      </c>
      <c r="AP60" s="7">
        <v>1987</v>
      </c>
      <c r="AQ60" s="7" t="s">
        <v>16</v>
      </c>
      <c r="AR60" s="3">
        <f t="shared" si="2"/>
        <v>2.1780594760154055</v>
      </c>
    </row>
    <row r="61" spans="4:44" x14ac:dyDescent="0.2">
      <c r="D61" s="7">
        <v>1993</v>
      </c>
      <c r="E61" s="3">
        <f>'Gas-311'!P17</f>
        <v>2.9120816211742957</v>
      </c>
      <c r="F61" s="3">
        <f>'Gas-312'!P17</f>
        <v>3.1584596787457491</v>
      </c>
      <c r="G61" s="3">
        <f>'Gas-313'!P17</f>
        <v>3.5857469948987557</v>
      </c>
      <c r="H61" s="3">
        <f>'Gas-314'!P17</f>
        <v>3.5865811994732706</v>
      </c>
      <c r="I61" s="3">
        <f>'Gas-315'!P17</f>
        <v>4.1154496329825934</v>
      </c>
      <c r="J61" s="3">
        <f>'Gas-316'!P17</f>
        <v>3.5217157612013166</v>
      </c>
      <c r="K61" s="3">
        <f>'Gas-321'!P17</f>
        <v>3.3710957629101577</v>
      </c>
      <c r="L61" s="3">
        <f>'Gas-322'!P17</f>
        <v>2.5331745050075702</v>
      </c>
      <c r="M61" s="3">
        <f>'Gas-323'!P17</f>
        <v>4.0947373413268657</v>
      </c>
      <c r="N61" s="3">
        <f>'Gas-324'!P17</f>
        <v>2.2490143831346754</v>
      </c>
      <c r="O61" s="3">
        <f>'Gas-325'!P17</f>
        <v>2.1579340306122998</v>
      </c>
      <c r="P61" s="3">
        <f>'Gas-326'!P17</f>
        <v>3.4872873632715526</v>
      </c>
      <c r="Q61" s="3">
        <f>'Gas-327'!P17</f>
        <v>3.3251510566138549</v>
      </c>
      <c r="R61" s="3">
        <f>'Gas-331'!P17</f>
        <v>2.698948002311973</v>
      </c>
      <c r="S61" s="3">
        <f>'Gas-332'!P17</f>
        <v>3.5880294186346182</v>
      </c>
      <c r="T61" s="3">
        <f>'Gas-333'!P17</f>
        <v>3.779984706957928</v>
      </c>
      <c r="U61" s="3">
        <f>'Gas-334'!P17</f>
        <v>3.6113020119878652</v>
      </c>
      <c r="V61" s="3">
        <f>'Gas-335'!P17</f>
        <v>3.583437406417457</v>
      </c>
      <c r="W61" s="3">
        <f>'Gas-336'!P17</f>
        <v>3.3977732055974204</v>
      </c>
      <c r="X61" s="3">
        <f>'Gas-337'!P17</f>
        <v>4.0075464996104877</v>
      </c>
      <c r="Y61" s="3">
        <f>'Gas-339'!P17</f>
        <v>4.4346502368864353</v>
      </c>
      <c r="AP61" s="7">
        <v>1987</v>
      </c>
      <c r="AQ61" s="7" t="s">
        <v>17</v>
      </c>
      <c r="AR61" s="3">
        <f t="shared" si="2"/>
        <v>2.0262234961918821</v>
      </c>
    </row>
    <row r="62" spans="4:44" x14ac:dyDescent="0.2">
      <c r="D62" s="7">
        <v>1994</v>
      </c>
      <c r="E62" s="3">
        <f>'Gas-311'!P18</f>
        <v>2.85</v>
      </c>
      <c r="F62" s="3">
        <f>'Gas-312'!P18</f>
        <v>3.37</v>
      </c>
      <c r="G62" s="3">
        <f>'Gas-313'!P18</f>
        <v>3.46</v>
      </c>
      <c r="H62" s="3">
        <f>'Gas-314'!P18</f>
        <v>3.46</v>
      </c>
      <c r="I62" s="3">
        <f>'Gas-315'!P18</f>
        <v>4.01</v>
      </c>
      <c r="J62" s="3">
        <f>'Gas-316'!P18</f>
        <v>3.57</v>
      </c>
      <c r="K62" s="3">
        <f>'Gas-321'!P18</f>
        <v>3.24</v>
      </c>
      <c r="L62" s="3">
        <f>'Gas-322'!P18</f>
        <v>2.5299999999999998</v>
      </c>
      <c r="M62" s="3">
        <f>'Gas-323'!P18</f>
        <v>4.08</v>
      </c>
      <c r="N62" s="3">
        <f>'Gas-324'!P18</f>
        <v>2.2000000000000002</v>
      </c>
      <c r="O62" s="3">
        <f>'Gas-325'!P18</f>
        <v>2.15</v>
      </c>
      <c r="P62" s="3">
        <f>'Gas-326'!P18</f>
        <v>3.52</v>
      </c>
      <c r="Q62" s="3">
        <f>'Gas-327'!P18</f>
        <v>3.57</v>
      </c>
      <c r="R62" s="3">
        <f>'Gas-331'!P18</f>
        <v>2.72</v>
      </c>
      <c r="S62" s="3">
        <f>'Gas-332'!P18</f>
        <v>3.49</v>
      </c>
      <c r="T62" s="3">
        <f>'Gas-333'!P18</f>
        <v>3.71</v>
      </c>
      <c r="U62" s="3">
        <f>'Gas-334'!P18</f>
        <v>3.6230000000000002</v>
      </c>
      <c r="V62" s="3">
        <f>'Gas-335'!P18</f>
        <v>3.56</v>
      </c>
      <c r="W62" s="3">
        <f>'Gas-336'!P18</f>
        <v>3.31</v>
      </c>
      <c r="X62" s="3">
        <f>'Gas-337'!P18</f>
        <v>3.88</v>
      </c>
      <c r="Y62" s="3">
        <f>'Gas-339'!P18</f>
        <v>4.42</v>
      </c>
      <c r="AP62" s="7">
        <v>1987</v>
      </c>
      <c r="AQ62" s="7" t="s">
        <v>18</v>
      </c>
      <c r="AR62" s="3">
        <f t="shared" si="2"/>
        <v>3.2057490338495396</v>
      </c>
    </row>
    <row r="63" spans="4:44" x14ac:dyDescent="0.2">
      <c r="D63" s="7">
        <v>1995</v>
      </c>
      <c r="E63" s="3">
        <f>'Gas-311'!P19</f>
        <v>2.5472203621852425</v>
      </c>
      <c r="F63" s="3">
        <f>'Gas-312'!P19</f>
        <v>3.0064408583772377</v>
      </c>
      <c r="G63" s="3">
        <f>'Gas-313'!P19</f>
        <v>3.0233860600303997</v>
      </c>
      <c r="H63" s="3">
        <f>'Gas-314'!P19</f>
        <v>3.0639367160074791</v>
      </c>
      <c r="I63" s="3">
        <f>'Gas-315'!P19</f>
        <v>3.5061534349547645</v>
      </c>
      <c r="J63" s="3">
        <f>'Gas-316'!P19</f>
        <v>3.1551373965055154</v>
      </c>
      <c r="K63" s="3">
        <f>'Gas-321'!P19</f>
        <v>2.7844191794539288</v>
      </c>
      <c r="L63" s="3">
        <f>'Gas-322'!P19</f>
        <v>2.2647565421386817</v>
      </c>
      <c r="M63" s="3">
        <f>'Gas-323'!P19</f>
        <v>3.6229178965557782</v>
      </c>
      <c r="N63" s="3">
        <f>'Gas-324'!P19</f>
        <v>1.9732904449086641</v>
      </c>
      <c r="O63" s="3">
        <f>'Gas-325'!P19</f>
        <v>1.9136874600250557</v>
      </c>
      <c r="P63" s="3">
        <f>'Gas-326'!P19</f>
        <v>3.162726800683203</v>
      </c>
      <c r="Q63" s="3">
        <f>'Gas-327'!P19</f>
        <v>3.0869119647716419</v>
      </c>
      <c r="R63" s="3">
        <f>'Gas-331'!P19</f>
        <v>2.477027902248472</v>
      </c>
      <c r="S63" s="3">
        <f>'Gas-332'!P19</f>
        <v>3.1048966627374357</v>
      </c>
      <c r="T63" s="3">
        <f>'Gas-333'!P19</f>
        <v>3.2774841618615538</v>
      </c>
      <c r="U63" s="3">
        <f>'Gas-334'!P19</f>
        <v>3.2837173053569924</v>
      </c>
      <c r="V63" s="3">
        <f>'Gas-335'!P19</f>
        <v>3.1493883719823828</v>
      </c>
      <c r="W63" s="3">
        <f>'Gas-336'!P19</f>
        <v>2.9216004130369568</v>
      </c>
      <c r="X63" s="3">
        <f>'Gas-337'!P19</f>
        <v>3.4828635060648434</v>
      </c>
      <c r="Y63" s="3">
        <f>'Gas-339'!P19</f>
        <v>3.8353111302997389</v>
      </c>
      <c r="AP63" s="7">
        <v>1987</v>
      </c>
      <c r="AQ63" s="7" t="s">
        <v>19</v>
      </c>
      <c r="AR63" s="3">
        <f t="shared" si="2"/>
        <v>2.9022363198387602</v>
      </c>
    </row>
    <row r="64" spans="4:44" x14ac:dyDescent="0.2">
      <c r="D64" s="7">
        <v>1996</v>
      </c>
      <c r="E64" s="3">
        <f>'Gas-311'!P20</f>
        <v>3.1367433588455738</v>
      </c>
      <c r="F64" s="3">
        <f>'Gas-312'!P20</f>
        <v>3.371107811312811</v>
      </c>
      <c r="G64" s="3">
        <f>'Gas-313'!P20</f>
        <v>3.7872282358528477</v>
      </c>
      <c r="H64" s="3">
        <f>'Gas-314'!P20</f>
        <v>3.8741202462280357</v>
      </c>
      <c r="I64" s="3">
        <f>'Gas-315'!P20</f>
        <v>4.3504981366615514</v>
      </c>
      <c r="J64" s="3">
        <f>'Gas-316'!P20</f>
        <v>4.024646056332883</v>
      </c>
      <c r="K64" s="3">
        <f>'Gas-321'!P20</f>
        <v>3.481666678765305</v>
      </c>
      <c r="L64" s="3">
        <f>'Gas-322'!P20</f>
        <v>2.7668161663817328</v>
      </c>
      <c r="M64" s="3">
        <f>'Gas-323'!P20</f>
        <v>4.3676826298135101</v>
      </c>
      <c r="N64" s="3">
        <f>'Gas-324'!P20</f>
        <v>2.6205563328827681</v>
      </c>
      <c r="O64" s="3">
        <f>'Gas-325'!P20</f>
        <v>2.5327437517387819</v>
      </c>
      <c r="P64" s="3">
        <f>'Gas-326'!P20</f>
        <v>3.6775662455993761</v>
      </c>
      <c r="Q64" s="3">
        <f>'Gas-327'!P20</f>
        <v>3.4577754958906493</v>
      </c>
      <c r="R64" s="3">
        <f>'Gas-331'!P20</f>
        <v>2.8435281824238663</v>
      </c>
      <c r="S64" s="3">
        <f>'Gas-332'!P20</f>
        <v>3.7810193955472595</v>
      </c>
      <c r="T64" s="3">
        <f>'Gas-333'!P20</f>
        <v>4.0222612677383891</v>
      </c>
      <c r="U64" s="3">
        <f>'Gas-334'!P20</f>
        <v>3.7603866274360946</v>
      </c>
      <c r="V64" s="3">
        <f>'Gas-335'!P20</f>
        <v>3.6752595601776203</v>
      </c>
      <c r="W64" s="3">
        <f>'Gas-336'!P20</f>
        <v>3.6349907755817776</v>
      </c>
      <c r="X64" s="3">
        <f>'Gas-337'!P20</f>
        <v>4.4956765970547128</v>
      </c>
      <c r="Y64" s="3">
        <f>'Gas-339'!P20</f>
        <v>4.5938891970620173</v>
      </c>
      <c r="AP64" s="7">
        <v>1987</v>
      </c>
      <c r="AQ64" s="7" t="s">
        <v>20</v>
      </c>
      <c r="AR64" s="3">
        <f t="shared" si="2"/>
        <v>2.9499647686242345</v>
      </c>
    </row>
    <row r="65" spans="4:44" x14ac:dyDescent="0.2">
      <c r="D65" s="7">
        <v>1997</v>
      </c>
      <c r="E65" s="3">
        <f>'Gas-311'!P21</f>
        <v>3.3593022678377711</v>
      </c>
      <c r="F65" s="3">
        <f>'Gas-312'!P21</f>
        <v>3.6338194088472289</v>
      </c>
      <c r="G65" s="3">
        <f>'Gas-313'!P21</f>
        <v>3.9330137976041417</v>
      </c>
      <c r="H65" s="3">
        <f>'Gas-314'!P21</f>
        <v>4.0632658126953238</v>
      </c>
      <c r="I65" s="3">
        <f>'Gas-315'!P21</f>
        <v>4.5007245624168029</v>
      </c>
      <c r="J65" s="3">
        <f>'Gas-316'!P21</f>
        <v>4.2328942637569202</v>
      </c>
      <c r="K65" s="3">
        <f>'Gas-321'!P21</f>
        <v>3.585378805476807</v>
      </c>
      <c r="L65" s="3">
        <f>'Gas-322'!P21</f>
        <v>3.04063241078528</v>
      </c>
      <c r="M65" s="3">
        <f>'Gas-323'!P21</f>
        <v>4.4936747342741956</v>
      </c>
      <c r="N65" s="3">
        <f>'Gas-324'!P21</f>
        <v>2.8178546660112986</v>
      </c>
      <c r="O65" s="3">
        <f>'Gas-325'!P21</f>
        <v>2.7312038540007855</v>
      </c>
      <c r="P65" s="3">
        <f>'Gas-326'!P21</f>
        <v>3.9245298180941255</v>
      </c>
      <c r="Q65" s="3">
        <f>'Gas-327'!P21</f>
        <v>3.5260148991605336</v>
      </c>
      <c r="R65" s="3">
        <f>'Gas-331'!P21</f>
        <v>3.1671538812199391</v>
      </c>
      <c r="S65" s="3">
        <f>'Gas-332'!P21</f>
        <v>4.0047539784805348</v>
      </c>
      <c r="T65" s="3">
        <f>'Gas-333'!P21</f>
        <v>4.24086035480879</v>
      </c>
      <c r="U65" s="3">
        <f>'Gas-334'!P21</f>
        <v>4.1082942486953788</v>
      </c>
      <c r="V65" s="3">
        <f>'Gas-335'!P21</f>
        <v>3.9057452686033329</v>
      </c>
      <c r="W65" s="3">
        <f>'Gas-336'!P21</f>
        <v>3.7811229463007674</v>
      </c>
      <c r="X65" s="3">
        <f>'Gas-337'!P21</f>
        <v>4.7825750502613991</v>
      </c>
      <c r="Y65" s="3">
        <f>'Gas-339'!P21</f>
        <v>4.6608842866356621</v>
      </c>
      <c r="AP65" s="7">
        <v>1987</v>
      </c>
      <c r="AQ65" s="7" t="s">
        <v>21</v>
      </c>
      <c r="AR65" s="3">
        <f t="shared" si="2"/>
        <v>3.5818812133328226</v>
      </c>
    </row>
    <row r="66" spans="4:44" x14ac:dyDescent="0.2">
      <c r="D66" s="7">
        <v>1998</v>
      </c>
      <c r="E66" s="3">
        <f>'Gas-311'!P22</f>
        <v>2.95</v>
      </c>
      <c r="F66" s="3">
        <f>'Gas-312'!P22</f>
        <v>3.22</v>
      </c>
      <c r="G66" s="3">
        <f>'Gas-313'!P22</f>
        <v>3.33</v>
      </c>
      <c r="H66" s="3">
        <f>'Gas-314'!P22</f>
        <v>3.5</v>
      </c>
      <c r="I66" s="3">
        <f>'Gas-315'!P22</f>
        <v>3.81</v>
      </c>
      <c r="J66" s="3">
        <f>'Gas-316'!P22</f>
        <v>3.64</v>
      </c>
      <c r="K66" s="3">
        <f>'Gas-321'!P22</f>
        <v>2.97</v>
      </c>
      <c r="L66" s="3">
        <f>'Gas-322'!P22</f>
        <v>2.7</v>
      </c>
      <c r="M66" s="3">
        <f>'Gas-323'!P22</f>
        <v>3.87</v>
      </c>
      <c r="N66" s="3">
        <f>'Gas-324'!P22</f>
        <v>2.4700000000000002</v>
      </c>
      <c r="O66" s="3">
        <f>'Gas-325'!P22</f>
        <v>2.38</v>
      </c>
      <c r="P66" s="3">
        <f>'Gas-326'!P22</f>
        <v>3.48</v>
      </c>
      <c r="Q66" s="3">
        <f>'Gas-327'!P22</f>
        <v>2.95</v>
      </c>
      <c r="R66" s="3">
        <f>'Gas-331'!P22</f>
        <v>2.89</v>
      </c>
      <c r="S66" s="3">
        <f>'Gas-332'!P22</f>
        <v>3.49</v>
      </c>
      <c r="T66" s="3">
        <f>'Gas-333'!P22</f>
        <v>3.66</v>
      </c>
      <c r="U66" s="3">
        <f>'Gas-334'!P22</f>
        <v>3.71</v>
      </c>
      <c r="V66" s="3">
        <f>'Gas-335'!P22</f>
        <v>3.4</v>
      </c>
      <c r="W66" s="3">
        <f>'Gas-336'!P22</f>
        <v>3.24</v>
      </c>
      <c r="X66" s="3">
        <f>'Gas-337'!P22</f>
        <v>4.1900000000000004</v>
      </c>
      <c r="Y66" s="3">
        <f>'Gas-339'!P22</f>
        <v>3.89</v>
      </c>
      <c r="AP66" s="7">
        <v>1987</v>
      </c>
      <c r="AQ66" s="7" t="s">
        <v>22</v>
      </c>
      <c r="AR66" s="3">
        <f t="shared" si="2"/>
        <v>3.5401508318372534</v>
      </c>
    </row>
    <row r="67" spans="4:44" x14ac:dyDescent="0.2">
      <c r="D67" s="7">
        <v>1999</v>
      </c>
      <c r="E67" s="3">
        <f>'Gas-311'!P23</f>
        <v>3.0165421673945576</v>
      </c>
      <c r="F67" s="3">
        <f>'Gas-312'!P23</f>
        <v>3.0639123266827557</v>
      </c>
      <c r="G67" s="3">
        <f>'Gas-313'!P23</f>
        <v>3.391485935460623</v>
      </c>
      <c r="H67" s="3">
        <f>'Gas-314'!P23</f>
        <v>3.4802389286224313</v>
      </c>
      <c r="I67" s="3">
        <f>'Gas-315'!P23</f>
        <v>3.8671716826548863</v>
      </c>
      <c r="J67" s="3">
        <f>'Gas-316'!P23</f>
        <v>3.5959150992351456</v>
      </c>
      <c r="K67" s="3">
        <f>'Gas-321'!P23</f>
        <v>3.1642424162683223</v>
      </c>
      <c r="L67" s="3">
        <f>'Gas-322'!P23</f>
        <v>2.7189760008124466</v>
      </c>
      <c r="M67" s="3">
        <f>'Gas-323'!P23</f>
        <v>3.8886864485320052</v>
      </c>
      <c r="N67" s="3">
        <f>'Gas-324'!P23</f>
        <v>2.5192924169636304</v>
      </c>
      <c r="O67" s="3">
        <f>'Gas-325'!P23</f>
        <v>2.4221449318737847</v>
      </c>
      <c r="P67" s="3">
        <f>'Gas-326'!P23</f>
        <v>3.4735902377487706</v>
      </c>
      <c r="Q67" s="3">
        <f>'Gas-327'!P23</f>
        <v>2.9321357927290528</v>
      </c>
      <c r="R67" s="3">
        <f>'Gas-331'!P23</f>
        <v>2.7666870923155233</v>
      </c>
      <c r="S67" s="3">
        <f>'Gas-332'!P23</f>
        <v>3.5185122027716145</v>
      </c>
      <c r="T67" s="3">
        <f>'Gas-333'!P23</f>
        <v>3.7260163982066343</v>
      </c>
      <c r="U67" s="3">
        <f>'Gas-334'!P23</f>
        <v>3.662897355098258</v>
      </c>
      <c r="V67" s="3">
        <f>'Gas-335'!P23</f>
        <v>3.3737091546381959</v>
      </c>
      <c r="W67" s="3">
        <f>'Gas-336'!P23</f>
        <v>3.257733352457465</v>
      </c>
      <c r="X67" s="3">
        <f>'Gas-337'!P23</f>
        <v>4.1263722428503042</v>
      </c>
      <c r="Y67" s="3">
        <f>'Gas-339'!P23</f>
        <v>3.8957321201182156</v>
      </c>
      <c r="AP67" s="7">
        <v>1987</v>
      </c>
      <c r="AQ67" s="7" t="s">
        <v>23</v>
      </c>
      <c r="AR67" s="3">
        <f t="shared" si="2"/>
        <v>3.5598405086700557</v>
      </c>
    </row>
    <row r="68" spans="4:44" x14ac:dyDescent="0.2">
      <c r="D68" s="7">
        <v>2000</v>
      </c>
      <c r="E68" s="3">
        <f>'Gas-311'!P24</f>
        <v>4.3210863744195454</v>
      </c>
      <c r="F68" s="3">
        <f>'Gas-312'!P24</f>
        <v>4.1094200943730304</v>
      </c>
      <c r="G68" s="3">
        <f>'Gas-313'!P24</f>
        <v>4.9981134060991312</v>
      </c>
      <c r="H68" s="3">
        <f>'Gas-314'!P24</f>
        <v>5.0130727666280315</v>
      </c>
      <c r="I68" s="3">
        <f>'Gas-315'!P24</f>
        <v>5.6596390551886131</v>
      </c>
      <c r="J68" s="3">
        <f>'Gas-316'!P24</f>
        <v>5.2049813294786169</v>
      </c>
      <c r="K68" s="3">
        <f>'Gas-321'!P24</f>
        <v>4.8423232640363283</v>
      </c>
      <c r="L68" s="3">
        <f>'Gas-322'!P24</f>
        <v>3.8870584269895265</v>
      </c>
      <c r="M68" s="3">
        <f>'Gas-323'!P24</f>
        <v>5.4543044690566234</v>
      </c>
      <c r="N68" s="3">
        <f>'Gas-324'!P24</f>
        <v>3.6935037210411945</v>
      </c>
      <c r="O68" s="3">
        <f>'Gas-325'!P24</f>
        <v>3.5844207132869519</v>
      </c>
      <c r="P68" s="3">
        <f>'Gas-326'!P24</f>
        <v>4.7650625785097898</v>
      </c>
      <c r="Q68" s="3">
        <f>'Gas-327'!P24</f>
        <v>4.1460847170427808</v>
      </c>
      <c r="R68" s="3">
        <f>'Gas-331'!P24</f>
        <v>3.6901241873105963</v>
      </c>
      <c r="S68" s="3">
        <f>'Gas-332'!P24</f>
        <v>5.0039497926710998</v>
      </c>
      <c r="T68" s="3">
        <f>'Gas-333'!P24</f>
        <v>5.3847656700737137</v>
      </c>
      <c r="U68" s="3">
        <f>'Gas-334'!P24</f>
        <v>4.9480791608419787</v>
      </c>
      <c r="V68" s="3">
        <f>'Gas-335'!P24</f>
        <v>4.7336051349425148</v>
      </c>
      <c r="W68" s="3">
        <f>'Gas-336'!P24</f>
        <v>4.6936121844795071</v>
      </c>
      <c r="X68" s="3">
        <f>'Gas-337'!P24</f>
        <v>5.8775310801585618</v>
      </c>
      <c r="Y68" s="3">
        <f>'Gas-339'!P24</f>
        <v>5.6304216832080165</v>
      </c>
      <c r="AP68" s="7">
        <v>1987</v>
      </c>
      <c r="AQ68" s="7" t="s">
        <v>24</v>
      </c>
      <c r="AR68" s="3">
        <f t="shared" si="2"/>
        <v>3.495849565220615</v>
      </c>
    </row>
    <row r="69" spans="4:44" x14ac:dyDescent="0.2">
      <c r="D69" s="7">
        <v>2001</v>
      </c>
      <c r="E69" s="3">
        <f>'Gas-311'!P25</f>
        <v>5.262383592291255</v>
      </c>
      <c r="F69" s="3">
        <f>'Gas-312'!P25</f>
        <v>5.1205849907174477</v>
      </c>
      <c r="G69" s="3">
        <f>'Gas-313'!P25</f>
        <v>5.951027150316226</v>
      </c>
      <c r="H69" s="3">
        <f>'Gas-314'!P25</f>
        <v>5.889039527586907</v>
      </c>
      <c r="I69" s="3">
        <f>'Gas-315'!P25</f>
        <v>6.7179428666197536</v>
      </c>
      <c r="J69" s="3">
        <f>'Gas-316'!P25</f>
        <v>6.1146374658339502</v>
      </c>
      <c r="K69" s="3">
        <f>'Gas-321'!P25</f>
        <v>5.8926263138621602</v>
      </c>
      <c r="L69" s="3">
        <f>'Gas-322'!P25</f>
        <v>4.8586393953829967</v>
      </c>
      <c r="M69" s="3">
        <f>'Gas-323'!P25</f>
        <v>6.365451439892059</v>
      </c>
      <c r="N69" s="3">
        <f>'Gas-324'!P25</f>
        <v>4.3917878036474782</v>
      </c>
      <c r="O69" s="3">
        <f>'Gas-325'!P25</f>
        <v>4.3071638128709724</v>
      </c>
      <c r="P69" s="3">
        <f>'Gas-326'!P25</f>
        <v>5.8219723456966213</v>
      </c>
      <c r="Q69" s="3">
        <f>'Gas-327'!P25</f>
        <v>5.0768451359738949</v>
      </c>
      <c r="R69" s="3">
        <f>'Gas-331'!P25</f>
        <v>4.6411531285257865</v>
      </c>
      <c r="S69" s="3">
        <f>'Gas-332'!P25</f>
        <v>6.0362043738982356</v>
      </c>
      <c r="T69" s="3">
        <f>'Gas-333'!P25</f>
        <v>6.5085068377887403</v>
      </c>
      <c r="U69" s="3">
        <f>'Gas-334'!P25</f>
        <v>6.1755082875558518</v>
      </c>
      <c r="V69" s="3">
        <f>'Gas-335'!P25</f>
        <v>5.8313580443156274</v>
      </c>
      <c r="W69" s="3">
        <f>'Gas-336'!P25</f>
        <v>5.5295063905319219</v>
      </c>
      <c r="X69" s="3">
        <f>'Gas-337'!P25</f>
        <v>6.8608955890423013</v>
      </c>
      <c r="Y69" s="3">
        <f>'Gas-339'!P25</f>
        <v>6.6336292511944555</v>
      </c>
      <c r="AP69" s="7">
        <v>1987</v>
      </c>
      <c r="AQ69" s="7" t="s">
        <v>25</v>
      </c>
      <c r="AR69" s="3">
        <f t="shared" si="2"/>
        <v>3.4953912326789611</v>
      </c>
    </row>
    <row r="70" spans="4:44" x14ac:dyDescent="0.2">
      <c r="D70" s="7">
        <v>2002</v>
      </c>
      <c r="E70" s="3">
        <f>'Gas-311'!P26</f>
        <v>4.38</v>
      </c>
      <c r="F70" s="3">
        <f>'Gas-312'!P26</f>
        <v>4.3899999999999997</v>
      </c>
      <c r="G70" s="3">
        <f>'Gas-313'!P26</f>
        <v>4.6100000000000003</v>
      </c>
      <c r="H70" s="3">
        <f>'Gas-314'!P26</f>
        <v>4.46</v>
      </c>
      <c r="I70" s="3">
        <f>'Gas-315'!P26</f>
        <v>5.2</v>
      </c>
      <c r="J70" s="3">
        <f>'Gas-316'!P26</f>
        <v>4.57</v>
      </c>
      <c r="K70" s="3">
        <f>'Gas-321'!P26</f>
        <v>4.74</v>
      </c>
      <c r="L70" s="3">
        <f>'Gas-322'!P26</f>
        <v>4.1500000000000004</v>
      </c>
      <c r="M70" s="3">
        <f>'Gas-323'!P26</f>
        <v>4.9800000000000004</v>
      </c>
      <c r="N70" s="3">
        <f>'Gas-324'!P26</f>
        <v>3.42</v>
      </c>
      <c r="O70" s="3">
        <f>'Gas-325'!P26</f>
        <v>3.37</v>
      </c>
      <c r="P70" s="3">
        <f>'Gas-326'!P26</f>
        <v>4.9800000000000004</v>
      </c>
      <c r="Q70" s="3">
        <f>'Gas-327'!P26</f>
        <v>4.2</v>
      </c>
      <c r="R70" s="3">
        <f>'Gas-331'!P26</f>
        <v>4.08</v>
      </c>
      <c r="S70" s="3">
        <f>'Gas-332'!P26</f>
        <v>4.92</v>
      </c>
      <c r="T70" s="3">
        <f>'Gas-333'!P26</f>
        <v>5.28</v>
      </c>
      <c r="U70" s="3">
        <f>'Gas-334'!P26</f>
        <v>5.47</v>
      </c>
      <c r="V70" s="3">
        <f>'Gas-335'!P26</f>
        <v>4.9000000000000004</v>
      </c>
      <c r="W70" s="3">
        <f>'Gas-336'!P26</f>
        <v>4.26</v>
      </c>
      <c r="X70" s="3">
        <f>'Gas-337'!P26</f>
        <v>5.15</v>
      </c>
      <c r="Y70" s="3">
        <f>'Gas-339'!P26</f>
        <v>5.07</v>
      </c>
      <c r="AP70" s="7">
        <v>1987</v>
      </c>
      <c r="AQ70" s="7" t="s">
        <v>26</v>
      </c>
      <c r="AR70" s="3">
        <f t="shared" si="2"/>
        <v>3.802730673066586</v>
      </c>
    </row>
    <row r="71" spans="4:44" x14ac:dyDescent="0.2">
      <c r="D71" s="7">
        <v>2003</v>
      </c>
      <c r="E71" s="3">
        <f>'Gas-311'!P27</f>
        <v>5.7540039738093194</v>
      </c>
      <c r="F71" s="3">
        <f>'Gas-312'!P27</f>
        <v>5.6799019240177273</v>
      </c>
      <c r="G71" s="3">
        <f>'Gas-313'!P27</f>
        <v>6.6895276841866949</v>
      </c>
      <c r="H71" s="3">
        <f>'Gas-314'!P27</f>
        <v>6.6120300449513962</v>
      </c>
      <c r="I71" s="3">
        <f>'Gas-315'!P27</f>
        <v>7.3346503764763753</v>
      </c>
      <c r="J71" s="3">
        <f>'Gas-316'!P27</f>
        <v>7.0370187398498185</v>
      </c>
      <c r="K71" s="3">
        <f>'Gas-321'!P27</f>
        <v>6.6283838703719029</v>
      </c>
      <c r="L71" s="3">
        <f>'Gas-322'!P27</f>
        <v>5.5432293421389058</v>
      </c>
      <c r="M71" s="3">
        <f>'Gas-323'!P27</f>
        <v>6.6757290742796576</v>
      </c>
      <c r="N71" s="3">
        <f>'Gas-324'!P27</f>
        <v>4.9924936376976206</v>
      </c>
      <c r="O71" s="3">
        <f>'Gas-325'!P27</f>
        <v>5.0939205820964073</v>
      </c>
      <c r="P71" s="3">
        <f>'Gas-326'!P27</f>
        <v>6.3773113125759924</v>
      </c>
      <c r="Q71" s="3">
        <f>'Gas-327'!P27</f>
        <v>5.6757467534949191</v>
      </c>
      <c r="R71" s="3">
        <f>'Gas-331'!P27</f>
        <v>5.1364779819632655</v>
      </c>
      <c r="S71" s="3">
        <f>'Gas-332'!P27</f>
        <v>6.6343050582111953</v>
      </c>
      <c r="T71" s="3">
        <f>'Gas-333'!P27</f>
        <v>7.3154310858315963</v>
      </c>
      <c r="U71" s="3">
        <f>'Gas-334'!P27</f>
        <v>6.6635800438970669</v>
      </c>
      <c r="V71" s="3">
        <f>'Gas-335'!P27</f>
        <v>6.4715368874614017</v>
      </c>
      <c r="W71" s="3">
        <f>'Gas-336'!P27</f>
        <v>5.9067937930154573</v>
      </c>
      <c r="X71" s="3">
        <f>'Gas-337'!P27</f>
        <v>7.6630010028188966</v>
      </c>
      <c r="Y71" s="3">
        <f>'Gas-339'!P27</f>
        <v>7.4078964376866985</v>
      </c>
      <c r="AP71" s="7">
        <v>1987</v>
      </c>
      <c r="AQ71" s="7" t="s">
        <v>27</v>
      </c>
      <c r="AR71" s="3">
        <f t="shared" si="2"/>
        <v>3.2854670255439768</v>
      </c>
    </row>
    <row r="72" spans="4:44" x14ac:dyDescent="0.2">
      <c r="D72" s="7">
        <v>2004</v>
      </c>
      <c r="E72" s="3">
        <f>'Gas-311'!P28</f>
        <v>6.3793989283151253</v>
      </c>
      <c r="F72" s="3">
        <f>'Gas-312'!P28</f>
        <v>6.9679628612545672</v>
      </c>
      <c r="G72" s="3">
        <f>'Gas-313'!P28</f>
        <v>7.3784279867132945</v>
      </c>
      <c r="H72" s="3">
        <f>'Gas-314'!P28</f>
        <v>7.3667246714579413</v>
      </c>
      <c r="I72" s="3">
        <f>'Gas-315'!P28</f>
        <v>7.9075346320617967</v>
      </c>
      <c r="J72" s="3">
        <f>'Gas-316'!P28</f>
        <v>8.0162014617921447</v>
      </c>
      <c r="K72" s="3">
        <f>'Gas-321'!P28</f>
        <v>7.1813131523940914</v>
      </c>
      <c r="L72" s="3">
        <f>'Gas-322'!P28</f>
        <v>6.561963775656352</v>
      </c>
      <c r="M72" s="3">
        <f>'Gas-323'!P28</f>
        <v>6.9792197337659641</v>
      </c>
      <c r="N72" s="3">
        <f>'Gas-324'!P28</f>
        <v>5.5525602769927023</v>
      </c>
      <c r="O72" s="3">
        <f>'Gas-325'!P28</f>
        <v>5.8879987227557464</v>
      </c>
      <c r="P72" s="3">
        <f>'Gas-326'!P28</f>
        <v>7.3228995881687258</v>
      </c>
      <c r="Q72" s="3">
        <f>'Gas-327'!P28</f>
        <v>6.5848250292397417</v>
      </c>
      <c r="R72" s="3">
        <f>'Gas-331'!P28</f>
        <v>6.3223296454623972</v>
      </c>
      <c r="S72" s="3">
        <f>'Gas-332'!P28</f>
        <v>7.4090860996099392</v>
      </c>
      <c r="T72" s="3">
        <f>'Gas-333'!P28</f>
        <v>8.2336128908620587</v>
      </c>
      <c r="U72" s="3">
        <f>'Gas-334'!P28</f>
        <v>7.8103098430241049</v>
      </c>
      <c r="V72" s="3">
        <f>'Gas-335'!P28</f>
        <v>7.5341486876788437</v>
      </c>
      <c r="W72" s="3">
        <f>'Gas-336'!P28</f>
        <v>6.2772566544227946</v>
      </c>
      <c r="X72" s="3">
        <f>'Gas-337'!P28</f>
        <v>8.5426940706256342</v>
      </c>
      <c r="Y72" s="3">
        <f>'Gas-339'!P28</f>
        <v>8.1897311766989702</v>
      </c>
      <c r="AP72" s="7">
        <v>1988</v>
      </c>
      <c r="AQ72" s="7" t="s">
        <v>7</v>
      </c>
      <c r="AR72" s="3">
        <f t="shared" ref="AR72:AR83" si="3">I93</f>
        <v>2.91</v>
      </c>
    </row>
    <row r="73" spans="4:44" x14ac:dyDescent="0.2">
      <c r="D73" s="7">
        <v>2005</v>
      </c>
      <c r="E73" s="3">
        <f>'Gas-311'!P29</f>
        <v>8.0951615578003135</v>
      </c>
      <c r="F73" s="3">
        <f>'Gas-312'!P29</f>
        <v>8.9650193348887868</v>
      </c>
      <c r="G73" s="3">
        <f>'Gas-313'!P29</f>
        <v>9.6481269367680369</v>
      </c>
      <c r="H73" s="3">
        <f>'Gas-314'!P29</f>
        <v>9.709843320641113</v>
      </c>
      <c r="I73" s="3">
        <f>'Gas-315'!P29</f>
        <v>10.255759862677104</v>
      </c>
      <c r="J73" s="3">
        <f>'Gas-316'!P29</f>
        <v>10.686684956227603</v>
      </c>
      <c r="K73" s="3">
        <f>'Gas-321'!P29</f>
        <v>9.2523232912582625</v>
      </c>
      <c r="L73" s="3">
        <f>'Gas-322'!P29</f>
        <v>8.4383684788053941</v>
      </c>
      <c r="M73" s="3">
        <f>'Gas-323'!P29</f>
        <v>8.865340386137019</v>
      </c>
      <c r="N73" s="3">
        <f>'Gas-324'!P29</f>
        <v>7.2635054700274218</v>
      </c>
      <c r="O73" s="3">
        <f>'Gas-325'!P29</f>
        <v>7.7903307702499802</v>
      </c>
      <c r="P73" s="3">
        <f>'Gas-326'!P29</f>
        <v>9.2510540396435061</v>
      </c>
      <c r="Q73" s="3">
        <f>'Gas-327'!P29</f>
        <v>8.4929344931550244</v>
      </c>
      <c r="R73" s="3">
        <f>'Gas-331'!P29</f>
        <v>8.0626842622761892</v>
      </c>
      <c r="S73" s="3">
        <f>'Gas-332'!P29</f>
        <v>9.4952625237280319</v>
      </c>
      <c r="T73" s="3">
        <f>'Gas-333'!P29</f>
        <v>10.628880037577503</v>
      </c>
      <c r="U73" s="3">
        <f>'Gas-334'!P29</f>
        <v>9.7647440605816662</v>
      </c>
      <c r="V73" s="3">
        <f>'Gas-335'!P29</f>
        <v>9.658934724099403</v>
      </c>
      <c r="W73" s="3">
        <f>'Gas-336'!P29</f>
        <v>8.0985914295385086</v>
      </c>
      <c r="X73" s="3">
        <f>'Gas-337'!P29</f>
        <v>11.279053423531664</v>
      </c>
      <c r="Y73" s="3">
        <f>'Gas-339'!P29</f>
        <v>10.740422376597557</v>
      </c>
      <c r="AP73" s="7">
        <v>1988</v>
      </c>
      <c r="AQ73" s="7" t="s">
        <v>8</v>
      </c>
      <c r="AR73" s="3">
        <f t="shared" si="3"/>
        <v>3.46</v>
      </c>
    </row>
    <row r="74" spans="4:44" x14ac:dyDescent="0.2">
      <c r="D74" s="7">
        <v>2006</v>
      </c>
      <c r="E74" s="3">
        <f>'Gas-311'!P30</f>
        <v>7.54</v>
      </c>
      <c r="F74" s="3">
        <f>'Gas-312'!P30</f>
        <v>9.24</v>
      </c>
      <c r="G74" s="3">
        <f>'Gas-313'!P30</f>
        <v>8.7799999999999994</v>
      </c>
      <c r="H74" s="3">
        <f>'Gas-314'!P30</f>
        <v>8.9</v>
      </c>
      <c r="I74" s="3">
        <f>'Gas-315'!P30</f>
        <v>9.08</v>
      </c>
      <c r="J74" s="12">
        <f>'Gas-316'!P30</f>
        <v>10</v>
      </c>
      <c r="K74" s="3">
        <f>'Gas-321'!P30</f>
        <v>8.31</v>
      </c>
      <c r="L74" s="3">
        <f>'Gas-322'!P30</f>
        <v>8.42</v>
      </c>
      <c r="M74" s="3">
        <f>'Gas-323'!P30</f>
        <v>7.61</v>
      </c>
      <c r="N74" s="3">
        <f>'Gas-324'!P30</f>
        <v>6.69</v>
      </c>
      <c r="O74" s="3">
        <f>'Gas-325'!P30</f>
        <v>7.47</v>
      </c>
      <c r="P74" s="3">
        <f>'Gas-326'!P30</f>
        <v>9.02</v>
      </c>
      <c r="Q74" s="3">
        <f>'Gas-327'!P30</f>
        <v>8.26</v>
      </c>
      <c r="R74" s="3">
        <f>'Gas-331'!P30</f>
        <v>8.39</v>
      </c>
      <c r="S74" s="3">
        <f>'Gas-332'!P30</f>
        <v>8.8699999999999992</v>
      </c>
      <c r="T74" s="3">
        <f>'Gas-333'!P30</f>
        <v>10</v>
      </c>
      <c r="U74" s="3">
        <f>'Gas-334'!P30</f>
        <v>9.7799999999999994</v>
      </c>
      <c r="V74" s="3">
        <f>'Gas-335'!P30</f>
        <v>9.4600000000000009</v>
      </c>
      <c r="W74" s="3">
        <f>'Gas-336'!P30</f>
        <v>7.04</v>
      </c>
      <c r="X74" s="3">
        <f>'Gas-337'!P30</f>
        <v>10.33</v>
      </c>
      <c r="Y74" s="3">
        <f>'Gas-339'!P30</f>
        <v>9.7799999999999994</v>
      </c>
      <c r="AP74" s="7">
        <v>1988</v>
      </c>
      <c r="AQ74" s="7" t="s">
        <v>9</v>
      </c>
      <c r="AR74" s="3">
        <f t="shared" si="3"/>
        <v>3.4</v>
      </c>
    </row>
    <row r="75" spans="4:44" x14ac:dyDescent="0.2">
      <c r="D75" s="7">
        <v>2007</v>
      </c>
      <c r="E75" s="3">
        <f>'Gas-311'!P31</f>
        <v>7.4884476524197208</v>
      </c>
      <c r="F75" s="3">
        <f>'Gas-312'!P31</f>
        <v>8.9044213855757022</v>
      </c>
      <c r="G75" s="3">
        <f>'Gas-313'!P31</f>
        <v>8.789013886582552</v>
      </c>
      <c r="H75" s="3">
        <f>'Gas-314'!P31</f>
        <v>8.8362642322560738</v>
      </c>
      <c r="I75" s="3">
        <f>'Gas-315'!P31</f>
        <v>9.4889258140595754</v>
      </c>
      <c r="J75" s="3">
        <f>'Gas-316'!P31</f>
        <v>9.8916244760929004</v>
      </c>
      <c r="K75" s="3">
        <f>'Gas-321'!P31</f>
        <v>8.3230050648950975</v>
      </c>
      <c r="L75" s="3">
        <f>'Gas-322'!P31</f>
        <v>8.0443283652155007</v>
      </c>
      <c r="M75" s="3">
        <f>'Gas-323'!P31</f>
        <v>7.9270543400054629</v>
      </c>
      <c r="N75" s="3">
        <f>'Gas-324'!P31</f>
        <v>6.5746389716863227</v>
      </c>
      <c r="O75" s="3">
        <f>'Gas-325'!P31</f>
        <v>7.1550866357588569</v>
      </c>
      <c r="P75" s="3">
        <f>'Gas-326'!P31</f>
        <v>8.7638079230362713</v>
      </c>
      <c r="Q75" s="3">
        <f>'Gas-327'!P31</f>
        <v>8.0377120193733962</v>
      </c>
      <c r="R75" s="3">
        <f>'Gas-331'!P31</f>
        <v>7.9427331162932004</v>
      </c>
      <c r="S75" s="3">
        <f>'Gas-332'!P31</f>
        <v>8.7719982574925357</v>
      </c>
      <c r="T75" s="3">
        <f>'Gas-333'!P31</f>
        <v>9.7434318442179091</v>
      </c>
      <c r="U75" s="3">
        <f>'Gas-334'!P31</f>
        <v>9.3683166022729054</v>
      </c>
      <c r="V75" s="3">
        <f>'Gas-335'!P31</f>
        <v>9.2027965234005009</v>
      </c>
      <c r="W75" s="3">
        <f>'Gas-336'!P31</f>
        <v>7.365670846714691</v>
      </c>
      <c r="X75" s="3">
        <f>'Gas-337'!P31</f>
        <v>10.447925952557497</v>
      </c>
      <c r="Y75" s="3">
        <f>'Gas-339'!P31</f>
        <v>9.9370121510510376</v>
      </c>
      <c r="AP75" s="7">
        <v>1988</v>
      </c>
      <c r="AQ75" s="7" t="s">
        <v>10</v>
      </c>
      <c r="AR75" s="3">
        <f t="shared" si="3"/>
        <v>3.4</v>
      </c>
    </row>
    <row r="76" spans="4:44" x14ac:dyDescent="0.2">
      <c r="D76" s="7">
        <v>2008</v>
      </c>
      <c r="E76" s="3">
        <f>'Gas-311'!P32</f>
        <v>9.4095640528079976</v>
      </c>
      <c r="F76" s="3">
        <f>'Gas-312'!P32</f>
        <v>10.429617001709738</v>
      </c>
      <c r="G76" s="3">
        <f>'Gas-313'!P32</f>
        <v>11.294025637683228</v>
      </c>
      <c r="H76" s="3">
        <f>'Gas-314'!P32</f>
        <v>11.280566395054189</v>
      </c>
      <c r="I76" s="3">
        <f>'Gas-315'!P32</f>
        <v>12.701021588692658</v>
      </c>
      <c r="J76" s="3">
        <f>'Gas-316'!P32</f>
        <v>12.453723856122323</v>
      </c>
      <c r="K76" s="3">
        <f>'Gas-321'!P32</f>
        <v>10.732979903751222</v>
      </c>
      <c r="L76" s="3">
        <f>'Gas-322'!P32</f>
        <v>9.4758588418525278</v>
      </c>
      <c r="M76" s="3">
        <f>'Gas-323'!P32</f>
        <v>10.742998142460529</v>
      </c>
      <c r="N76" s="3">
        <f>'Gas-324'!P32</f>
        <v>8.2764546071720755</v>
      </c>
      <c r="O76" s="3">
        <f>'Gas-325'!P32</f>
        <v>8.6437958837231523</v>
      </c>
      <c r="P76" s="3">
        <f>'Gas-326'!P32</f>
        <v>10.550934659603755</v>
      </c>
      <c r="Q76" s="3">
        <f>'Gas-327'!P32</f>
        <v>9.7649827142275498</v>
      </c>
      <c r="R76" s="3">
        <f>'Gas-331'!P32</f>
        <v>9.1067111711509341</v>
      </c>
      <c r="S76" s="3">
        <f>'Gas-332'!P32</f>
        <v>10.999855963540529</v>
      </c>
      <c r="T76" s="3">
        <f>'Gas-333'!P32</f>
        <v>12.03623060599142</v>
      </c>
      <c r="U76" s="3">
        <f>'Gas-334'!P32</f>
        <v>11.023122057408338</v>
      </c>
      <c r="V76" s="3">
        <f>'Gas-335'!P32</f>
        <v>11.129902081243566</v>
      </c>
      <c r="W76" s="3">
        <f>'Gas-336'!P32</f>
        <v>9.9821920834952387</v>
      </c>
      <c r="X76" s="3">
        <f>'Gas-337'!P32</f>
        <v>13.497430250008616</v>
      </c>
      <c r="Y76" s="3">
        <f>'Gas-339'!P32</f>
        <v>12.886955556133097</v>
      </c>
      <c r="AP76" s="7">
        <v>1988</v>
      </c>
      <c r="AQ76" s="7" t="s">
        <v>11</v>
      </c>
      <c r="AR76" s="3">
        <f t="shared" si="3"/>
        <v>4.18</v>
      </c>
    </row>
    <row r="77" spans="4:44" x14ac:dyDescent="0.2">
      <c r="D77" s="7">
        <v>2009</v>
      </c>
      <c r="E77" s="3">
        <f>'Gas-311'!P33</f>
        <v>5.9606706355023391</v>
      </c>
      <c r="F77" s="3">
        <f>'Gas-312'!P33</f>
        <v>7.6509069644834078</v>
      </c>
      <c r="G77" s="3">
        <f>'Gas-313'!P33</f>
        <v>6.5249864693310924</v>
      </c>
      <c r="H77" s="3">
        <f>'Gas-314'!P33</f>
        <v>6.415729445986921</v>
      </c>
      <c r="I77" s="3">
        <f>'Gas-315'!P33</f>
        <v>7.7438791925115078</v>
      </c>
      <c r="J77" s="3">
        <f>'Gas-316'!P33</f>
        <v>7.2332963732510152</v>
      </c>
      <c r="K77" s="3">
        <f>'Gas-321'!P33</f>
        <v>6.1574999727780657</v>
      </c>
      <c r="L77" s="3">
        <f>'Gas-322'!P33</f>
        <v>6.3244183032520134</v>
      </c>
      <c r="M77" s="3">
        <f>'Gas-323'!P33</f>
        <v>6.2764640829196034</v>
      </c>
      <c r="N77" s="3">
        <f>'Gas-324'!P33</f>
        <v>4.6824982510137723</v>
      </c>
      <c r="O77" s="3">
        <f>'Gas-325'!P33</f>
        <v>4.9573602346229464</v>
      </c>
      <c r="P77" s="3">
        <f>'Gas-326'!P33</f>
        <v>7.1257131894960626</v>
      </c>
      <c r="Q77" s="3">
        <f>'Gas-327'!P33</f>
        <v>6.3723882480137384</v>
      </c>
      <c r="R77" s="3">
        <f>'Gas-331'!P33</f>
        <v>6.6855402488785485</v>
      </c>
      <c r="S77" s="3">
        <f>'Gas-332'!P33</f>
        <v>6.8347440465588889</v>
      </c>
      <c r="T77" s="3">
        <f>'Gas-333'!P33</f>
        <v>7.2271749092427173</v>
      </c>
      <c r="U77" s="3">
        <f>'Gas-334'!P33</f>
        <v>7.8497665734824738</v>
      </c>
      <c r="V77" s="3">
        <f>'Gas-335'!P33</f>
        <v>7.4568571716223815</v>
      </c>
      <c r="W77" s="3">
        <f>'Gas-336'!P33</f>
        <v>5.9225207549409991</v>
      </c>
      <c r="X77" s="3">
        <f>'Gas-337'!P33</f>
        <v>8.0034776566268988</v>
      </c>
      <c r="Y77" s="3">
        <f>'Gas-339'!P33</f>
        <v>7.6974993066104593</v>
      </c>
      <c r="AP77" s="7">
        <v>1988</v>
      </c>
      <c r="AQ77" s="7" t="s">
        <v>12</v>
      </c>
      <c r="AR77" s="3">
        <f t="shared" si="3"/>
        <v>3.5</v>
      </c>
    </row>
    <row r="78" spans="4:44" x14ac:dyDescent="0.2">
      <c r="D78" s="7">
        <v>2010</v>
      </c>
      <c r="E78" s="3">
        <f>'Gas-311'!P34</f>
        <v>5.85</v>
      </c>
      <c r="F78" s="3">
        <f>'Gas-312'!P34</f>
        <v>6.48</v>
      </c>
      <c r="G78" s="3">
        <f>'Gas-313'!P34</f>
        <v>6.95</v>
      </c>
      <c r="H78" s="3">
        <f>'Gas-314'!P34</f>
        <v>6.77</v>
      </c>
      <c r="I78" s="3">
        <f>'Gas-315'!P34</f>
        <v>8.6199999999999992</v>
      </c>
      <c r="J78" s="3">
        <f>'Gas-316'!P34</f>
        <v>7.57</v>
      </c>
      <c r="K78" s="3">
        <f>'Gas-321'!P34</f>
        <v>6.57</v>
      </c>
      <c r="L78" s="3">
        <f>'Gas-322'!P34</f>
        <v>5.55</v>
      </c>
      <c r="M78" s="3">
        <f>'Gas-323'!P34</f>
        <v>7.01</v>
      </c>
      <c r="N78" s="3">
        <f>'Gas-324'!P34</f>
        <v>4.87</v>
      </c>
      <c r="O78" s="3">
        <f>'Gas-325'!P34</f>
        <v>4.8600000000000003</v>
      </c>
      <c r="P78" s="3">
        <f>'Gas-326'!P34</f>
        <v>6.45</v>
      </c>
      <c r="Q78" s="3">
        <f>'Gas-327'!P34</f>
        <v>5.9</v>
      </c>
      <c r="R78" s="3">
        <f>'Gas-331'!P34</f>
        <v>5.37</v>
      </c>
      <c r="S78" s="3">
        <f>'Gas-332'!P34</f>
        <v>6.73</v>
      </c>
      <c r="T78" s="3">
        <f>'Gas-333'!P34</f>
        <v>7.06</v>
      </c>
      <c r="U78" s="3">
        <f>'Gas-334'!P34</f>
        <v>6.56</v>
      </c>
      <c r="V78" s="3">
        <f>'Gas-335'!P34</f>
        <v>6.78</v>
      </c>
      <c r="W78" s="3">
        <f>'Gas-336'!P34</f>
        <v>6.63</v>
      </c>
      <c r="X78" s="3">
        <f>'Gas-337'!P34</f>
        <v>8.61</v>
      </c>
      <c r="Y78" s="3">
        <f>'Gas-339'!P34</f>
        <v>8.32</v>
      </c>
      <c r="AP78" s="7">
        <v>1988</v>
      </c>
      <c r="AQ78" s="7" t="s">
        <v>13</v>
      </c>
      <c r="AR78" s="3">
        <f t="shared" si="3"/>
        <v>3.58</v>
      </c>
    </row>
    <row r="79" spans="4:44" x14ac:dyDescent="0.2">
      <c r="D79" s="7">
        <v>2011</v>
      </c>
      <c r="E79" s="3">
        <f>'Gas-311'!P35</f>
        <v>5.4369000350380485</v>
      </c>
      <c r="F79" s="3">
        <f>'Gas-312'!P35</f>
        <v>5.9870355840577743</v>
      </c>
      <c r="G79" s="3">
        <f>'Gas-313'!P35</f>
        <v>6.3864575394466341</v>
      </c>
      <c r="H79" s="3">
        <f>'Gas-314'!P35</f>
        <v>6.3017215271850482</v>
      </c>
      <c r="I79" s="3">
        <f>'Gas-315'!P35</f>
        <v>7.7644112930363463</v>
      </c>
      <c r="J79" s="3">
        <f>'Gas-316'!P35</f>
        <v>6.879054660697502</v>
      </c>
      <c r="K79" s="3">
        <f>'Gas-321'!P35</f>
        <v>6.0398484705500941</v>
      </c>
      <c r="L79" s="3">
        <f>'Gas-322'!P35</f>
        <v>5.249436260845302</v>
      </c>
      <c r="M79" s="3">
        <f>'Gas-323'!P35</f>
        <v>6.4859205284022154</v>
      </c>
      <c r="N79" s="3">
        <f>'Gas-324'!P35</f>
        <v>4.59002433386582</v>
      </c>
      <c r="O79" s="3">
        <f>'Gas-325'!P35</f>
        <v>4.5248374278200831</v>
      </c>
      <c r="P79" s="3">
        <f>'Gas-326'!P35</f>
        <v>6.2451780878857592</v>
      </c>
      <c r="Q79" s="3">
        <f>'Gas-327'!P35</f>
        <v>5.4707641275456895</v>
      </c>
      <c r="R79" s="3">
        <f>'Gas-331'!P35</f>
        <v>5.1398572634461797</v>
      </c>
      <c r="S79" s="3">
        <f>'Gas-332'!P35</f>
        <v>6.2370728766195835</v>
      </c>
      <c r="T79" s="3">
        <f>'Gas-333'!P35</f>
        <v>6.6061188789413237</v>
      </c>
      <c r="U79" s="3">
        <f>'Gas-334'!P35</f>
        <v>6.342918461769802</v>
      </c>
      <c r="V79" s="3">
        <f>'Gas-335'!P35</f>
        <v>6.316781486207236</v>
      </c>
      <c r="W79" s="3">
        <f>'Gas-336'!P35</f>
        <v>6.1595563561306257</v>
      </c>
      <c r="X79" s="3">
        <f>'Gas-337'!P35</f>
        <v>7.8480640216626121</v>
      </c>
      <c r="Y79" s="3">
        <f>'Gas-339'!P35</f>
        <v>7.5813127671085239</v>
      </c>
      <c r="AP79" s="7">
        <v>1988</v>
      </c>
      <c r="AQ79" s="7" t="s">
        <v>14</v>
      </c>
      <c r="AR79" s="3">
        <f t="shared" si="3"/>
        <v>2.48</v>
      </c>
    </row>
    <row r="80" spans="4:44" x14ac:dyDescent="0.2">
      <c r="D80" s="7">
        <v>2012</v>
      </c>
      <c r="E80" s="3">
        <f>'Gas-311'!P36</f>
        <v>4.1805745382997106</v>
      </c>
      <c r="F80" s="3">
        <f>'Gas-312'!P36</f>
        <v>4.6275901718997883</v>
      </c>
      <c r="G80" s="3">
        <f>'Gas-313'!P36</f>
        <v>4.8007445248525142</v>
      </c>
      <c r="H80" s="3">
        <f>'Gas-314'!P36</f>
        <v>4.8063418066243093</v>
      </c>
      <c r="I80" s="3">
        <f>'Gas-315'!P36</f>
        <v>5.7608577450759233</v>
      </c>
      <c r="J80" s="3">
        <f>'Gas-316'!P36</f>
        <v>5.0944862654971894</v>
      </c>
      <c r="K80" s="3">
        <f>'Gas-321'!P36</f>
        <v>4.5280807479542444</v>
      </c>
      <c r="L80" s="3">
        <f>'Gas-322'!P36</f>
        <v>4.1449548794684015</v>
      </c>
      <c r="M80" s="3">
        <f>'Gas-323'!P36</f>
        <v>4.9384863245631649</v>
      </c>
      <c r="N80" s="3">
        <f>'Gas-324'!P36</f>
        <v>3.5658715577947295</v>
      </c>
      <c r="O80" s="3">
        <f>'Gas-325'!P36</f>
        <v>3.4434753993472751</v>
      </c>
      <c r="P80" s="3">
        <f>'Gas-326'!P36</f>
        <v>5.1342603625398677</v>
      </c>
      <c r="Q80" s="3">
        <f>'Gas-327'!P36</f>
        <v>4.1907031899913587</v>
      </c>
      <c r="R80" s="3">
        <f>'Gas-331'!P36</f>
        <v>4.1462098555296159</v>
      </c>
      <c r="S80" s="3">
        <f>'Gas-332'!P36</f>
        <v>4.7556885023836504</v>
      </c>
      <c r="T80" s="3">
        <f>'Gas-333'!P36</f>
        <v>5.0776182994852306</v>
      </c>
      <c r="U80" s="3">
        <f>'Gas-334'!P36</f>
        <v>5.1680858699331065</v>
      </c>
      <c r="V80" s="3">
        <f>'Gas-335'!P36</f>
        <v>4.8875734954380503</v>
      </c>
      <c r="W80" s="3">
        <f>'Gas-336'!P36</f>
        <v>4.7509549334723769</v>
      </c>
      <c r="X80" s="3">
        <f>'Gas-337'!P36</f>
        <v>5.8855769116068863</v>
      </c>
      <c r="Y80" s="3">
        <f>'Gas-339'!P36</f>
        <v>5.6988536873281532</v>
      </c>
      <c r="AP80" s="7">
        <v>1988</v>
      </c>
      <c r="AQ80" s="7" t="s">
        <v>15</v>
      </c>
      <c r="AR80" s="3">
        <f t="shared" si="3"/>
        <v>4.01</v>
      </c>
    </row>
    <row r="81" spans="4:44" x14ac:dyDescent="0.2">
      <c r="D81" s="7">
        <v>2013</v>
      </c>
      <c r="E81" s="3">
        <f>'Gas-311'!P37</f>
        <v>4.6330667534462942</v>
      </c>
      <c r="F81" s="3">
        <f>'Gas-312'!P37</f>
        <v>4.5951895981370585</v>
      </c>
      <c r="G81" s="3">
        <f>'Gas-313'!P37</f>
        <v>5.556515221258727</v>
      </c>
      <c r="H81" s="3">
        <f>'Gas-314'!P37</f>
        <v>5.6637405256672952</v>
      </c>
      <c r="I81" s="3">
        <f>'Gas-315'!P37</f>
        <v>6.3869445887011285</v>
      </c>
      <c r="J81" s="3">
        <f>'Gas-316'!P37</f>
        <v>5.8150776611325696</v>
      </c>
      <c r="K81" s="3">
        <f>'Gas-321'!P37</f>
        <v>5.2648989561694552</v>
      </c>
      <c r="L81" s="3">
        <f>'Gas-322'!P37</f>
        <v>4.4800475933086599</v>
      </c>
      <c r="M81" s="3">
        <f>'Gas-323'!P37</f>
        <v>5.7352484259744578</v>
      </c>
      <c r="N81" s="3">
        <f>'Gas-324'!P37</f>
        <v>4.2464035568116767</v>
      </c>
      <c r="O81" s="3">
        <f>'Gas-325'!P37</f>
        <v>4.0237372866731231</v>
      </c>
      <c r="P81" s="3">
        <f>'Gas-326'!P37</f>
        <v>5.662446802154574</v>
      </c>
      <c r="Q81" s="3">
        <f>'Gas-327'!P37</f>
        <v>4.5294049860161802</v>
      </c>
      <c r="R81" s="3">
        <f>'Gas-331'!P37</f>
        <v>4.2486831838334016</v>
      </c>
      <c r="S81" s="3">
        <f>'Gas-332'!P37</f>
        <v>5.3120772905139404</v>
      </c>
      <c r="T81" s="3">
        <f>'Gas-333'!P37</f>
        <v>5.8180779076913058</v>
      </c>
      <c r="U81" s="3">
        <f>'Gas-334'!P37</f>
        <v>5.4851281653017336</v>
      </c>
      <c r="V81" s="3">
        <f>'Gas-335'!P37</f>
        <v>5.2210974121160172</v>
      </c>
      <c r="W81" s="3">
        <f>'Gas-336'!P37</f>
        <v>5.4913893529235285</v>
      </c>
      <c r="X81" s="3">
        <f>'Gas-337'!P37</f>
        <v>6.673189486998985</v>
      </c>
      <c r="Y81" s="3">
        <f>'Gas-339'!P37</f>
        <v>6.4364301172816472</v>
      </c>
      <c r="AP81" s="7">
        <v>1988</v>
      </c>
      <c r="AQ81" s="7" t="s">
        <v>16</v>
      </c>
      <c r="AR81" s="3">
        <f t="shared" si="3"/>
        <v>2.09</v>
      </c>
    </row>
    <row r="82" spans="4:44" x14ac:dyDescent="0.2">
      <c r="D82" s="7">
        <v>2014</v>
      </c>
      <c r="E82" s="3">
        <f>'Gas-311'!P38</f>
        <v>5.48</v>
      </c>
      <c r="F82" s="3">
        <f>'Gas-312'!P38</f>
        <v>5.35</v>
      </c>
      <c r="G82" s="3">
        <f>'Gas-313'!P38</f>
        <v>6.55</v>
      </c>
      <c r="H82" s="3">
        <f>'Gas-314'!P38</f>
        <v>6.76</v>
      </c>
      <c r="I82" s="3">
        <f>'Gas-315'!P38</f>
        <v>7.28</v>
      </c>
      <c r="J82" s="3">
        <f>'Gas-316'!P38</f>
        <v>6.79</v>
      </c>
      <c r="K82" s="3">
        <f>'Gas-321'!P38</f>
        <v>6.23</v>
      </c>
      <c r="L82" s="3">
        <f>'Gas-322'!P38</f>
        <v>5.36</v>
      </c>
      <c r="M82" s="3">
        <f>'Gas-323'!P38</f>
        <v>6.77</v>
      </c>
      <c r="N82" s="3">
        <f>'Gas-324'!P38</f>
        <v>5.0999999999999996</v>
      </c>
      <c r="O82" s="3">
        <f>'Gas-325'!P38</f>
        <v>4.82</v>
      </c>
      <c r="P82" s="3">
        <f>'Gas-326'!P38</f>
        <v>6.79</v>
      </c>
      <c r="Q82" s="3">
        <f>'Gas-327'!P38</f>
        <v>5.36</v>
      </c>
      <c r="R82" s="3">
        <f>'Gas-331'!P38</f>
        <v>5.1100000000000003</v>
      </c>
      <c r="S82" s="3">
        <f>'Gas-332'!P38</f>
        <v>6.3</v>
      </c>
      <c r="T82" s="3">
        <f>'Gas-333'!P38</f>
        <v>6.98</v>
      </c>
      <c r="U82" s="3">
        <f>'Gas-334'!P38</f>
        <v>6.65</v>
      </c>
      <c r="V82" s="3">
        <f>'Gas-335'!P38</f>
        <v>6.18</v>
      </c>
      <c r="W82" s="3">
        <f>'Gas-336'!P38</f>
        <v>6.45</v>
      </c>
      <c r="X82" s="3">
        <f>'Gas-337'!P38</f>
        <v>7.74</v>
      </c>
      <c r="Y82" s="3">
        <f>'Gas-339'!P38</f>
        <v>7.44</v>
      </c>
      <c r="AP82" s="7">
        <v>1988</v>
      </c>
      <c r="AQ82" s="7" t="s">
        <v>17</v>
      </c>
      <c r="AR82" s="3">
        <f t="shared" si="3"/>
        <v>1.97</v>
      </c>
    </row>
    <row r="83" spans="4:44" x14ac:dyDescent="0.2">
      <c r="D83" s="7">
        <v>2015</v>
      </c>
      <c r="E83" s="3">
        <f>'Gas-311'!P39</f>
        <v>4.0734262451507934</v>
      </c>
      <c r="F83" s="3">
        <f>'Gas-312'!P39</f>
        <v>4.3113647511588571</v>
      </c>
      <c r="G83" s="3">
        <f>'Gas-313'!P39</f>
        <v>4.5888588207357603</v>
      </c>
      <c r="H83" s="3">
        <f>'Gas-314'!P39</f>
        <v>4.7893987688598232</v>
      </c>
      <c r="I83" s="3">
        <f>'Gas-315'!P39</f>
        <v>5.0775093166922405</v>
      </c>
      <c r="J83" s="3">
        <f>'Gas-316'!P39</f>
        <v>4.6917697183355864</v>
      </c>
      <c r="K83" s="3">
        <f>'Gas-321'!P39</f>
        <v>4.3466666061734776</v>
      </c>
      <c r="L83" s="3">
        <f>'Gas-322'!P39</f>
        <v>4.1987807092256126</v>
      </c>
      <c r="M83" s="3">
        <f>'Gas-323'!P39</f>
        <v>4.8065868509324519</v>
      </c>
      <c r="N83" s="3">
        <f>'Gas-324'!P39</f>
        <v>3.6722183355861602</v>
      </c>
      <c r="O83" s="3">
        <f>'Gas-325'!P39</f>
        <v>3.4335664071307423</v>
      </c>
      <c r="P83" s="3">
        <f>'Gas-326'!P39</f>
        <v>5.465485597609729</v>
      </c>
      <c r="Q83" s="3">
        <f>'Gas-327'!P39</f>
        <v>4.0407541504225062</v>
      </c>
      <c r="R83" s="3">
        <f>'Gas-331'!P39</f>
        <v>4.2642286474602908</v>
      </c>
      <c r="S83" s="3">
        <f>'Gas-332'!P39</f>
        <v>4.6183178796152129</v>
      </c>
      <c r="T83" s="3">
        <f>'Gas-333'!P39</f>
        <v>5.1009391419489098</v>
      </c>
      <c r="U83" s="3">
        <f>'Gas-334'!P39</f>
        <v>5.4782087683181775</v>
      </c>
      <c r="V83" s="3">
        <f>'Gas-335'!P39</f>
        <v>4.7534424044878456</v>
      </c>
      <c r="W83" s="3">
        <f>'Gas-336'!P39</f>
        <v>4.650046122091112</v>
      </c>
      <c r="X83" s="3">
        <f>'Gas-337'!P39</f>
        <v>5.4366170147264414</v>
      </c>
      <c r="Y83" s="3">
        <f>'Gas-339'!P39</f>
        <v>5.2455540146899091</v>
      </c>
      <c r="AP83" s="7">
        <v>1988</v>
      </c>
      <c r="AQ83" s="7" t="s">
        <v>18</v>
      </c>
      <c r="AR83" s="3">
        <f t="shared" si="3"/>
        <v>3.15</v>
      </c>
    </row>
    <row r="84" spans="4:44" x14ac:dyDescent="0.2">
      <c r="D84" s="7">
        <v>2016</v>
      </c>
      <c r="E84" s="3">
        <f>'Gas-311'!P40</f>
        <v>3.5213492876067067</v>
      </c>
      <c r="F84" s="3">
        <f>'Gas-312'!P40</f>
        <v>3.4551064705256636</v>
      </c>
      <c r="G84" s="3">
        <f>'Gas-313'!P40</f>
        <v>4.10154495194889</v>
      </c>
      <c r="H84" s="3">
        <f>'Gas-314'!P40</f>
        <v>4.2997342205159006</v>
      </c>
      <c r="I84" s="3">
        <f>'Gas-315'!P40</f>
        <v>4.5302237529612217</v>
      </c>
      <c r="J84" s="3">
        <f>'Gas-316'!P40</f>
        <v>4.1703912847098845</v>
      </c>
      <c r="K84" s="3">
        <f>'Gas-321'!P40</f>
        <v>3.8786867931620392</v>
      </c>
      <c r="L84" s="3">
        <f>'Gas-322'!P40</f>
        <v>3.5447136203270535</v>
      </c>
      <c r="M84" s="3">
        <f>'Gas-323'!P40</f>
        <v>4.3187084320732438</v>
      </c>
      <c r="N84" s="3">
        <f>'Gas-324'!P40</f>
        <v>3.317436225034843</v>
      </c>
      <c r="O84" s="3">
        <f>'Gas-325'!P40</f>
        <v>3.0456885121070996</v>
      </c>
      <c r="P84" s="3">
        <f>'Gas-326'!P40</f>
        <v>4.7394429056650011</v>
      </c>
      <c r="Q84" s="3">
        <f>'Gas-327'!P40</f>
        <v>3.4126549100122245</v>
      </c>
      <c r="R84" s="3">
        <f>'Gas-331'!P40</f>
        <v>3.4604077175555412</v>
      </c>
      <c r="S84" s="3">
        <f>'Gas-332'!P40</f>
        <v>3.9944919496146412</v>
      </c>
      <c r="T84" s="3">
        <f>'Gas-333'!P40</f>
        <v>4.4588177577261652</v>
      </c>
      <c r="U84" s="3">
        <f>'Gas-334'!P40</f>
        <v>4.548631614483492</v>
      </c>
      <c r="V84" s="3">
        <f>'Gas-335'!P40</f>
        <v>3.9897031258454181</v>
      </c>
      <c r="W84" s="3">
        <f>'Gas-336'!P40</f>
        <v>4.2027848554592069</v>
      </c>
      <c r="X84" s="3">
        <f>'Gas-337'!P40</f>
        <v>4.8642612426281637</v>
      </c>
      <c r="Y84" s="3">
        <f>'Gas-339'!P40</f>
        <v>4.7002674365219477</v>
      </c>
      <c r="AP84" s="7">
        <v>1988</v>
      </c>
      <c r="AQ84" s="7" t="s">
        <v>19</v>
      </c>
      <c r="AR84" s="3">
        <f t="shared" ref="AR84:AR92" si="4">I105</f>
        <v>2.75</v>
      </c>
    </row>
    <row r="85" spans="4:44" x14ac:dyDescent="0.2">
      <c r="D85" s="7">
        <v>2017</v>
      </c>
      <c r="E85" s="3">
        <f>'Gas-311'!P41</f>
        <v>3.9893261762010823</v>
      </c>
      <c r="F85" s="3">
        <f>'Gas-312'!P41</f>
        <v>3.7798379080924747</v>
      </c>
      <c r="G85" s="3">
        <f>'Gas-313'!P41</f>
        <v>4.7671443824870554</v>
      </c>
      <c r="H85" s="3">
        <f>'Gas-314'!P41</f>
        <v>4.9685443353271124</v>
      </c>
      <c r="I85" s="3">
        <f>'Gas-315'!P41</f>
        <v>5.2777357424474918</v>
      </c>
      <c r="J85" s="3">
        <f>'Gas-316'!P41</f>
        <v>4.8825179257596245</v>
      </c>
      <c r="K85" s="3">
        <f>'Gas-321'!P41</f>
        <v>4.5178787328849799</v>
      </c>
      <c r="L85" s="3">
        <f>'Gas-322'!P41</f>
        <v>3.9218520821229621</v>
      </c>
      <c r="M85" s="3">
        <f>'Gas-323'!P41</f>
        <v>4.9850789553931385</v>
      </c>
      <c r="N85" s="3">
        <f>'Gas-324'!P41</f>
        <v>3.8020166687146912</v>
      </c>
      <c r="O85" s="3">
        <f>'Gas-325'!P41</f>
        <v>3.5142218575253517</v>
      </c>
      <c r="P85" s="3">
        <f>'Gas-326'!P41</f>
        <v>5.1705447725880092</v>
      </c>
      <c r="Q85" s="3">
        <f>'Gas-327'!P41</f>
        <v>3.8464556979570492</v>
      </c>
      <c r="R85" s="3">
        <f>'Gas-331'!P41</f>
        <v>3.7198918980624116</v>
      </c>
      <c r="S85" s="3">
        <f>'Gas-332'!P41</f>
        <v>4.5556816015385291</v>
      </c>
      <c r="T85" s="3">
        <f>'Gas-333'!P41</f>
        <v>5.0884243846726331</v>
      </c>
      <c r="U85" s="3">
        <f>'Gas-334'!P41</f>
        <v>4.9166873038763601</v>
      </c>
      <c r="V85" s="3">
        <f>'Gas-335'!P41</f>
        <v>4.4548648303103899</v>
      </c>
      <c r="W85" s="3">
        <f>'Gas-336'!P41</f>
        <v>4.8136782928101018</v>
      </c>
      <c r="X85" s="3">
        <f>'Gas-337'!P41</f>
        <v>5.6460154679331289</v>
      </c>
      <c r="Y85" s="3">
        <f>'Gas-339'!P41</f>
        <v>5.4450491042635543</v>
      </c>
      <c r="AP85" s="7">
        <v>1988</v>
      </c>
      <c r="AQ85" s="7" t="s">
        <v>20</v>
      </c>
      <c r="AR85" s="3">
        <f t="shared" si="4"/>
        <v>2.78</v>
      </c>
    </row>
    <row r="86" spans="4:44" x14ac:dyDescent="0.2">
      <c r="D86" s="7">
        <v>2018</v>
      </c>
      <c r="E86" s="3">
        <f>'Gas-311'!P42</f>
        <v>4.168330465831291</v>
      </c>
      <c r="F86" s="3">
        <f>'Gas-312'!P42</f>
        <v>4.0630150150030691</v>
      </c>
      <c r="G86" s="3">
        <f>'Gas-313'!P42</f>
        <v>4.9216585360048439</v>
      </c>
      <c r="H86" s="3">
        <f>'Gas-314'!P42</f>
        <v>5.1238038262654291</v>
      </c>
      <c r="I86" s="3">
        <f>'Gas-315'!P42</f>
        <v>5.4512653114353755</v>
      </c>
      <c r="J86" s="3">
        <f>'Gas-316'!P42</f>
        <v>5.0478330388604569</v>
      </c>
      <c r="K86" s="3">
        <f>'Gas-321'!P42</f>
        <v>4.6662625760349483</v>
      </c>
      <c r="L86" s="3">
        <f>'Gas-322'!P42</f>
        <v>4.1363767814579706</v>
      </c>
      <c r="M86" s="3">
        <f>'Gas-323'!P42</f>
        <v>5.1397721125923992</v>
      </c>
      <c r="N86" s="3">
        <f>'Gas-324'!P42</f>
        <v>3.9145085574260845</v>
      </c>
      <c r="O86" s="3">
        <f>'Gas-325'!P42</f>
        <v>3.6380544242942907</v>
      </c>
      <c r="P86" s="3">
        <f>'Gas-326'!P42</f>
        <v>5.4085041403052356</v>
      </c>
      <c r="Q86" s="3">
        <f>'Gas-327'!P42</f>
        <v>4.05147283870292</v>
      </c>
      <c r="R86" s="3">
        <f>'Gas-331'!P42</f>
        <v>3.9863543905598009</v>
      </c>
      <c r="S86" s="3">
        <f>'Gas-332'!P42</f>
        <v>4.757501737032678</v>
      </c>
      <c r="T86" s="3">
        <f>'Gas-333'!P42</f>
        <v>5.2954450565931834</v>
      </c>
      <c r="U86" s="3">
        <f>'Gas-334'!P42</f>
        <v>5.2238974648800349</v>
      </c>
      <c r="V86" s="3">
        <f>'Gas-335'!P42</f>
        <v>4.7050177463405021</v>
      </c>
      <c r="W86" s="3">
        <f>'Gas-336'!P42</f>
        <v>4.9554928407665599</v>
      </c>
      <c r="X86" s="3">
        <f>'Gas-337'!P42</f>
        <v>5.827494127378924</v>
      </c>
      <c r="Y86" s="3">
        <f>'Gas-339'!P42</f>
        <v>5.6179448485607129</v>
      </c>
      <c r="AP86" s="7">
        <v>1988</v>
      </c>
      <c r="AQ86" s="7" t="s">
        <v>21</v>
      </c>
      <c r="AR86" s="3">
        <f t="shared" si="4"/>
        <v>3.6</v>
      </c>
    </row>
    <row r="87" spans="4:44" x14ac:dyDescent="0.2">
      <c r="AH87" s="10"/>
      <c r="AI87" s="10"/>
      <c r="AJ87" s="10"/>
      <c r="AK87" s="10"/>
      <c r="AL87" s="10"/>
      <c r="AM87" s="10"/>
      <c r="AN87" s="10"/>
      <c r="AP87" s="7">
        <v>1988</v>
      </c>
      <c r="AQ87" s="7" t="s">
        <v>22</v>
      </c>
      <c r="AR87" s="3">
        <f t="shared" si="4"/>
        <v>3.6</v>
      </c>
    </row>
    <row r="88" spans="4:44" x14ac:dyDescent="0.2">
      <c r="AH88" s="3"/>
      <c r="AI88" s="3"/>
      <c r="AJ88" s="3"/>
      <c r="AK88" s="3"/>
      <c r="AL88" s="3"/>
      <c r="AM88" s="3"/>
      <c r="AN88" s="3"/>
      <c r="AP88" s="7">
        <v>1988</v>
      </c>
      <c r="AQ88" s="7" t="s">
        <v>23</v>
      </c>
      <c r="AR88" s="3">
        <f t="shared" si="4"/>
        <v>3.5229999999999997</v>
      </c>
    </row>
    <row r="89" spans="4:44" x14ac:dyDescent="0.2">
      <c r="AH89" s="3"/>
      <c r="AI89" s="3"/>
      <c r="AJ89" s="3"/>
      <c r="AK89" s="3"/>
      <c r="AL89" s="3"/>
      <c r="AM89" s="3"/>
      <c r="AN89" s="3"/>
      <c r="AP89" s="7">
        <v>1988</v>
      </c>
      <c r="AQ89" s="7" t="s">
        <v>24</v>
      </c>
      <c r="AR89" s="3">
        <f t="shared" si="4"/>
        <v>3.43</v>
      </c>
    </row>
    <row r="90" spans="4:44" x14ac:dyDescent="0.2">
      <c r="AH90" s="3"/>
      <c r="AI90" s="3"/>
      <c r="AJ90" s="3"/>
      <c r="AK90" s="3"/>
      <c r="AL90" s="3"/>
      <c r="AM90" s="3"/>
      <c r="AN90" s="3"/>
      <c r="AP90" s="7">
        <v>1988</v>
      </c>
      <c r="AQ90" s="7" t="s">
        <v>25</v>
      </c>
      <c r="AR90" s="3">
        <f t="shared" si="4"/>
        <v>3.48</v>
      </c>
    </row>
    <row r="91" spans="4:44" x14ac:dyDescent="0.2">
      <c r="AH91" s="3"/>
      <c r="AI91" s="3"/>
      <c r="AJ91" s="3"/>
      <c r="AK91" s="3"/>
      <c r="AL91" s="3"/>
      <c r="AM91" s="3"/>
      <c r="AN91" s="3"/>
      <c r="AP91" s="7">
        <v>1988</v>
      </c>
      <c r="AQ91" s="7" t="s">
        <v>26</v>
      </c>
      <c r="AR91" s="3">
        <f t="shared" si="4"/>
        <v>3.9</v>
      </c>
    </row>
    <row r="92" spans="4:44" ht="13.5" thickBot="1" x14ac:dyDescent="0.25">
      <c r="E92" s="6">
        <f>1984</f>
        <v>1984</v>
      </c>
      <c r="F92" s="6">
        <f>E92+1</f>
        <v>1985</v>
      </c>
      <c r="G92" s="6">
        <f t="shared" ref="G92:AE92" si="5">F92+1</f>
        <v>1986</v>
      </c>
      <c r="H92" s="6">
        <f t="shared" si="5"/>
        <v>1987</v>
      </c>
      <c r="I92" s="13">
        <f t="shared" si="5"/>
        <v>1988</v>
      </c>
      <c r="J92" s="6">
        <f t="shared" si="5"/>
        <v>1989</v>
      </c>
      <c r="K92" s="6">
        <f t="shared" si="5"/>
        <v>1990</v>
      </c>
      <c r="L92" s="13">
        <f t="shared" si="5"/>
        <v>1991</v>
      </c>
      <c r="M92" s="6">
        <f t="shared" si="5"/>
        <v>1992</v>
      </c>
      <c r="N92" s="6">
        <f t="shared" si="5"/>
        <v>1993</v>
      </c>
      <c r="O92" s="13">
        <f t="shared" si="5"/>
        <v>1994</v>
      </c>
      <c r="P92" s="6">
        <f t="shared" si="5"/>
        <v>1995</v>
      </c>
      <c r="Q92" s="6">
        <f t="shared" si="5"/>
        <v>1996</v>
      </c>
      <c r="R92" s="6">
        <f t="shared" si="5"/>
        <v>1997</v>
      </c>
      <c r="S92" s="13">
        <f t="shared" si="5"/>
        <v>1998</v>
      </c>
      <c r="T92" s="6">
        <f t="shared" si="5"/>
        <v>1999</v>
      </c>
      <c r="U92" s="6">
        <f t="shared" si="5"/>
        <v>2000</v>
      </c>
      <c r="V92" s="6">
        <f t="shared" si="5"/>
        <v>2001</v>
      </c>
      <c r="W92" s="13">
        <f t="shared" si="5"/>
        <v>2002</v>
      </c>
      <c r="X92" s="6">
        <f t="shared" si="5"/>
        <v>2003</v>
      </c>
      <c r="Y92" s="6">
        <f t="shared" si="5"/>
        <v>2004</v>
      </c>
      <c r="Z92" s="6">
        <f t="shared" si="5"/>
        <v>2005</v>
      </c>
      <c r="AA92" s="13">
        <f t="shared" si="5"/>
        <v>2006</v>
      </c>
      <c r="AB92" s="6">
        <f t="shared" si="5"/>
        <v>2007</v>
      </c>
      <c r="AC92" s="6">
        <f t="shared" si="5"/>
        <v>2008</v>
      </c>
      <c r="AD92" s="6">
        <f t="shared" si="5"/>
        <v>2009</v>
      </c>
      <c r="AE92" s="13">
        <f t="shared" si="5"/>
        <v>2010</v>
      </c>
      <c r="AF92" s="6">
        <f t="shared" ref="AF92" si="6">AE92+1</f>
        <v>2011</v>
      </c>
      <c r="AG92" s="6">
        <f t="shared" ref="AG92" si="7">AF92+1</f>
        <v>2012</v>
      </c>
      <c r="AH92" s="6">
        <f t="shared" ref="AH92" si="8">AG92+1</f>
        <v>2013</v>
      </c>
      <c r="AI92" s="6">
        <f t="shared" ref="AI92" si="9">AH92+1</f>
        <v>2014</v>
      </c>
      <c r="AJ92" s="6">
        <f t="shared" ref="AJ92" si="10">AI92+1</f>
        <v>2015</v>
      </c>
      <c r="AK92" s="6">
        <f t="shared" ref="AK92" si="11">AJ92+1</f>
        <v>2016</v>
      </c>
      <c r="AL92" s="6">
        <f t="shared" ref="AL92" si="12">AK92+1</f>
        <v>2017</v>
      </c>
      <c r="AM92" s="6">
        <f t="shared" ref="AM92" si="13">AL92+1</f>
        <v>2018</v>
      </c>
      <c r="AN92" s="3"/>
      <c r="AP92" s="7">
        <v>1988</v>
      </c>
      <c r="AQ92" s="7" t="s">
        <v>27</v>
      </c>
      <c r="AR92" s="3">
        <f t="shared" si="4"/>
        <v>3.74</v>
      </c>
    </row>
    <row r="93" spans="4:44" x14ac:dyDescent="0.2">
      <c r="D93">
        <f>311</f>
        <v>311</v>
      </c>
      <c r="E93" s="3">
        <f t="array" ref="E93:AM113">TRANSPOSE(E52:Y86)</f>
        <v>4.4514925322533418</v>
      </c>
      <c r="F93" s="3">
        <v>4.21</v>
      </c>
      <c r="G93" s="3">
        <v>3.4550856914289083</v>
      </c>
      <c r="H93" s="3">
        <v>3.0179051739759304</v>
      </c>
      <c r="I93" s="14">
        <v>2.91</v>
      </c>
      <c r="J93" s="3">
        <v>2.9206598839447717</v>
      </c>
      <c r="K93" s="3">
        <v>2.9020005087967569</v>
      </c>
      <c r="L93" s="14">
        <v>2.6970000000000001</v>
      </c>
      <c r="M93" s="3">
        <v>2.7398719292314171</v>
      </c>
      <c r="N93" s="3">
        <v>2.9120816211742957</v>
      </c>
      <c r="O93" s="14">
        <v>2.85</v>
      </c>
      <c r="P93" s="3">
        <v>2.5472203621852425</v>
      </c>
      <c r="Q93" s="3">
        <v>3.1367433588455738</v>
      </c>
      <c r="R93" s="3">
        <v>3.3593022678377711</v>
      </c>
      <c r="S93" s="14">
        <v>2.95</v>
      </c>
      <c r="T93" s="3">
        <v>3.0165421673945576</v>
      </c>
      <c r="U93" s="3">
        <v>4.3210863744195454</v>
      </c>
      <c r="V93" s="3">
        <v>5.262383592291255</v>
      </c>
      <c r="W93" s="14">
        <v>4.38</v>
      </c>
      <c r="X93" s="3">
        <v>5.7540039738093194</v>
      </c>
      <c r="Y93" s="3">
        <v>6.3793989283151253</v>
      </c>
      <c r="Z93" s="3">
        <v>8.0951615578003135</v>
      </c>
      <c r="AA93" s="14">
        <v>7.54</v>
      </c>
      <c r="AB93" s="3">
        <v>7.4884476524197208</v>
      </c>
      <c r="AC93" s="3">
        <v>9.4095640528079976</v>
      </c>
      <c r="AD93" s="3">
        <v>5.9606706355023391</v>
      </c>
      <c r="AE93" s="14">
        <v>5.85</v>
      </c>
      <c r="AF93" s="3">
        <v>5.4369000350380485</v>
      </c>
      <c r="AG93" s="3">
        <v>4.1805745382997106</v>
      </c>
      <c r="AH93" s="3">
        <v>4.6330667534462942</v>
      </c>
      <c r="AI93" s="3">
        <v>5.48</v>
      </c>
      <c r="AJ93" s="3">
        <v>4.0734262451507934</v>
      </c>
      <c r="AK93" s="3">
        <v>3.5213492876067067</v>
      </c>
      <c r="AL93" s="3">
        <v>3.9893261762010823</v>
      </c>
      <c r="AM93" s="3">
        <v>4.168330465831291</v>
      </c>
      <c r="AN93" s="3"/>
      <c r="AP93" s="7">
        <v>1989</v>
      </c>
      <c r="AQ93" s="7" t="s">
        <v>7</v>
      </c>
      <c r="AR93" s="3">
        <f t="shared" ref="AR93:AR113" si="14">J93</f>
        <v>2.9206598839447717</v>
      </c>
    </row>
    <row r="94" spans="4:44" x14ac:dyDescent="0.2">
      <c r="D94">
        <v>312</v>
      </c>
      <c r="E94" s="3">
        <v>4.8134039096369365</v>
      </c>
      <c r="F94" s="3">
        <v>4.6100000000000003</v>
      </c>
      <c r="G94" s="3">
        <v>3.9726262337638962</v>
      </c>
      <c r="H94" s="3">
        <v>3.5271399326615249</v>
      </c>
      <c r="I94" s="14">
        <v>3.46</v>
      </c>
      <c r="J94" s="3">
        <v>3.2380861862787969</v>
      </c>
      <c r="K94" s="3">
        <v>2.9785499952136711</v>
      </c>
      <c r="L94" s="14">
        <v>2.5539999999999998</v>
      </c>
      <c r="M94" s="3">
        <v>2.7545312002525959</v>
      </c>
      <c r="N94" s="3">
        <v>3.1584596787457491</v>
      </c>
      <c r="O94" s="14">
        <v>3.37</v>
      </c>
      <c r="P94" s="3">
        <v>3.0064408583772377</v>
      </c>
      <c r="Q94" s="3">
        <v>3.371107811312811</v>
      </c>
      <c r="R94" s="3">
        <v>3.6338194088472289</v>
      </c>
      <c r="S94" s="14">
        <v>3.22</v>
      </c>
      <c r="T94" s="3">
        <v>3.0639123266827557</v>
      </c>
      <c r="U94" s="3">
        <v>4.1094200943730304</v>
      </c>
      <c r="V94" s="3">
        <v>5.1205849907174477</v>
      </c>
      <c r="W94" s="14">
        <v>4.3899999999999997</v>
      </c>
      <c r="X94" s="3">
        <v>5.6799019240177273</v>
      </c>
      <c r="Y94" s="3">
        <v>6.9679628612545672</v>
      </c>
      <c r="Z94" s="3">
        <v>8.9650193348887868</v>
      </c>
      <c r="AA94" s="14">
        <v>9.24</v>
      </c>
      <c r="AB94" s="3">
        <v>8.9044213855757022</v>
      </c>
      <c r="AC94" s="3">
        <v>10.429617001709738</v>
      </c>
      <c r="AD94" s="3">
        <v>7.6509069644834078</v>
      </c>
      <c r="AE94" s="14">
        <v>6.48</v>
      </c>
      <c r="AF94" s="3">
        <v>5.9870355840577743</v>
      </c>
      <c r="AG94" s="3">
        <v>4.6275901718997883</v>
      </c>
      <c r="AH94" s="3">
        <v>4.5951895981370585</v>
      </c>
      <c r="AI94" s="3">
        <v>5.35</v>
      </c>
      <c r="AJ94" s="3">
        <v>4.3113647511588571</v>
      </c>
      <c r="AK94" s="3">
        <v>3.4551064705256636</v>
      </c>
      <c r="AL94" s="3">
        <v>3.7798379080924747</v>
      </c>
      <c r="AM94" s="3">
        <v>4.0630150150030691</v>
      </c>
      <c r="AN94" s="3"/>
      <c r="AP94" s="7">
        <v>1989</v>
      </c>
      <c r="AQ94" s="7" t="s">
        <v>8</v>
      </c>
      <c r="AR94" s="3">
        <f t="shared" si="14"/>
        <v>3.2380861862787969</v>
      </c>
    </row>
    <row r="95" spans="4:44" x14ac:dyDescent="0.2">
      <c r="D95">
        <v>313</v>
      </c>
      <c r="E95" s="3">
        <v>4.860914011152329</v>
      </c>
      <c r="F95" s="3">
        <v>4.54</v>
      </c>
      <c r="G95" s="3">
        <v>3.7202255223627794</v>
      </c>
      <c r="H95" s="3">
        <v>3.3758894853477606</v>
      </c>
      <c r="I95" s="14">
        <v>3.4</v>
      </c>
      <c r="J95" s="3">
        <v>3.4745893413217406</v>
      </c>
      <c r="K95" s="3">
        <v>3.5157818533635776</v>
      </c>
      <c r="L95" s="14">
        <v>3.3170000000000002</v>
      </c>
      <c r="M95" s="3">
        <v>3.3933099750860447</v>
      </c>
      <c r="N95" s="3">
        <v>3.5857469948987557</v>
      </c>
      <c r="O95" s="14">
        <v>3.46</v>
      </c>
      <c r="P95" s="3">
        <v>3.0233860600303997</v>
      </c>
      <c r="Q95" s="3">
        <v>3.7872282358528477</v>
      </c>
      <c r="R95" s="3">
        <v>3.9330137976041417</v>
      </c>
      <c r="S95" s="14">
        <v>3.33</v>
      </c>
      <c r="T95" s="3">
        <v>3.391485935460623</v>
      </c>
      <c r="U95" s="3">
        <v>4.9981134060991312</v>
      </c>
      <c r="V95" s="3">
        <v>5.951027150316226</v>
      </c>
      <c r="W95" s="14">
        <v>4.6100000000000003</v>
      </c>
      <c r="X95" s="3">
        <v>6.6895276841866949</v>
      </c>
      <c r="Y95" s="3">
        <v>7.3784279867132945</v>
      </c>
      <c r="Z95" s="3">
        <v>9.6481269367680369</v>
      </c>
      <c r="AA95" s="14">
        <v>8.7799999999999994</v>
      </c>
      <c r="AB95" s="3">
        <v>8.789013886582552</v>
      </c>
      <c r="AC95" s="3">
        <v>11.294025637683228</v>
      </c>
      <c r="AD95" s="3">
        <v>6.5249864693310924</v>
      </c>
      <c r="AE95" s="14">
        <v>6.95</v>
      </c>
      <c r="AF95" s="3">
        <v>6.3864575394466341</v>
      </c>
      <c r="AG95" s="3">
        <v>4.8007445248525142</v>
      </c>
      <c r="AH95" s="3">
        <v>5.556515221258727</v>
      </c>
      <c r="AI95" s="3">
        <v>6.55</v>
      </c>
      <c r="AJ95" s="3">
        <v>4.5888588207357603</v>
      </c>
      <c r="AK95" s="3">
        <v>4.10154495194889</v>
      </c>
      <c r="AL95" s="3">
        <v>4.7671443824870554</v>
      </c>
      <c r="AM95" s="3">
        <v>4.9216585360048439</v>
      </c>
      <c r="AN95" s="3"/>
      <c r="AP95" s="7">
        <v>1989</v>
      </c>
      <c r="AQ95" s="7" t="s">
        <v>9</v>
      </c>
      <c r="AR95" s="3">
        <f t="shared" si="14"/>
        <v>3.4745893413217406</v>
      </c>
    </row>
    <row r="96" spans="4:44" x14ac:dyDescent="0.2">
      <c r="D96">
        <v>314</v>
      </c>
      <c r="E96" s="3">
        <v>4.8624620196411197</v>
      </c>
      <c r="F96" s="3">
        <v>4.54</v>
      </c>
      <c r="G96" s="3">
        <v>3.718085830629386</v>
      </c>
      <c r="H96" s="3">
        <v>3.3739584880921143</v>
      </c>
      <c r="I96" s="14">
        <v>3.4</v>
      </c>
      <c r="J96" s="3">
        <v>3.4750812640192894</v>
      </c>
      <c r="K96" s="3">
        <v>3.5166086045638871</v>
      </c>
      <c r="L96" s="14">
        <v>3.3170000000000002</v>
      </c>
      <c r="M96" s="3">
        <v>3.3934504425229912</v>
      </c>
      <c r="N96" s="3">
        <v>3.5865811994732706</v>
      </c>
      <c r="O96" s="14">
        <v>3.46</v>
      </c>
      <c r="P96" s="3">
        <v>3.0639367160074791</v>
      </c>
      <c r="Q96" s="3">
        <v>3.8741202462280357</v>
      </c>
      <c r="R96" s="3">
        <v>4.0632658126953238</v>
      </c>
      <c r="S96" s="14">
        <v>3.5</v>
      </c>
      <c r="T96" s="3">
        <v>3.4802389286224313</v>
      </c>
      <c r="U96" s="3">
        <v>5.0130727666280315</v>
      </c>
      <c r="V96" s="3">
        <v>5.889039527586907</v>
      </c>
      <c r="W96" s="14">
        <v>4.46</v>
      </c>
      <c r="X96" s="3">
        <v>6.6120300449513962</v>
      </c>
      <c r="Y96" s="3">
        <v>7.3667246714579413</v>
      </c>
      <c r="Z96" s="3">
        <v>9.709843320641113</v>
      </c>
      <c r="AA96" s="14">
        <v>8.9</v>
      </c>
      <c r="AB96" s="3">
        <v>8.8362642322560738</v>
      </c>
      <c r="AC96" s="3">
        <v>11.280566395054189</v>
      </c>
      <c r="AD96" s="3">
        <v>6.415729445986921</v>
      </c>
      <c r="AE96" s="14">
        <v>6.77</v>
      </c>
      <c r="AF96" s="3">
        <v>6.3017215271850482</v>
      </c>
      <c r="AG96" s="3">
        <v>4.8063418066243093</v>
      </c>
      <c r="AH96" s="3">
        <v>5.6637405256672952</v>
      </c>
      <c r="AI96" s="3">
        <v>6.76</v>
      </c>
      <c r="AJ96" s="3">
        <v>4.7893987688598232</v>
      </c>
      <c r="AK96" s="3">
        <v>4.2997342205159006</v>
      </c>
      <c r="AL96" s="3">
        <v>4.9685443353271124</v>
      </c>
      <c r="AM96" s="3">
        <v>5.1238038262654291</v>
      </c>
      <c r="AN96" s="3"/>
      <c r="AP96" s="7">
        <v>1989</v>
      </c>
      <c r="AQ96" s="7" t="s">
        <v>10</v>
      </c>
      <c r="AR96" s="3">
        <f t="shared" si="14"/>
        <v>3.4750812640192894</v>
      </c>
    </row>
    <row r="97" spans="4:44" x14ac:dyDescent="0.2">
      <c r="D97">
        <v>315</v>
      </c>
      <c r="E97" s="3">
        <v>5.5304075663594512</v>
      </c>
      <c r="F97" s="3">
        <v>5.17</v>
      </c>
      <c r="G97" s="3">
        <v>4.3451366527209361</v>
      </c>
      <c r="H97" s="3">
        <v>4.0571249320375431</v>
      </c>
      <c r="I97" s="14">
        <v>4.18</v>
      </c>
      <c r="J97" s="3">
        <v>4.1496595155320035</v>
      </c>
      <c r="K97" s="3">
        <v>4.0783543372927147</v>
      </c>
      <c r="L97" s="14">
        <v>3.7410000000000001</v>
      </c>
      <c r="M97" s="3">
        <v>3.8624736495400245</v>
      </c>
      <c r="N97" s="3">
        <v>4.1154496329825934</v>
      </c>
      <c r="O97" s="14">
        <v>4.01</v>
      </c>
      <c r="P97" s="3">
        <v>3.5061534349547645</v>
      </c>
      <c r="Q97" s="3">
        <v>4.3504981366615514</v>
      </c>
      <c r="R97" s="3">
        <v>4.5007245624168029</v>
      </c>
      <c r="S97" s="14">
        <v>3.81</v>
      </c>
      <c r="T97" s="3">
        <v>3.8671716826548863</v>
      </c>
      <c r="U97" s="3">
        <v>5.6596390551886131</v>
      </c>
      <c r="V97" s="3">
        <v>6.7179428666197536</v>
      </c>
      <c r="W97" s="14">
        <v>5.2</v>
      </c>
      <c r="X97" s="3">
        <v>7.3346503764763753</v>
      </c>
      <c r="Y97" s="3">
        <v>7.9075346320617967</v>
      </c>
      <c r="Z97" s="3">
        <v>10.255759862677104</v>
      </c>
      <c r="AA97" s="14">
        <v>9.08</v>
      </c>
      <c r="AB97" s="3">
        <v>9.4889258140595754</v>
      </c>
      <c r="AC97" s="3">
        <v>12.701021588692658</v>
      </c>
      <c r="AD97" s="3">
        <v>7.7438791925115078</v>
      </c>
      <c r="AE97" s="14">
        <v>8.6199999999999992</v>
      </c>
      <c r="AF97" s="3">
        <v>7.7644112930363463</v>
      </c>
      <c r="AG97" s="3">
        <v>5.7608577450759233</v>
      </c>
      <c r="AH97" s="3">
        <v>6.3869445887011285</v>
      </c>
      <c r="AI97" s="3">
        <v>7.28</v>
      </c>
      <c r="AJ97" s="3">
        <v>5.0775093166922405</v>
      </c>
      <c r="AK97" s="3">
        <v>4.5302237529612217</v>
      </c>
      <c r="AL97" s="3">
        <v>5.2777357424474918</v>
      </c>
      <c r="AM97" s="3">
        <v>5.4512653114353755</v>
      </c>
      <c r="AN97" s="3"/>
      <c r="AP97" s="7">
        <v>1989</v>
      </c>
      <c r="AQ97" s="7" t="s">
        <v>11</v>
      </c>
      <c r="AR97" s="3">
        <f t="shared" si="14"/>
        <v>4.1496595155320035</v>
      </c>
    </row>
    <row r="98" spans="4:44" x14ac:dyDescent="0.2">
      <c r="D98">
        <v>316</v>
      </c>
      <c r="E98" s="3">
        <v>5.0933467733632671</v>
      </c>
      <c r="F98" s="3">
        <v>4.75</v>
      </c>
      <c r="G98" s="3">
        <v>3.862918459928995</v>
      </c>
      <c r="H98" s="3">
        <v>3.4842066915972274</v>
      </c>
      <c r="I98" s="14">
        <v>3.5</v>
      </c>
      <c r="J98" s="3">
        <v>3.3988979746465495</v>
      </c>
      <c r="K98" s="3">
        <v>3.2565826100703084</v>
      </c>
      <c r="L98" s="14">
        <v>2.863</v>
      </c>
      <c r="M98" s="3">
        <v>3.1274655405459262</v>
      </c>
      <c r="N98" s="3">
        <v>3.5217157612013166</v>
      </c>
      <c r="O98" s="14">
        <v>3.57</v>
      </c>
      <c r="P98" s="3">
        <v>3.1551373965055154</v>
      </c>
      <c r="Q98" s="3">
        <v>4.024646056332883</v>
      </c>
      <c r="R98" s="3">
        <v>4.2328942637569202</v>
      </c>
      <c r="S98" s="14">
        <v>3.64</v>
      </c>
      <c r="T98" s="3">
        <v>3.5959150992351456</v>
      </c>
      <c r="U98" s="3">
        <v>5.2049813294786169</v>
      </c>
      <c r="V98" s="3">
        <v>6.1146374658339502</v>
      </c>
      <c r="W98" s="14">
        <v>4.57</v>
      </c>
      <c r="X98" s="3">
        <v>7.0370187398498185</v>
      </c>
      <c r="Y98" s="3">
        <v>8.0162014617921447</v>
      </c>
      <c r="Z98" s="3">
        <v>10.686684956227603</v>
      </c>
      <c r="AA98" s="14">
        <v>10</v>
      </c>
      <c r="AB98" s="3">
        <v>9.8916244760929004</v>
      </c>
      <c r="AC98" s="3">
        <v>12.453723856122323</v>
      </c>
      <c r="AD98" s="3">
        <v>7.2332963732510152</v>
      </c>
      <c r="AE98" s="14">
        <v>7.57</v>
      </c>
      <c r="AF98" s="3">
        <v>6.879054660697502</v>
      </c>
      <c r="AG98" s="3">
        <v>5.0944862654971894</v>
      </c>
      <c r="AH98" s="3">
        <v>5.8150776611325696</v>
      </c>
      <c r="AI98" s="3">
        <v>6.79</v>
      </c>
      <c r="AJ98" s="3">
        <v>4.6917697183355864</v>
      </c>
      <c r="AK98" s="3">
        <v>4.1703912847098845</v>
      </c>
      <c r="AL98" s="3">
        <v>4.8825179257596245</v>
      </c>
      <c r="AM98" s="3">
        <v>5.0478330388604569</v>
      </c>
      <c r="AN98" s="3"/>
      <c r="AP98" s="7">
        <v>1989</v>
      </c>
      <c r="AQ98" s="7" t="s">
        <v>12</v>
      </c>
      <c r="AR98" s="3">
        <f t="shared" si="14"/>
        <v>3.3988979746465495</v>
      </c>
    </row>
    <row r="99" spans="4:44" x14ac:dyDescent="0.2">
      <c r="D99">
        <v>321</v>
      </c>
      <c r="E99" s="3">
        <v>4.8681818280807025</v>
      </c>
      <c r="F99" s="3">
        <v>4.5599999999999996</v>
      </c>
      <c r="G99" s="3">
        <v>3.8106242287417826</v>
      </c>
      <c r="H99" s="3">
        <v>3.5189717048237741</v>
      </c>
      <c r="I99" s="14">
        <v>3.58</v>
      </c>
      <c r="J99" s="3">
        <v>3.5307533364789792</v>
      </c>
      <c r="K99" s="3">
        <v>3.4457719244786573</v>
      </c>
      <c r="L99" s="14">
        <v>3.1339999999999999</v>
      </c>
      <c r="M99" s="3">
        <v>3.1969446473628786</v>
      </c>
      <c r="N99" s="3">
        <v>3.3710957629101577</v>
      </c>
      <c r="O99" s="14">
        <v>3.24</v>
      </c>
      <c r="P99" s="3">
        <v>2.7844191794539288</v>
      </c>
      <c r="Q99" s="3">
        <v>3.481666678765305</v>
      </c>
      <c r="R99" s="3">
        <v>3.585378805476807</v>
      </c>
      <c r="S99" s="14">
        <v>2.97</v>
      </c>
      <c r="T99" s="3">
        <v>3.1642424162683223</v>
      </c>
      <c r="U99" s="3">
        <v>4.8423232640363283</v>
      </c>
      <c r="V99" s="3">
        <v>5.8926263138621602</v>
      </c>
      <c r="W99" s="14">
        <v>4.74</v>
      </c>
      <c r="X99" s="3">
        <v>6.6283838703719029</v>
      </c>
      <c r="Y99" s="3">
        <v>7.1813131523940914</v>
      </c>
      <c r="Z99" s="3">
        <v>9.2523232912582625</v>
      </c>
      <c r="AA99" s="14">
        <v>8.31</v>
      </c>
      <c r="AB99" s="3">
        <v>8.3230050648950975</v>
      </c>
      <c r="AC99" s="3">
        <v>10.732979903751222</v>
      </c>
      <c r="AD99" s="3">
        <v>6.1574999727780657</v>
      </c>
      <c r="AE99" s="14">
        <v>6.57</v>
      </c>
      <c r="AF99" s="3">
        <v>6.0398484705500941</v>
      </c>
      <c r="AG99" s="3">
        <v>4.5280807479542444</v>
      </c>
      <c r="AH99" s="3">
        <v>5.2648989561694552</v>
      </c>
      <c r="AI99" s="3">
        <v>6.23</v>
      </c>
      <c r="AJ99" s="3">
        <v>4.3466666061734776</v>
      </c>
      <c r="AK99" s="3">
        <v>3.8786867931620392</v>
      </c>
      <c r="AL99" s="3">
        <v>4.5178787328849799</v>
      </c>
      <c r="AM99" s="3">
        <v>4.6662625760349483</v>
      </c>
      <c r="AN99" s="3"/>
      <c r="AP99" s="7">
        <v>1989</v>
      </c>
      <c r="AQ99" s="7" t="s">
        <v>13</v>
      </c>
      <c r="AR99" s="3">
        <f t="shared" si="14"/>
        <v>3.5307533364789792</v>
      </c>
    </row>
    <row r="100" spans="4:44" x14ac:dyDescent="0.2">
      <c r="D100">
        <v>322</v>
      </c>
      <c r="E100" s="3">
        <v>4.0904549688204401</v>
      </c>
      <c r="F100" s="3">
        <v>3.88</v>
      </c>
      <c r="G100" s="3">
        <v>3.1413273543196119</v>
      </c>
      <c r="H100" s="3">
        <v>2.6436487270251918</v>
      </c>
      <c r="I100" s="14">
        <v>2.48</v>
      </c>
      <c r="J100" s="3">
        <v>2.4924327843055876</v>
      </c>
      <c r="K100" s="3">
        <v>2.4767882694047181</v>
      </c>
      <c r="L100" s="14">
        <v>2.2919999999999998</v>
      </c>
      <c r="M100" s="3">
        <v>2.336348559198961</v>
      </c>
      <c r="N100" s="3">
        <v>2.5331745050075702</v>
      </c>
      <c r="O100" s="14">
        <v>2.5299999999999998</v>
      </c>
      <c r="P100" s="3">
        <v>2.2647565421386817</v>
      </c>
      <c r="Q100" s="3">
        <v>2.7668161663817328</v>
      </c>
      <c r="R100" s="3">
        <v>3.04063241078528</v>
      </c>
      <c r="S100" s="14">
        <v>2.7</v>
      </c>
      <c r="T100" s="3">
        <v>2.7189760008124466</v>
      </c>
      <c r="U100" s="3">
        <v>3.8870584269895265</v>
      </c>
      <c r="V100" s="3">
        <v>4.8586393953829967</v>
      </c>
      <c r="W100" s="14">
        <v>4.1500000000000004</v>
      </c>
      <c r="X100" s="3">
        <v>5.5432293421389058</v>
      </c>
      <c r="Y100" s="3">
        <v>6.561963775656352</v>
      </c>
      <c r="Z100" s="3">
        <v>8.4383684788053941</v>
      </c>
      <c r="AA100" s="14">
        <v>8.42</v>
      </c>
      <c r="AB100" s="3">
        <v>8.0443283652155007</v>
      </c>
      <c r="AC100" s="3">
        <v>9.4758588418525278</v>
      </c>
      <c r="AD100" s="3">
        <v>6.3244183032520134</v>
      </c>
      <c r="AE100" s="14">
        <v>5.55</v>
      </c>
      <c r="AF100" s="3">
        <v>5.249436260845302</v>
      </c>
      <c r="AG100" s="3">
        <v>4.1449548794684015</v>
      </c>
      <c r="AH100" s="3">
        <v>4.4800475933086599</v>
      </c>
      <c r="AI100" s="3">
        <v>5.36</v>
      </c>
      <c r="AJ100" s="3">
        <v>4.1987807092256126</v>
      </c>
      <c r="AK100" s="3">
        <v>3.5447136203270535</v>
      </c>
      <c r="AL100" s="3">
        <v>3.9218520821229621</v>
      </c>
      <c r="AM100" s="3">
        <v>4.1363767814579706</v>
      </c>
      <c r="AN100" s="3"/>
      <c r="AP100" s="7">
        <v>1989</v>
      </c>
      <c r="AQ100" s="7" t="s">
        <v>14</v>
      </c>
      <c r="AR100" s="3">
        <f t="shared" si="14"/>
        <v>2.4924327843055876</v>
      </c>
    </row>
    <row r="101" spans="4:44" x14ac:dyDescent="0.2">
      <c r="D101">
        <v>323</v>
      </c>
      <c r="E101" s="3">
        <v>5.2712857880292345</v>
      </c>
      <c r="F101" s="3">
        <v>4.95</v>
      </c>
      <c r="G101" s="3">
        <v>4.195711644101813</v>
      </c>
      <c r="H101" s="3">
        <v>3.9194257281176057</v>
      </c>
      <c r="I101" s="14">
        <v>4.01</v>
      </c>
      <c r="J101" s="3">
        <v>3.9767974837515125</v>
      </c>
      <c r="K101" s="3">
        <v>3.9068904097548725</v>
      </c>
      <c r="L101" s="14">
        <v>3.6</v>
      </c>
      <c r="M101" s="3">
        <v>3.7875537103952457</v>
      </c>
      <c r="N101" s="3">
        <v>4.0947373413268657</v>
      </c>
      <c r="O101" s="14">
        <v>4.08</v>
      </c>
      <c r="P101" s="3">
        <v>3.6229178965557782</v>
      </c>
      <c r="Q101" s="3">
        <v>4.3676826298135101</v>
      </c>
      <c r="R101" s="3">
        <v>4.4936747342741956</v>
      </c>
      <c r="S101" s="14">
        <v>3.87</v>
      </c>
      <c r="T101" s="3">
        <v>3.8886864485320052</v>
      </c>
      <c r="U101" s="3">
        <v>5.4543044690566234</v>
      </c>
      <c r="V101" s="3">
        <v>6.365451439892059</v>
      </c>
      <c r="W101" s="14">
        <v>4.9800000000000004</v>
      </c>
      <c r="X101" s="3">
        <v>6.6757290742796576</v>
      </c>
      <c r="Y101" s="3">
        <v>6.9792197337659641</v>
      </c>
      <c r="Z101" s="3">
        <v>8.865340386137019</v>
      </c>
      <c r="AA101" s="14">
        <v>7.61</v>
      </c>
      <c r="AB101" s="3">
        <v>7.9270543400054629</v>
      </c>
      <c r="AC101" s="3">
        <v>10.742998142460529</v>
      </c>
      <c r="AD101" s="3">
        <v>6.2764640829196034</v>
      </c>
      <c r="AE101" s="14">
        <v>7.01</v>
      </c>
      <c r="AF101" s="3">
        <v>6.4859205284022154</v>
      </c>
      <c r="AG101" s="3">
        <v>4.9384863245631649</v>
      </c>
      <c r="AH101" s="3">
        <v>5.7352484259744578</v>
      </c>
      <c r="AI101" s="3">
        <v>6.77</v>
      </c>
      <c r="AJ101" s="3">
        <v>4.8065868509324519</v>
      </c>
      <c r="AK101" s="3">
        <v>4.3187084320732438</v>
      </c>
      <c r="AL101" s="3">
        <v>4.9850789553931385</v>
      </c>
      <c r="AM101" s="3">
        <v>5.1397721125923992</v>
      </c>
      <c r="AN101" s="3"/>
      <c r="AP101" s="7">
        <v>1989</v>
      </c>
      <c r="AQ101" s="7" t="s">
        <v>15</v>
      </c>
      <c r="AR101" s="3">
        <f t="shared" si="14"/>
        <v>3.9767974837515125</v>
      </c>
    </row>
    <row r="102" spans="4:44" x14ac:dyDescent="0.2">
      <c r="D102">
        <v>324</v>
      </c>
      <c r="E102" s="3">
        <v>3.473636999631355</v>
      </c>
      <c r="F102" s="3">
        <v>3.24</v>
      </c>
      <c r="G102" s="3">
        <v>2.5375617471762153</v>
      </c>
      <c r="H102" s="3">
        <v>2.1780594760154055</v>
      </c>
      <c r="I102" s="14">
        <v>2.09</v>
      </c>
      <c r="J102" s="3">
        <v>2.1236546465495199</v>
      </c>
      <c r="K102" s="3">
        <v>2.132369464247561</v>
      </c>
      <c r="L102" s="14">
        <v>1.9670000000000001</v>
      </c>
      <c r="M102" s="3">
        <v>2.0650903944109933</v>
      </c>
      <c r="N102" s="3">
        <v>2.2490143831346754</v>
      </c>
      <c r="O102" s="14">
        <v>2.2000000000000002</v>
      </c>
      <c r="P102" s="3">
        <v>1.9732904449086641</v>
      </c>
      <c r="Q102" s="3">
        <v>2.6205563328827681</v>
      </c>
      <c r="R102" s="3">
        <v>2.8178546660112986</v>
      </c>
      <c r="S102" s="14">
        <v>2.4700000000000002</v>
      </c>
      <c r="T102" s="3">
        <v>2.5192924169636304</v>
      </c>
      <c r="U102" s="3">
        <v>3.6935037210411945</v>
      </c>
      <c r="V102" s="3">
        <v>4.3917878036474782</v>
      </c>
      <c r="W102" s="14">
        <v>3.42</v>
      </c>
      <c r="X102" s="3">
        <v>4.9924936376976206</v>
      </c>
      <c r="Y102" s="3">
        <v>5.5525602769927023</v>
      </c>
      <c r="Z102" s="3">
        <v>7.2635054700274218</v>
      </c>
      <c r="AA102" s="14">
        <v>6.69</v>
      </c>
      <c r="AB102" s="3">
        <v>6.5746389716863227</v>
      </c>
      <c r="AC102" s="3">
        <v>8.2764546071720755</v>
      </c>
      <c r="AD102" s="3">
        <v>4.6824982510137723</v>
      </c>
      <c r="AE102" s="14">
        <v>4.87</v>
      </c>
      <c r="AF102" s="3">
        <v>4.59002433386582</v>
      </c>
      <c r="AG102" s="3">
        <v>3.5658715577947295</v>
      </c>
      <c r="AH102" s="3">
        <v>4.2464035568116767</v>
      </c>
      <c r="AI102" s="3">
        <v>5.0999999999999996</v>
      </c>
      <c r="AJ102" s="3">
        <v>3.6722183355861602</v>
      </c>
      <c r="AK102" s="3">
        <v>3.317436225034843</v>
      </c>
      <c r="AL102" s="3">
        <v>3.8020166687146912</v>
      </c>
      <c r="AM102" s="3">
        <v>3.9145085574260845</v>
      </c>
      <c r="AN102" s="3"/>
      <c r="AP102" s="7">
        <v>1989</v>
      </c>
      <c r="AQ102" s="7" t="s">
        <v>16</v>
      </c>
      <c r="AR102" s="3">
        <f t="shared" si="14"/>
        <v>2.1236546465495199</v>
      </c>
    </row>
    <row r="103" spans="4:44" x14ac:dyDescent="0.2">
      <c r="D103">
        <v>325</v>
      </c>
      <c r="E103" s="3">
        <v>3.2492958894637485</v>
      </c>
      <c r="F103" s="3">
        <v>3.02</v>
      </c>
      <c r="G103" s="3">
        <v>2.3582497110171383</v>
      </c>
      <c r="H103" s="3">
        <v>2.0262234961918821</v>
      </c>
      <c r="I103" s="14">
        <v>1.97</v>
      </c>
      <c r="J103" s="3">
        <v>1.9912962906578993</v>
      </c>
      <c r="K103" s="3">
        <v>1.9871590134044983</v>
      </c>
      <c r="L103" s="14">
        <v>1.8109999999999999</v>
      </c>
      <c r="M103" s="3">
        <v>1.9373536778071139</v>
      </c>
      <c r="N103" s="3">
        <v>2.1579340306122998</v>
      </c>
      <c r="O103" s="14">
        <v>2.15</v>
      </c>
      <c r="P103" s="3">
        <v>1.9136874600250557</v>
      </c>
      <c r="Q103" s="3">
        <v>2.5327437517387819</v>
      </c>
      <c r="R103" s="3">
        <v>2.7312038540007855</v>
      </c>
      <c r="S103" s="14">
        <v>2.38</v>
      </c>
      <c r="T103" s="3">
        <v>2.4221449318737847</v>
      </c>
      <c r="U103" s="3">
        <v>3.5844207132869519</v>
      </c>
      <c r="V103" s="3">
        <v>4.3071638128709724</v>
      </c>
      <c r="W103" s="14">
        <v>3.37</v>
      </c>
      <c r="X103" s="3">
        <v>5.0939205820964073</v>
      </c>
      <c r="Y103" s="3">
        <v>5.8879987227557464</v>
      </c>
      <c r="Z103" s="3">
        <v>7.7903307702499802</v>
      </c>
      <c r="AA103" s="14">
        <v>7.47</v>
      </c>
      <c r="AB103" s="3">
        <v>7.1550866357588569</v>
      </c>
      <c r="AC103" s="3">
        <v>8.6437958837231523</v>
      </c>
      <c r="AD103" s="3">
        <v>4.9573602346229464</v>
      </c>
      <c r="AE103" s="14">
        <v>4.8600000000000003</v>
      </c>
      <c r="AF103" s="3">
        <v>4.5248374278200831</v>
      </c>
      <c r="AG103" s="3">
        <v>3.4434753993472751</v>
      </c>
      <c r="AH103" s="3">
        <v>4.0237372866731231</v>
      </c>
      <c r="AI103" s="3">
        <v>4.82</v>
      </c>
      <c r="AJ103" s="3">
        <v>3.4335664071307423</v>
      </c>
      <c r="AK103" s="3">
        <v>3.0456885121070996</v>
      </c>
      <c r="AL103" s="3">
        <v>3.5142218575253517</v>
      </c>
      <c r="AM103" s="3">
        <v>3.6380544242942907</v>
      </c>
      <c r="AN103" s="3"/>
      <c r="AP103" s="7">
        <v>1989</v>
      </c>
      <c r="AQ103" s="7" t="s">
        <v>17</v>
      </c>
      <c r="AR103" s="3">
        <f t="shared" si="14"/>
        <v>1.9912962906578993</v>
      </c>
    </row>
    <row r="104" spans="4:44" x14ac:dyDescent="0.2">
      <c r="D104">
        <v>326</v>
      </c>
      <c r="E104" s="3">
        <v>4.5789316002288709</v>
      </c>
      <c r="F104" s="3">
        <v>4.34</v>
      </c>
      <c r="G104" s="3">
        <v>3.632488103881069</v>
      </c>
      <c r="H104" s="3">
        <v>3.2057490338495396</v>
      </c>
      <c r="I104" s="14">
        <v>3.15</v>
      </c>
      <c r="J104" s="3">
        <v>3.2292244437572579</v>
      </c>
      <c r="K104" s="3">
        <v>3.2787959677894869</v>
      </c>
      <c r="L104" s="14">
        <v>3.1349999999999998</v>
      </c>
      <c r="M104" s="3">
        <v>3.225864951110522</v>
      </c>
      <c r="N104" s="3">
        <v>3.4872873632715526</v>
      </c>
      <c r="O104" s="14">
        <v>3.52</v>
      </c>
      <c r="P104" s="3">
        <v>3.162726800683203</v>
      </c>
      <c r="Q104" s="3">
        <v>3.6775662455993761</v>
      </c>
      <c r="R104" s="3">
        <v>3.9245298180941255</v>
      </c>
      <c r="S104" s="14">
        <v>3.48</v>
      </c>
      <c r="T104" s="3">
        <v>3.4735902377487706</v>
      </c>
      <c r="U104" s="3">
        <v>4.7650625785097898</v>
      </c>
      <c r="V104" s="3">
        <v>5.8219723456966213</v>
      </c>
      <c r="W104" s="14">
        <v>4.9800000000000004</v>
      </c>
      <c r="X104" s="3">
        <v>6.3773113125759924</v>
      </c>
      <c r="Y104" s="3">
        <v>7.3228995881687258</v>
      </c>
      <c r="Z104" s="3">
        <v>9.2510540396435061</v>
      </c>
      <c r="AA104" s="14">
        <v>9.02</v>
      </c>
      <c r="AB104" s="3">
        <v>8.7638079230362713</v>
      </c>
      <c r="AC104" s="3">
        <v>10.550934659603755</v>
      </c>
      <c r="AD104" s="3">
        <v>7.1257131894960626</v>
      </c>
      <c r="AE104" s="14">
        <v>6.45</v>
      </c>
      <c r="AF104" s="3">
        <v>6.2451780878857592</v>
      </c>
      <c r="AG104" s="3">
        <v>5.1342603625398677</v>
      </c>
      <c r="AH104" s="3">
        <v>5.662446802154574</v>
      </c>
      <c r="AI104" s="3">
        <v>6.79</v>
      </c>
      <c r="AJ104" s="3">
        <v>5.465485597609729</v>
      </c>
      <c r="AK104" s="3">
        <v>4.7394429056650011</v>
      </c>
      <c r="AL104" s="3">
        <v>5.1705447725880092</v>
      </c>
      <c r="AM104" s="3">
        <v>5.4085041403052356</v>
      </c>
      <c r="AN104" s="3"/>
      <c r="AP104" s="7">
        <v>1989</v>
      </c>
      <c r="AQ104" s="7" t="s">
        <v>18</v>
      </c>
      <c r="AR104" s="3">
        <f t="shared" si="14"/>
        <v>3.2292244437572579</v>
      </c>
    </row>
    <row r="105" spans="4:44" x14ac:dyDescent="0.2">
      <c r="D105">
        <v>327</v>
      </c>
      <c r="E105" s="3">
        <v>4.4126663990149426</v>
      </c>
      <c r="F105" s="3">
        <v>4.18</v>
      </c>
      <c r="G105" s="3">
        <v>3.3981878474267391</v>
      </c>
      <c r="H105" s="3">
        <v>2.9022363198387602</v>
      </c>
      <c r="I105" s="14">
        <v>2.75</v>
      </c>
      <c r="J105" s="3">
        <v>2.7565856181578048</v>
      </c>
      <c r="K105" s="3">
        <v>2.7333536914057608</v>
      </c>
      <c r="L105" s="14">
        <v>2.5270000000000001</v>
      </c>
      <c r="M105" s="3">
        <v>2.8485244582987916</v>
      </c>
      <c r="N105" s="3">
        <v>3.3251510566138549</v>
      </c>
      <c r="O105" s="14">
        <v>3.57</v>
      </c>
      <c r="P105" s="3">
        <v>3.0869119647716419</v>
      </c>
      <c r="Q105" s="3">
        <v>3.4577754958906493</v>
      </c>
      <c r="R105" s="3">
        <v>3.5260148991605336</v>
      </c>
      <c r="S105" s="14">
        <v>2.95</v>
      </c>
      <c r="T105" s="3">
        <v>2.9321357927290528</v>
      </c>
      <c r="U105" s="3">
        <v>4.1460847170427808</v>
      </c>
      <c r="V105" s="3">
        <v>5.0768451359738949</v>
      </c>
      <c r="W105" s="14">
        <v>4.2</v>
      </c>
      <c r="X105" s="3">
        <v>5.6757467534949191</v>
      </c>
      <c r="Y105" s="3">
        <v>6.5848250292397417</v>
      </c>
      <c r="Z105" s="3">
        <v>8.4929344931550244</v>
      </c>
      <c r="AA105" s="14">
        <v>8.26</v>
      </c>
      <c r="AB105" s="3">
        <v>8.0377120193733962</v>
      </c>
      <c r="AC105" s="3">
        <v>9.7649827142275498</v>
      </c>
      <c r="AD105" s="3">
        <v>6.3723882480137384</v>
      </c>
      <c r="AE105" s="14">
        <v>5.9</v>
      </c>
      <c r="AF105" s="3">
        <v>5.4707641275456895</v>
      </c>
      <c r="AG105" s="3">
        <v>4.1907031899913587</v>
      </c>
      <c r="AH105" s="3">
        <v>4.5294049860161802</v>
      </c>
      <c r="AI105" s="3">
        <v>5.36</v>
      </c>
      <c r="AJ105" s="3">
        <v>4.0407541504225062</v>
      </c>
      <c r="AK105" s="3">
        <v>3.4126549100122245</v>
      </c>
      <c r="AL105" s="3">
        <v>3.8464556979570492</v>
      </c>
      <c r="AM105" s="3">
        <v>4.05147283870292</v>
      </c>
      <c r="AN105" s="3"/>
      <c r="AP105" s="7">
        <v>1989</v>
      </c>
      <c r="AQ105" s="7" t="s">
        <v>19</v>
      </c>
      <c r="AR105" s="3">
        <f t="shared" si="14"/>
        <v>2.7565856181578048</v>
      </c>
    </row>
    <row r="106" spans="4:44" x14ac:dyDescent="0.2">
      <c r="D106">
        <v>331</v>
      </c>
      <c r="E106" s="3">
        <v>4.2915919961718938</v>
      </c>
      <c r="F106" s="3">
        <v>4.12</v>
      </c>
      <c r="G106" s="3">
        <v>3.4637217380836729</v>
      </c>
      <c r="H106" s="3">
        <v>2.9499647686242345</v>
      </c>
      <c r="I106" s="14">
        <v>2.78</v>
      </c>
      <c r="J106" s="3">
        <v>2.7650232828711307</v>
      </c>
      <c r="K106" s="3">
        <v>2.7222922747969558</v>
      </c>
      <c r="L106" s="14">
        <v>2.532</v>
      </c>
      <c r="M106" s="3">
        <v>2.5230625867176792</v>
      </c>
      <c r="N106" s="3">
        <v>2.698948002311973</v>
      </c>
      <c r="O106" s="14">
        <v>2.72</v>
      </c>
      <c r="P106" s="3">
        <v>2.477027902248472</v>
      </c>
      <c r="Q106" s="3">
        <v>2.8435281824238663</v>
      </c>
      <c r="R106" s="3">
        <v>3.1671538812199391</v>
      </c>
      <c r="S106" s="14">
        <v>2.89</v>
      </c>
      <c r="T106" s="3">
        <v>2.7666870923155233</v>
      </c>
      <c r="U106" s="3">
        <v>3.6901241873105963</v>
      </c>
      <c r="V106" s="3">
        <v>4.6411531285257865</v>
      </c>
      <c r="W106" s="14">
        <v>4.08</v>
      </c>
      <c r="X106" s="3">
        <v>5.1364779819632655</v>
      </c>
      <c r="Y106" s="3">
        <v>6.3223296454623972</v>
      </c>
      <c r="Z106" s="3">
        <v>8.0626842622761892</v>
      </c>
      <c r="AA106" s="14">
        <v>8.39</v>
      </c>
      <c r="AB106" s="3">
        <v>7.9427331162932004</v>
      </c>
      <c r="AC106" s="3">
        <v>9.1067111711509341</v>
      </c>
      <c r="AD106" s="3">
        <v>6.6855402488785485</v>
      </c>
      <c r="AE106" s="14">
        <v>5.37</v>
      </c>
      <c r="AF106" s="3">
        <v>5.1398572634461797</v>
      </c>
      <c r="AG106" s="3">
        <v>4.1462098555296159</v>
      </c>
      <c r="AH106" s="3">
        <v>4.2486831838334016</v>
      </c>
      <c r="AI106" s="3">
        <v>5.1100000000000003</v>
      </c>
      <c r="AJ106" s="3">
        <v>4.2642286474602908</v>
      </c>
      <c r="AK106" s="3">
        <v>3.4604077175555412</v>
      </c>
      <c r="AL106" s="3">
        <v>3.7198918980624116</v>
      </c>
      <c r="AM106" s="3">
        <v>3.9863543905598009</v>
      </c>
      <c r="AN106" s="3"/>
      <c r="AP106" s="7">
        <v>1989</v>
      </c>
      <c r="AQ106" s="7" t="s">
        <v>20</v>
      </c>
      <c r="AR106" s="3">
        <f t="shared" si="14"/>
        <v>2.7650232828711307</v>
      </c>
    </row>
    <row r="107" spans="4:44" x14ac:dyDescent="0.2">
      <c r="D107">
        <v>332</v>
      </c>
      <c r="E107" s="3">
        <v>4.9766997364779595</v>
      </c>
      <c r="F107" s="3">
        <v>4.6900000000000004</v>
      </c>
      <c r="G107" s="3">
        <v>3.9420311480060919</v>
      </c>
      <c r="H107" s="3">
        <v>3.5818812133328226</v>
      </c>
      <c r="I107" s="14">
        <v>3.6</v>
      </c>
      <c r="J107" s="3">
        <v>3.6204761400771392</v>
      </c>
      <c r="K107" s="3">
        <v>3.6068604557288735</v>
      </c>
      <c r="L107" s="14">
        <v>3.3730000000000002</v>
      </c>
      <c r="M107" s="3">
        <v>3.4076000345613111</v>
      </c>
      <c r="N107" s="3">
        <v>3.5880294186346182</v>
      </c>
      <c r="O107" s="14">
        <v>3.49</v>
      </c>
      <c r="P107" s="3">
        <v>3.1048966627374357</v>
      </c>
      <c r="Q107" s="3">
        <v>3.7810193955472595</v>
      </c>
      <c r="R107" s="3">
        <v>4.0047539784805348</v>
      </c>
      <c r="S107" s="14">
        <v>3.49</v>
      </c>
      <c r="T107" s="3">
        <v>3.5185122027716145</v>
      </c>
      <c r="U107" s="3">
        <v>5.0039497926710998</v>
      </c>
      <c r="V107" s="3">
        <v>6.0362043738982356</v>
      </c>
      <c r="W107" s="14">
        <v>4.92</v>
      </c>
      <c r="X107" s="3">
        <v>6.6343050582111953</v>
      </c>
      <c r="Y107" s="3">
        <v>7.4090860996099392</v>
      </c>
      <c r="Z107" s="3">
        <v>9.4952625237280319</v>
      </c>
      <c r="AA107" s="14">
        <v>8.8699999999999992</v>
      </c>
      <c r="AB107" s="3">
        <v>8.7719982574925357</v>
      </c>
      <c r="AC107" s="3">
        <v>10.999855963540529</v>
      </c>
      <c r="AD107" s="3">
        <v>6.8347440465588889</v>
      </c>
      <c r="AE107" s="14">
        <v>6.73</v>
      </c>
      <c r="AF107" s="3">
        <v>6.2370728766195835</v>
      </c>
      <c r="AG107" s="3">
        <v>4.7556885023836504</v>
      </c>
      <c r="AH107" s="3">
        <v>5.3120772905139404</v>
      </c>
      <c r="AI107" s="3">
        <v>6.3</v>
      </c>
      <c r="AJ107" s="3">
        <v>4.6183178796152129</v>
      </c>
      <c r="AK107" s="3">
        <v>3.9944919496146412</v>
      </c>
      <c r="AL107" s="3">
        <v>4.5556816015385291</v>
      </c>
      <c r="AM107" s="3">
        <v>4.757501737032678</v>
      </c>
      <c r="AN107" s="3"/>
      <c r="AP107" s="7">
        <v>1989</v>
      </c>
      <c r="AQ107" s="7" t="s">
        <v>21</v>
      </c>
      <c r="AR107" s="3">
        <f t="shared" si="14"/>
        <v>3.6204761400771392</v>
      </c>
    </row>
    <row r="108" spans="4:44" x14ac:dyDescent="0.2">
      <c r="D108">
        <v>333</v>
      </c>
      <c r="E108" s="3">
        <v>4.987278753440413</v>
      </c>
      <c r="F108" s="3">
        <v>4.67</v>
      </c>
      <c r="G108" s="3">
        <v>3.8851676250323601</v>
      </c>
      <c r="H108" s="3">
        <v>3.5401508318372534</v>
      </c>
      <c r="I108" s="14">
        <v>3.6</v>
      </c>
      <c r="J108" s="3">
        <v>3.6549645398270476</v>
      </c>
      <c r="K108" s="3">
        <v>3.6739112264619589</v>
      </c>
      <c r="L108" s="14">
        <v>3.45</v>
      </c>
      <c r="M108" s="3">
        <v>3.5390477699434251</v>
      </c>
      <c r="N108" s="3">
        <v>3.779984706957928</v>
      </c>
      <c r="O108" s="14">
        <v>3.71</v>
      </c>
      <c r="P108" s="3">
        <v>3.2774841618615538</v>
      </c>
      <c r="Q108" s="3">
        <v>4.0222612677383891</v>
      </c>
      <c r="R108" s="3">
        <v>4.24086035480879</v>
      </c>
      <c r="S108" s="14">
        <v>3.66</v>
      </c>
      <c r="T108" s="3">
        <v>3.7260163982066343</v>
      </c>
      <c r="U108" s="3">
        <v>5.3847656700737137</v>
      </c>
      <c r="V108" s="3">
        <v>6.5085068377887403</v>
      </c>
      <c r="W108" s="14">
        <v>5.28</v>
      </c>
      <c r="X108" s="3">
        <v>7.3154310858315963</v>
      </c>
      <c r="Y108" s="3">
        <v>8.2336128908620587</v>
      </c>
      <c r="Z108" s="3">
        <v>10.628880037577503</v>
      </c>
      <c r="AA108" s="14">
        <v>10</v>
      </c>
      <c r="AB108" s="3">
        <v>9.7434318442179091</v>
      </c>
      <c r="AC108" s="3">
        <v>12.03623060599142</v>
      </c>
      <c r="AD108" s="3">
        <v>7.2271749092427173</v>
      </c>
      <c r="AE108" s="14">
        <v>7.06</v>
      </c>
      <c r="AF108" s="3">
        <v>6.6061188789413237</v>
      </c>
      <c r="AG108" s="3">
        <v>5.0776182994852306</v>
      </c>
      <c r="AH108" s="3">
        <v>5.8180779076913058</v>
      </c>
      <c r="AI108" s="3">
        <v>6.98</v>
      </c>
      <c r="AJ108" s="3">
        <v>5.1009391419489098</v>
      </c>
      <c r="AK108" s="3">
        <v>4.4588177577261652</v>
      </c>
      <c r="AL108" s="3">
        <v>5.0884243846726331</v>
      </c>
      <c r="AM108" s="3">
        <v>5.2954450565931834</v>
      </c>
      <c r="AN108" s="3"/>
      <c r="AP108" s="7">
        <v>1989</v>
      </c>
      <c r="AQ108" s="7" t="s">
        <v>22</v>
      </c>
      <c r="AR108" s="3">
        <f t="shared" si="14"/>
        <v>3.6549645398270476</v>
      </c>
    </row>
    <row r="109" spans="4:44" x14ac:dyDescent="0.2">
      <c r="D109">
        <v>334</v>
      </c>
      <c r="E109" s="3">
        <v>4.9114425252991518</v>
      </c>
      <c r="F109" s="3">
        <v>4.6839999999999993</v>
      </c>
      <c r="G109" s="3">
        <v>4.0113349861242895</v>
      </c>
      <c r="H109" s="3">
        <v>3.5598405086700557</v>
      </c>
      <c r="I109" s="14">
        <v>3.5229999999999997</v>
      </c>
      <c r="J109" s="3">
        <v>3.5626380637921522</v>
      </c>
      <c r="K109" s="3">
        <v>3.5693505530066951</v>
      </c>
      <c r="L109" s="14">
        <v>3.3838999999999997</v>
      </c>
      <c r="M109" s="3">
        <v>3.390370236848042</v>
      </c>
      <c r="N109" s="3">
        <v>3.6113020119878652</v>
      </c>
      <c r="O109" s="14">
        <v>3.6230000000000002</v>
      </c>
      <c r="P109" s="3">
        <v>3.2837173053569924</v>
      </c>
      <c r="Q109" s="3">
        <v>3.7603866274360946</v>
      </c>
      <c r="R109" s="3">
        <v>4.1082942486953788</v>
      </c>
      <c r="S109" s="14">
        <v>3.71</v>
      </c>
      <c r="T109" s="3">
        <v>3.662897355098258</v>
      </c>
      <c r="U109" s="3">
        <v>4.9480791608419787</v>
      </c>
      <c r="V109" s="3">
        <v>6.1755082875558518</v>
      </c>
      <c r="W109" s="14">
        <v>5.47</v>
      </c>
      <c r="X109" s="3">
        <v>6.6635800438970669</v>
      </c>
      <c r="Y109" s="3">
        <v>7.8103098430241049</v>
      </c>
      <c r="Z109" s="3">
        <v>9.7647440605816662</v>
      </c>
      <c r="AA109" s="14">
        <v>9.7799999999999994</v>
      </c>
      <c r="AB109" s="3">
        <v>9.3683166022729054</v>
      </c>
      <c r="AC109" s="3">
        <v>11.023122057408338</v>
      </c>
      <c r="AD109" s="3">
        <v>7.8497665734824738</v>
      </c>
      <c r="AE109" s="14">
        <v>6.56</v>
      </c>
      <c r="AF109" s="3">
        <v>6.342918461769802</v>
      </c>
      <c r="AG109" s="3">
        <v>5.1680858699331065</v>
      </c>
      <c r="AH109" s="3">
        <v>5.4851281653017336</v>
      </c>
      <c r="AI109" s="3">
        <v>6.65</v>
      </c>
      <c r="AJ109" s="3">
        <v>5.4782087683181775</v>
      </c>
      <c r="AK109" s="3">
        <v>4.548631614483492</v>
      </c>
      <c r="AL109" s="3">
        <v>4.9166873038763601</v>
      </c>
      <c r="AM109" s="3">
        <v>5.2238974648800349</v>
      </c>
      <c r="AP109" s="7">
        <v>1989</v>
      </c>
      <c r="AQ109" s="7" t="s">
        <v>23</v>
      </c>
      <c r="AR109" s="3">
        <f t="shared" si="14"/>
        <v>3.5626380637921522</v>
      </c>
    </row>
    <row r="110" spans="4:44" x14ac:dyDescent="0.2">
      <c r="D110">
        <v>335</v>
      </c>
      <c r="E110" s="3">
        <v>4.9763195610515565</v>
      </c>
      <c r="F110" s="3">
        <v>4.72</v>
      </c>
      <c r="G110" s="3">
        <v>3.9559342578273275</v>
      </c>
      <c r="H110" s="3">
        <v>3.495849565220615</v>
      </c>
      <c r="I110" s="14">
        <v>3.43</v>
      </c>
      <c r="J110" s="3">
        <v>3.4836563622288823</v>
      </c>
      <c r="K110" s="3">
        <v>3.5047818446028134</v>
      </c>
      <c r="L110" s="14">
        <v>3.32</v>
      </c>
      <c r="M110" s="3">
        <v>3.3627936787721002</v>
      </c>
      <c r="N110" s="3">
        <v>3.583437406417457</v>
      </c>
      <c r="O110" s="14">
        <v>3.56</v>
      </c>
      <c r="P110" s="3">
        <v>3.1493883719823828</v>
      </c>
      <c r="Q110" s="3">
        <v>3.6752595601776203</v>
      </c>
      <c r="R110" s="3">
        <v>3.9057452686033329</v>
      </c>
      <c r="S110" s="14">
        <v>3.4</v>
      </c>
      <c r="T110" s="3">
        <v>3.3737091546381959</v>
      </c>
      <c r="U110" s="3">
        <v>4.7336051349425148</v>
      </c>
      <c r="V110" s="3">
        <v>5.8313580443156274</v>
      </c>
      <c r="W110" s="14">
        <v>4.9000000000000004</v>
      </c>
      <c r="X110" s="3">
        <v>6.4715368874614017</v>
      </c>
      <c r="Y110" s="3">
        <v>7.5341486876788437</v>
      </c>
      <c r="Z110" s="3">
        <v>9.658934724099403</v>
      </c>
      <c r="AA110" s="14">
        <v>9.4600000000000009</v>
      </c>
      <c r="AB110" s="3">
        <v>9.2027965234005009</v>
      </c>
      <c r="AC110" s="3">
        <v>11.129902081243566</v>
      </c>
      <c r="AD110" s="3">
        <v>7.4568571716223815</v>
      </c>
      <c r="AE110" s="14">
        <v>6.78</v>
      </c>
      <c r="AF110" s="3">
        <v>6.316781486207236</v>
      </c>
      <c r="AG110" s="3">
        <v>4.8875734954380503</v>
      </c>
      <c r="AH110" s="3">
        <v>5.2210974121160172</v>
      </c>
      <c r="AI110" s="3">
        <v>6.18</v>
      </c>
      <c r="AJ110" s="3">
        <v>4.7534424044878456</v>
      </c>
      <c r="AK110" s="3">
        <v>3.9897031258454181</v>
      </c>
      <c r="AL110" s="3">
        <v>4.4548648303103899</v>
      </c>
      <c r="AM110" s="3">
        <v>4.7050177463405021</v>
      </c>
      <c r="AP110" s="7">
        <v>1989</v>
      </c>
      <c r="AQ110" s="7" t="s">
        <v>24</v>
      </c>
      <c r="AR110" s="3">
        <f t="shared" si="14"/>
        <v>3.4836563622288823</v>
      </c>
    </row>
    <row r="111" spans="4:44" x14ac:dyDescent="0.2">
      <c r="D111">
        <v>336</v>
      </c>
      <c r="E111" s="3">
        <v>4.9345379072941808</v>
      </c>
      <c r="F111" s="3">
        <v>4.6399999999999997</v>
      </c>
      <c r="G111" s="3">
        <v>3.8500831592511529</v>
      </c>
      <c r="H111" s="3">
        <v>3.4953912326789611</v>
      </c>
      <c r="I111" s="14">
        <v>3.48</v>
      </c>
      <c r="J111" s="3">
        <v>3.4465476016512624</v>
      </c>
      <c r="K111" s="3">
        <v>3.3793550601178555</v>
      </c>
      <c r="L111" s="14">
        <v>3.0950000000000002</v>
      </c>
      <c r="M111" s="3">
        <v>3.1926765878841019</v>
      </c>
      <c r="N111" s="3">
        <v>3.3977732055974204</v>
      </c>
      <c r="O111" s="14">
        <v>3.31</v>
      </c>
      <c r="P111" s="3">
        <v>2.9216004130369568</v>
      </c>
      <c r="Q111" s="3">
        <v>3.6349907755817776</v>
      </c>
      <c r="R111" s="3">
        <v>3.7811229463007674</v>
      </c>
      <c r="S111" s="14">
        <v>3.24</v>
      </c>
      <c r="T111" s="3">
        <v>3.257733352457465</v>
      </c>
      <c r="U111" s="3">
        <v>4.6936121844795071</v>
      </c>
      <c r="V111" s="3">
        <v>5.5295063905319219</v>
      </c>
      <c r="W111" s="14">
        <v>4.26</v>
      </c>
      <c r="X111" s="3">
        <v>5.9067937930154573</v>
      </c>
      <c r="Y111" s="3">
        <v>6.2772566544227946</v>
      </c>
      <c r="Z111" s="3">
        <v>8.0985914295385086</v>
      </c>
      <c r="AA111" s="14">
        <v>7.04</v>
      </c>
      <c r="AB111" s="3">
        <v>7.365670846714691</v>
      </c>
      <c r="AC111" s="3">
        <v>9.9821920834952387</v>
      </c>
      <c r="AD111" s="3">
        <v>5.9225207549409991</v>
      </c>
      <c r="AE111" s="14">
        <v>6.63</v>
      </c>
      <c r="AF111" s="3">
        <v>6.1595563561306257</v>
      </c>
      <c r="AG111" s="3">
        <v>4.7509549334723769</v>
      </c>
      <c r="AH111" s="3">
        <v>5.4913893529235285</v>
      </c>
      <c r="AI111" s="3">
        <v>6.45</v>
      </c>
      <c r="AJ111" s="3">
        <v>4.650046122091112</v>
      </c>
      <c r="AK111" s="3">
        <v>4.2027848554592069</v>
      </c>
      <c r="AL111" s="3">
        <v>4.8136782928101018</v>
      </c>
      <c r="AM111" s="3">
        <v>4.9554928407665599</v>
      </c>
      <c r="AP111" s="7">
        <v>1989</v>
      </c>
      <c r="AQ111" s="7" t="s">
        <v>25</v>
      </c>
      <c r="AR111" s="3">
        <f t="shared" si="14"/>
        <v>3.4465476016512624</v>
      </c>
    </row>
    <row r="112" spans="4:44" x14ac:dyDescent="0.2">
      <c r="D112">
        <v>337</v>
      </c>
      <c r="E112" s="3">
        <v>5.4069172157720367</v>
      </c>
      <c r="F112" s="3">
        <v>5.03</v>
      </c>
      <c r="G112" s="3">
        <v>4.1361166484217629</v>
      </c>
      <c r="H112" s="3">
        <v>3.802730673066586</v>
      </c>
      <c r="I112" s="14">
        <v>3.9</v>
      </c>
      <c r="J112" s="3">
        <v>3.9376059152342249</v>
      </c>
      <c r="K112" s="3">
        <v>3.9344717130160287</v>
      </c>
      <c r="L112" s="14">
        <v>3.6509999999999998</v>
      </c>
      <c r="M112" s="3">
        <v>3.7607717473570923</v>
      </c>
      <c r="N112" s="3">
        <v>4.0075464996104877</v>
      </c>
      <c r="O112" s="14">
        <v>3.88</v>
      </c>
      <c r="P112" s="3">
        <v>3.4828635060648434</v>
      </c>
      <c r="Q112" s="3">
        <v>4.4956765970547128</v>
      </c>
      <c r="R112" s="3">
        <v>4.7825750502613991</v>
      </c>
      <c r="S112" s="14">
        <v>4.1900000000000004</v>
      </c>
      <c r="T112" s="3">
        <v>4.1263722428503042</v>
      </c>
      <c r="U112" s="3">
        <v>5.8775310801585618</v>
      </c>
      <c r="V112" s="3">
        <v>6.8608955890423013</v>
      </c>
      <c r="W112" s="14">
        <v>5.15</v>
      </c>
      <c r="X112" s="3">
        <v>7.6630010028188966</v>
      </c>
      <c r="Y112" s="3">
        <v>8.5426940706256342</v>
      </c>
      <c r="Z112" s="3">
        <v>11.279053423531664</v>
      </c>
      <c r="AA112" s="14">
        <v>10.33</v>
      </c>
      <c r="AB112" s="3">
        <v>10.447925952557497</v>
      </c>
      <c r="AC112" s="3">
        <v>13.497430250008616</v>
      </c>
      <c r="AD112" s="3">
        <v>8.0034776566268988</v>
      </c>
      <c r="AE112" s="14">
        <v>8.61</v>
      </c>
      <c r="AF112" s="3">
        <v>7.8480640216626121</v>
      </c>
      <c r="AG112" s="3">
        <v>5.8855769116068863</v>
      </c>
      <c r="AH112" s="3">
        <v>6.673189486998985</v>
      </c>
      <c r="AI112" s="3">
        <v>7.74</v>
      </c>
      <c r="AJ112" s="3">
        <v>5.4366170147264414</v>
      </c>
      <c r="AK112" s="3">
        <v>4.8642612426281637</v>
      </c>
      <c r="AL112" s="3">
        <v>5.6460154679331289</v>
      </c>
      <c r="AM112" s="3">
        <v>5.827494127378924</v>
      </c>
      <c r="AP112" s="7">
        <v>1989</v>
      </c>
      <c r="AQ112" s="7" t="s">
        <v>26</v>
      </c>
      <c r="AR112" s="3">
        <f t="shared" si="14"/>
        <v>3.9376059152342249</v>
      </c>
    </row>
    <row r="113" spans="4:44" x14ac:dyDescent="0.2">
      <c r="D113">
        <v>339</v>
      </c>
      <c r="E113" s="3">
        <v>4.0790911612325598</v>
      </c>
      <c r="F113" s="3">
        <v>3.72</v>
      </c>
      <c r="G113" s="3">
        <v>3.2302562171407723</v>
      </c>
      <c r="H113" s="3">
        <v>3.2854670255439768</v>
      </c>
      <c r="I113" s="14">
        <v>3.74</v>
      </c>
      <c r="J113" s="3">
        <v>3.8996511912361251</v>
      </c>
      <c r="K113" s="3">
        <v>4.0242412794434639</v>
      </c>
      <c r="L113" s="14">
        <v>3.8780000000000001</v>
      </c>
      <c r="M113" s="3">
        <v>4.0894441979636955</v>
      </c>
      <c r="N113" s="3">
        <v>4.4346502368864353</v>
      </c>
      <c r="O113" s="14">
        <v>4.42</v>
      </c>
      <c r="P113" s="3">
        <v>3.8353111302997389</v>
      </c>
      <c r="Q113" s="3">
        <v>4.5938891970620173</v>
      </c>
      <c r="R113" s="3">
        <v>4.6608842866356621</v>
      </c>
      <c r="S113" s="14">
        <v>3.89</v>
      </c>
      <c r="T113" s="3">
        <v>3.8957321201182156</v>
      </c>
      <c r="U113" s="3">
        <v>5.6304216832080165</v>
      </c>
      <c r="V113" s="3">
        <v>6.6336292511944555</v>
      </c>
      <c r="W113" s="14">
        <v>5.07</v>
      </c>
      <c r="X113" s="3">
        <v>7.4078964376866985</v>
      </c>
      <c r="Y113" s="3">
        <v>8.1897311766989702</v>
      </c>
      <c r="Z113" s="3">
        <v>10.740422376597557</v>
      </c>
      <c r="AA113" s="14">
        <v>9.7799999999999994</v>
      </c>
      <c r="AB113" s="3">
        <v>9.9370121510510376</v>
      </c>
      <c r="AC113" s="3">
        <v>12.886955556133097</v>
      </c>
      <c r="AD113" s="3">
        <v>7.6974993066104593</v>
      </c>
      <c r="AE113" s="14">
        <v>8.32</v>
      </c>
      <c r="AF113" s="3">
        <v>7.5813127671085239</v>
      </c>
      <c r="AG113" s="3">
        <v>5.6988536873281532</v>
      </c>
      <c r="AH113" s="3">
        <v>6.4364301172816472</v>
      </c>
      <c r="AI113" s="3">
        <v>7.44</v>
      </c>
      <c r="AJ113" s="3">
        <v>5.2455540146899091</v>
      </c>
      <c r="AK113" s="3">
        <v>4.7002674365219477</v>
      </c>
      <c r="AL113" s="3">
        <v>5.4450491042635543</v>
      </c>
      <c r="AM113" s="3">
        <v>5.6179448485607129</v>
      </c>
      <c r="AP113" s="7">
        <v>1989</v>
      </c>
      <c r="AQ113" s="7" t="s">
        <v>27</v>
      </c>
      <c r="AR113" s="3">
        <f t="shared" si="14"/>
        <v>3.8996511912361251</v>
      </c>
    </row>
    <row r="114" spans="4:44" x14ac:dyDescent="0.2">
      <c r="AP114" s="7">
        <v>1990</v>
      </c>
      <c r="AQ114" s="7" t="s">
        <v>7</v>
      </c>
      <c r="AR114" s="3">
        <f t="shared" ref="AR114:AR134" si="15">K93</f>
        <v>2.9020005087967569</v>
      </c>
    </row>
    <row r="115" spans="4:44" x14ac:dyDescent="0.2">
      <c r="AP115" s="7">
        <v>1990</v>
      </c>
      <c r="AQ115" s="7" t="s">
        <v>8</v>
      </c>
      <c r="AR115" s="3">
        <f t="shared" si="15"/>
        <v>2.9785499952136711</v>
      </c>
    </row>
    <row r="116" spans="4:44" x14ac:dyDescent="0.2">
      <c r="AP116" s="7">
        <v>1990</v>
      </c>
      <c r="AQ116" s="7" t="s">
        <v>9</v>
      </c>
      <c r="AR116" s="3">
        <f t="shared" si="15"/>
        <v>3.5157818533635776</v>
      </c>
    </row>
    <row r="117" spans="4:44" x14ac:dyDescent="0.2">
      <c r="AP117" s="7">
        <v>1990</v>
      </c>
      <c r="AQ117" s="7" t="s">
        <v>10</v>
      </c>
      <c r="AR117" s="3">
        <f t="shared" si="15"/>
        <v>3.5166086045638871</v>
      </c>
    </row>
    <row r="118" spans="4:44" x14ac:dyDescent="0.2">
      <c r="AP118" s="7">
        <v>1990</v>
      </c>
      <c r="AQ118" s="7" t="s">
        <v>11</v>
      </c>
      <c r="AR118" s="3">
        <f t="shared" si="15"/>
        <v>4.0783543372927147</v>
      </c>
    </row>
    <row r="119" spans="4:44" x14ac:dyDescent="0.2">
      <c r="AP119" s="7">
        <v>1990</v>
      </c>
      <c r="AQ119" s="7" t="s">
        <v>12</v>
      </c>
      <c r="AR119" s="3">
        <f t="shared" si="15"/>
        <v>3.2565826100703084</v>
      </c>
    </row>
    <row r="120" spans="4:44" x14ac:dyDescent="0.2">
      <c r="AP120" s="7">
        <v>1990</v>
      </c>
      <c r="AQ120" s="7" t="s">
        <v>13</v>
      </c>
      <c r="AR120" s="3">
        <f t="shared" si="15"/>
        <v>3.4457719244786573</v>
      </c>
    </row>
    <row r="121" spans="4:44" x14ac:dyDescent="0.2">
      <c r="AP121" s="7">
        <v>1990</v>
      </c>
      <c r="AQ121" s="7" t="s">
        <v>14</v>
      </c>
      <c r="AR121" s="3">
        <f t="shared" si="15"/>
        <v>2.4767882694047181</v>
      </c>
    </row>
    <row r="122" spans="4:44" x14ac:dyDescent="0.2">
      <c r="AP122" s="7">
        <v>1990</v>
      </c>
      <c r="AQ122" s="7" t="s">
        <v>15</v>
      </c>
      <c r="AR122" s="3">
        <f t="shared" si="15"/>
        <v>3.9068904097548725</v>
      </c>
    </row>
    <row r="123" spans="4:44" x14ac:dyDescent="0.2">
      <c r="AP123" s="7">
        <v>1990</v>
      </c>
      <c r="AQ123" s="7" t="s">
        <v>16</v>
      </c>
      <c r="AR123" s="3">
        <f t="shared" si="15"/>
        <v>2.132369464247561</v>
      </c>
    </row>
    <row r="124" spans="4:44" x14ac:dyDescent="0.2">
      <c r="AP124" s="7">
        <v>1990</v>
      </c>
      <c r="AQ124" s="7" t="s">
        <v>17</v>
      </c>
      <c r="AR124" s="3">
        <f t="shared" si="15"/>
        <v>1.9871590134044983</v>
      </c>
    </row>
    <row r="125" spans="4:44" x14ac:dyDescent="0.2">
      <c r="AP125" s="7">
        <v>1990</v>
      </c>
      <c r="AQ125" s="7" t="s">
        <v>18</v>
      </c>
      <c r="AR125" s="3">
        <f t="shared" si="15"/>
        <v>3.2787959677894869</v>
      </c>
    </row>
    <row r="126" spans="4:44" x14ac:dyDescent="0.2">
      <c r="AP126" s="7">
        <v>1990</v>
      </c>
      <c r="AQ126" s="7" t="s">
        <v>19</v>
      </c>
      <c r="AR126" s="3">
        <f t="shared" si="15"/>
        <v>2.7333536914057608</v>
      </c>
    </row>
    <row r="127" spans="4:44" x14ac:dyDescent="0.2">
      <c r="AP127" s="7">
        <v>1990</v>
      </c>
      <c r="AQ127" s="7" t="s">
        <v>20</v>
      </c>
      <c r="AR127" s="3">
        <f t="shared" si="15"/>
        <v>2.7222922747969558</v>
      </c>
    </row>
    <row r="128" spans="4:44" x14ac:dyDescent="0.2">
      <c r="AP128" s="7">
        <v>1990</v>
      </c>
      <c r="AQ128" s="7" t="s">
        <v>21</v>
      </c>
      <c r="AR128" s="3">
        <f t="shared" si="15"/>
        <v>3.6068604557288735</v>
      </c>
    </row>
    <row r="129" spans="42:44" x14ac:dyDescent="0.2">
      <c r="AP129" s="7">
        <v>1990</v>
      </c>
      <c r="AQ129" s="7" t="s">
        <v>22</v>
      </c>
      <c r="AR129" s="3">
        <f t="shared" si="15"/>
        <v>3.6739112264619589</v>
      </c>
    </row>
    <row r="130" spans="42:44" x14ac:dyDescent="0.2">
      <c r="AP130" s="7">
        <v>1990</v>
      </c>
      <c r="AQ130" s="7" t="s">
        <v>23</v>
      </c>
      <c r="AR130" s="3">
        <f t="shared" si="15"/>
        <v>3.5693505530066951</v>
      </c>
    </row>
    <row r="131" spans="42:44" x14ac:dyDescent="0.2">
      <c r="AP131" s="7">
        <v>1990</v>
      </c>
      <c r="AQ131" s="7" t="s">
        <v>24</v>
      </c>
      <c r="AR131" s="3">
        <f t="shared" si="15"/>
        <v>3.5047818446028134</v>
      </c>
    </row>
    <row r="132" spans="42:44" x14ac:dyDescent="0.2">
      <c r="AP132" s="7">
        <v>1990</v>
      </c>
      <c r="AQ132" s="7" t="s">
        <v>25</v>
      </c>
      <c r="AR132" s="3">
        <f t="shared" si="15"/>
        <v>3.3793550601178555</v>
      </c>
    </row>
    <row r="133" spans="42:44" x14ac:dyDescent="0.2">
      <c r="AP133" s="7">
        <v>1990</v>
      </c>
      <c r="AQ133" s="7" t="s">
        <v>26</v>
      </c>
      <c r="AR133" s="3">
        <f t="shared" si="15"/>
        <v>3.9344717130160287</v>
      </c>
    </row>
    <row r="134" spans="42:44" x14ac:dyDescent="0.2">
      <c r="AP134" s="7">
        <v>1990</v>
      </c>
      <c r="AQ134" s="7" t="s">
        <v>27</v>
      </c>
      <c r="AR134" s="3">
        <f t="shared" si="15"/>
        <v>4.0242412794434639</v>
      </c>
    </row>
    <row r="135" spans="42:44" x14ac:dyDescent="0.2">
      <c r="AP135" s="7">
        <v>1991</v>
      </c>
      <c r="AQ135" s="7" t="s">
        <v>7</v>
      </c>
      <c r="AR135" s="3">
        <f t="shared" ref="AR135:AR155" si="16">L93</f>
        <v>2.6970000000000001</v>
      </c>
    </row>
    <row r="136" spans="42:44" x14ac:dyDescent="0.2">
      <c r="AP136" s="7">
        <v>1991</v>
      </c>
      <c r="AQ136" s="7" t="s">
        <v>8</v>
      </c>
      <c r="AR136" s="3">
        <f t="shared" si="16"/>
        <v>2.5539999999999998</v>
      </c>
    </row>
    <row r="137" spans="42:44" x14ac:dyDescent="0.2">
      <c r="AP137" s="7">
        <v>1991</v>
      </c>
      <c r="AQ137" s="7" t="s">
        <v>9</v>
      </c>
      <c r="AR137" s="3">
        <f t="shared" si="16"/>
        <v>3.3170000000000002</v>
      </c>
    </row>
    <row r="138" spans="42:44" x14ac:dyDescent="0.2">
      <c r="AP138" s="7">
        <v>1991</v>
      </c>
      <c r="AQ138" s="7" t="s">
        <v>10</v>
      </c>
      <c r="AR138" s="3">
        <f t="shared" si="16"/>
        <v>3.3170000000000002</v>
      </c>
    </row>
    <row r="139" spans="42:44" x14ac:dyDescent="0.2">
      <c r="AP139" s="7">
        <v>1991</v>
      </c>
      <c r="AQ139" s="7" t="s">
        <v>11</v>
      </c>
      <c r="AR139" s="3">
        <f t="shared" si="16"/>
        <v>3.7410000000000001</v>
      </c>
    </row>
    <row r="140" spans="42:44" x14ac:dyDescent="0.2">
      <c r="AP140" s="7">
        <v>1991</v>
      </c>
      <c r="AQ140" s="7" t="s">
        <v>12</v>
      </c>
      <c r="AR140" s="3">
        <f t="shared" si="16"/>
        <v>2.863</v>
      </c>
    </row>
    <row r="141" spans="42:44" x14ac:dyDescent="0.2">
      <c r="AP141" s="7">
        <v>1991</v>
      </c>
      <c r="AQ141" s="7" t="s">
        <v>13</v>
      </c>
      <c r="AR141" s="3">
        <f t="shared" si="16"/>
        <v>3.1339999999999999</v>
      </c>
    </row>
    <row r="142" spans="42:44" x14ac:dyDescent="0.2">
      <c r="AP142" s="7">
        <v>1991</v>
      </c>
      <c r="AQ142" s="7" t="s">
        <v>14</v>
      </c>
      <c r="AR142" s="3">
        <f t="shared" si="16"/>
        <v>2.2919999999999998</v>
      </c>
    </row>
    <row r="143" spans="42:44" x14ac:dyDescent="0.2">
      <c r="AP143" s="7">
        <v>1991</v>
      </c>
      <c r="AQ143" s="7" t="s">
        <v>15</v>
      </c>
      <c r="AR143" s="3">
        <f t="shared" si="16"/>
        <v>3.6</v>
      </c>
    </row>
    <row r="144" spans="42:44" x14ac:dyDescent="0.2">
      <c r="AP144" s="7">
        <v>1991</v>
      </c>
      <c r="AQ144" s="7" t="s">
        <v>16</v>
      </c>
      <c r="AR144" s="3">
        <f t="shared" si="16"/>
        <v>1.9670000000000001</v>
      </c>
    </row>
    <row r="145" spans="42:44" x14ac:dyDescent="0.2">
      <c r="AP145" s="7">
        <v>1991</v>
      </c>
      <c r="AQ145" s="7" t="s">
        <v>17</v>
      </c>
      <c r="AR145" s="3">
        <f t="shared" si="16"/>
        <v>1.8109999999999999</v>
      </c>
    </row>
    <row r="146" spans="42:44" x14ac:dyDescent="0.2">
      <c r="AP146" s="7">
        <v>1991</v>
      </c>
      <c r="AQ146" s="7" t="s">
        <v>18</v>
      </c>
      <c r="AR146" s="3">
        <f t="shared" si="16"/>
        <v>3.1349999999999998</v>
      </c>
    </row>
    <row r="147" spans="42:44" x14ac:dyDescent="0.2">
      <c r="AP147" s="7">
        <v>1991</v>
      </c>
      <c r="AQ147" s="7" t="s">
        <v>19</v>
      </c>
      <c r="AR147" s="3">
        <f t="shared" si="16"/>
        <v>2.5270000000000001</v>
      </c>
    </row>
    <row r="148" spans="42:44" x14ac:dyDescent="0.2">
      <c r="AP148" s="7">
        <v>1991</v>
      </c>
      <c r="AQ148" s="7" t="s">
        <v>20</v>
      </c>
      <c r="AR148" s="3">
        <f t="shared" si="16"/>
        <v>2.532</v>
      </c>
    </row>
    <row r="149" spans="42:44" x14ac:dyDescent="0.2">
      <c r="AP149" s="7">
        <v>1991</v>
      </c>
      <c r="AQ149" s="7" t="s">
        <v>21</v>
      </c>
      <c r="AR149" s="3">
        <f t="shared" si="16"/>
        <v>3.3730000000000002</v>
      </c>
    </row>
    <row r="150" spans="42:44" x14ac:dyDescent="0.2">
      <c r="AP150" s="7">
        <v>1991</v>
      </c>
      <c r="AQ150" s="7" t="s">
        <v>22</v>
      </c>
      <c r="AR150" s="3">
        <f t="shared" si="16"/>
        <v>3.45</v>
      </c>
    </row>
    <row r="151" spans="42:44" x14ac:dyDescent="0.2">
      <c r="AP151" s="7">
        <v>1991</v>
      </c>
      <c r="AQ151" s="7" t="s">
        <v>23</v>
      </c>
      <c r="AR151" s="3">
        <f t="shared" si="16"/>
        <v>3.3838999999999997</v>
      </c>
    </row>
    <row r="152" spans="42:44" x14ac:dyDescent="0.2">
      <c r="AP152" s="7">
        <v>1991</v>
      </c>
      <c r="AQ152" s="7" t="s">
        <v>24</v>
      </c>
      <c r="AR152" s="3">
        <f t="shared" si="16"/>
        <v>3.32</v>
      </c>
    </row>
    <row r="153" spans="42:44" x14ac:dyDescent="0.2">
      <c r="AP153" s="7">
        <v>1991</v>
      </c>
      <c r="AQ153" s="7" t="s">
        <v>25</v>
      </c>
      <c r="AR153" s="3">
        <f t="shared" si="16"/>
        <v>3.0950000000000002</v>
      </c>
    </row>
    <row r="154" spans="42:44" x14ac:dyDescent="0.2">
      <c r="AP154" s="7">
        <v>1991</v>
      </c>
      <c r="AQ154" s="7" t="s">
        <v>26</v>
      </c>
      <c r="AR154" s="3">
        <f t="shared" si="16"/>
        <v>3.6509999999999998</v>
      </c>
    </row>
    <row r="155" spans="42:44" x14ac:dyDescent="0.2">
      <c r="AP155" s="7">
        <v>1991</v>
      </c>
      <c r="AQ155" s="7" t="s">
        <v>27</v>
      </c>
      <c r="AR155" s="3">
        <f t="shared" si="16"/>
        <v>3.8780000000000001</v>
      </c>
    </row>
    <row r="156" spans="42:44" x14ac:dyDescent="0.2">
      <c r="AP156" s="7">
        <v>1992</v>
      </c>
      <c r="AQ156" s="7" t="s">
        <v>7</v>
      </c>
      <c r="AR156" s="3">
        <f t="shared" ref="AR156:AR176" si="17">M93</f>
        <v>2.7398719292314171</v>
      </c>
    </row>
    <row r="157" spans="42:44" x14ac:dyDescent="0.2">
      <c r="AP157" s="7">
        <v>1992</v>
      </c>
      <c r="AQ157" s="7" t="s">
        <v>8</v>
      </c>
      <c r="AR157" s="3">
        <f t="shared" si="17"/>
        <v>2.7545312002525959</v>
      </c>
    </row>
    <row r="158" spans="42:44" x14ac:dyDescent="0.2">
      <c r="AP158" s="7">
        <v>1992</v>
      </c>
      <c r="AQ158" s="7" t="s">
        <v>9</v>
      </c>
      <c r="AR158" s="3">
        <f t="shared" si="17"/>
        <v>3.3933099750860447</v>
      </c>
    </row>
    <row r="159" spans="42:44" x14ac:dyDescent="0.2">
      <c r="AP159" s="7">
        <v>1992</v>
      </c>
      <c r="AQ159" s="7" t="s">
        <v>10</v>
      </c>
      <c r="AR159" s="3">
        <f t="shared" si="17"/>
        <v>3.3934504425229912</v>
      </c>
    </row>
    <row r="160" spans="42:44" x14ac:dyDescent="0.2">
      <c r="AP160" s="7">
        <v>1992</v>
      </c>
      <c r="AQ160" s="7" t="s">
        <v>11</v>
      </c>
      <c r="AR160" s="3">
        <f t="shared" si="17"/>
        <v>3.8624736495400245</v>
      </c>
    </row>
    <row r="161" spans="42:44" x14ac:dyDescent="0.2">
      <c r="AP161" s="7">
        <v>1992</v>
      </c>
      <c r="AQ161" s="7" t="s">
        <v>12</v>
      </c>
      <c r="AR161" s="3">
        <f t="shared" si="17"/>
        <v>3.1274655405459262</v>
      </c>
    </row>
    <row r="162" spans="42:44" x14ac:dyDescent="0.2">
      <c r="AP162" s="7">
        <v>1992</v>
      </c>
      <c r="AQ162" s="7" t="s">
        <v>13</v>
      </c>
      <c r="AR162" s="3">
        <f t="shared" si="17"/>
        <v>3.1969446473628786</v>
      </c>
    </row>
    <row r="163" spans="42:44" x14ac:dyDescent="0.2">
      <c r="AP163" s="7">
        <v>1992</v>
      </c>
      <c r="AQ163" s="7" t="s">
        <v>14</v>
      </c>
      <c r="AR163" s="3">
        <f t="shared" si="17"/>
        <v>2.336348559198961</v>
      </c>
    </row>
    <row r="164" spans="42:44" x14ac:dyDescent="0.2">
      <c r="AP164" s="7">
        <v>1992</v>
      </c>
      <c r="AQ164" s="7" t="s">
        <v>15</v>
      </c>
      <c r="AR164" s="3">
        <f t="shared" si="17"/>
        <v>3.7875537103952457</v>
      </c>
    </row>
    <row r="165" spans="42:44" x14ac:dyDescent="0.2">
      <c r="AP165" s="7">
        <v>1992</v>
      </c>
      <c r="AQ165" s="7" t="s">
        <v>16</v>
      </c>
      <c r="AR165" s="3">
        <f t="shared" si="17"/>
        <v>2.0650903944109933</v>
      </c>
    </row>
    <row r="166" spans="42:44" x14ac:dyDescent="0.2">
      <c r="AP166" s="7">
        <v>1992</v>
      </c>
      <c r="AQ166" s="7" t="s">
        <v>17</v>
      </c>
      <c r="AR166" s="3">
        <f t="shared" si="17"/>
        <v>1.9373536778071139</v>
      </c>
    </row>
    <row r="167" spans="42:44" x14ac:dyDescent="0.2">
      <c r="AP167" s="7">
        <v>1992</v>
      </c>
      <c r="AQ167" s="7" t="s">
        <v>18</v>
      </c>
      <c r="AR167" s="3">
        <f t="shared" si="17"/>
        <v>3.225864951110522</v>
      </c>
    </row>
    <row r="168" spans="42:44" x14ac:dyDescent="0.2">
      <c r="AP168" s="7">
        <v>1992</v>
      </c>
      <c r="AQ168" s="7" t="s">
        <v>19</v>
      </c>
      <c r="AR168" s="3">
        <f t="shared" si="17"/>
        <v>2.8485244582987916</v>
      </c>
    </row>
    <row r="169" spans="42:44" x14ac:dyDescent="0.2">
      <c r="AP169" s="7">
        <v>1992</v>
      </c>
      <c r="AQ169" s="7" t="s">
        <v>20</v>
      </c>
      <c r="AR169" s="3">
        <f t="shared" si="17"/>
        <v>2.5230625867176792</v>
      </c>
    </row>
    <row r="170" spans="42:44" x14ac:dyDescent="0.2">
      <c r="AP170" s="7">
        <v>1992</v>
      </c>
      <c r="AQ170" s="7" t="s">
        <v>21</v>
      </c>
      <c r="AR170" s="3">
        <f t="shared" si="17"/>
        <v>3.4076000345613111</v>
      </c>
    </row>
    <row r="171" spans="42:44" x14ac:dyDescent="0.2">
      <c r="AP171" s="7">
        <v>1992</v>
      </c>
      <c r="AQ171" s="7" t="s">
        <v>22</v>
      </c>
      <c r="AR171" s="3">
        <f t="shared" si="17"/>
        <v>3.5390477699434251</v>
      </c>
    </row>
    <row r="172" spans="42:44" x14ac:dyDescent="0.2">
      <c r="AP172" s="7">
        <v>1992</v>
      </c>
      <c r="AQ172" s="7" t="s">
        <v>23</v>
      </c>
      <c r="AR172" s="3">
        <f t="shared" si="17"/>
        <v>3.390370236848042</v>
      </c>
    </row>
    <row r="173" spans="42:44" x14ac:dyDescent="0.2">
      <c r="AP173" s="7">
        <v>1992</v>
      </c>
      <c r="AQ173" s="7" t="s">
        <v>24</v>
      </c>
      <c r="AR173" s="3">
        <f t="shared" si="17"/>
        <v>3.3627936787721002</v>
      </c>
    </row>
    <row r="174" spans="42:44" x14ac:dyDescent="0.2">
      <c r="AP174" s="7">
        <v>1992</v>
      </c>
      <c r="AQ174" s="7" t="s">
        <v>25</v>
      </c>
      <c r="AR174" s="3">
        <f t="shared" si="17"/>
        <v>3.1926765878841019</v>
      </c>
    </row>
    <row r="175" spans="42:44" x14ac:dyDescent="0.2">
      <c r="AP175" s="7">
        <v>1992</v>
      </c>
      <c r="AQ175" s="7" t="s">
        <v>26</v>
      </c>
      <c r="AR175" s="3">
        <f t="shared" si="17"/>
        <v>3.7607717473570923</v>
      </c>
    </row>
    <row r="176" spans="42:44" x14ac:dyDescent="0.2">
      <c r="AP176" s="7">
        <v>1992</v>
      </c>
      <c r="AQ176" s="7" t="s">
        <v>27</v>
      </c>
      <c r="AR176" s="3">
        <f t="shared" si="17"/>
        <v>4.0894441979636955</v>
      </c>
    </row>
    <row r="177" spans="42:44" x14ac:dyDescent="0.2">
      <c r="AP177" s="7">
        <v>1993</v>
      </c>
      <c r="AQ177" s="7" t="s">
        <v>7</v>
      </c>
      <c r="AR177" s="3">
        <f t="shared" ref="AR177:AR197" si="18">N93</f>
        <v>2.9120816211742957</v>
      </c>
    </row>
    <row r="178" spans="42:44" x14ac:dyDescent="0.2">
      <c r="AP178" s="7">
        <v>1993</v>
      </c>
      <c r="AQ178" s="7" t="s">
        <v>8</v>
      </c>
      <c r="AR178" s="3">
        <f t="shared" si="18"/>
        <v>3.1584596787457491</v>
      </c>
    </row>
    <row r="179" spans="42:44" x14ac:dyDescent="0.2">
      <c r="AP179" s="7">
        <v>1993</v>
      </c>
      <c r="AQ179" s="7" t="s">
        <v>9</v>
      </c>
      <c r="AR179" s="3">
        <f t="shared" si="18"/>
        <v>3.5857469948987557</v>
      </c>
    </row>
    <row r="180" spans="42:44" x14ac:dyDescent="0.2">
      <c r="AP180" s="7">
        <v>1993</v>
      </c>
      <c r="AQ180" s="7" t="s">
        <v>10</v>
      </c>
      <c r="AR180" s="3">
        <f t="shared" si="18"/>
        <v>3.5865811994732706</v>
      </c>
    </row>
    <row r="181" spans="42:44" x14ac:dyDescent="0.2">
      <c r="AP181" s="7">
        <v>1993</v>
      </c>
      <c r="AQ181" s="7" t="s">
        <v>11</v>
      </c>
      <c r="AR181" s="3">
        <f t="shared" si="18"/>
        <v>4.1154496329825934</v>
      </c>
    </row>
    <row r="182" spans="42:44" x14ac:dyDescent="0.2">
      <c r="AP182" s="7">
        <v>1993</v>
      </c>
      <c r="AQ182" s="7" t="s">
        <v>12</v>
      </c>
      <c r="AR182" s="3">
        <f t="shared" si="18"/>
        <v>3.5217157612013166</v>
      </c>
    </row>
    <row r="183" spans="42:44" x14ac:dyDescent="0.2">
      <c r="AP183" s="7">
        <v>1993</v>
      </c>
      <c r="AQ183" s="7" t="s">
        <v>13</v>
      </c>
      <c r="AR183" s="3">
        <f t="shared" si="18"/>
        <v>3.3710957629101577</v>
      </c>
    </row>
    <row r="184" spans="42:44" x14ac:dyDescent="0.2">
      <c r="AP184" s="7">
        <v>1993</v>
      </c>
      <c r="AQ184" s="7" t="s">
        <v>14</v>
      </c>
      <c r="AR184" s="3">
        <f t="shared" si="18"/>
        <v>2.5331745050075702</v>
      </c>
    </row>
    <row r="185" spans="42:44" x14ac:dyDescent="0.2">
      <c r="AP185" s="7">
        <v>1993</v>
      </c>
      <c r="AQ185" s="7" t="s">
        <v>15</v>
      </c>
      <c r="AR185" s="3">
        <f t="shared" si="18"/>
        <v>4.0947373413268657</v>
      </c>
    </row>
    <row r="186" spans="42:44" x14ac:dyDescent="0.2">
      <c r="AP186" s="7">
        <v>1993</v>
      </c>
      <c r="AQ186" s="7" t="s">
        <v>16</v>
      </c>
      <c r="AR186" s="3">
        <f t="shared" si="18"/>
        <v>2.2490143831346754</v>
      </c>
    </row>
    <row r="187" spans="42:44" x14ac:dyDescent="0.2">
      <c r="AP187" s="7">
        <v>1993</v>
      </c>
      <c r="AQ187" s="7" t="s">
        <v>17</v>
      </c>
      <c r="AR187" s="3">
        <f t="shared" si="18"/>
        <v>2.1579340306122998</v>
      </c>
    </row>
    <row r="188" spans="42:44" x14ac:dyDescent="0.2">
      <c r="AP188" s="7">
        <v>1993</v>
      </c>
      <c r="AQ188" s="7" t="s">
        <v>18</v>
      </c>
      <c r="AR188" s="3">
        <f t="shared" si="18"/>
        <v>3.4872873632715526</v>
      </c>
    </row>
    <row r="189" spans="42:44" x14ac:dyDescent="0.2">
      <c r="AP189" s="7">
        <v>1993</v>
      </c>
      <c r="AQ189" s="7" t="s">
        <v>19</v>
      </c>
      <c r="AR189" s="3">
        <f t="shared" si="18"/>
        <v>3.3251510566138549</v>
      </c>
    </row>
    <row r="190" spans="42:44" x14ac:dyDescent="0.2">
      <c r="AP190" s="7">
        <v>1993</v>
      </c>
      <c r="AQ190" s="7" t="s">
        <v>20</v>
      </c>
      <c r="AR190" s="3">
        <f t="shared" si="18"/>
        <v>2.698948002311973</v>
      </c>
    </row>
    <row r="191" spans="42:44" x14ac:dyDescent="0.2">
      <c r="AP191" s="7">
        <v>1993</v>
      </c>
      <c r="AQ191" s="7" t="s">
        <v>21</v>
      </c>
      <c r="AR191" s="3">
        <f t="shared" si="18"/>
        <v>3.5880294186346182</v>
      </c>
    </row>
    <row r="192" spans="42:44" x14ac:dyDescent="0.2">
      <c r="AP192" s="7">
        <v>1993</v>
      </c>
      <c r="AQ192" s="7" t="s">
        <v>22</v>
      </c>
      <c r="AR192" s="3">
        <f t="shared" si="18"/>
        <v>3.779984706957928</v>
      </c>
    </row>
    <row r="193" spans="42:44" x14ac:dyDescent="0.2">
      <c r="AP193" s="7">
        <v>1993</v>
      </c>
      <c r="AQ193" s="7" t="s">
        <v>23</v>
      </c>
      <c r="AR193" s="3">
        <f t="shared" si="18"/>
        <v>3.6113020119878652</v>
      </c>
    </row>
    <row r="194" spans="42:44" x14ac:dyDescent="0.2">
      <c r="AP194" s="7">
        <v>1993</v>
      </c>
      <c r="AQ194" s="7" t="s">
        <v>24</v>
      </c>
      <c r="AR194" s="3">
        <f t="shared" si="18"/>
        <v>3.583437406417457</v>
      </c>
    </row>
    <row r="195" spans="42:44" x14ac:dyDescent="0.2">
      <c r="AP195" s="7">
        <v>1993</v>
      </c>
      <c r="AQ195" s="7" t="s">
        <v>25</v>
      </c>
      <c r="AR195" s="3">
        <f t="shared" si="18"/>
        <v>3.3977732055974204</v>
      </c>
    </row>
    <row r="196" spans="42:44" x14ac:dyDescent="0.2">
      <c r="AP196" s="7">
        <v>1993</v>
      </c>
      <c r="AQ196" s="7" t="s">
        <v>26</v>
      </c>
      <c r="AR196" s="3">
        <f t="shared" si="18"/>
        <v>4.0075464996104877</v>
      </c>
    </row>
    <row r="197" spans="42:44" x14ac:dyDescent="0.2">
      <c r="AP197" s="7">
        <v>1993</v>
      </c>
      <c r="AQ197" s="7" t="s">
        <v>27</v>
      </c>
      <c r="AR197" s="3">
        <f t="shared" si="18"/>
        <v>4.4346502368864353</v>
      </c>
    </row>
    <row r="198" spans="42:44" x14ac:dyDescent="0.2">
      <c r="AP198" s="7">
        <v>1994</v>
      </c>
      <c r="AQ198" s="7" t="s">
        <v>7</v>
      </c>
      <c r="AR198" s="3">
        <f t="shared" ref="AR198:AR218" si="19">O93</f>
        <v>2.85</v>
      </c>
    </row>
    <row r="199" spans="42:44" x14ac:dyDescent="0.2">
      <c r="AP199" s="7">
        <v>1994</v>
      </c>
      <c r="AQ199" s="7" t="s">
        <v>8</v>
      </c>
      <c r="AR199" s="3">
        <f t="shared" si="19"/>
        <v>3.37</v>
      </c>
    </row>
    <row r="200" spans="42:44" x14ac:dyDescent="0.2">
      <c r="AP200" s="7">
        <v>1994</v>
      </c>
      <c r="AQ200" s="7" t="s">
        <v>9</v>
      </c>
      <c r="AR200" s="3">
        <f t="shared" si="19"/>
        <v>3.46</v>
      </c>
    </row>
    <row r="201" spans="42:44" x14ac:dyDescent="0.2">
      <c r="AP201" s="7">
        <v>1994</v>
      </c>
      <c r="AQ201" s="7" t="s">
        <v>10</v>
      </c>
      <c r="AR201" s="3">
        <f t="shared" si="19"/>
        <v>3.46</v>
      </c>
    </row>
    <row r="202" spans="42:44" x14ac:dyDescent="0.2">
      <c r="AP202" s="7">
        <v>1994</v>
      </c>
      <c r="AQ202" s="7" t="s">
        <v>11</v>
      </c>
      <c r="AR202" s="3">
        <f t="shared" si="19"/>
        <v>4.01</v>
      </c>
    </row>
    <row r="203" spans="42:44" x14ac:dyDescent="0.2">
      <c r="AP203" s="7">
        <v>1994</v>
      </c>
      <c r="AQ203" s="7" t="s">
        <v>12</v>
      </c>
      <c r="AR203" s="3">
        <f t="shared" si="19"/>
        <v>3.57</v>
      </c>
    </row>
    <row r="204" spans="42:44" x14ac:dyDescent="0.2">
      <c r="AP204" s="7">
        <v>1994</v>
      </c>
      <c r="AQ204" s="7" t="s">
        <v>13</v>
      </c>
      <c r="AR204" s="3">
        <f t="shared" si="19"/>
        <v>3.24</v>
      </c>
    </row>
    <row r="205" spans="42:44" x14ac:dyDescent="0.2">
      <c r="AP205" s="7">
        <v>1994</v>
      </c>
      <c r="AQ205" s="7" t="s">
        <v>14</v>
      </c>
      <c r="AR205" s="3">
        <f t="shared" si="19"/>
        <v>2.5299999999999998</v>
      </c>
    </row>
    <row r="206" spans="42:44" x14ac:dyDescent="0.2">
      <c r="AP206" s="7">
        <v>1994</v>
      </c>
      <c r="AQ206" s="7" t="s">
        <v>15</v>
      </c>
      <c r="AR206" s="3">
        <f t="shared" si="19"/>
        <v>4.08</v>
      </c>
    </row>
    <row r="207" spans="42:44" x14ac:dyDescent="0.2">
      <c r="AP207" s="7">
        <v>1994</v>
      </c>
      <c r="AQ207" s="7" t="s">
        <v>16</v>
      </c>
      <c r="AR207" s="3">
        <f t="shared" si="19"/>
        <v>2.2000000000000002</v>
      </c>
    </row>
    <row r="208" spans="42:44" x14ac:dyDescent="0.2">
      <c r="AP208" s="7">
        <v>1994</v>
      </c>
      <c r="AQ208" s="7" t="s">
        <v>17</v>
      </c>
      <c r="AR208" s="3">
        <f t="shared" si="19"/>
        <v>2.15</v>
      </c>
    </row>
    <row r="209" spans="42:44" x14ac:dyDescent="0.2">
      <c r="AP209" s="7">
        <v>1994</v>
      </c>
      <c r="AQ209" s="7" t="s">
        <v>18</v>
      </c>
      <c r="AR209" s="3">
        <f t="shared" si="19"/>
        <v>3.52</v>
      </c>
    </row>
    <row r="210" spans="42:44" x14ac:dyDescent="0.2">
      <c r="AP210" s="7">
        <v>1994</v>
      </c>
      <c r="AQ210" s="7" t="s">
        <v>19</v>
      </c>
      <c r="AR210" s="3">
        <f t="shared" si="19"/>
        <v>3.57</v>
      </c>
    </row>
    <row r="211" spans="42:44" x14ac:dyDescent="0.2">
      <c r="AP211" s="7">
        <v>1994</v>
      </c>
      <c r="AQ211" s="7" t="s">
        <v>20</v>
      </c>
      <c r="AR211" s="3">
        <f t="shared" si="19"/>
        <v>2.72</v>
      </c>
    </row>
    <row r="212" spans="42:44" x14ac:dyDescent="0.2">
      <c r="AP212" s="7">
        <v>1994</v>
      </c>
      <c r="AQ212" s="7" t="s">
        <v>21</v>
      </c>
      <c r="AR212" s="3">
        <f t="shared" si="19"/>
        <v>3.49</v>
      </c>
    </row>
    <row r="213" spans="42:44" x14ac:dyDescent="0.2">
      <c r="AP213" s="7">
        <v>1994</v>
      </c>
      <c r="AQ213" s="7" t="s">
        <v>22</v>
      </c>
      <c r="AR213" s="3">
        <f t="shared" si="19"/>
        <v>3.71</v>
      </c>
    </row>
    <row r="214" spans="42:44" x14ac:dyDescent="0.2">
      <c r="AP214" s="7">
        <v>1994</v>
      </c>
      <c r="AQ214" s="7" t="s">
        <v>23</v>
      </c>
      <c r="AR214" s="3">
        <f t="shared" si="19"/>
        <v>3.6230000000000002</v>
      </c>
    </row>
    <row r="215" spans="42:44" x14ac:dyDescent="0.2">
      <c r="AP215" s="7">
        <v>1994</v>
      </c>
      <c r="AQ215" s="7" t="s">
        <v>24</v>
      </c>
      <c r="AR215" s="3">
        <f t="shared" si="19"/>
        <v>3.56</v>
      </c>
    </row>
    <row r="216" spans="42:44" x14ac:dyDescent="0.2">
      <c r="AP216" s="7">
        <v>1994</v>
      </c>
      <c r="AQ216" s="7" t="s">
        <v>25</v>
      </c>
      <c r="AR216" s="3">
        <f t="shared" si="19"/>
        <v>3.31</v>
      </c>
    </row>
    <row r="217" spans="42:44" x14ac:dyDescent="0.2">
      <c r="AP217" s="7">
        <v>1994</v>
      </c>
      <c r="AQ217" s="7" t="s">
        <v>26</v>
      </c>
      <c r="AR217" s="3">
        <f t="shared" si="19"/>
        <v>3.88</v>
      </c>
    </row>
    <row r="218" spans="42:44" x14ac:dyDescent="0.2">
      <c r="AP218" s="7">
        <v>1994</v>
      </c>
      <c r="AQ218" s="7" t="s">
        <v>27</v>
      </c>
      <c r="AR218" s="3">
        <f t="shared" si="19"/>
        <v>4.42</v>
      </c>
    </row>
    <row r="219" spans="42:44" x14ac:dyDescent="0.2">
      <c r="AP219" s="7">
        <v>1995</v>
      </c>
      <c r="AQ219" s="7" t="s">
        <v>7</v>
      </c>
      <c r="AR219" s="3">
        <f t="shared" ref="AR219:AR239" si="20">P93</f>
        <v>2.5472203621852425</v>
      </c>
    </row>
    <row r="220" spans="42:44" x14ac:dyDescent="0.2">
      <c r="AP220" s="7">
        <v>1995</v>
      </c>
      <c r="AQ220" s="7" t="s">
        <v>8</v>
      </c>
      <c r="AR220" s="3">
        <f t="shared" si="20"/>
        <v>3.0064408583772377</v>
      </c>
    </row>
    <row r="221" spans="42:44" x14ac:dyDescent="0.2">
      <c r="AP221" s="7">
        <v>1995</v>
      </c>
      <c r="AQ221" s="7" t="s">
        <v>9</v>
      </c>
      <c r="AR221" s="3">
        <f t="shared" si="20"/>
        <v>3.0233860600303997</v>
      </c>
    </row>
    <row r="222" spans="42:44" x14ac:dyDescent="0.2">
      <c r="AP222" s="7">
        <v>1995</v>
      </c>
      <c r="AQ222" s="7" t="s">
        <v>10</v>
      </c>
      <c r="AR222" s="3">
        <f t="shared" si="20"/>
        <v>3.0639367160074791</v>
      </c>
    </row>
    <row r="223" spans="42:44" x14ac:dyDescent="0.2">
      <c r="AP223" s="7">
        <v>1995</v>
      </c>
      <c r="AQ223" s="7" t="s">
        <v>11</v>
      </c>
      <c r="AR223" s="3">
        <f t="shared" si="20"/>
        <v>3.5061534349547645</v>
      </c>
    </row>
    <row r="224" spans="42:44" x14ac:dyDescent="0.2">
      <c r="AP224" s="7">
        <v>1995</v>
      </c>
      <c r="AQ224" s="7" t="s">
        <v>12</v>
      </c>
      <c r="AR224" s="3">
        <f t="shared" si="20"/>
        <v>3.1551373965055154</v>
      </c>
    </row>
    <row r="225" spans="42:44" x14ac:dyDescent="0.2">
      <c r="AP225" s="7">
        <v>1995</v>
      </c>
      <c r="AQ225" s="7" t="s">
        <v>13</v>
      </c>
      <c r="AR225" s="3">
        <f t="shared" si="20"/>
        <v>2.7844191794539288</v>
      </c>
    </row>
    <row r="226" spans="42:44" x14ac:dyDescent="0.2">
      <c r="AP226" s="7">
        <v>1995</v>
      </c>
      <c r="AQ226" s="7" t="s">
        <v>14</v>
      </c>
      <c r="AR226" s="3">
        <f t="shared" si="20"/>
        <v>2.2647565421386817</v>
      </c>
    </row>
    <row r="227" spans="42:44" x14ac:dyDescent="0.2">
      <c r="AP227" s="7">
        <v>1995</v>
      </c>
      <c r="AQ227" s="7" t="s">
        <v>15</v>
      </c>
      <c r="AR227" s="3">
        <f t="shared" si="20"/>
        <v>3.6229178965557782</v>
      </c>
    </row>
    <row r="228" spans="42:44" x14ac:dyDescent="0.2">
      <c r="AP228" s="7">
        <v>1995</v>
      </c>
      <c r="AQ228" s="7" t="s">
        <v>16</v>
      </c>
      <c r="AR228" s="3">
        <f t="shared" si="20"/>
        <v>1.9732904449086641</v>
      </c>
    </row>
    <row r="229" spans="42:44" x14ac:dyDescent="0.2">
      <c r="AP229" s="7">
        <v>1995</v>
      </c>
      <c r="AQ229" s="7" t="s">
        <v>17</v>
      </c>
      <c r="AR229" s="3">
        <f t="shared" si="20"/>
        <v>1.9136874600250557</v>
      </c>
    </row>
    <row r="230" spans="42:44" x14ac:dyDescent="0.2">
      <c r="AP230" s="7">
        <v>1995</v>
      </c>
      <c r="AQ230" s="7" t="s">
        <v>18</v>
      </c>
      <c r="AR230" s="3">
        <f t="shared" si="20"/>
        <v>3.162726800683203</v>
      </c>
    </row>
    <row r="231" spans="42:44" x14ac:dyDescent="0.2">
      <c r="AP231" s="7">
        <v>1995</v>
      </c>
      <c r="AQ231" s="7" t="s">
        <v>19</v>
      </c>
      <c r="AR231" s="3">
        <f t="shared" si="20"/>
        <v>3.0869119647716419</v>
      </c>
    </row>
    <row r="232" spans="42:44" x14ac:dyDescent="0.2">
      <c r="AP232" s="7">
        <v>1995</v>
      </c>
      <c r="AQ232" s="7" t="s">
        <v>20</v>
      </c>
      <c r="AR232" s="3">
        <f t="shared" si="20"/>
        <v>2.477027902248472</v>
      </c>
    </row>
    <row r="233" spans="42:44" x14ac:dyDescent="0.2">
      <c r="AP233" s="7">
        <v>1995</v>
      </c>
      <c r="AQ233" s="7" t="s">
        <v>21</v>
      </c>
      <c r="AR233" s="3">
        <f t="shared" si="20"/>
        <v>3.1048966627374357</v>
      </c>
    </row>
    <row r="234" spans="42:44" x14ac:dyDescent="0.2">
      <c r="AP234" s="7">
        <v>1995</v>
      </c>
      <c r="AQ234" s="7" t="s">
        <v>22</v>
      </c>
      <c r="AR234" s="3">
        <f t="shared" si="20"/>
        <v>3.2774841618615538</v>
      </c>
    </row>
    <row r="235" spans="42:44" x14ac:dyDescent="0.2">
      <c r="AP235" s="7">
        <v>1995</v>
      </c>
      <c r="AQ235" s="7" t="s">
        <v>23</v>
      </c>
      <c r="AR235" s="3">
        <f t="shared" si="20"/>
        <v>3.2837173053569924</v>
      </c>
    </row>
    <row r="236" spans="42:44" x14ac:dyDescent="0.2">
      <c r="AP236" s="7">
        <v>1995</v>
      </c>
      <c r="AQ236" s="7" t="s">
        <v>24</v>
      </c>
      <c r="AR236" s="3">
        <f t="shared" si="20"/>
        <v>3.1493883719823828</v>
      </c>
    </row>
    <row r="237" spans="42:44" x14ac:dyDescent="0.2">
      <c r="AP237" s="7">
        <v>1995</v>
      </c>
      <c r="AQ237" s="7" t="s">
        <v>25</v>
      </c>
      <c r="AR237" s="3">
        <f t="shared" si="20"/>
        <v>2.9216004130369568</v>
      </c>
    </row>
    <row r="238" spans="42:44" x14ac:dyDescent="0.2">
      <c r="AP238" s="7">
        <v>1995</v>
      </c>
      <c r="AQ238" s="7" t="s">
        <v>26</v>
      </c>
      <c r="AR238" s="3">
        <f t="shared" si="20"/>
        <v>3.4828635060648434</v>
      </c>
    </row>
    <row r="239" spans="42:44" x14ac:dyDescent="0.2">
      <c r="AP239" s="7">
        <v>1995</v>
      </c>
      <c r="AQ239" s="7" t="s">
        <v>27</v>
      </c>
      <c r="AR239" s="3">
        <f t="shared" si="20"/>
        <v>3.8353111302997389</v>
      </c>
    </row>
    <row r="240" spans="42:44" x14ac:dyDescent="0.2">
      <c r="AP240" s="7">
        <v>1996</v>
      </c>
      <c r="AQ240" s="7" t="s">
        <v>7</v>
      </c>
      <c r="AR240" s="3">
        <f t="shared" ref="AR240:AR260" si="21">Q93</f>
        <v>3.1367433588455738</v>
      </c>
    </row>
    <row r="241" spans="42:44" x14ac:dyDescent="0.2">
      <c r="AP241" s="7">
        <v>1996</v>
      </c>
      <c r="AQ241" s="7" t="s">
        <v>8</v>
      </c>
      <c r="AR241" s="3">
        <f t="shared" si="21"/>
        <v>3.371107811312811</v>
      </c>
    </row>
    <row r="242" spans="42:44" x14ac:dyDescent="0.2">
      <c r="AP242" s="7">
        <v>1996</v>
      </c>
      <c r="AQ242" s="7" t="s">
        <v>9</v>
      </c>
      <c r="AR242" s="3">
        <f t="shared" si="21"/>
        <v>3.7872282358528477</v>
      </c>
    </row>
    <row r="243" spans="42:44" x14ac:dyDescent="0.2">
      <c r="AP243" s="7">
        <v>1996</v>
      </c>
      <c r="AQ243" s="7" t="s">
        <v>10</v>
      </c>
      <c r="AR243" s="3">
        <f t="shared" si="21"/>
        <v>3.8741202462280357</v>
      </c>
    </row>
    <row r="244" spans="42:44" x14ac:dyDescent="0.2">
      <c r="AP244" s="7">
        <v>1996</v>
      </c>
      <c r="AQ244" s="7" t="s">
        <v>11</v>
      </c>
      <c r="AR244" s="3">
        <f t="shared" si="21"/>
        <v>4.3504981366615514</v>
      </c>
    </row>
    <row r="245" spans="42:44" x14ac:dyDescent="0.2">
      <c r="AP245" s="7">
        <v>1996</v>
      </c>
      <c r="AQ245" s="7" t="s">
        <v>12</v>
      </c>
      <c r="AR245" s="3">
        <f t="shared" si="21"/>
        <v>4.024646056332883</v>
      </c>
    </row>
    <row r="246" spans="42:44" x14ac:dyDescent="0.2">
      <c r="AP246" s="7">
        <v>1996</v>
      </c>
      <c r="AQ246" s="7" t="s">
        <v>13</v>
      </c>
      <c r="AR246" s="3">
        <f t="shared" si="21"/>
        <v>3.481666678765305</v>
      </c>
    </row>
    <row r="247" spans="42:44" x14ac:dyDescent="0.2">
      <c r="AP247" s="7">
        <v>1996</v>
      </c>
      <c r="AQ247" s="7" t="s">
        <v>14</v>
      </c>
      <c r="AR247" s="3">
        <f t="shared" si="21"/>
        <v>2.7668161663817328</v>
      </c>
    </row>
    <row r="248" spans="42:44" x14ac:dyDescent="0.2">
      <c r="AP248" s="7">
        <v>1996</v>
      </c>
      <c r="AQ248" s="7" t="s">
        <v>15</v>
      </c>
      <c r="AR248" s="3">
        <f t="shared" si="21"/>
        <v>4.3676826298135101</v>
      </c>
    </row>
    <row r="249" spans="42:44" x14ac:dyDescent="0.2">
      <c r="AP249" s="7">
        <v>1996</v>
      </c>
      <c r="AQ249" s="7" t="s">
        <v>16</v>
      </c>
      <c r="AR249" s="3">
        <f t="shared" si="21"/>
        <v>2.6205563328827681</v>
      </c>
    </row>
    <row r="250" spans="42:44" x14ac:dyDescent="0.2">
      <c r="AP250" s="7">
        <v>1996</v>
      </c>
      <c r="AQ250" s="7" t="s">
        <v>17</v>
      </c>
      <c r="AR250" s="3">
        <f t="shared" si="21"/>
        <v>2.5327437517387819</v>
      </c>
    </row>
    <row r="251" spans="42:44" x14ac:dyDescent="0.2">
      <c r="AP251" s="7">
        <v>1996</v>
      </c>
      <c r="AQ251" s="7" t="s">
        <v>18</v>
      </c>
      <c r="AR251" s="3">
        <f t="shared" si="21"/>
        <v>3.6775662455993761</v>
      </c>
    </row>
    <row r="252" spans="42:44" x14ac:dyDescent="0.2">
      <c r="AP252" s="7">
        <v>1996</v>
      </c>
      <c r="AQ252" s="7" t="s">
        <v>19</v>
      </c>
      <c r="AR252" s="3">
        <f t="shared" si="21"/>
        <v>3.4577754958906493</v>
      </c>
    </row>
    <row r="253" spans="42:44" x14ac:dyDescent="0.2">
      <c r="AP253" s="7">
        <v>1996</v>
      </c>
      <c r="AQ253" s="7" t="s">
        <v>20</v>
      </c>
      <c r="AR253" s="3">
        <f t="shared" si="21"/>
        <v>2.8435281824238663</v>
      </c>
    </row>
    <row r="254" spans="42:44" x14ac:dyDescent="0.2">
      <c r="AP254" s="7">
        <v>1996</v>
      </c>
      <c r="AQ254" s="7" t="s">
        <v>21</v>
      </c>
      <c r="AR254" s="3">
        <f t="shared" si="21"/>
        <v>3.7810193955472595</v>
      </c>
    </row>
    <row r="255" spans="42:44" x14ac:dyDescent="0.2">
      <c r="AP255" s="7">
        <v>1996</v>
      </c>
      <c r="AQ255" s="7" t="s">
        <v>22</v>
      </c>
      <c r="AR255" s="3">
        <f t="shared" si="21"/>
        <v>4.0222612677383891</v>
      </c>
    </row>
    <row r="256" spans="42:44" x14ac:dyDescent="0.2">
      <c r="AP256" s="7">
        <v>1996</v>
      </c>
      <c r="AQ256" s="7" t="s">
        <v>23</v>
      </c>
      <c r="AR256" s="3">
        <f t="shared" si="21"/>
        <v>3.7603866274360946</v>
      </c>
    </row>
    <row r="257" spans="42:44" x14ac:dyDescent="0.2">
      <c r="AP257" s="7">
        <v>1996</v>
      </c>
      <c r="AQ257" s="7" t="s">
        <v>24</v>
      </c>
      <c r="AR257" s="3">
        <f t="shared" si="21"/>
        <v>3.6752595601776203</v>
      </c>
    </row>
    <row r="258" spans="42:44" x14ac:dyDescent="0.2">
      <c r="AP258" s="7">
        <v>1996</v>
      </c>
      <c r="AQ258" s="7" t="s">
        <v>25</v>
      </c>
      <c r="AR258" s="3">
        <f t="shared" si="21"/>
        <v>3.6349907755817776</v>
      </c>
    </row>
    <row r="259" spans="42:44" x14ac:dyDescent="0.2">
      <c r="AP259" s="7">
        <v>1996</v>
      </c>
      <c r="AQ259" s="7" t="s">
        <v>26</v>
      </c>
      <c r="AR259" s="3">
        <f t="shared" si="21"/>
        <v>4.4956765970547128</v>
      </c>
    </row>
    <row r="260" spans="42:44" x14ac:dyDescent="0.2">
      <c r="AP260" s="7">
        <v>1996</v>
      </c>
      <c r="AQ260" s="7" t="s">
        <v>27</v>
      </c>
      <c r="AR260" s="3">
        <f t="shared" si="21"/>
        <v>4.5938891970620173</v>
      </c>
    </row>
    <row r="261" spans="42:44" x14ac:dyDescent="0.2">
      <c r="AP261" s="7">
        <v>1997</v>
      </c>
      <c r="AQ261" s="7" t="s">
        <v>7</v>
      </c>
      <c r="AR261" s="3">
        <f t="shared" ref="AR261:AR281" si="22">R93</f>
        <v>3.3593022678377711</v>
      </c>
    </row>
    <row r="262" spans="42:44" x14ac:dyDescent="0.2">
      <c r="AP262" s="7">
        <v>1997</v>
      </c>
      <c r="AQ262" s="7" t="s">
        <v>8</v>
      </c>
      <c r="AR262" s="3">
        <f t="shared" si="22"/>
        <v>3.6338194088472289</v>
      </c>
    </row>
    <row r="263" spans="42:44" x14ac:dyDescent="0.2">
      <c r="AP263" s="7">
        <v>1997</v>
      </c>
      <c r="AQ263" s="7" t="s">
        <v>9</v>
      </c>
      <c r="AR263" s="3">
        <f t="shared" si="22"/>
        <v>3.9330137976041417</v>
      </c>
    </row>
    <row r="264" spans="42:44" x14ac:dyDescent="0.2">
      <c r="AP264" s="7">
        <v>1997</v>
      </c>
      <c r="AQ264" s="7" t="s">
        <v>10</v>
      </c>
      <c r="AR264" s="3">
        <f t="shared" si="22"/>
        <v>4.0632658126953238</v>
      </c>
    </row>
    <row r="265" spans="42:44" x14ac:dyDescent="0.2">
      <c r="AP265" s="7">
        <v>1997</v>
      </c>
      <c r="AQ265" s="7" t="s">
        <v>11</v>
      </c>
      <c r="AR265" s="3">
        <f t="shared" si="22"/>
        <v>4.5007245624168029</v>
      </c>
    </row>
    <row r="266" spans="42:44" x14ac:dyDescent="0.2">
      <c r="AP266" s="7">
        <v>1997</v>
      </c>
      <c r="AQ266" s="7" t="s">
        <v>12</v>
      </c>
      <c r="AR266" s="3">
        <f t="shared" si="22"/>
        <v>4.2328942637569202</v>
      </c>
    </row>
    <row r="267" spans="42:44" x14ac:dyDescent="0.2">
      <c r="AP267" s="7">
        <v>1997</v>
      </c>
      <c r="AQ267" s="7" t="s">
        <v>13</v>
      </c>
      <c r="AR267" s="3">
        <f t="shared" si="22"/>
        <v>3.585378805476807</v>
      </c>
    </row>
    <row r="268" spans="42:44" x14ac:dyDescent="0.2">
      <c r="AP268" s="7">
        <v>1997</v>
      </c>
      <c r="AQ268" s="7" t="s">
        <v>14</v>
      </c>
      <c r="AR268" s="3">
        <f t="shared" si="22"/>
        <v>3.04063241078528</v>
      </c>
    </row>
    <row r="269" spans="42:44" x14ac:dyDescent="0.2">
      <c r="AP269" s="7">
        <v>1997</v>
      </c>
      <c r="AQ269" s="7" t="s">
        <v>15</v>
      </c>
      <c r="AR269" s="3">
        <f t="shared" si="22"/>
        <v>4.4936747342741956</v>
      </c>
    </row>
    <row r="270" spans="42:44" x14ac:dyDescent="0.2">
      <c r="AP270" s="7">
        <v>1997</v>
      </c>
      <c r="AQ270" s="7" t="s">
        <v>16</v>
      </c>
      <c r="AR270" s="3">
        <f t="shared" si="22"/>
        <v>2.8178546660112986</v>
      </c>
    </row>
    <row r="271" spans="42:44" x14ac:dyDescent="0.2">
      <c r="AP271" s="7">
        <v>1997</v>
      </c>
      <c r="AQ271" s="7" t="s">
        <v>17</v>
      </c>
      <c r="AR271" s="3">
        <f t="shared" si="22"/>
        <v>2.7312038540007855</v>
      </c>
    </row>
    <row r="272" spans="42:44" x14ac:dyDescent="0.2">
      <c r="AP272" s="7">
        <v>1997</v>
      </c>
      <c r="AQ272" s="7" t="s">
        <v>18</v>
      </c>
      <c r="AR272" s="3">
        <f t="shared" si="22"/>
        <v>3.9245298180941255</v>
      </c>
    </row>
    <row r="273" spans="42:44" x14ac:dyDescent="0.2">
      <c r="AP273" s="7">
        <v>1997</v>
      </c>
      <c r="AQ273" s="7" t="s">
        <v>19</v>
      </c>
      <c r="AR273" s="3">
        <f t="shared" si="22"/>
        <v>3.5260148991605336</v>
      </c>
    </row>
    <row r="274" spans="42:44" x14ac:dyDescent="0.2">
      <c r="AP274" s="7">
        <v>1997</v>
      </c>
      <c r="AQ274" s="7" t="s">
        <v>20</v>
      </c>
      <c r="AR274" s="3">
        <f t="shared" si="22"/>
        <v>3.1671538812199391</v>
      </c>
    </row>
    <row r="275" spans="42:44" x14ac:dyDescent="0.2">
      <c r="AP275" s="7">
        <v>1997</v>
      </c>
      <c r="AQ275" s="7" t="s">
        <v>21</v>
      </c>
      <c r="AR275" s="3">
        <f t="shared" si="22"/>
        <v>4.0047539784805348</v>
      </c>
    </row>
    <row r="276" spans="42:44" x14ac:dyDescent="0.2">
      <c r="AP276" s="7">
        <v>1997</v>
      </c>
      <c r="AQ276" s="7" t="s">
        <v>22</v>
      </c>
      <c r="AR276" s="3">
        <f t="shared" si="22"/>
        <v>4.24086035480879</v>
      </c>
    </row>
    <row r="277" spans="42:44" x14ac:dyDescent="0.2">
      <c r="AP277" s="7">
        <v>1997</v>
      </c>
      <c r="AQ277" s="7" t="s">
        <v>23</v>
      </c>
      <c r="AR277" s="3">
        <f t="shared" si="22"/>
        <v>4.1082942486953788</v>
      </c>
    </row>
    <row r="278" spans="42:44" x14ac:dyDescent="0.2">
      <c r="AP278" s="7">
        <v>1997</v>
      </c>
      <c r="AQ278" s="7" t="s">
        <v>24</v>
      </c>
      <c r="AR278" s="3">
        <f t="shared" si="22"/>
        <v>3.9057452686033329</v>
      </c>
    </row>
    <row r="279" spans="42:44" x14ac:dyDescent="0.2">
      <c r="AP279" s="7">
        <v>1997</v>
      </c>
      <c r="AQ279" s="7" t="s">
        <v>25</v>
      </c>
      <c r="AR279" s="3">
        <f t="shared" si="22"/>
        <v>3.7811229463007674</v>
      </c>
    </row>
    <row r="280" spans="42:44" x14ac:dyDescent="0.2">
      <c r="AP280" s="7">
        <v>1997</v>
      </c>
      <c r="AQ280" s="7" t="s">
        <v>26</v>
      </c>
      <c r="AR280" s="3">
        <f t="shared" si="22"/>
        <v>4.7825750502613991</v>
      </c>
    </row>
    <row r="281" spans="42:44" x14ac:dyDescent="0.2">
      <c r="AP281" s="7">
        <v>1997</v>
      </c>
      <c r="AQ281" s="7" t="s">
        <v>27</v>
      </c>
      <c r="AR281" s="3">
        <f t="shared" si="22"/>
        <v>4.6608842866356621</v>
      </c>
    </row>
    <row r="282" spans="42:44" x14ac:dyDescent="0.2">
      <c r="AP282" s="7">
        <v>1998</v>
      </c>
      <c r="AQ282" s="7" t="s">
        <v>7</v>
      </c>
      <c r="AR282" s="3">
        <f t="shared" ref="AR282:AR302" si="23">S93</f>
        <v>2.95</v>
      </c>
    </row>
    <row r="283" spans="42:44" x14ac:dyDescent="0.2">
      <c r="AP283" s="7">
        <v>1998</v>
      </c>
      <c r="AQ283" s="7" t="s">
        <v>8</v>
      </c>
      <c r="AR283" s="3">
        <f t="shared" si="23"/>
        <v>3.22</v>
      </c>
    </row>
    <row r="284" spans="42:44" x14ac:dyDescent="0.2">
      <c r="AP284" s="7">
        <v>1998</v>
      </c>
      <c r="AQ284" s="7" t="s">
        <v>9</v>
      </c>
      <c r="AR284" s="3">
        <f t="shared" si="23"/>
        <v>3.33</v>
      </c>
    </row>
    <row r="285" spans="42:44" x14ac:dyDescent="0.2">
      <c r="AP285" s="7">
        <v>1998</v>
      </c>
      <c r="AQ285" s="7" t="s">
        <v>10</v>
      </c>
      <c r="AR285" s="3">
        <f t="shared" si="23"/>
        <v>3.5</v>
      </c>
    </row>
    <row r="286" spans="42:44" x14ac:dyDescent="0.2">
      <c r="AP286" s="7">
        <v>1998</v>
      </c>
      <c r="AQ286" s="7" t="s">
        <v>11</v>
      </c>
      <c r="AR286" s="3">
        <f t="shared" si="23"/>
        <v>3.81</v>
      </c>
    </row>
    <row r="287" spans="42:44" x14ac:dyDescent="0.2">
      <c r="AP287" s="7">
        <v>1998</v>
      </c>
      <c r="AQ287" s="7" t="s">
        <v>12</v>
      </c>
      <c r="AR287" s="3">
        <f t="shared" si="23"/>
        <v>3.64</v>
      </c>
    </row>
    <row r="288" spans="42:44" x14ac:dyDescent="0.2">
      <c r="AP288" s="7">
        <v>1998</v>
      </c>
      <c r="AQ288" s="7" t="s">
        <v>13</v>
      </c>
      <c r="AR288" s="3">
        <f t="shared" si="23"/>
        <v>2.97</v>
      </c>
    </row>
    <row r="289" spans="42:44" x14ac:dyDescent="0.2">
      <c r="AP289" s="7">
        <v>1998</v>
      </c>
      <c r="AQ289" s="7" t="s">
        <v>14</v>
      </c>
      <c r="AR289" s="3">
        <f t="shared" si="23"/>
        <v>2.7</v>
      </c>
    </row>
    <row r="290" spans="42:44" x14ac:dyDescent="0.2">
      <c r="AP290" s="7">
        <v>1998</v>
      </c>
      <c r="AQ290" s="7" t="s">
        <v>15</v>
      </c>
      <c r="AR290" s="3">
        <f t="shared" si="23"/>
        <v>3.87</v>
      </c>
    </row>
    <row r="291" spans="42:44" x14ac:dyDescent="0.2">
      <c r="AP291" s="7">
        <v>1998</v>
      </c>
      <c r="AQ291" s="7" t="s">
        <v>16</v>
      </c>
      <c r="AR291" s="3">
        <f t="shared" si="23"/>
        <v>2.4700000000000002</v>
      </c>
    </row>
    <row r="292" spans="42:44" x14ac:dyDescent="0.2">
      <c r="AP292" s="7">
        <v>1998</v>
      </c>
      <c r="AQ292" s="7" t="s">
        <v>17</v>
      </c>
      <c r="AR292" s="3">
        <f t="shared" si="23"/>
        <v>2.38</v>
      </c>
    </row>
    <row r="293" spans="42:44" x14ac:dyDescent="0.2">
      <c r="AP293" s="7">
        <v>1998</v>
      </c>
      <c r="AQ293" s="7" t="s">
        <v>18</v>
      </c>
      <c r="AR293" s="3">
        <f t="shared" si="23"/>
        <v>3.48</v>
      </c>
    </row>
    <row r="294" spans="42:44" x14ac:dyDescent="0.2">
      <c r="AP294" s="7">
        <v>1998</v>
      </c>
      <c r="AQ294" s="7" t="s">
        <v>19</v>
      </c>
      <c r="AR294" s="3">
        <f t="shared" si="23"/>
        <v>2.95</v>
      </c>
    </row>
    <row r="295" spans="42:44" x14ac:dyDescent="0.2">
      <c r="AP295" s="7">
        <v>1998</v>
      </c>
      <c r="AQ295" s="7" t="s">
        <v>20</v>
      </c>
      <c r="AR295" s="3">
        <f t="shared" si="23"/>
        <v>2.89</v>
      </c>
    </row>
    <row r="296" spans="42:44" x14ac:dyDescent="0.2">
      <c r="AP296" s="7">
        <v>1998</v>
      </c>
      <c r="AQ296" s="7" t="s">
        <v>21</v>
      </c>
      <c r="AR296" s="3">
        <f t="shared" si="23"/>
        <v>3.49</v>
      </c>
    </row>
    <row r="297" spans="42:44" x14ac:dyDescent="0.2">
      <c r="AP297" s="7">
        <v>1998</v>
      </c>
      <c r="AQ297" s="7" t="s">
        <v>22</v>
      </c>
      <c r="AR297" s="3">
        <f t="shared" si="23"/>
        <v>3.66</v>
      </c>
    </row>
    <row r="298" spans="42:44" x14ac:dyDescent="0.2">
      <c r="AP298" s="7">
        <v>1998</v>
      </c>
      <c r="AQ298" s="7" t="s">
        <v>23</v>
      </c>
      <c r="AR298" s="3">
        <f t="shared" si="23"/>
        <v>3.71</v>
      </c>
    </row>
    <row r="299" spans="42:44" x14ac:dyDescent="0.2">
      <c r="AP299" s="7">
        <v>1998</v>
      </c>
      <c r="AQ299" s="7" t="s">
        <v>24</v>
      </c>
      <c r="AR299" s="3">
        <f t="shared" si="23"/>
        <v>3.4</v>
      </c>
    </row>
    <row r="300" spans="42:44" x14ac:dyDescent="0.2">
      <c r="AP300" s="7">
        <v>1998</v>
      </c>
      <c r="AQ300" s="7" t="s">
        <v>25</v>
      </c>
      <c r="AR300" s="3">
        <f t="shared" si="23"/>
        <v>3.24</v>
      </c>
    </row>
    <row r="301" spans="42:44" x14ac:dyDescent="0.2">
      <c r="AP301" s="7">
        <v>1998</v>
      </c>
      <c r="AQ301" s="7" t="s">
        <v>26</v>
      </c>
      <c r="AR301" s="3">
        <f t="shared" si="23"/>
        <v>4.1900000000000004</v>
      </c>
    </row>
    <row r="302" spans="42:44" x14ac:dyDescent="0.2">
      <c r="AP302" s="7">
        <v>1998</v>
      </c>
      <c r="AQ302" s="7" t="s">
        <v>27</v>
      </c>
      <c r="AR302" s="3">
        <f t="shared" si="23"/>
        <v>3.89</v>
      </c>
    </row>
    <row r="303" spans="42:44" x14ac:dyDescent="0.2">
      <c r="AP303" s="7">
        <v>1999</v>
      </c>
      <c r="AQ303" s="7" t="s">
        <v>7</v>
      </c>
      <c r="AR303" s="3">
        <f t="shared" ref="AR303:AR323" si="24">T93</f>
        <v>3.0165421673945576</v>
      </c>
    </row>
    <row r="304" spans="42:44" x14ac:dyDescent="0.2">
      <c r="AP304" s="7">
        <v>1999</v>
      </c>
      <c r="AQ304" s="7" t="s">
        <v>8</v>
      </c>
      <c r="AR304" s="3">
        <f t="shared" si="24"/>
        <v>3.0639123266827557</v>
      </c>
    </row>
    <row r="305" spans="42:44" x14ac:dyDescent="0.2">
      <c r="AP305" s="7">
        <v>1999</v>
      </c>
      <c r="AQ305" s="7" t="s">
        <v>9</v>
      </c>
      <c r="AR305" s="3">
        <f t="shared" si="24"/>
        <v>3.391485935460623</v>
      </c>
    </row>
    <row r="306" spans="42:44" x14ac:dyDescent="0.2">
      <c r="AP306" s="7">
        <v>1999</v>
      </c>
      <c r="AQ306" s="7" t="s">
        <v>10</v>
      </c>
      <c r="AR306" s="3">
        <f t="shared" si="24"/>
        <v>3.4802389286224313</v>
      </c>
    </row>
    <row r="307" spans="42:44" x14ac:dyDescent="0.2">
      <c r="AP307" s="7">
        <v>1999</v>
      </c>
      <c r="AQ307" s="7" t="s">
        <v>11</v>
      </c>
      <c r="AR307" s="3">
        <f t="shared" si="24"/>
        <v>3.8671716826548863</v>
      </c>
    </row>
    <row r="308" spans="42:44" x14ac:dyDescent="0.2">
      <c r="AP308" s="7">
        <v>1999</v>
      </c>
      <c r="AQ308" s="7" t="s">
        <v>12</v>
      </c>
      <c r="AR308" s="3">
        <f t="shared" si="24"/>
        <v>3.5959150992351456</v>
      </c>
    </row>
    <row r="309" spans="42:44" x14ac:dyDescent="0.2">
      <c r="AP309" s="7">
        <v>1999</v>
      </c>
      <c r="AQ309" s="7" t="s">
        <v>13</v>
      </c>
      <c r="AR309" s="3">
        <f t="shared" si="24"/>
        <v>3.1642424162683223</v>
      </c>
    </row>
    <row r="310" spans="42:44" x14ac:dyDescent="0.2">
      <c r="AP310" s="7">
        <v>1999</v>
      </c>
      <c r="AQ310" s="7" t="s">
        <v>14</v>
      </c>
      <c r="AR310" s="3">
        <f t="shared" si="24"/>
        <v>2.7189760008124466</v>
      </c>
    </row>
    <row r="311" spans="42:44" x14ac:dyDescent="0.2">
      <c r="AP311" s="7">
        <v>1999</v>
      </c>
      <c r="AQ311" s="7" t="s">
        <v>15</v>
      </c>
      <c r="AR311" s="3">
        <f t="shared" si="24"/>
        <v>3.8886864485320052</v>
      </c>
    </row>
    <row r="312" spans="42:44" x14ac:dyDescent="0.2">
      <c r="AP312" s="7">
        <v>1999</v>
      </c>
      <c r="AQ312" s="7" t="s">
        <v>16</v>
      </c>
      <c r="AR312" s="3">
        <f t="shared" si="24"/>
        <v>2.5192924169636304</v>
      </c>
    </row>
    <row r="313" spans="42:44" x14ac:dyDescent="0.2">
      <c r="AP313" s="7">
        <v>1999</v>
      </c>
      <c r="AQ313" s="7" t="s">
        <v>17</v>
      </c>
      <c r="AR313" s="3">
        <f t="shared" si="24"/>
        <v>2.4221449318737847</v>
      </c>
    </row>
    <row r="314" spans="42:44" x14ac:dyDescent="0.2">
      <c r="AP314" s="7">
        <v>1999</v>
      </c>
      <c r="AQ314" s="7" t="s">
        <v>18</v>
      </c>
      <c r="AR314" s="3">
        <f t="shared" si="24"/>
        <v>3.4735902377487706</v>
      </c>
    </row>
    <row r="315" spans="42:44" x14ac:dyDescent="0.2">
      <c r="AP315" s="7">
        <v>1999</v>
      </c>
      <c r="AQ315" s="7" t="s">
        <v>19</v>
      </c>
      <c r="AR315" s="3">
        <f t="shared" si="24"/>
        <v>2.9321357927290528</v>
      </c>
    </row>
    <row r="316" spans="42:44" x14ac:dyDescent="0.2">
      <c r="AP316" s="7">
        <v>1999</v>
      </c>
      <c r="AQ316" s="7" t="s">
        <v>20</v>
      </c>
      <c r="AR316" s="3">
        <f t="shared" si="24"/>
        <v>2.7666870923155233</v>
      </c>
    </row>
    <row r="317" spans="42:44" x14ac:dyDescent="0.2">
      <c r="AP317" s="7">
        <v>1999</v>
      </c>
      <c r="AQ317" s="7" t="s">
        <v>21</v>
      </c>
      <c r="AR317" s="3">
        <f t="shared" si="24"/>
        <v>3.5185122027716145</v>
      </c>
    </row>
    <row r="318" spans="42:44" x14ac:dyDescent="0.2">
      <c r="AP318" s="7">
        <v>1999</v>
      </c>
      <c r="AQ318" s="7" t="s">
        <v>22</v>
      </c>
      <c r="AR318" s="3">
        <f t="shared" si="24"/>
        <v>3.7260163982066343</v>
      </c>
    </row>
    <row r="319" spans="42:44" x14ac:dyDescent="0.2">
      <c r="AP319" s="7">
        <v>1999</v>
      </c>
      <c r="AQ319" s="7" t="s">
        <v>23</v>
      </c>
      <c r="AR319" s="3">
        <f t="shared" si="24"/>
        <v>3.662897355098258</v>
      </c>
    </row>
    <row r="320" spans="42:44" x14ac:dyDescent="0.2">
      <c r="AP320" s="7">
        <v>1999</v>
      </c>
      <c r="AQ320" s="7" t="s">
        <v>24</v>
      </c>
      <c r="AR320" s="3">
        <f t="shared" si="24"/>
        <v>3.3737091546381959</v>
      </c>
    </row>
    <row r="321" spans="42:44" x14ac:dyDescent="0.2">
      <c r="AP321" s="7">
        <v>1999</v>
      </c>
      <c r="AQ321" s="7" t="s">
        <v>25</v>
      </c>
      <c r="AR321" s="3">
        <f t="shared" si="24"/>
        <v>3.257733352457465</v>
      </c>
    </row>
    <row r="322" spans="42:44" x14ac:dyDescent="0.2">
      <c r="AP322" s="7">
        <v>1999</v>
      </c>
      <c r="AQ322" s="7" t="s">
        <v>26</v>
      </c>
      <c r="AR322" s="3">
        <f t="shared" si="24"/>
        <v>4.1263722428503042</v>
      </c>
    </row>
    <row r="323" spans="42:44" x14ac:dyDescent="0.2">
      <c r="AP323" s="7">
        <v>1999</v>
      </c>
      <c r="AQ323" s="7" t="s">
        <v>27</v>
      </c>
      <c r="AR323" s="3">
        <f t="shared" si="24"/>
        <v>3.8957321201182156</v>
      </c>
    </row>
    <row r="324" spans="42:44" x14ac:dyDescent="0.2">
      <c r="AP324" s="7">
        <v>2000</v>
      </c>
      <c r="AQ324" s="7" t="s">
        <v>7</v>
      </c>
      <c r="AR324" s="3">
        <f t="shared" ref="AR324:AR344" si="25">U93</f>
        <v>4.3210863744195454</v>
      </c>
    </row>
    <row r="325" spans="42:44" x14ac:dyDescent="0.2">
      <c r="AP325" s="7">
        <v>2000</v>
      </c>
      <c r="AQ325" s="7" t="s">
        <v>8</v>
      </c>
      <c r="AR325" s="3">
        <f t="shared" si="25"/>
        <v>4.1094200943730304</v>
      </c>
    </row>
    <row r="326" spans="42:44" x14ac:dyDescent="0.2">
      <c r="AP326" s="7">
        <v>2000</v>
      </c>
      <c r="AQ326" s="7" t="s">
        <v>9</v>
      </c>
      <c r="AR326" s="3">
        <f t="shared" si="25"/>
        <v>4.9981134060991312</v>
      </c>
    </row>
    <row r="327" spans="42:44" x14ac:dyDescent="0.2">
      <c r="AP327" s="7">
        <v>2000</v>
      </c>
      <c r="AQ327" s="7" t="s">
        <v>10</v>
      </c>
      <c r="AR327" s="3">
        <f t="shared" si="25"/>
        <v>5.0130727666280315</v>
      </c>
    </row>
    <row r="328" spans="42:44" x14ac:dyDescent="0.2">
      <c r="AP328" s="7">
        <v>2000</v>
      </c>
      <c r="AQ328" s="7" t="s">
        <v>11</v>
      </c>
      <c r="AR328" s="3">
        <f t="shared" si="25"/>
        <v>5.6596390551886131</v>
      </c>
    </row>
    <row r="329" spans="42:44" x14ac:dyDescent="0.2">
      <c r="AP329" s="7">
        <v>2000</v>
      </c>
      <c r="AQ329" s="7" t="s">
        <v>12</v>
      </c>
      <c r="AR329" s="3">
        <f t="shared" si="25"/>
        <v>5.2049813294786169</v>
      </c>
    </row>
    <row r="330" spans="42:44" x14ac:dyDescent="0.2">
      <c r="AP330" s="7">
        <v>2000</v>
      </c>
      <c r="AQ330" s="7" t="s">
        <v>13</v>
      </c>
      <c r="AR330" s="3">
        <f t="shared" si="25"/>
        <v>4.8423232640363283</v>
      </c>
    </row>
    <row r="331" spans="42:44" x14ac:dyDescent="0.2">
      <c r="AP331" s="7">
        <v>2000</v>
      </c>
      <c r="AQ331" s="7" t="s">
        <v>14</v>
      </c>
      <c r="AR331" s="3">
        <f t="shared" si="25"/>
        <v>3.8870584269895265</v>
      </c>
    </row>
    <row r="332" spans="42:44" x14ac:dyDescent="0.2">
      <c r="AP332" s="7">
        <v>2000</v>
      </c>
      <c r="AQ332" s="7" t="s">
        <v>15</v>
      </c>
      <c r="AR332" s="3">
        <f t="shared" si="25"/>
        <v>5.4543044690566234</v>
      </c>
    </row>
    <row r="333" spans="42:44" x14ac:dyDescent="0.2">
      <c r="AP333" s="7">
        <v>2000</v>
      </c>
      <c r="AQ333" s="7" t="s">
        <v>16</v>
      </c>
      <c r="AR333" s="3">
        <f t="shared" si="25"/>
        <v>3.6935037210411945</v>
      </c>
    </row>
    <row r="334" spans="42:44" x14ac:dyDescent="0.2">
      <c r="AP334" s="7">
        <v>2000</v>
      </c>
      <c r="AQ334" s="7" t="s">
        <v>17</v>
      </c>
      <c r="AR334" s="3">
        <f t="shared" si="25"/>
        <v>3.5844207132869519</v>
      </c>
    </row>
    <row r="335" spans="42:44" x14ac:dyDescent="0.2">
      <c r="AP335" s="7">
        <v>2000</v>
      </c>
      <c r="AQ335" s="7" t="s">
        <v>18</v>
      </c>
      <c r="AR335" s="3">
        <f t="shared" si="25"/>
        <v>4.7650625785097898</v>
      </c>
    </row>
    <row r="336" spans="42:44" x14ac:dyDescent="0.2">
      <c r="AP336" s="7">
        <v>2000</v>
      </c>
      <c r="AQ336" s="7" t="s">
        <v>19</v>
      </c>
      <c r="AR336" s="3">
        <f t="shared" si="25"/>
        <v>4.1460847170427808</v>
      </c>
    </row>
    <row r="337" spans="42:44" x14ac:dyDescent="0.2">
      <c r="AP337" s="7">
        <v>2000</v>
      </c>
      <c r="AQ337" s="7" t="s">
        <v>20</v>
      </c>
      <c r="AR337" s="3">
        <f t="shared" si="25"/>
        <v>3.6901241873105963</v>
      </c>
    </row>
    <row r="338" spans="42:44" x14ac:dyDescent="0.2">
      <c r="AP338" s="7">
        <v>2000</v>
      </c>
      <c r="AQ338" s="7" t="s">
        <v>21</v>
      </c>
      <c r="AR338" s="3">
        <f t="shared" si="25"/>
        <v>5.0039497926710998</v>
      </c>
    </row>
    <row r="339" spans="42:44" x14ac:dyDescent="0.2">
      <c r="AP339" s="7">
        <v>2000</v>
      </c>
      <c r="AQ339" s="7" t="s">
        <v>22</v>
      </c>
      <c r="AR339" s="3">
        <f t="shared" si="25"/>
        <v>5.3847656700737137</v>
      </c>
    </row>
    <row r="340" spans="42:44" x14ac:dyDescent="0.2">
      <c r="AP340" s="7">
        <v>2000</v>
      </c>
      <c r="AQ340" s="7" t="s">
        <v>23</v>
      </c>
      <c r="AR340" s="3">
        <f t="shared" si="25"/>
        <v>4.9480791608419787</v>
      </c>
    </row>
    <row r="341" spans="42:44" x14ac:dyDescent="0.2">
      <c r="AP341" s="7">
        <v>2000</v>
      </c>
      <c r="AQ341" s="7" t="s">
        <v>24</v>
      </c>
      <c r="AR341" s="3">
        <f t="shared" si="25"/>
        <v>4.7336051349425148</v>
      </c>
    </row>
    <row r="342" spans="42:44" x14ac:dyDescent="0.2">
      <c r="AP342" s="7">
        <v>2000</v>
      </c>
      <c r="AQ342" s="7" t="s">
        <v>25</v>
      </c>
      <c r="AR342" s="3">
        <f t="shared" si="25"/>
        <v>4.6936121844795071</v>
      </c>
    </row>
    <row r="343" spans="42:44" x14ac:dyDescent="0.2">
      <c r="AP343" s="7">
        <v>2000</v>
      </c>
      <c r="AQ343" s="7" t="s">
        <v>26</v>
      </c>
      <c r="AR343" s="3">
        <f t="shared" si="25"/>
        <v>5.8775310801585618</v>
      </c>
    </row>
    <row r="344" spans="42:44" x14ac:dyDescent="0.2">
      <c r="AP344" s="7">
        <v>2000</v>
      </c>
      <c r="AQ344" s="7" t="s">
        <v>27</v>
      </c>
      <c r="AR344" s="3">
        <f t="shared" si="25"/>
        <v>5.6304216832080165</v>
      </c>
    </row>
    <row r="345" spans="42:44" x14ac:dyDescent="0.2">
      <c r="AP345" s="7">
        <v>2001</v>
      </c>
      <c r="AQ345" s="7" t="s">
        <v>7</v>
      </c>
      <c r="AR345" s="3">
        <f t="shared" ref="AR345:AR365" si="26">V93</f>
        <v>5.262383592291255</v>
      </c>
    </row>
    <row r="346" spans="42:44" x14ac:dyDescent="0.2">
      <c r="AP346" s="7">
        <v>2001</v>
      </c>
      <c r="AQ346" s="7" t="s">
        <v>8</v>
      </c>
      <c r="AR346" s="3">
        <f t="shared" si="26"/>
        <v>5.1205849907174477</v>
      </c>
    </row>
    <row r="347" spans="42:44" x14ac:dyDescent="0.2">
      <c r="AP347" s="7">
        <v>2001</v>
      </c>
      <c r="AQ347" s="7" t="s">
        <v>9</v>
      </c>
      <c r="AR347" s="3">
        <f t="shared" si="26"/>
        <v>5.951027150316226</v>
      </c>
    </row>
    <row r="348" spans="42:44" x14ac:dyDescent="0.2">
      <c r="AP348" s="7">
        <v>2001</v>
      </c>
      <c r="AQ348" s="7" t="s">
        <v>10</v>
      </c>
      <c r="AR348" s="3">
        <f t="shared" si="26"/>
        <v>5.889039527586907</v>
      </c>
    </row>
    <row r="349" spans="42:44" x14ac:dyDescent="0.2">
      <c r="AP349" s="7">
        <v>2001</v>
      </c>
      <c r="AQ349" s="7" t="s">
        <v>11</v>
      </c>
      <c r="AR349" s="3">
        <f t="shared" si="26"/>
        <v>6.7179428666197536</v>
      </c>
    </row>
    <row r="350" spans="42:44" x14ac:dyDescent="0.2">
      <c r="AP350" s="7">
        <v>2001</v>
      </c>
      <c r="AQ350" s="7" t="s">
        <v>12</v>
      </c>
      <c r="AR350" s="3">
        <f t="shared" si="26"/>
        <v>6.1146374658339502</v>
      </c>
    </row>
    <row r="351" spans="42:44" x14ac:dyDescent="0.2">
      <c r="AP351" s="7">
        <v>2001</v>
      </c>
      <c r="AQ351" s="7" t="s">
        <v>13</v>
      </c>
      <c r="AR351" s="3">
        <f t="shared" si="26"/>
        <v>5.8926263138621602</v>
      </c>
    </row>
    <row r="352" spans="42:44" x14ac:dyDescent="0.2">
      <c r="AP352" s="7">
        <v>2001</v>
      </c>
      <c r="AQ352" s="7" t="s">
        <v>14</v>
      </c>
      <c r="AR352" s="3">
        <f t="shared" si="26"/>
        <v>4.8586393953829967</v>
      </c>
    </row>
    <row r="353" spans="42:44" x14ac:dyDescent="0.2">
      <c r="AP353" s="7">
        <v>2001</v>
      </c>
      <c r="AQ353" s="7" t="s">
        <v>15</v>
      </c>
      <c r="AR353" s="3">
        <f t="shared" si="26"/>
        <v>6.365451439892059</v>
      </c>
    </row>
    <row r="354" spans="42:44" x14ac:dyDescent="0.2">
      <c r="AP354" s="7">
        <v>2001</v>
      </c>
      <c r="AQ354" s="7" t="s">
        <v>16</v>
      </c>
      <c r="AR354" s="3">
        <f t="shared" si="26"/>
        <v>4.3917878036474782</v>
      </c>
    </row>
    <row r="355" spans="42:44" x14ac:dyDescent="0.2">
      <c r="AP355" s="7">
        <v>2001</v>
      </c>
      <c r="AQ355" s="7" t="s">
        <v>17</v>
      </c>
      <c r="AR355" s="3">
        <f t="shared" si="26"/>
        <v>4.3071638128709724</v>
      </c>
    </row>
    <row r="356" spans="42:44" x14ac:dyDescent="0.2">
      <c r="AP356" s="7">
        <v>2001</v>
      </c>
      <c r="AQ356" s="7" t="s">
        <v>18</v>
      </c>
      <c r="AR356" s="3">
        <f t="shared" si="26"/>
        <v>5.8219723456966213</v>
      </c>
    </row>
    <row r="357" spans="42:44" x14ac:dyDescent="0.2">
      <c r="AP357" s="7">
        <v>2001</v>
      </c>
      <c r="AQ357" s="7" t="s">
        <v>19</v>
      </c>
      <c r="AR357" s="3">
        <f t="shared" si="26"/>
        <v>5.0768451359738949</v>
      </c>
    </row>
    <row r="358" spans="42:44" x14ac:dyDescent="0.2">
      <c r="AP358" s="7">
        <v>2001</v>
      </c>
      <c r="AQ358" s="7" t="s">
        <v>20</v>
      </c>
      <c r="AR358" s="3">
        <f t="shared" si="26"/>
        <v>4.6411531285257865</v>
      </c>
    </row>
    <row r="359" spans="42:44" x14ac:dyDescent="0.2">
      <c r="AP359" s="7">
        <v>2001</v>
      </c>
      <c r="AQ359" s="7" t="s">
        <v>21</v>
      </c>
      <c r="AR359" s="3">
        <f t="shared" si="26"/>
        <v>6.0362043738982356</v>
      </c>
    </row>
    <row r="360" spans="42:44" x14ac:dyDescent="0.2">
      <c r="AP360" s="7">
        <v>2001</v>
      </c>
      <c r="AQ360" s="7" t="s">
        <v>22</v>
      </c>
      <c r="AR360" s="3">
        <f t="shared" si="26"/>
        <v>6.5085068377887403</v>
      </c>
    </row>
    <row r="361" spans="42:44" x14ac:dyDescent="0.2">
      <c r="AP361" s="7">
        <v>2001</v>
      </c>
      <c r="AQ361" s="7" t="s">
        <v>23</v>
      </c>
      <c r="AR361" s="3">
        <f t="shared" si="26"/>
        <v>6.1755082875558518</v>
      </c>
    </row>
    <row r="362" spans="42:44" x14ac:dyDescent="0.2">
      <c r="AP362" s="7">
        <v>2001</v>
      </c>
      <c r="AQ362" s="7" t="s">
        <v>24</v>
      </c>
      <c r="AR362" s="3">
        <f t="shared" si="26"/>
        <v>5.8313580443156274</v>
      </c>
    </row>
    <row r="363" spans="42:44" x14ac:dyDescent="0.2">
      <c r="AP363" s="7">
        <v>2001</v>
      </c>
      <c r="AQ363" s="7" t="s">
        <v>25</v>
      </c>
      <c r="AR363" s="3">
        <f t="shared" si="26"/>
        <v>5.5295063905319219</v>
      </c>
    </row>
    <row r="364" spans="42:44" x14ac:dyDescent="0.2">
      <c r="AP364" s="7">
        <v>2001</v>
      </c>
      <c r="AQ364" s="7" t="s">
        <v>26</v>
      </c>
      <c r="AR364" s="3">
        <f t="shared" si="26"/>
        <v>6.8608955890423013</v>
      </c>
    </row>
    <row r="365" spans="42:44" x14ac:dyDescent="0.2">
      <c r="AP365" s="7">
        <v>2001</v>
      </c>
      <c r="AQ365" s="7" t="s">
        <v>27</v>
      </c>
      <c r="AR365" s="3">
        <f t="shared" si="26"/>
        <v>6.6336292511944555</v>
      </c>
    </row>
    <row r="366" spans="42:44" x14ac:dyDescent="0.2">
      <c r="AP366" s="7">
        <v>2002</v>
      </c>
      <c r="AQ366" s="7" t="s">
        <v>7</v>
      </c>
      <c r="AR366" s="3">
        <f t="shared" ref="AR366:AR386" si="27">W93</f>
        <v>4.38</v>
      </c>
    </row>
    <row r="367" spans="42:44" x14ac:dyDescent="0.2">
      <c r="AP367" s="7">
        <v>2002</v>
      </c>
      <c r="AQ367" s="7" t="s">
        <v>8</v>
      </c>
      <c r="AR367" s="3">
        <f t="shared" si="27"/>
        <v>4.3899999999999997</v>
      </c>
    </row>
    <row r="368" spans="42:44" x14ac:dyDescent="0.2">
      <c r="AP368" s="7">
        <v>2002</v>
      </c>
      <c r="AQ368" s="7" t="s">
        <v>9</v>
      </c>
      <c r="AR368" s="3">
        <f t="shared" si="27"/>
        <v>4.6100000000000003</v>
      </c>
    </row>
    <row r="369" spans="42:44" x14ac:dyDescent="0.2">
      <c r="AP369" s="7">
        <v>2002</v>
      </c>
      <c r="AQ369" s="7" t="s">
        <v>10</v>
      </c>
      <c r="AR369" s="3">
        <f t="shared" si="27"/>
        <v>4.46</v>
      </c>
    </row>
    <row r="370" spans="42:44" x14ac:dyDescent="0.2">
      <c r="AP370" s="7">
        <v>2002</v>
      </c>
      <c r="AQ370" s="7" t="s">
        <v>11</v>
      </c>
      <c r="AR370" s="3">
        <f t="shared" si="27"/>
        <v>5.2</v>
      </c>
    </row>
    <row r="371" spans="42:44" x14ac:dyDescent="0.2">
      <c r="AP371" s="7">
        <v>2002</v>
      </c>
      <c r="AQ371" s="7" t="s">
        <v>12</v>
      </c>
      <c r="AR371" s="3">
        <f t="shared" si="27"/>
        <v>4.57</v>
      </c>
    </row>
    <row r="372" spans="42:44" x14ac:dyDescent="0.2">
      <c r="AP372" s="7">
        <v>2002</v>
      </c>
      <c r="AQ372" s="7" t="s">
        <v>13</v>
      </c>
      <c r="AR372" s="3">
        <f t="shared" si="27"/>
        <v>4.74</v>
      </c>
    </row>
    <row r="373" spans="42:44" x14ac:dyDescent="0.2">
      <c r="AP373" s="7">
        <v>2002</v>
      </c>
      <c r="AQ373" s="7" t="s">
        <v>14</v>
      </c>
      <c r="AR373" s="3">
        <f t="shared" si="27"/>
        <v>4.1500000000000004</v>
      </c>
    </row>
    <row r="374" spans="42:44" x14ac:dyDescent="0.2">
      <c r="AP374" s="7">
        <v>2002</v>
      </c>
      <c r="AQ374" s="7" t="s">
        <v>15</v>
      </c>
      <c r="AR374" s="3">
        <f t="shared" si="27"/>
        <v>4.9800000000000004</v>
      </c>
    </row>
    <row r="375" spans="42:44" x14ac:dyDescent="0.2">
      <c r="AP375" s="7">
        <v>2002</v>
      </c>
      <c r="AQ375" s="7" t="s">
        <v>16</v>
      </c>
      <c r="AR375" s="3">
        <f t="shared" si="27"/>
        <v>3.42</v>
      </c>
    </row>
    <row r="376" spans="42:44" x14ac:dyDescent="0.2">
      <c r="AP376" s="7">
        <v>2002</v>
      </c>
      <c r="AQ376" s="7" t="s">
        <v>17</v>
      </c>
      <c r="AR376" s="3">
        <f t="shared" si="27"/>
        <v>3.37</v>
      </c>
    </row>
    <row r="377" spans="42:44" x14ac:dyDescent="0.2">
      <c r="AP377" s="7">
        <v>2002</v>
      </c>
      <c r="AQ377" s="7" t="s">
        <v>18</v>
      </c>
      <c r="AR377" s="3">
        <f t="shared" si="27"/>
        <v>4.9800000000000004</v>
      </c>
    </row>
    <row r="378" spans="42:44" x14ac:dyDescent="0.2">
      <c r="AP378" s="7">
        <v>2002</v>
      </c>
      <c r="AQ378" s="7" t="s">
        <v>19</v>
      </c>
      <c r="AR378" s="3">
        <f t="shared" si="27"/>
        <v>4.2</v>
      </c>
    </row>
    <row r="379" spans="42:44" x14ac:dyDescent="0.2">
      <c r="AP379" s="7">
        <v>2002</v>
      </c>
      <c r="AQ379" s="7" t="s">
        <v>20</v>
      </c>
      <c r="AR379" s="3">
        <f t="shared" si="27"/>
        <v>4.08</v>
      </c>
    </row>
    <row r="380" spans="42:44" x14ac:dyDescent="0.2">
      <c r="AP380" s="7">
        <v>2002</v>
      </c>
      <c r="AQ380" s="7" t="s">
        <v>21</v>
      </c>
      <c r="AR380" s="3">
        <f t="shared" si="27"/>
        <v>4.92</v>
      </c>
    </row>
    <row r="381" spans="42:44" x14ac:dyDescent="0.2">
      <c r="AP381" s="7">
        <v>2002</v>
      </c>
      <c r="AQ381" s="7" t="s">
        <v>22</v>
      </c>
      <c r="AR381" s="3">
        <f t="shared" si="27"/>
        <v>5.28</v>
      </c>
    </row>
    <row r="382" spans="42:44" x14ac:dyDescent="0.2">
      <c r="AP382" s="7">
        <v>2002</v>
      </c>
      <c r="AQ382" s="7" t="s">
        <v>23</v>
      </c>
      <c r="AR382" s="3">
        <f t="shared" si="27"/>
        <v>5.47</v>
      </c>
    </row>
    <row r="383" spans="42:44" x14ac:dyDescent="0.2">
      <c r="AP383" s="7">
        <v>2002</v>
      </c>
      <c r="AQ383" s="7" t="s">
        <v>24</v>
      </c>
      <c r="AR383" s="3">
        <f t="shared" si="27"/>
        <v>4.9000000000000004</v>
      </c>
    </row>
    <row r="384" spans="42:44" x14ac:dyDescent="0.2">
      <c r="AP384" s="7">
        <v>2002</v>
      </c>
      <c r="AQ384" s="7" t="s">
        <v>25</v>
      </c>
      <c r="AR384" s="3">
        <f t="shared" si="27"/>
        <v>4.26</v>
      </c>
    </row>
    <row r="385" spans="42:44" x14ac:dyDescent="0.2">
      <c r="AP385" s="7">
        <v>2002</v>
      </c>
      <c r="AQ385" s="7" t="s">
        <v>26</v>
      </c>
      <c r="AR385" s="3">
        <f t="shared" si="27"/>
        <v>5.15</v>
      </c>
    </row>
    <row r="386" spans="42:44" x14ac:dyDescent="0.2">
      <c r="AP386" s="7">
        <v>2002</v>
      </c>
      <c r="AQ386" s="7" t="s">
        <v>27</v>
      </c>
      <c r="AR386" s="3">
        <f t="shared" si="27"/>
        <v>5.07</v>
      </c>
    </row>
    <row r="387" spans="42:44" x14ac:dyDescent="0.2">
      <c r="AP387" s="7">
        <v>2003</v>
      </c>
      <c r="AQ387" s="7" t="s">
        <v>7</v>
      </c>
      <c r="AR387" s="3">
        <f t="shared" ref="AR387:AR407" si="28">X93</f>
        <v>5.7540039738093194</v>
      </c>
    </row>
    <row r="388" spans="42:44" x14ac:dyDescent="0.2">
      <c r="AP388" s="7">
        <v>2003</v>
      </c>
      <c r="AQ388" s="7" t="s">
        <v>8</v>
      </c>
      <c r="AR388" s="3">
        <f t="shared" si="28"/>
        <v>5.6799019240177273</v>
      </c>
    </row>
    <row r="389" spans="42:44" x14ac:dyDescent="0.2">
      <c r="AP389" s="7">
        <v>2003</v>
      </c>
      <c r="AQ389" s="7" t="s">
        <v>9</v>
      </c>
      <c r="AR389" s="3">
        <f t="shared" si="28"/>
        <v>6.6895276841866949</v>
      </c>
    </row>
    <row r="390" spans="42:44" x14ac:dyDescent="0.2">
      <c r="AP390" s="7">
        <v>2003</v>
      </c>
      <c r="AQ390" s="7" t="s">
        <v>10</v>
      </c>
      <c r="AR390" s="3">
        <f t="shared" si="28"/>
        <v>6.6120300449513962</v>
      </c>
    </row>
    <row r="391" spans="42:44" x14ac:dyDescent="0.2">
      <c r="AP391" s="7">
        <v>2003</v>
      </c>
      <c r="AQ391" s="7" t="s">
        <v>11</v>
      </c>
      <c r="AR391" s="3">
        <f t="shared" si="28"/>
        <v>7.3346503764763753</v>
      </c>
    </row>
    <row r="392" spans="42:44" x14ac:dyDescent="0.2">
      <c r="AP392" s="7">
        <v>2003</v>
      </c>
      <c r="AQ392" s="7" t="s">
        <v>12</v>
      </c>
      <c r="AR392" s="3">
        <f t="shared" si="28"/>
        <v>7.0370187398498185</v>
      </c>
    </row>
    <row r="393" spans="42:44" x14ac:dyDescent="0.2">
      <c r="AP393" s="7">
        <v>2003</v>
      </c>
      <c r="AQ393" s="7" t="s">
        <v>13</v>
      </c>
      <c r="AR393" s="3">
        <f t="shared" si="28"/>
        <v>6.6283838703719029</v>
      </c>
    </row>
    <row r="394" spans="42:44" x14ac:dyDescent="0.2">
      <c r="AP394" s="7">
        <v>2003</v>
      </c>
      <c r="AQ394" s="7" t="s">
        <v>14</v>
      </c>
      <c r="AR394" s="3">
        <f t="shared" si="28"/>
        <v>5.5432293421389058</v>
      </c>
    </row>
    <row r="395" spans="42:44" x14ac:dyDescent="0.2">
      <c r="AP395" s="7">
        <v>2003</v>
      </c>
      <c r="AQ395" s="7" t="s">
        <v>15</v>
      </c>
      <c r="AR395" s="3">
        <f t="shared" si="28"/>
        <v>6.6757290742796576</v>
      </c>
    </row>
    <row r="396" spans="42:44" x14ac:dyDescent="0.2">
      <c r="AP396" s="7">
        <v>2003</v>
      </c>
      <c r="AQ396" s="7" t="s">
        <v>16</v>
      </c>
      <c r="AR396" s="3">
        <f t="shared" si="28"/>
        <v>4.9924936376976206</v>
      </c>
    </row>
    <row r="397" spans="42:44" x14ac:dyDescent="0.2">
      <c r="AP397" s="7">
        <v>2003</v>
      </c>
      <c r="AQ397" s="7" t="s">
        <v>17</v>
      </c>
      <c r="AR397" s="3">
        <f t="shared" si="28"/>
        <v>5.0939205820964073</v>
      </c>
    </row>
    <row r="398" spans="42:44" x14ac:dyDescent="0.2">
      <c r="AP398" s="7">
        <v>2003</v>
      </c>
      <c r="AQ398" s="7" t="s">
        <v>18</v>
      </c>
      <c r="AR398" s="3">
        <f t="shared" si="28"/>
        <v>6.3773113125759924</v>
      </c>
    </row>
    <row r="399" spans="42:44" x14ac:dyDescent="0.2">
      <c r="AP399" s="7">
        <v>2003</v>
      </c>
      <c r="AQ399" s="7" t="s">
        <v>19</v>
      </c>
      <c r="AR399" s="3">
        <f t="shared" si="28"/>
        <v>5.6757467534949191</v>
      </c>
    </row>
    <row r="400" spans="42:44" x14ac:dyDescent="0.2">
      <c r="AP400" s="7">
        <v>2003</v>
      </c>
      <c r="AQ400" s="7" t="s">
        <v>20</v>
      </c>
      <c r="AR400" s="3">
        <f t="shared" si="28"/>
        <v>5.1364779819632655</v>
      </c>
    </row>
    <row r="401" spans="42:44" x14ac:dyDescent="0.2">
      <c r="AP401" s="7">
        <v>2003</v>
      </c>
      <c r="AQ401" s="7" t="s">
        <v>21</v>
      </c>
      <c r="AR401" s="3">
        <f t="shared" si="28"/>
        <v>6.6343050582111953</v>
      </c>
    </row>
    <row r="402" spans="42:44" x14ac:dyDescent="0.2">
      <c r="AP402" s="7">
        <v>2003</v>
      </c>
      <c r="AQ402" s="7" t="s">
        <v>22</v>
      </c>
      <c r="AR402" s="3">
        <f t="shared" si="28"/>
        <v>7.3154310858315963</v>
      </c>
    </row>
    <row r="403" spans="42:44" x14ac:dyDescent="0.2">
      <c r="AP403" s="7">
        <v>2003</v>
      </c>
      <c r="AQ403" s="7" t="s">
        <v>23</v>
      </c>
      <c r="AR403" s="3">
        <f t="shared" si="28"/>
        <v>6.6635800438970669</v>
      </c>
    </row>
    <row r="404" spans="42:44" x14ac:dyDescent="0.2">
      <c r="AP404" s="7">
        <v>2003</v>
      </c>
      <c r="AQ404" s="7" t="s">
        <v>24</v>
      </c>
      <c r="AR404" s="3">
        <f t="shared" si="28"/>
        <v>6.4715368874614017</v>
      </c>
    </row>
    <row r="405" spans="42:44" x14ac:dyDescent="0.2">
      <c r="AP405" s="7">
        <v>2003</v>
      </c>
      <c r="AQ405" s="7" t="s">
        <v>25</v>
      </c>
      <c r="AR405" s="3">
        <f t="shared" si="28"/>
        <v>5.9067937930154573</v>
      </c>
    </row>
    <row r="406" spans="42:44" x14ac:dyDescent="0.2">
      <c r="AP406" s="7">
        <v>2003</v>
      </c>
      <c r="AQ406" s="7" t="s">
        <v>26</v>
      </c>
      <c r="AR406" s="3">
        <f t="shared" si="28"/>
        <v>7.6630010028188966</v>
      </c>
    </row>
    <row r="407" spans="42:44" x14ac:dyDescent="0.2">
      <c r="AP407" s="7">
        <v>2003</v>
      </c>
      <c r="AQ407" s="7" t="s">
        <v>27</v>
      </c>
      <c r="AR407" s="3">
        <f t="shared" si="28"/>
        <v>7.4078964376866985</v>
      </c>
    </row>
    <row r="408" spans="42:44" x14ac:dyDescent="0.2">
      <c r="AP408" s="7">
        <v>2004</v>
      </c>
      <c r="AQ408" s="7" t="s">
        <v>7</v>
      </c>
      <c r="AR408" s="3">
        <f t="shared" ref="AR408:AR428" si="29">Y93</f>
        <v>6.3793989283151253</v>
      </c>
    </row>
    <row r="409" spans="42:44" x14ac:dyDescent="0.2">
      <c r="AP409" s="7">
        <v>2004</v>
      </c>
      <c r="AQ409" s="7" t="s">
        <v>8</v>
      </c>
      <c r="AR409" s="3">
        <f t="shared" si="29"/>
        <v>6.9679628612545672</v>
      </c>
    </row>
    <row r="410" spans="42:44" x14ac:dyDescent="0.2">
      <c r="AP410" s="7">
        <v>2004</v>
      </c>
      <c r="AQ410" s="7" t="s">
        <v>9</v>
      </c>
      <c r="AR410" s="3">
        <f t="shared" si="29"/>
        <v>7.3784279867132945</v>
      </c>
    </row>
    <row r="411" spans="42:44" x14ac:dyDescent="0.2">
      <c r="AP411" s="7">
        <v>2004</v>
      </c>
      <c r="AQ411" s="7" t="s">
        <v>10</v>
      </c>
      <c r="AR411" s="3">
        <f t="shared" si="29"/>
        <v>7.3667246714579413</v>
      </c>
    </row>
    <row r="412" spans="42:44" x14ac:dyDescent="0.2">
      <c r="AP412" s="7">
        <v>2004</v>
      </c>
      <c r="AQ412" s="7" t="s">
        <v>11</v>
      </c>
      <c r="AR412" s="3">
        <f t="shared" si="29"/>
        <v>7.9075346320617967</v>
      </c>
    </row>
    <row r="413" spans="42:44" x14ac:dyDescent="0.2">
      <c r="AP413" s="7">
        <v>2004</v>
      </c>
      <c r="AQ413" s="7" t="s">
        <v>12</v>
      </c>
      <c r="AR413" s="3">
        <f t="shared" si="29"/>
        <v>8.0162014617921447</v>
      </c>
    </row>
    <row r="414" spans="42:44" x14ac:dyDescent="0.2">
      <c r="AP414" s="7">
        <v>2004</v>
      </c>
      <c r="AQ414" s="7" t="s">
        <v>13</v>
      </c>
      <c r="AR414" s="3">
        <f t="shared" si="29"/>
        <v>7.1813131523940914</v>
      </c>
    </row>
    <row r="415" spans="42:44" x14ac:dyDescent="0.2">
      <c r="AP415" s="7">
        <v>2004</v>
      </c>
      <c r="AQ415" s="7" t="s">
        <v>14</v>
      </c>
      <c r="AR415" s="3">
        <f t="shared" si="29"/>
        <v>6.561963775656352</v>
      </c>
    </row>
    <row r="416" spans="42:44" x14ac:dyDescent="0.2">
      <c r="AP416" s="7">
        <v>2004</v>
      </c>
      <c r="AQ416" s="7" t="s">
        <v>15</v>
      </c>
      <c r="AR416" s="3">
        <f t="shared" si="29"/>
        <v>6.9792197337659641</v>
      </c>
    </row>
    <row r="417" spans="42:44" x14ac:dyDescent="0.2">
      <c r="AP417" s="7">
        <v>2004</v>
      </c>
      <c r="AQ417" s="7" t="s">
        <v>16</v>
      </c>
      <c r="AR417" s="3">
        <f t="shared" si="29"/>
        <v>5.5525602769927023</v>
      </c>
    </row>
    <row r="418" spans="42:44" x14ac:dyDescent="0.2">
      <c r="AP418" s="7">
        <v>2004</v>
      </c>
      <c r="AQ418" s="7" t="s">
        <v>17</v>
      </c>
      <c r="AR418" s="3">
        <f t="shared" si="29"/>
        <v>5.8879987227557464</v>
      </c>
    </row>
    <row r="419" spans="42:44" x14ac:dyDescent="0.2">
      <c r="AP419" s="7">
        <v>2004</v>
      </c>
      <c r="AQ419" s="7" t="s">
        <v>18</v>
      </c>
      <c r="AR419" s="3">
        <f t="shared" si="29"/>
        <v>7.3228995881687258</v>
      </c>
    </row>
    <row r="420" spans="42:44" x14ac:dyDescent="0.2">
      <c r="AP420" s="7">
        <v>2004</v>
      </c>
      <c r="AQ420" s="7" t="s">
        <v>19</v>
      </c>
      <c r="AR420" s="3">
        <f t="shared" si="29"/>
        <v>6.5848250292397417</v>
      </c>
    </row>
    <row r="421" spans="42:44" x14ac:dyDescent="0.2">
      <c r="AP421" s="7">
        <v>2004</v>
      </c>
      <c r="AQ421" s="7" t="s">
        <v>20</v>
      </c>
      <c r="AR421" s="3">
        <f t="shared" si="29"/>
        <v>6.3223296454623972</v>
      </c>
    </row>
    <row r="422" spans="42:44" x14ac:dyDescent="0.2">
      <c r="AP422" s="7">
        <v>2004</v>
      </c>
      <c r="AQ422" s="7" t="s">
        <v>21</v>
      </c>
      <c r="AR422" s="3">
        <f t="shared" si="29"/>
        <v>7.4090860996099392</v>
      </c>
    </row>
    <row r="423" spans="42:44" x14ac:dyDescent="0.2">
      <c r="AP423" s="7">
        <v>2004</v>
      </c>
      <c r="AQ423" s="7" t="s">
        <v>22</v>
      </c>
      <c r="AR423" s="3">
        <f t="shared" si="29"/>
        <v>8.2336128908620587</v>
      </c>
    </row>
    <row r="424" spans="42:44" x14ac:dyDescent="0.2">
      <c r="AP424" s="7">
        <v>2004</v>
      </c>
      <c r="AQ424" s="7" t="s">
        <v>23</v>
      </c>
      <c r="AR424" s="3">
        <f t="shared" si="29"/>
        <v>7.8103098430241049</v>
      </c>
    </row>
    <row r="425" spans="42:44" x14ac:dyDescent="0.2">
      <c r="AP425" s="7">
        <v>2004</v>
      </c>
      <c r="AQ425" s="7" t="s">
        <v>24</v>
      </c>
      <c r="AR425" s="3">
        <f t="shared" si="29"/>
        <v>7.5341486876788437</v>
      </c>
    </row>
    <row r="426" spans="42:44" x14ac:dyDescent="0.2">
      <c r="AP426" s="7">
        <v>2004</v>
      </c>
      <c r="AQ426" s="7" t="s">
        <v>25</v>
      </c>
      <c r="AR426" s="3">
        <f t="shared" si="29"/>
        <v>6.2772566544227946</v>
      </c>
    </row>
    <row r="427" spans="42:44" x14ac:dyDescent="0.2">
      <c r="AP427" s="7">
        <v>2004</v>
      </c>
      <c r="AQ427" s="7" t="s">
        <v>26</v>
      </c>
      <c r="AR427" s="3">
        <f t="shared" si="29"/>
        <v>8.5426940706256342</v>
      </c>
    </row>
    <row r="428" spans="42:44" x14ac:dyDescent="0.2">
      <c r="AP428" s="7">
        <v>2004</v>
      </c>
      <c r="AQ428" s="7" t="s">
        <v>27</v>
      </c>
      <c r="AR428" s="3">
        <f t="shared" si="29"/>
        <v>8.1897311766989702</v>
      </c>
    </row>
    <row r="429" spans="42:44" x14ac:dyDescent="0.2">
      <c r="AP429" s="7">
        <v>2005</v>
      </c>
      <c r="AQ429" s="7" t="s">
        <v>7</v>
      </c>
      <c r="AR429" s="3">
        <f t="shared" ref="AR429:AR449" si="30">Z93</f>
        <v>8.0951615578003135</v>
      </c>
    </row>
    <row r="430" spans="42:44" x14ac:dyDescent="0.2">
      <c r="AP430" s="7">
        <v>2005</v>
      </c>
      <c r="AQ430" s="7" t="s">
        <v>8</v>
      </c>
      <c r="AR430" s="3">
        <f t="shared" si="30"/>
        <v>8.9650193348887868</v>
      </c>
    </row>
    <row r="431" spans="42:44" x14ac:dyDescent="0.2">
      <c r="AP431" s="7">
        <v>2005</v>
      </c>
      <c r="AQ431" s="7" t="s">
        <v>9</v>
      </c>
      <c r="AR431" s="3">
        <f t="shared" si="30"/>
        <v>9.6481269367680369</v>
      </c>
    </row>
    <row r="432" spans="42:44" x14ac:dyDescent="0.2">
      <c r="AP432" s="7">
        <v>2005</v>
      </c>
      <c r="AQ432" s="7" t="s">
        <v>10</v>
      </c>
      <c r="AR432" s="3">
        <f t="shared" si="30"/>
        <v>9.709843320641113</v>
      </c>
    </row>
    <row r="433" spans="42:44" x14ac:dyDescent="0.2">
      <c r="AP433" s="7">
        <v>2005</v>
      </c>
      <c r="AQ433" s="7" t="s">
        <v>11</v>
      </c>
      <c r="AR433" s="3">
        <f t="shared" si="30"/>
        <v>10.255759862677104</v>
      </c>
    </row>
    <row r="434" spans="42:44" x14ac:dyDescent="0.2">
      <c r="AP434" s="7">
        <v>2005</v>
      </c>
      <c r="AQ434" s="7" t="s">
        <v>12</v>
      </c>
      <c r="AR434" s="3">
        <f t="shared" si="30"/>
        <v>10.686684956227603</v>
      </c>
    </row>
    <row r="435" spans="42:44" x14ac:dyDescent="0.2">
      <c r="AP435" s="7">
        <v>2005</v>
      </c>
      <c r="AQ435" s="7" t="s">
        <v>13</v>
      </c>
      <c r="AR435" s="3">
        <f t="shared" si="30"/>
        <v>9.2523232912582625</v>
      </c>
    </row>
    <row r="436" spans="42:44" x14ac:dyDescent="0.2">
      <c r="AP436" s="7">
        <v>2005</v>
      </c>
      <c r="AQ436" s="7" t="s">
        <v>14</v>
      </c>
      <c r="AR436" s="3">
        <f t="shared" si="30"/>
        <v>8.4383684788053941</v>
      </c>
    </row>
    <row r="437" spans="42:44" x14ac:dyDescent="0.2">
      <c r="AP437" s="7">
        <v>2005</v>
      </c>
      <c r="AQ437" s="7" t="s">
        <v>15</v>
      </c>
      <c r="AR437" s="3">
        <f t="shared" si="30"/>
        <v>8.865340386137019</v>
      </c>
    </row>
    <row r="438" spans="42:44" x14ac:dyDescent="0.2">
      <c r="AP438" s="7">
        <v>2005</v>
      </c>
      <c r="AQ438" s="7" t="s">
        <v>16</v>
      </c>
      <c r="AR438" s="3">
        <f t="shared" si="30"/>
        <v>7.2635054700274218</v>
      </c>
    </row>
    <row r="439" spans="42:44" x14ac:dyDescent="0.2">
      <c r="AP439" s="7">
        <v>2005</v>
      </c>
      <c r="AQ439" s="7" t="s">
        <v>17</v>
      </c>
      <c r="AR439" s="3">
        <f t="shared" si="30"/>
        <v>7.7903307702499802</v>
      </c>
    </row>
    <row r="440" spans="42:44" x14ac:dyDescent="0.2">
      <c r="AP440" s="7">
        <v>2005</v>
      </c>
      <c r="AQ440" s="7" t="s">
        <v>18</v>
      </c>
      <c r="AR440" s="3">
        <f t="shared" si="30"/>
        <v>9.2510540396435061</v>
      </c>
    </row>
    <row r="441" spans="42:44" x14ac:dyDescent="0.2">
      <c r="AP441" s="7">
        <v>2005</v>
      </c>
      <c r="AQ441" s="7" t="s">
        <v>19</v>
      </c>
      <c r="AR441" s="3">
        <f t="shared" si="30"/>
        <v>8.4929344931550244</v>
      </c>
    </row>
    <row r="442" spans="42:44" x14ac:dyDescent="0.2">
      <c r="AP442" s="7">
        <v>2005</v>
      </c>
      <c r="AQ442" s="7" t="s">
        <v>20</v>
      </c>
      <c r="AR442" s="3">
        <f t="shared" si="30"/>
        <v>8.0626842622761892</v>
      </c>
    </row>
    <row r="443" spans="42:44" x14ac:dyDescent="0.2">
      <c r="AP443" s="7">
        <v>2005</v>
      </c>
      <c r="AQ443" s="7" t="s">
        <v>21</v>
      </c>
      <c r="AR443" s="3">
        <f t="shared" si="30"/>
        <v>9.4952625237280319</v>
      </c>
    </row>
    <row r="444" spans="42:44" x14ac:dyDescent="0.2">
      <c r="AP444" s="7">
        <v>2005</v>
      </c>
      <c r="AQ444" s="7" t="s">
        <v>22</v>
      </c>
      <c r="AR444" s="3">
        <f t="shared" si="30"/>
        <v>10.628880037577503</v>
      </c>
    </row>
    <row r="445" spans="42:44" x14ac:dyDescent="0.2">
      <c r="AP445" s="7">
        <v>2005</v>
      </c>
      <c r="AQ445" s="7" t="s">
        <v>23</v>
      </c>
      <c r="AR445" s="3">
        <f t="shared" si="30"/>
        <v>9.7647440605816662</v>
      </c>
    </row>
    <row r="446" spans="42:44" x14ac:dyDescent="0.2">
      <c r="AP446" s="7">
        <v>2005</v>
      </c>
      <c r="AQ446" s="7" t="s">
        <v>24</v>
      </c>
      <c r="AR446" s="3">
        <f t="shared" si="30"/>
        <v>9.658934724099403</v>
      </c>
    </row>
    <row r="447" spans="42:44" x14ac:dyDescent="0.2">
      <c r="AP447" s="7">
        <v>2005</v>
      </c>
      <c r="AQ447" s="7" t="s">
        <v>25</v>
      </c>
      <c r="AR447" s="3">
        <f t="shared" si="30"/>
        <v>8.0985914295385086</v>
      </c>
    </row>
    <row r="448" spans="42:44" x14ac:dyDescent="0.2">
      <c r="AP448" s="7">
        <v>2005</v>
      </c>
      <c r="AQ448" s="7" t="s">
        <v>26</v>
      </c>
      <c r="AR448" s="3">
        <f t="shared" si="30"/>
        <v>11.279053423531664</v>
      </c>
    </row>
    <row r="449" spans="42:44" x14ac:dyDescent="0.2">
      <c r="AP449" s="7">
        <v>2005</v>
      </c>
      <c r="AQ449" s="7" t="s">
        <v>27</v>
      </c>
      <c r="AR449" s="3">
        <f t="shared" si="30"/>
        <v>10.740422376597557</v>
      </c>
    </row>
    <row r="450" spans="42:44" x14ac:dyDescent="0.2">
      <c r="AP450" s="7">
        <v>2006</v>
      </c>
      <c r="AQ450" s="7" t="s">
        <v>7</v>
      </c>
      <c r="AR450" s="3">
        <f t="shared" ref="AR450:AR470" si="31">AA93</f>
        <v>7.54</v>
      </c>
    </row>
    <row r="451" spans="42:44" x14ac:dyDescent="0.2">
      <c r="AP451" s="7">
        <v>2006</v>
      </c>
      <c r="AQ451" s="7" t="s">
        <v>8</v>
      </c>
      <c r="AR451" s="3">
        <f t="shared" si="31"/>
        <v>9.24</v>
      </c>
    </row>
    <row r="452" spans="42:44" x14ac:dyDescent="0.2">
      <c r="AP452" s="7">
        <v>2006</v>
      </c>
      <c r="AQ452" s="7" t="s">
        <v>9</v>
      </c>
      <c r="AR452" s="3">
        <f t="shared" si="31"/>
        <v>8.7799999999999994</v>
      </c>
    </row>
    <row r="453" spans="42:44" x14ac:dyDescent="0.2">
      <c r="AP453" s="7">
        <v>2006</v>
      </c>
      <c r="AQ453" s="7" t="s">
        <v>10</v>
      </c>
      <c r="AR453" s="3">
        <f t="shared" si="31"/>
        <v>8.9</v>
      </c>
    </row>
    <row r="454" spans="42:44" x14ac:dyDescent="0.2">
      <c r="AP454" s="7">
        <v>2006</v>
      </c>
      <c r="AQ454" s="7" t="s">
        <v>11</v>
      </c>
      <c r="AR454" s="3">
        <f t="shared" si="31"/>
        <v>9.08</v>
      </c>
    </row>
    <row r="455" spans="42:44" x14ac:dyDescent="0.2">
      <c r="AP455" s="7">
        <v>2006</v>
      </c>
      <c r="AQ455" s="7" t="s">
        <v>12</v>
      </c>
      <c r="AR455" s="3">
        <f t="shared" si="31"/>
        <v>10</v>
      </c>
    </row>
    <row r="456" spans="42:44" x14ac:dyDescent="0.2">
      <c r="AP456" s="7">
        <v>2006</v>
      </c>
      <c r="AQ456" s="7" t="s">
        <v>13</v>
      </c>
      <c r="AR456" s="3">
        <f t="shared" si="31"/>
        <v>8.31</v>
      </c>
    </row>
    <row r="457" spans="42:44" x14ac:dyDescent="0.2">
      <c r="AP457" s="7">
        <v>2006</v>
      </c>
      <c r="AQ457" s="7" t="s">
        <v>14</v>
      </c>
      <c r="AR457" s="3">
        <f t="shared" si="31"/>
        <v>8.42</v>
      </c>
    </row>
    <row r="458" spans="42:44" x14ac:dyDescent="0.2">
      <c r="AP458" s="7">
        <v>2006</v>
      </c>
      <c r="AQ458" s="7" t="s">
        <v>15</v>
      </c>
      <c r="AR458" s="3">
        <f t="shared" si="31"/>
        <v>7.61</v>
      </c>
    </row>
    <row r="459" spans="42:44" x14ac:dyDescent="0.2">
      <c r="AP459" s="7">
        <v>2006</v>
      </c>
      <c r="AQ459" s="7" t="s">
        <v>16</v>
      </c>
      <c r="AR459" s="3">
        <f t="shared" si="31"/>
        <v>6.69</v>
      </c>
    </row>
    <row r="460" spans="42:44" x14ac:dyDescent="0.2">
      <c r="AP460" s="7">
        <v>2006</v>
      </c>
      <c r="AQ460" s="7" t="s">
        <v>17</v>
      </c>
      <c r="AR460" s="3">
        <f t="shared" si="31"/>
        <v>7.47</v>
      </c>
    </row>
    <row r="461" spans="42:44" x14ac:dyDescent="0.2">
      <c r="AP461" s="7">
        <v>2006</v>
      </c>
      <c r="AQ461" s="7" t="s">
        <v>18</v>
      </c>
      <c r="AR461" s="3">
        <f t="shared" si="31"/>
        <v>9.02</v>
      </c>
    </row>
    <row r="462" spans="42:44" x14ac:dyDescent="0.2">
      <c r="AP462" s="7">
        <v>2006</v>
      </c>
      <c r="AQ462" s="7" t="s">
        <v>19</v>
      </c>
      <c r="AR462" s="3">
        <f t="shared" si="31"/>
        <v>8.26</v>
      </c>
    </row>
    <row r="463" spans="42:44" x14ac:dyDescent="0.2">
      <c r="AP463" s="7">
        <v>2006</v>
      </c>
      <c r="AQ463" s="7" t="s">
        <v>20</v>
      </c>
      <c r="AR463" s="3">
        <f t="shared" si="31"/>
        <v>8.39</v>
      </c>
    </row>
    <row r="464" spans="42:44" x14ac:dyDescent="0.2">
      <c r="AP464" s="7">
        <v>2006</v>
      </c>
      <c r="AQ464" s="7" t="s">
        <v>21</v>
      </c>
      <c r="AR464" s="3">
        <f t="shared" si="31"/>
        <v>8.8699999999999992</v>
      </c>
    </row>
    <row r="465" spans="42:44" x14ac:dyDescent="0.2">
      <c r="AP465" s="7">
        <v>2006</v>
      </c>
      <c r="AQ465" s="7" t="s">
        <v>22</v>
      </c>
      <c r="AR465" s="3">
        <f t="shared" si="31"/>
        <v>10</v>
      </c>
    </row>
    <row r="466" spans="42:44" x14ac:dyDescent="0.2">
      <c r="AP466" s="7">
        <v>2006</v>
      </c>
      <c r="AQ466" s="7" t="s">
        <v>23</v>
      </c>
      <c r="AR466" s="3">
        <f t="shared" si="31"/>
        <v>9.7799999999999994</v>
      </c>
    </row>
    <row r="467" spans="42:44" x14ac:dyDescent="0.2">
      <c r="AP467" s="7">
        <v>2006</v>
      </c>
      <c r="AQ467" s="7" t="s">
        <v>24</v>
      </c>
      <c r="AR467" s="3">
        <f t="shared" si="31"/>
        <v>9.4600000000000009</v>
      </c>
    </row>
    <row r="468" spans="42:44" x14ac:dyDescent="0.2">
      <c r="AP468" s="7">
        <v>2006</v>
      </c>
      <c r="AQ468" s="7" t="s">
        <v>25</v>
      </c>
      <c r="AR468" s="3">
        <f t="shared" si="31"/>
        <v>7.04</v>
      </c>
    </row>
    <row r="469" spans="42:44" x14ac:dyDescent="0.2">
      <c r="AP469" s="7">
        <v>2006</v>
      </c>
      <c r="AQ469" s="7" t="s">
        <v>26</v>
      </c>
      <c r="AR469" s="3">
        <f t="shared" si="31"/>
        <v>10.33</v>
      </c>
    </row>
    <row r="470" spans="42:44" x14ac:dyDescent="0.2">
      <c r="AP470" s="7">
        <v>2006</v>
      </c>
      <c r="AQ470" s="7" t="s">
        <v>27</v>
      </c>
      <c r="AR470" s="3">
        <f t="shared" si="31"/>
        <v>9.7799999999999994</v>
      </c>
    </row>
    <row r="471" spans="42:44" x14ac:dyDescent="0.2">
      <c r="AP471" s="7">
        <v>2007</v>
      </c>
      <c r="AQ471" s="7" t="s">
        <v>7</v>
      </c>
      <c r="AR471" s="3">
        <f t="shared" ref="AR471:AR491" si="32">AB93</f>
        <v>7.4884476524197208</v>
      </c>
    </row>
    <row r="472" spans="42:44" x14ac:dyDescent="0.2">
      <c r="AP472" s="7">
        <v>2007</v>
      </c>
      <c r="AQ472" s="7" t="s">
        <v>8</v>
      </c>
      <c r="AR472" s="3">
        <f t="shared" si="32"/>
        <v>8.9044213855757022</v>
      </c>
    </row>
    <row r="473" spans="42:44" x14ac:dyDescent="0.2">
      <c r="AP473" s="7">
        <v>2007</v>
      </c>
      <c r="AQ473" s="7" t="s">
        <v>9</v>
      </c>
      <c r="AR473" s="3">
        <f t="shared" si="32"/>
        <v>8.789013886582552</v>
      </c>
    </row>
    <row r="474" spans="42:44" x14ac:dyDescent="0.2">
      <c r="AP474" s="7">
        <v>2007</v>
      </c>
      <c r="AQ474" s="7" t="s">
        <v>10</v>
      </c>
      <c r="AR474" s="3">
        <f t="shared" si="32"/>
        <v>8.8362642322560738</v>
      </c>
    </row>
    <row r="475" spans="42:44" x14ac:dyDescent="0.2">
      <c r="AP475" s="7">
        <v>2007</v>
      </c>
      <c r="AQ475" s="7" t="s">
        <v>11</v>
      </c>
      <c r="AR475" s="3">
        <f t="shared" si="32"/>
        <v>9.4889258140595754</v>
      </c>
    </row>
    <row r="476" spans="42:44" x14ac:dyDescent="0.2">
      <c r="AP476" s="7">
        <v>2007</v>
      </c>
      <c r="AQ476" s="7" t="s">
        <v>12</v>
      </c>
      <c r="AR476" s="3">
        <f t="shared" si="32"/>
        <v>9.8916244760929004</v>
      </c>
    </row>
    <row r="477" spans="42:44" x14ac:dyDescent="0.2">
      <c r="AP477" s="7">
        <v>2007</v>
      </c>
      <c r="AQ477" s="7" t="s">
        <v>13</v>
      </c>
      <c r="AR477" s="3">
        <f t="shared" si="32"/>
        <v>8.3230050648950975</v>
      </c>
    </row>
    <row r="478" spans="42:44" x14ac:dyDescent="0.2">
      <c r="AP478" s="7">
        <v>2007</v>
      </c>
      <c r="AQ478" s="7" t="s">
        <v>14</v>
      </c>
      <c r="AR478" s="3">
        <f t="shared" si="32"/>
        <v>8.0443283652155007</v>
      </c>
    </row>
    <row r="479" spans="42:44" x14ac:dyDescent="0.2">
      <c r="AP479" s="7">
        <v>2007</v>
      </c>
      <c r="AQ479" s="7" t="s">
        <v>15</v>
      </c>
      <c r="AR479" s="3">
        <f t="shared" si="32"/>
        <v>7.9270543400054629</v>
      </c>
    </row>
    <row r="480" spans="42:44" x14ac:dyDescent="0.2">
      <c r="AP480" s="7">
        <v>2007</v>
      </c>
      <c r="AQ480" s="7" t="s">
        <v>16</v>
      </c>
      <c r="AR480" s="3">
        <f t="shared" si="32"/>
        <v>6.5746389716863227</v>
      </c>
    </row>
    <row r="481" spans="42:44" x14ac:dyDescent="0.2">
      <c r="AP481" s="7">
        <v>2007</v>
      </c>
      <c r="AQ481" s="7" t="s">
        <v>17</v>
      </c>
      <c r="AR481" s="3">
        <f t="shared" si="32"/>
        <v>7.1550866357588569</v>
      </c>
    </row>
    <row r="482" spans="42:44" x14ac:dyDescent="0.2">
      <c r="AP482" s="7">
        <v>2007</v>
      </c>
      <c r="AQ482" s="7" t="s">
        <v>18</v>
      </c>
      <c r="AR482" s="3">
        <f t="shared" si="32"/>
        <v>8.7638079230362713</v>
      </c>
    </row>
    <row r="483" spans="42:44" x14ac:dyDescent="0.2">
      <c r="AP483" s="7">
        <v>2007</v>
      </c>
      <c r="AQ483" s="7" t="s">
        <v>19</v>
      </c>
      <c r="AR483" s="3">
        <f t="shared" si="32"/>
        <v>8.0377120193733962</v>
      </c>
    </row>
    <row r="484" spans="42:44" x14ac:dyDescent="0.2">
      <c r="AP484" s="7">
        <v>2007</v>
      </c>
      <c r="AQ484" s="7" t="s">
        <v>20</v>
      </c>
      <c r="AR484" s="3">
        <f t="shared" si="32"/>
        <v>7.9427331162932004</v>
      </c>
    </row>
    <row r="485" spans="42:44" x14ac:dyDescent="0.2">
      <c r="AP485" s="7">
        <v>2007</v>
      </c>
      <c r="AQ485" s="7" t="s">
        <v>21</v>
      </c>
      <c r="AR485" s="3">
        <f t="shared" si="32"/>
        <v>8.7719982574925357</v>
      </c>
    </row>
    <row r="486" spans="42:44" x14ac:dyDescent="0.2">
      <c r="AP486" s="7">
        <v>2007</v>
      </c>
      <c r="AQ486" s="7" t="s">
        <v>22</v>
      </c>
      <c r="AR486" s="3">
        <f t="shared" si="32"/>
        <v>9.7434318442179091</v>
      </c>
    </row>
    <row r="487" spans="42:44" x14ac:dyDescent="0.2">
      <c r="AP487" s="7">
        <v>2007</v>
      </c>
      <c r="AQ487" s="7" t="s">
        <v>23</v>
      </c>
      <c r="AR487" s="3">
        <f t="shared" si="32"/>
        <v>9.3683166022729054</v>
      </c>
    </row>
    <row r="488" spans="42:44" x14ac:dyDescent="0.2">
      <c r="AP488" s="7">
        <v>2007</v>
      </c>
      <c r="AQ488" s="7" t="s">
        <v>24</v>
      </c>
      <c r="AR488" s="3">
        <f t="shared" si="32"/>
        <v>9.2027965234005009</v>
      </c>
    </row>
    <row r="489" spans="42:44" x14ac:dyDescent="0.2">
      <c r="AP489" s="7">
        <v>2007</v>
      </c>
      <c r="AQ489" s="7" t="s">
        <v>25</v>
      </c>
      <c r="AR489" s="3">
        <f t="shared" si="32"/>
        <v>7.365670846714691</v>
      </c>
    </row>
    <row r="490" spans="42:44" x14ac:dyDescent="0.2">
      <c r="AP490" s="7">
        <v>2007</v>
      </c>
      <c r="AQ490" s="7" t="s">
        <v>26</v>
      </c>
      <c r="AR490" s="3">
        <f t="shared" si="32"/>
        <v>10.447925952557497</v>
      </c>
    </row>
    <row r="491" spans="42:44" x14ac:dyDescent="0.2">
      <c r="AP491" s="7">
        <v>2007</v>
      </c>
      <c r="AQ491" s="7" t="s">
        <v>27</v>
      </c>
      <c r="AR491" s="3">
        <f t="shared" si="32"/>
        <v>9.9370121510510376</v>
      </c>
    </row>
    <row r="492" spans="42:44" x14ac:dyDescent="0.2">
      <c r="AP492" s="7">
        <v>2008</v>
      </c>
      <c r="AQ492" s="7" t="s">
        <v>7</v>
      </c>
      <c r="AR492" s="3">
        <f t="shared" ref="AR492:AR512" si="33">AC93</f>
        <v>9.4095640528079976</v>
      </c>
    </row>
    <row r="493" spans="42:44" x14ac:dyDescent="0.2">
      <c r="AP493" s="7">
        <v>2008</v>
      </c>
      <c r="AQ493" s="7" t="s">
        <v>8</v>
      </c>
      <c r="AR493" s="3">
        <f t="shared" si="33"/>
        <v>10.429617001709738</v>
      </c>
    </row>
    <row r="494" spans="42:44" x14ac:dyDescent="0.2">
      <c r="AP494" s="7">
        <v>2008</v>
      </c>
      <c r="AQ494" s="7" t="s">
        <v>9</v>
      </c>
      <c r="AR494" s="3">
        <f t="shared" si="33"/>
        <v>11.294025637683228</v>
      </c>
    </row>
    <row r="495" spans="42:44" x14ac:dyDescent="0.2">
      <c r="AP495" s="7">
        <v>2008</v>
      </c>
      <c r="AQ495" s="7" t="s">
        <v>10</v>
      </c>
      <c r="AR495" s="3">
        <f t="shared" si="33"/>
        <v>11.280566395054189</v>
      </c>
    </row>
    <row r="496" spans="42:44" x14ac:dyDescent="0.2">
      <c r="AP496" s="7">
        <v>2008</v>
      </c>
      <c r="AQ496" s="7" t="s">
        <v>11</v>
      </c>
      <c r="AR496" s="3">
        <f t="shared" si="33"/>
        <v>12.701021588692658</v>
      </c>
    </row>
    <row r="497" spans="42:44" x14ac:dyDescent="0.2">
      <c r="AP497" s="7">
        <v>2008</v>
      </c>
      <c r="AQ497" s="7" t="s">
        <v>12</v>
      </c>
      <c r="AR497" s="3">
        <f t="shared" si="33"/>
        <v>12.453723856122323</v>
      </c>
    </row>
    <row r="498" spans="42:44" x14ac:dyDescent="0.2">
      <c r="AP498" s="7">
        <v>2008</v>
      </c>
      <c r="AQ498" s="7" t="s">
        <v>13</v>
      </c>
      <c r="AR498" s="3">
        <f t="shared" si="33"/>
        <v>10.732979903751222</v>
      </c>
    </row>
    <row r="499" spans="42:44" x14ac:dyDescent="0.2">
      <c r="AP499" s="7">
        <v>2008</v>
      </c>
      <c r="AQ499" s="7" t="s">
        <v>14</v>
      </c>
      <c r="AR499" s="3">
        <f t="shared" si="33"/>
        <v>9.4758588418525278</v>
      </c>
    </row>
    <row r="500" spans="42:44" x14ac:dyDescent="0.2">
      <c r="AP500" s="7">
        <v>2008</v>
      </c>
      <c r="AQ500" s="7" t="s">
        <v>15</v>
      </c>
      <c r="AR500" s="3">
        <f t="shared" si="33"/>
        <v>10.742998142460529</v>
      </c>
    </row>
    <row r="501" spans="42:44" x14ac:dyDescent="0.2">
      <c r="AP501" s="7">
        <v>2008</v>
      </c>
      <c r="AQ501" s="7" t="s">
        <v>16</v>
      </c>
      <c r="AR501" s="3">
        <f t="shared" si="33"/>
        <v>8.2764546071720755</v>
      </c>
    </row>
    <row r="502" spans="42:44" x14ac:dyDescent="0.2">
      <c r="AP502" s="7">
        <v>2008</v>
      </c>
      <c r="AQ502" s="7" t="s">
        <v>17</v>
      </c>
      <c r="AR502" s="3">
        <f t="shared" si="33"/>
        <v>8.6437958837231523</v>
      </c>
    </row>
    <row r="503" spans="42:44" x14ac:dyDescent="0.2">
      <c r="AP503" s="7">
        <v>2008</v>
      </c>
      <c r="AQ503" s="7" t="s">
        <v>18</v>
      </c>
      <c r="AR503" s="3">
        <f t="shared" si="33"/>
        <v>10.550934659603755</v>
      </c>
    </row>
    <row r="504" spans="42:44" x14ac:dyDescent="0.2">
      <c r="AP504" s="7">
        <v>2008</v>
      </c>
      <c r="AQ504" s="7" t="s">
        <v>19</v>
      </c>
      <c r="AR504" s="3">
        <f t="shared" si="33"/>
        <v>9.7649827142275498</v>
      </c>
    </row>
    <row r="505" spans="42:44" x14ac:dyDescent="0.2">
      <c r="AP505" s="7">
        <v>2008</v>
      </c>
      <c r="AQ505" s="7" t="s">
        <v>20</v>
      </c>
      <c r="AR505" s="3">
        <f t="shared" si="33"/>
        <v>9.1067111711509341</v>
      </c>
    </row>
    <row r="506" spans="42:44" x14ac:dyDescent="0.2">
      <c r="AP506" s="7">
        <v>2008</v>
      </c>
      <c r="AQ506" s="7" t="s">
        <v>21</v>
      </c>
      <c r="AR506" s="3">
        <f t="shared" si="33"/>
        <v>10.999855963540529</v>
      </c>
    </row>
    <row r="507" spans="42:44" x14ac:dyDescent="0.2">
      <c r="AP507" s="7">
        <v>2008</v>
      </c>
      <c r="AQ507" s="7" t="s">
        <v>22</v>
      </c>
      <c r="AR507" s="3">
        <f t="shared" si="33"/>
        <v>12.03623060599142</v>
      </c>
    </row>
    <row r="508" spans="42:44" x14ac:dyDescent="0.2">
      <c r="AP508" s="7">
        <v>2008</v>
      </c>
      <c r="AQ508" s="7" t="s">
        <v>23</v>
      </c>
      <c r="AR508" s="3">
        <f t="shared" si="33"/>
        <v>11.023122057408338</v>
      </c>
    </row>
    <row r="509" spans="42:44" x14ac:dyDescent="0.2">
      <c r="AP509" s="7">
        <v>2008</v>
      </c>
      <c r="AQ509" s="7" t="s">
        <v>24</v>
      </c>
      <c r="AR509" s="3">
        <f t="shared" si="33"/>
        <v>11.129902081243566</v>
      </c>
    </row>
    <row r="510" spans="42:44" x14ac:dyDescent="0.2">
      <c r="AP510" s="7">
        <v>2008</v>
      </c>
      <c r="AQ510" s="7" t="s">
        <v>25</v>
      </c>
      <c r="AR510" s="3">
        <f t="shared" si="33"/>
        <v>9.9821920834952387</v>
      </c>
    </row>
    <row r="511" spans="42:44" x14ac:dyDescent="0.2">
      <c r="AP511" s="7">
        <v>2008</v>
      </c>
      <c r="AQ511" s="7" t="s">
        <v>26</v>
      </c>
      <c r="AR511" s="3">
        <f t="shared" si="33"/>
        <v>13.497430250008616</v>
      </c>
    </row>
    <row r="512" spans="42:44" x14ac:dyDescent="0.2">
      <c r="AP512" s="7">
        <v>2008</v>
      </c>
      <c r="AQ512" s="7" t="s">
        <v>27</v>
      </c>
      <c r="AR512" s="3">
        <f t="shared" si="33"/>
        <v>12.886955556133097</v>
      </c>
    </row>
    <row r="513" spans="42:44" x14ac:dyDescent="0.2">
      <c r="AP513" s="7">
        <v>2009</v>
      </c>
      <c r="AQ513" s="7" t="s">
        <v>7</v>
      </c>
      <c r="AR513" s="3">
        <f t="shared" ref="AR513:AR533" si="34">AD93</f>
        <v>5.9606706355023391</v>
      </c>
    </row>
    <row r="514" spans="42:44" x14ac:dyDescent="0.2">
      <c r="AP514" s="7">
        <v>2009</v>
      </c>
      <c r="AQ514" s="7" t="s">
        <v>8</v>
      </c>
      <c r="AR514" s="3">
        <f t="shared" si="34"/>
        <v>7.6509069644834078</v>
      </c>
    </row>
    <row r="515" spans="42:44" x14ac:dyDescent="0.2">
      <c r="AP515" s="7">
        <v>2009</v>
      </c>
      <c r="AQ515" s="7" t="s">
        <v>9</v>
      </c>
      <c r="AR515" s="3">
        <f t="shared" si="34"/>
        <v>6.5249864693310924</v>
      </c>
    </row>
    <row r="516" spans="42:44" x14ac:dyDescent="0.2">
      <c r="AP516" s="7">
        <v>2009</v>
      </c>
      <c r="AQ516" s="7" t="s">
        <v>10</v>
      </c>
      <c r="AR516" s="3">
        <f t="shared" si="34"/>
        <v>6.415729445986921</v>
      </c>
    </row>
    <row r="517" spans="42:44" x14ac:dyDescent="0.2">
      <c r="AP517" s="7">
        <v>2009</v>
      </c>
      <c r="AQ517" s="7" t="s">
        <v>11</v>
      </c>
      <c r="AR517" s="3">
        <f t="shared" si="34"/>
        <v>7.7438791925115078</v>
      </c>
    </row>
    <row r="518" spans="42:44" x14ac:dyDescent="0.2">
      <c r="AP518" s="7">
        <v>2009</v>
      </c>
      <c r="AQ518" s="7" t="s">
        <v>12</v>
      </c>
      <c r="AR518" s="3">
        <f t="shared" si="34"/>
        <v>7.2332963732510152</v>
      </c>
    </row>
    <row r="519" spans="42:44" x14ac:dyDescent="0.2">
      <c r="AP519" s="7">
        <v>2009</v>
      </c>
      <c r="AQ519" s="7" t="s">
        <v>13</v>
      </c>
      <c r="AR519" s="3">
        <f t="shared" si="34"/>
        <v>6.1574999727780657</v>
      </c>
    </row>
    <row r="520" spans="42:44" x14ac:dyDescent="0.2">
      <c r="AP520" s="7">
        <v>2009</v>
      </c>
      <c r="AQ520" s="7" t="s">
        <v>14</v>
      </c>
      <c r="AR520" s="3">
        <f t="shared" si="34"/>
        <v>6.3244183032520134</v>
      </c>
    </row>
    <row r="521" spans="42:44" x14ac:dyDescent="0.2">
      <c r="AP521" s="7">
        <v>2009</v>
      </c>
      <c r="AQ521" s="7" t="s">
        <v>15</v>
      </c>
      <c r="AR521" s="3">
        <f t="shared" si="34"/>
        <v>6.2764640829196034</v>
      </c>
    </row>
    <row r="522" spans="42:44" x14ac:dyDescent="0.2">
      <c r="AP522" s="7">
        <v>2009</v>
      </c>
      <c r="AQ522" s="7" t="s">
        <v>16</v>
      </c>
      <c r="AR522" s="3">
        <f t="shared" si="34"/>
        <v>4.6824982510137723</v>
      </c>
    </row>
    <row r="523" spans="42:44" x14ac:dyDescent="0.2">
      <c r="AP523" s="7">
        <v>2009</v>
      </c>
      <c r="AQ523" s="7" t="s">
        <v>17</v>
      </c>
      <c r="AR523" s="3">
        <f t="shared" si="34"/>
        <v>4.9573602346229464</v>
      </c>
    </row>
    <row r="524" spans="42:44" x14ac:dyDescent="0.2">
      <c r="AP524" s="7">
        <v>2009</v>
      </c>
      <c r="AQ524" s="7" t="s">
        <v>18</v>
      </c>
      <c r="AR524" s="3">
        <f t="shared" si="34"/>
        <v>7.1257131894960626</v>
      </c>
    </row>
    <row r="525" spans="42:44" x14ac:dyDescent="0.2">
      <c r="AP525" s="7">
        <v>2009</v>
      </c>
      <c r="AQ525" s="7" t="s">
        <v>19</v>
      </c>
      <c r="AR525" s="3">
        <f t="shared" si="34"/>
        <v>6.3723882480137384</v>
      </c>
    </row>
    <row r="526" spans="42:44" x14ac:dyDescent="0.2">
      <c r="AP526" s="7">
        <v>2009</v>
      </c>
      <c r="AQ526" s="7" t="s">
        <v>20</v>
      </c>
      <c r="AR526" s="3">
        <f t="shared" si="34"/>
        <v>6.6855402488785485</v>
      </c>
    </row>
    <row r="527" spans="42:44" x14ac:dyDescent="0.2">
      <c r="AP527" s="7">
        <v>2009</v>
      </c>
      <c r="AQ527" s="7" t="s">
        <v>21</v>
      </c>
      <c r="AR527" s="3">
        <f t="shared" si="34"/>
        <v>6.8347440465588889</v>
      </c>
    </row>
    <row r="528" spans="42:44" x14ac:dyDescent="0.2">
      <c r="AP528" s="7">
        <v>2009</v>
      </c>
      <c r="AQ528" s="7" t="s">
        <v>22</v>
      </c>
      <c r="AR528" s="3">
        <f t="shared" si="34"/>
        <v>7.2271749092427173</v>
      </c>
    </row>
    <row r="529" spans="42:44" x14ac:dyDescent="0.2">
      <c r="AP529" s="7">
        <v>2009</v>
      </c>
      <c r="AQ529" s="7" t="s">
        <v>23</v>
      </c>
      <c r="AR529" s="3">
        <f t="shared" si="34"/>
        <v>7.8497665734824738</v>
      </c>
    </row>
    <row r="530" spans="42:44" x14ac:dyDescent="0.2">
      <c r="AP530" s="7">
        <v>2009</v>
      </c>
      <c r="AQ530" s="7" t="s">
        <v>24</v>
      </c>
      <c r="AR530" s="3">
        <f t="shared" si="34"/>
        <v>7.4568571716223815</v>
      </c>
    </row>
    <row r="531" spans="42:44" x14ac:dyDescent="0.2">
      <c r="AP531" s="7">
        <v>2009</v>
      </c>
      <c r="AQ531" s="7" t="s">
        <v>25</v>
      </c>
      <c r="AR531" s="3">
        <f t="shared" si="34"/>
        <v>5.9225207549409991</v>
      </c>
    </row>
    <row r="532" spans="42:44" x14ac:dyDescent="0.2">
      <c r="AP532" s="7">
        <v>2009</v>
      </c>
      <c r="AQ532" s="7" t="s">
        <v>26</v>
      </c>
      <c r="AR532" s="3">
        <f t="shared" si="34"/>
        <v>8.0034776566268988</v>
      </c>
    </row>
    <row r="533" spans="42:44" x14ac:dyDescent="0.2">
      <c r="AP533" s="7">
        <v>2009</v>
      </c>
      <c r="AQ533" s="7" t="s">
        <v>27</v>
      </c>
      <c r="AR533" s="3">
        <f t="shared" si="34"/>
        <v>7.6974993066104593</v>
      </c>
    </row>
    <row r="534" spans="42:44" x14ac:dyDescent="0.2">
      <c r="AP534" s="7">
        <v>2010</v>
      </c>
      <c r="AQ534" s="7" t="s">
        <v>7</v>
      </c>
      <c r="AR534" s="3">
        <f t="shared" ref="AR534:AR554" si="35">AE93</f>
        <v>5.85</v>
      </c>
    </row>
    <row r="535" spans="42:44" x14ac:dyDescent="0.2">
      <c r="AP535" s="7">
        <v>2010</v>
      </c>
      <c r="AQ535" s="7" t="s">
        <v>8</v>
      </c>
      <c r="AR535" s="3">
        <f t="shared" si="35"/>
        <v>6.48</v>
      </c>
    </row>
    <row r="536" spans="42:44" x14ac:dyDescent="0.2">
      <c r="AP536" s="7">
        <v>2010</v>
      </c>
      <c r="AQ536" s="7" t="s">
        <v>9</v>
      </c>
      <c r="AR536" s="3">
        <f t="shared" si="35"/>
        <v>6.95</v>
      </c>
    </row>
    <row r="537" spans="42:44" x14ac:dyDescent="0.2">
      <c r="AP537" s="7">
        <v>2010</v>
      </c>
      <c r="AQ537" s="7" t="s">
        <v>10</v>
      </c>
      <c r="AR537" s="3">
        <f t="shared" si="35"/>
        <v>6.77</v>
      </c>
    </row>
    <row r="538" spans="42:44" x14ac:dyDescent="0.2">
      <c r="AP538" s="7">
        <v>2010</v>
      </c>
      <c r="AQ538" s="7" t="s">
        <v>11</v>
      </c>
      <c r="AR538" s="3">
        <f t="shared" si="35"/>
        <v>8.6199999999999992</v>
      </c>
    </row>
    <row r="539" spans="42:44" x14ac:dyDescent="0.2">
      <c r="AP539" s="7">
        <v>2010</v>
      </c>
      <c r="AQ539" s="7" t="s">
        <v>12</v>
      </c>
      <c r="AR539" s="3">
        <f t="shared" si="35"/>
        <v>7.57</v>
      </c>
    </row>
    <row r="540" spans="42:44" x14ac:dyDescent="0.2">
      <c r="AP540" s="7">
        <v>2010</v>
      </c>
      <c r="AQ540" s="7" t="s">
        <v>13</v>
      </c>
      <c r="AR540" s="3">
        <f t="shared" si="35"/>
        <v>6.57</v>
      </c>
    </row>
    <row r="541" spans="42:44" x14ac:dyDescent="0.2">
      <c r="AP541" s="7">
        <v>2010</v>
      </c>
      <c r="AQ541" s="7" t="s">
        <v>14</v>
      </c>
      <c r="AR541" s="3">
        <f t="shared" si="35"/>
        <v>5.55</v>
      </c>
    </row>
    <row r="542" spans="42:44" x14ac:dyDescent="0.2">
      <c r="AP542" s="7">
        <v>2010</v>
      </c>
      <c r="AQ542" s="7" t="s">
        <v>15</v>
      </c>
      <c r="AR542" s="3">
        <f t="shared" si="35"/>
        <v>7.01</v>
      </c>
    </row>
    <row r="543" spans="42:44" x14ac:dyDescent="0.2">
      <c r="AP543" s="7">
        <v>2010</v>
      </c>
      <c r="AQ543" s="7" t="s">
        <v>16</v>
      </c>
      <c r="AR543" s="3">
        <f t="shared" si="35"/>
        <v>4.87</v>
      </c>
    </row>
    <row r="544" spans="42:44" x14ac:dyDescent="0.2">
      <c r="AP544" s="7">
        <v>2010</v>
      </c>
      <c r="AQ544" s="7" t="s">
        <v>17</v>
      </c>
      <c r="AR544" s="3">
        <f t="shared" si="35"/>
        <v>4.8600000000000003</v>
      </c>
    </row>
    <row r="545" spans="42:44" x14ac:dyDescent="0.2">
      <c r="AP545" s="7">
        <v>2010</v>
      </c>
      <c r="AQ545" s="7" t="s">
        <v>18</v>
      </c>
      <c r="AR545" s="3">
        <f t="shared" si="35"/>
        <v>6.45</v>
      </c>
    </row>
    <row r="546" spans="42:44" x14ac:dyDescent="0.2">
      <c r="AP546" s="7">
        <v>2010</v>
      </c>
      <c r="AQ546" s="7" t="s">
        <v>19</v>
      </c>
      <c r="AR546" s="3">
        <f t="shared" si="35"/>
        <v>5.9</v>
      </c>
    </row>
    <row r="547" spans="42:44" x14ac:dyDescent="0.2">
      <c r="AP547" s="7">
        <v>2010</v>
      </c>
      <c r="AQ547" s="7" t="s">
        <v>20</v>
      </c>
      <c r="AR547" s="3">
        <f t="shared" si="35"/>
        <v>5.37</v>
      </c>
    </row>
    <row r="548" spans="42:44" x14ac:dyDescent="0.2">
      <c r="AP548" s="7">
        <v>2010</v>
      </c>
      <c r="AQ548" s="7" t="s">
        <v>21</v>
      </c>
      <c r="AR548" s="3">
        <f t="shared" si="35"/>
        <v>6.73</v>
      </c>
    </row>
    <row r="549" spans="42:44" x14ac:dyDescent="0.2">
      <c r="AP549" s="7">
        <v>2010</v>
      </c>
      <c r="AQ549" s="7" t="s">
        <v>22</v>
      </c>
      <c r="AR549" s="3">
        <f t="shared" si="35"/>
        <v>7.06</v>
      </c>
    </row>
    <row r="550" spans="42:44" x14ac:dyDescent="0.2">
      <c r="AP550" s="7">
        <v>2010</v>
      </c>
      <c r="AQ550" s="7" t="s">
        <v>23</v>
      </c>
      <c r="AR550" s="3">
        <f t="shared" si="35"/>
        <v>6.56</v>
      </c>
    </row>
    <row r="551" spans="42:44" x14ac:dyDescent="0.2">
      <c r="AP551" s="7">
        <v>2010</v>
      </c>
      <c r="AQ551" s="7" t="s">
        <v>24</v>
      </c>
      <c r="AR551" s="3">
        <f t="shared" si="35"/>
        <v>6.78</v>
      </c>
    </row>
    <row r="552" spans="42:44" x14ac:dyDescent="0.2">
      <c r="AP552" s="7">
        <v>2010</v>
      </c>
      <c r="AQ552" s="7" t="s">
        <v>25</v>
      </c>
      <c r="AR552" s="3">
        <f t="shared" si="35"/>
        <v>6.63</v>
      </c>
    </row>
    <row r="553" spans="42:44" x14ac:dyDescent="0.2">
      <c r="AP553" s="7">
        <v>2010</v>
      </c>
      <c r="AQ553" s="7" t="s">
        <v>26</v>
      </c>
      <c r="AR553" s="3">
        <f t="shared" si="35"/>
        <v>8.61</v>
      </c>
    </row>
    <row r="554" spans="42:44" x14ac:dyDescent="0.2">
      <c r="AP554" s="7">
        <v>2010</v>
      </c>
      <c r="AQ554" s="7" t="s">
        <v>27</v>
      </c>
      <c r="AR554" s="3">
        <f t="shared" si="35"/>
        <v>8.32</v>
      </c>
    </row>
    <row r="555" spans="42:44" x14ac:dyDescent="0.2">
      <c r="AP555" s="7">
        <v>2011</v>
      </c>
      <c r="AQ555" s="7" t="s">
        <v>7</v>
      </c>
      <c r="AR555" s="3">
        <f t="shared" ref="AR555:AR575" si="36">AF93</f>
        <v>5.4369000350380485</v>
      </c>
    </row>
    <row r="556" spans="42:44" x14ac:dyDescent="0.2">
      <c r="AP556" s="7">
        <v>2011</v>
      </c>
      <c r="AQ556" s="7" t="s">
        <v>8</v>
      </c>
      <c r="AR556" s="3">
        <f t="shared" si="36"/>
        <v>5.9870355840577743</v>
      </c>
    </row>
    <row r="557" spans="42:44" x14ac:dyDescent="0.2">
      <c r="AP557" s="7">
        <v>2011</v>
      </c>
      <c r="AQ557" s="7" t="s">
        <v>9</v>
      </c>
      <c r="AR557" s="3">
        <f t="shared" si="36"/>
        <v>6.3864575394466341</v>
      </c>
    </row>
    <row r="558" spans="42:44" x14ac:dyDescent="0.2">
      <c r="AP558" s="7">
        <v>2011</v>
      </c>
      <c r="AQ558" s="7" t="s">
        <v>10</v>
      </c>
      <c r="AR558" s="3">
        <f t="shared" si="36"/>
        <v>6.3017215271850482</v>
      </c>
    </row>
    <row r="559" spans="42:44" x14ac:dyDescent="0.2">
      <c r="AP559" s="7">
        <v>2011</v>
      </c>
      <c r="AQ559" s="7" t="s">
        <v>11</v>
      </c>
      <c r="AR559" s="3">
        <f t="shared" si="36"/>
        <v>7.7644112930363463</v>
      </c>
    </row>
    <row r="560" spans="42:44" x14ac:dyDescent="0.2">
      <c r="AP560" s="7">
        <v>2011</v>
      </c>
      <c r="AQ560" s="7" t="s">
        <v>12</v>
      </c>
      <c r="AR560" s="3">
        <f t="shared" si="36"/>
        <v>6.879054660697502</v>
      </c>
    </row>
    <row r="561" spans="42:44" x14ac:dyDescent="0.2">
      <c r="AP561" s="7">
        <v>2011</v>
      </c>
      <c r="AQ561" s="7" t="s">
        <v>13</v>
      </c>
      <c r="AR561" s="3">
        <f t="shared" si="36"/>
        <v>6.0398484705500941</v>
      </c>
    </row>
    <row r="562" spans="42:44" x14ac:dyDescent="0.2">
      <c r="AP562" s="7">
        <v>2011</v>
      </c>
      <c r="AQ562" s="7" t="s">
        <v>14</v>
      </c>
      <c r="AR562" s="3">
        <f t="shared" si="36"/>
        <v>5.249436260845302</v>
      </c>
    </row>
    <row r="563" spans="42:44" x14ac:dyDescent="0.2">
      <c r="AP563" s="7">
        <v>2011</v>
      </c>
      <c r="AQ563" s="7" t="s">
        <v>15</v>
      </c>
      <c r="AR563" s="3">
        <f t="shared" si="36"/>
        <v>6.4859205284022154</v>
      </c>
    </row>
    <row r="564" spans="42:44" x14ac:dyDescent="0.2">
      <c r="AP564" s="7">
        <v>2011</v>
      </c>
      <c r="AQ564" s="7" t="s">
        <v>16</v>
      </c>
      <c r="AR564" s="3">
        <f t="shared" si="36"/>
        <v>4.59002433386582</v>
      </c>
    </row>
    <row r="565" spans="42:44" x14ac:dyDescent="0.2">
      <c r="AP565" s="7">
        <v>2011</v>
      </c>
      <c r="AQ565" s="7" t="s">
        <v>17</v>
      </c>
      <c r="AR565" s="3">
        <f t="shared" si="36"/>
        <v>4.5248374278200831</v>
      </c>
    </row>
    <row r="566" spans="42:44" x14ac:dyDescent="0.2">
      <c r="AP566" s="7">
        <v>2011</v>
      </c>
      <c r="AQ566" s="7" t="s">
        <v>18</v>
      </c>
      <c r="AR566" s="3">
        <f t="shared" si="36"/>
        <v>6.2451780878857592</v>
      </c>
    </row>
    <row r="567" spans="42:44" x14ac:dyDescent="0.2">
      <c r="AP567" s="7">
        <v>2011</v>
      </c>
      <c r="AQ567" s="7" t="s">
        <v>19</v>
      </c>
      <c r="AR567" s="3">
        <f t="shared" si="36"/>
        <v>5.4707641275456895</v>
      </c>
    </row>
    <row r="568" spans="42:44" x14ac:dyDescent="0.2">
      <c r="AP568" s="7">
        <v>2011</v>
      </c>
      <c r="AQ568" s="7" t="s">
        <v>20</v>
      </c>
      <c r="AR568" s="3">
        <f t="shared" si="36"/>
        <v>5.1398572634461797</v>
      </c>
    </row>
    <row r="569" spans="42:44" x14ac:dyDescent="0.2">
      <c r="AP569" s="7">
        <v>2011</v>
      </c>
      <c r="AQ569" s="7" t="s">
        <v>21</v>
      </c>
      <c r="AR569" s="3">
        <f t="shared" si="36"/>
        <v>6.2370728766195835</v>
      </c>
    </row>
    <row r="570" spans="42:44" x14ac:dyDescent="0.2">
      <c r="AP570" s="7">
        <v>2011</v>
      </c>
      <c r="AQ570" s="7" t="s">
        <v>22</v>
      </c>
      <c r="AR570" s="3">
        <f t="shared" si="36"/>
        <v>6.6061188789413237</v>
      </c>
    </row>
    <row r="571" spans="42:44" x14ac:dyDescent="0.2">
      <c r="AP571" s="7">
        <v>2011</v>
      </c>
      <c r="AQ571" s="7" t="s">
        <v>23</v>
      </c>
      <c r="AR571" s="3">
        <f t="shared" si="36"/>
        <v>6.342918461769802</v>
      </c>
    </row>
    <row r="572" spans="42:44" x14ac:dyDescent="0.2">
      <c r="AP572" s="7">
        <v>2011</v>
      </c>
      <c r="AQ572" s="7" t="s">
        <v>24</v>
      </c>
      <c r="AR572" s="3">
        <f t="shared" si="36"/>
        <v>6.316781486207236</v>
      </c>
    </row>
    <row r="573" spans="42:44" x14ac:dyDescent="0.2">
      <c r="AP573" s="7">
        <v>2011</v>
      </c>
      <c r="AQ573" s="7" t="s">
        <v>25</v>
      </c>
      <c r="AR573" s="3">
        <f t="shared" si="36"/>
        <v>6.1595563561306257</v>
      </c>
    </row>
    <row r="574" spans="42:44" x14ac:dyDescent="0.2">
      <c r="AP574" s="7">
        <v>2011</v>
      </c>
      <c r="AQ574" s="7" t="s">
        <v>26</v>
      </c>
      <c r="AR574" s="3">
        <f t="shared" si="36"/>
        <v>7.8480640216626121</v>
      </c>
    </row>
    <row r="575" spans="42:44" x14ac:dyDescent="0.2">
      <c r="AP575" s="7">
        <v>2011</v>
      </c>
      <c r="AQ575" s="7" t="s">
        <v>27</v>
      </c>
      <c r="AR575" s="3">
        <f t="shared" si="36"/>
        <v>7.5813127671085239</v>
      </c>
    </row>
    <row r="576" spans="42:44" x14ac:dyDescent="0.2">
      <c r="AP576" s="7">
        <v>2012</v>
      </c>
      <c r="AQ576" s="7" t="s">
        <v>7</v>
      </c>
      <c r="AR576" s="3">
        <f t="shared" ref="AR576:AR596" si="37">AG93</f>
        <v>4.1805745382997106</v>
      </c>
    </row>
    <row r="577" spans="42:44" x14ac:dyDescent="0.2">
      <c r="AP577" s="7">
        <v>2012</v>
      </c>
      <c r="AQ577" s="7" t="s">
        <v>8</v>
      </c>
      <c r="AR577" s="3">
        <f t="shared" si="37"/>
        <v>4.6275901718997883</v>
      </c>
    </row>
    <row r="578" spans="42:44" x14ac:dyDescent="0.2">
      <c r="AP578" s="7">
        <v>2012</v>
      </c>
      <c r="AQ578" s="7" t="s">
        <v>9</v>
      </c>
      <c r="AR578" s="3">
        <f t="shared" si="37"/>
        <v>4.8007445248525142</v>
      </c>
    </row>
    <row r="579" spans="42:44" x14ac:dyDescent="0.2">
      <c r="AP579" s="7">
        <v>2012</v>
      </c>
      <c r="AQ579" s="7" t="s">
        <v>10</v>
      </c>
      <c r="AR579" s="3">
        <f t="shared" si="37"/>
        <v>4.8063418066243093</v>
      </c>
    </row>
    <row r="580" spans="42:44" x14ac:dyDescent="0.2">
      <c r="AP580" s="7">
        <v>2012</v>
      </c>
      <c r="AQ580" s="7" t="s">
        <v>11</v>
      </c>
      <c r="AR580" s="3">
        <f t="shared" si="37"/>
        <v>5.7608577450759233</v>
      </c>
    </row>
    <row r="581" spans="42:44" x14ac:dyDescent="0.2">
      <c r="AP581" s="7">
        <v>2012</v>
      </c>
      <c r="AQ581" s="7" t="s">
        <v>12</v>
      </c>
      <c r="AR581" s="3">
        <f t="shared" si="37"/>
        <v>5.0944862654971894</v>
      </c>
    </row>
    <row r="582" spans="42:44" x14ac:dyDescent="0.2">
      <c r="AP582" s="7">
        <v>2012</v>
      </c>
      <c r="AQ582" s="7" t="s">
        <v>13</v>
      </c>
      <c r="AR582" s="3">
        <f t="shared" si="37"/>
        <v>4.5280807479542444</v>
      </c>
    </row>
    <row r="583" spans="42:44" x14ac:dyDescent="0.2">
      <c r="AP583" s="7">
        <v>2012</v>
      </c>
      <c r="AQ583" s="7" t="s">
        <v>14</v>
      </c>
      <c r="AR583" s="3">
        <f t="shared" si="37"/>
        <v>4.1449548794684015</v>
      </c>
    </row>
    <row r="584" spans="42:44" x14ac:dyDescent="0.2">
      <c r="AP584" s="7">
        <v>2012</v>
      </c>
      <c r="AQ584" s="7" t="s">
        <v>15</v>
      </c>
      <c r="AR584" s="3">
        <f t="shared" si="37"/>
        <v>4.9384863245631649</v>
      </c>
    </row>
    <row r="585" spans="42:44" x14ac:dyDescent="0.2">
      <c r="AP585" s="7">
        <v>2012</v>
      </c>
      <c r="AQ585" s="7" t="s">
        <v>16</v>
      </c>
      <c r="AR585" s="3">
        <f t="shared" si="37"/>
        <v>3.5658715577947295</v>
      </c>
    </row>
    <row r="586" spans="42:44" x14ac:dyDescent="0.2">
      <c r="AP586" s="7">
        <v>2012</v>
      </c>
      <c r="AQ586" s="7" t="s">
        <v>17</v>
      </c>
      <c r="AR586" s="3">
        <f t="shared" si="37"/>
        <v>3.4434753993472751</v>
      </c>
    </row>
    <row r="587" spans="42:44" x14ac:dyDescent="0.2">
      <c r="AP587" s="7">
        <v>2012</v>
      </c>
      <c r="AQ587" s="7" t="s">
        <v>18</v>
      </c>
      <c r="AR587" s="3">
        <f t="shared" si="37"/>
        <v>5.1342603625398677</v>
      </c>
    </row>
    <row r="588" spans="42:44" x14ac:dyDescent="0.2">
      <c r="AP588" s="7">
        <v>2012</v>
      </c>
      <c r="AQ588" s="7" t="s">
        <v>19</v>
      </c>
      <c r="AR588" s="3">
        <f t="shared" si="37"/>
        <v>4.1907031899913587</v>
      </c>
    </row>
    <row r="589" spans="42:44" x14ac:dyDescent="0.2">
      <c r="AP589" s="7">
        <v>2012</v>
      </c>
      <c r="AQ589" s="7" t="s">
        <v>20</v>
      </c>
      <c r="AR589" s="3">
        <f t="shared" si="37"/>
        <v>4.1462098555296159</v>
      </c>
    </row>
    <row r="590" spans="42:44" x14ac:dyDescent="0.2">
      <c r="AP590" s="7">
        <v>2012</v>
      </c>
      <c r="AQ590" s="7" t="s">
        <v>21</v>
      </c>
      <c r="AR590" s="3">
        <f t="shared" si="37"/>
        <v>4.7556885023836504</v>
      </c>
    </row>
    <row r="591" spans="42:44" x14ac:dyDescent="0.2">
      <c r="AP591" s="7">
        <v>2012</v>
      </c>
      <c r="AQ591" s="7" t="s">
        <v>22</v>
      </c>
      <c r="AR591" s="3">
        <f t="shared" si="37"/>
        <v>5.0776182994852306</v>
      </c>
    </row>
    <row r="592" spans="42:44" x14ac:dyDescent="0.2">
      <c r="AP592" s="7">
        <v>2012</v>
      </c>
      <c r="AQ592" s="7" t="s">
        <v>23</v>
      </c>
      <c r="AR592" s="3">
        <f t="shared" si="37"/>
        <v>5.1680858699331065</v>
      </c>
    </row>
    <row r="593" spans="42:44" x14ac:dyDescent="0.2">
      <c r="AP593" s="7">
        <v>2012</v>
      </c>
      <c r="AQ593" s="7" t="s">
        <v>24</v>
      </c>
      <c r="AR593" s="3">
        <f t="shared" si="37"/>
        <v>4.8875734954380503</v>
      </c>
    </row>
    <row r="594" spans="42:44" x14ac:dyDescent="0.2">
      <c r="AP594" s="7">
        <v>2012</v>
      </c>
      <c r="AQ594" s="7" t="s">
        <v>25</v>
      </c>
      <c r="AR594" s="3">
        <f t="shared" si="37"/>
        <v>4.7509549334723769</v>
      </c>
    </row>
    <row r="595" spans="42:44" x14ac:dyDescent="0.2">
      <c r="AP595" s="7">
        <v>2012</v>
      </c>
      <c r="AQ595" s="7" t="s">
        <v>26</v>
      </c>
      <c r="AR595" s="3">
        <f t="shared" si="37"/>
        <v>5.8855769116068863</v>
      </c>
    </row>
    <row r="596" spans="42:44" x14ac:dyDescent="0.2">
      <c r="AP596" s="7">
        <v>2012</v>
      </c>
      <c r="AQ596" s="7" t="s">
        <v>27</v>
      </c>
      <c r="AR596" s="3">
        <f t="shared" si="37"/>
        <v>5.6988536873281532</v>
      </c>
    </row>
    <row r="597" spans="42:44" x14ac:dyDescent="0.2">
      <c r="AP597" s="7">
        <v>2013</v>
      </c>
      <c r="AQ597" s="7" t="s">
        <v>7</v>
      </c>
      <c r="AR597" s="3">
        <f t="shared" ref="AR597:AR617" si="38">AH93</f>
        <v>4.6330667534462942</v>
      </c>
    </row>
    <row r="598" spans="42:44" x14ac:dyDescent="0.2">
      <c r="AP598" s="7">
        <v>2013</v>
      </c>
      <c r="AQ598" s="7" t="s">
        <v>8</v>
      </c>
      <c r="AR598" s="3">
        <f t="shared" si="38"/>
        <v>4.5951895981370585</v>
      </c>
    </row>
    <row r="599" spans="42:44" x14ac:dyDescent="0.2">
      <c r="AP599" s="7">
        <v>2013</v>
      </c>
      <c r="AQ599" s="7" t="s">
        <v>9</v>
      </c>
      <c r="AR599" s="3">
        <f t="shared" si="38"/>
        <v>5.556515221258727</v>
      </c>
    </row>
    <row r="600" spans="42:44" x14ac:dyDescent="0.2">
      <c r="AP600" s="7">
        <v>2013</v>
      </c>
      <c r="AQ600" s="7" t="s">
        <v>10</v>
      </c>
      <c r="AR600" s="3">
        <f t="shared" si="38"/>
        <v>5.6637405256672952</v>
      </c>
    </row>
    <row r="601" spans="42:44" x14ac:dyDescent="0.2">
      <c r="AP601" s="7">
        <v>2013</v>
      </c>
      <c r="AQ601" s="7" t="s">
        <v>11</v>
      </c>
      <c r="AR601" s="3">
        <f t="shared" si="38"/>
        <v>6.3869445887011285</v>
      </c>
    </row>
    <row r="602" spans="42:44" x14ac:dyDescent="0.2">
      <c r="AP602" s="7">
        <v>2013</v>
      </c>
      <c r="AQ602" s="7" t="s">
        <v>12</v>
      </c>
      <c r="AR602" s="3">
        <f t="shared" si="38"/>
        <v>5.8150776611325696</v>
      </c>
    </row>
    <row r="603" spans="42:44" x14ac:dyDescent="0.2">
      <c r="AP603" s="7">
        <v>2013</v>
      </c>
      <c r="AQ603" s="7" t="s">
        <v>13</v>
      </c>
      <c r="AR603" s="3">
        <f t="shared" si="38"/>
        <v>5.2648989561694552</v>
      </c>
    </row>
    <row r="604" spans="42:44" x14ac:dyDescent="0.2">
      <c r="AP604" s="7">
        <v>2013</v>
      </c>
      <c r="AQ604" s="7" t="s">
        <v>14</v>
      </c>
      <c r="AR604" s="3">
        <f t="shared" si="38"/>
        <v>4.4800475933086599</v>
      </c>
    </row>
    <row r="605" spans="42:44" x14ac:dyDescent="0.2">
      <c r="AP605" s="7">
        <v>2013</v>
      </c>
      <c r="AQ605" s="7" t="s">
        <v>15</v>
      </c>
      <c r="AR605" s="3">
        <f t="shared" si="38"/>
        <v>5.7352484259744578</v>
      </c>
    </row>
    <row r="606" spans="42:44" x14ac:dyDescent="0.2">
      <c r="AP606" s="7">
        <v>2013</v>
      </c>
      <c r="AQ606" s="7" t="s">
        <v>16</v>
      </c>
      <c r="AR606" s="3">
        <f t="shared" si="38"/>
        <v>4.2464035568116767</v>
      </c>
    </row>
    <row r="607" spans="42:44" x14ac:dyDescent="0.2">
      <c r="AP607" s="7">
        <v>2013</v>
      </c>
      <c r="AQ607" s="7" t="s">
        <v>17</v>
      </c>
      <c r="AR607" s="3">
        <f t="shared" si="38"/>
        <v>4.0237372866731231</v>
      </c>
    </row>
    <row r="608" spans="42:44" x14ac:dyDescent="0.2">
      <c r="AP608" s="7">
        <v>2013</v>
      </c>
      <c r="AQ608" s="7" t="s">
        <v>18</v>
      </c>
      <c r="AR608" s="3">
        <f t="shared" si="38"/>
        <v>5.662446802154574</v>
      </c>
    </row>
    <row r="609" spans="42:44" x14ac:dyDescent="0.2">
      <c r="AP609" s="7">
        <v>2013</v>
      </c>
      <c r="AQ609" s="7" t="s">
        <v>19</v>
      </c>
      <c r="AR609" s="3">
        <f t="shared" si="38"/>
        <v>4.5294049860161802</v>
      </c>
    </row>
    <row r="610" spans="42:44" x14ac:dyDescent="0.2">
      <c r="AP610" s="7">
        <v>2013</v>
      </c>
      <c r="AQ610" s="7" t="s">
        <v>20</v>
      </c>
      <c r="AR610" s="3">
        <f t="shared" si="38"/>
        <v>4.2486831838334016</v>
      </c>
    </row>
    <row r="611" spans="42:44" x14ac:dyDescent="0.2">
      <c r="AP611" s="7">
        <v>2013</v>
      </c>
      <c r="AQ611" s="7" t="s">
        <v>21</v>
      </c>
      <c r="AR611" s="3">
        <f t="shared" si="38"/>
        <v>5.3120772905139404</v>
      </c>
    </row>
    <row r="612" spans="42:44" x14ac:dyDescent="0.2">
      <c r="AP612" s="7">
        <v>2013</v>
      </c>
      <c r="AQ612" s="7" t="s">
        <v>22</v>
      </c>
      <c r="AR612" s="3">
        <f t="shared" si="38"/>
        <v>5.8180779076913058</v>
      </c>
    </row>
    <row r="613" spans="42:44" x14ac:dyDescent="0.2">
      <c r="AP613" s="7">
        <v>2013</v>
      </c>
      <c r="AQ613" s="7" t="s">
        <v>23</v>
      </c>
      <c r="AR613" s="3">
        <f t="shared" si="38"/>
        <v>5.4851281653017336</v>
      </c>
    </row>
    <row r="614" spans="42:44" x14ac:dyDescent="0.2">
      <c r="AP614" s="7">
        <v>2013</v>
      </c>
      <c r="AQ614" s="7" t="s">
        <v>24</v>
      </c>
      <c r="AR614" s="3">
        <f t="shared" si="38"/>
        <v>5.2210974121160172</v>
      </c>
    </row>
    <row r="615" spans="42:44" x14ac:dyDescent="0.2">
      <c r="AP615" s="7">
        <v>2013</v>
      </c>
      <c r="AQ615" s="7" t="s">
        <v>25</v>
      </c>
      <c r="AR615" s="3">
        <f t="shared" si="38"/>
        <v>5.4913893529235285</v>
      </c>
    </row>
    <row r="616" spans="42:44" x14ac:dyDescent="0.2">
      <c r="AP616" s="7">
        <v>2013</v>
      </c>
      <c r="AQ616" s="7" t="s">
        <v>26</v>
      </c>
      <c r="AR616" s="3">
        <f t="shared" si="38"/>
        <v>6.673189486998985</v>
      </c>
    </row>
    <row r="617" spans="42:44" x14ac:dyDescent="0.2">
      <c r="AP617" s="7">
        <v>2013</v>
      </c>
      <c r="AQ617" s="7" t="s">
        <v>27</v>
      </c>
      <c r="AR617" s="3">
        <f t="shared" si="38"/>
        <v>6.4364301172816472</v>
      </c>
    </row>
    <row r="618" spans="42:44" x14ac:dyDescent="0.2">
      <c r="AP618" s="7">
        <v>2014</v>
      </c>
      <c r="AQ618" s="7" t="s">
        <v>7</v>
      </c>
      <c r="AR618" s="3">
        <f t="shared" ref="AR618:AR638" si="39">AI93</f>
        <v>5.48</v>
      </c>
    </row>
    <row r="619" spans="42:44" x14ac:dyDescent="0.2">
      <c r="AP619" s="7">
        <v>2014</v>
      </c>
      <c r="AQ619" s="7" t="s">
        <v>8</v>
      </c>
      <c r="AR619" s="3">
        <f t="shared" si="39"/>
        <v>5.35</v>
      </c>
    </row>
    <row r="620" spans="42:44" x14ac:dyDescent="0.2">
      <c r="AP620" s="7">
        <v>2014</v>
      </c>
      <c r="AQ620" s="7" t="s">
        <v>9</v>
      </c>
      <c r="AR620" s="3">
        <f t="shared" si="39"/>
        <v>6.55</v>
      </c>
    </row>
    <row r="621" spans="42:44" x14ac:dyDescent="0.2">
      <c r="AP621" s="7">
        <v>2014</v>
      </c>
      <c r="AQ621" s="7" t="s">
        <v>10</v>
      </c>
      <c r="AR621" s="3">
        <f t="shared" si="39"/>
        <v>6.76</v>
      </c>
    </row>
    <row r="622" spans="42:44" x14ac:dyDescent="0.2">
      <c r="AP622" s="7">
        <v>2014</v>
      </c>
      <c r="AQ622" s="7" t="s">
        <v>11</v>
      </c>
      <c r="AR622" s="3">
        <f t="shared" si="39"/>
        <v>7.28</v>
      </c>
    </row>
    <row r="623" spans="42:44" x14ac:dyDescent="0.2">
      <c r="AP623" s="7">
        <v>2014</v>
      </c>
      <c r="AQ623" s="7" t="s">
        <v>12</v>
      </c>
      <c r="AR623" s="3">
        <f t="shared" si="39"/>
        <v>6.79</v>
      </c>
    </row>
    <row r="624" spans="42:44" x14ac:dyDescent="0.2">
      <c r="AP624" s="7">
        <v>2014</v>
      </c>
      <c r="AQ624" s="7" t="s">
        <v>13</v>
      </c>
      <c r="AR624" s="3">
        <f t="shared" si="39"/>
        <v>6.23</v>
      </c>
    </row>
    <row r="625" spans="42:44" x14ac:dyDescent="0.2">
      <c r="AP625" s="7">
        <v>2014</v>
      </c>
      <c r="AQ625" s="7" t="s">
        <v>14</v>
      </c>
      <c r="AR625" s="3">
        <f t="shared" si="39"/>
        <v>5.36</v>
      </c>
    </row>
    <row r="626" spans="42:44" x14ac:dyDescent="0.2">
      <c r="AP626" s="7">
        <v>2014</v>
      </c>
      <c r="AQ626" s="7" t="s">
        <v>15</v>
      </c>
      <c r="AR626" s="3">
        <f t="shared" si="39"/>
        <v>6.77</v>
      </c>
    </row>
    <row r="627" spans="42:44" x14ac:dyDescent="0.2">
      <c r="AP627" s="7">
        <v>2014</v>
      </c>
      <c r="AQ627" s="7" t="s">
        <v>16</v>
      </c>
      <c r="AR627" s="3">
        <f t="shared" si="39"/>
        <v>5.0999999999999996</v>
      </c>
    </row>
    <row r="628" spans="42:44" x14ac:dyDescent="0.2">
      <c r="AP628" s="7">
        <v>2014</v>
      </c>
      <c r="AQ628" s="7" t="s">
        <v>17</v>
      </c>
      <c r="AR628" s="3">
        <f t="shared" si="39"/>
        <v>4.82</v>
      </c>
    </row>
    <row r="629" spans="42:44" x14ac:dyDescent="0.2">
      <c r="AP629" s="7">
        <v>2014</v>
      </c>
      <c r="AQ629" s="7" t="s">
        <v>18</v>
      </c>
      <c r="AR629" s="3">
        <f t="shared" si="39"/>
        <v>6.79</v>
      </c>
    </row>
    <row r="630" spans="42:44" x14ac:dyDescent="0.2">
      <c r="AP630" s="7">
        <v>2014</v>
      </c>
      <c r="AQ630" s="7" t="s">
        <v>19</v>
      </c>
      <c r="AR630" s="3">
        <f t="shared" si="39"/>
        <v>5.36</v>
      </c>
    </row>
    <row r="631" spans="42:44" x14ac:dyDescent="0.2">
      <c r="AP631" s="7">
        <v>2014</v>
      </c>
      <c r="AQ631" s="7" t="s">
        <v>20</v>
      </c>
      <c r="AR631" s="3">
        <f t="shared" si="39"/>
        <v>5.1100000000000003</v>
      </c>
    </row>
    <row r="632" spans="42:44" x14ac:dyDescent="0.2">
      <c r="AP632" s="7">
        <v>2014</v>
      </c>
      <c r="AQ632" s="7" t="s">
        <v>21</v>
      </c>
      <c r="AR632" s="3">
        <f t="shared" si="39"/>
        <v>6.3</v>
      </c>
    </row>
    <row r="633" spans="42:44" x14ac:dyDescent="0.2">
      <c r="AP633" s="7">
        <v>2014</v>
      </c>
      <c r="AQ633" s="7" t="s">
        <v>22</v>
      </c>
      <c r="AR633" s="3">
        <f t="shared" si="39"/>
        <v>6.98</v>
      </c>
    </row>
    <row r="634" spans="42:44" x14ac:dyDescent="0.2">
      <c r="AP634" s="7">
        <v>2014</v>
      </c>
      <c r="AQ634" s="7" t="s">
        <v>23</v>
      </c>
      <c r="AR634" s="3">
        <f t="shared" si="39"/>
        <v>6.65</v>
      </c>
    </row>
    <row r="635" spans="42:44" x14ac:dyDescent="0.2">
      <c r="AP635" s="7">
        <v>2014</v>
      </c>
      <c r="AQ635" s="7" t="s">
        <v>24</v>
      </c>
      <c r="AR635" s="3">
        <f t="shared" si="39"/>
        <v>6.18</v>
      </c>
    </row>
    <row r="636" spans="42:44" x14ac:dyDescent="0.2">
      <c r="AP636" s="7">
        <v>2014</v>
      </c>
      <c r="AQ636" s="7" t="s">
        <v>25</v>
      </c>
      <c r="AR636" s="3">
        <f t="shared" si="39"/>
        <v>6.45</v>
      </c>
    </row>
    <row r="637" spans="42:44" x14ac:dyDescent="0.2">
      <c r="AP637" s="7">
        <v>2014</v>
      </c>
      <c r="AQ637" s="7" t="s">
        <v>26</v>
      </c>
      <c r="AR637" s="3">
        <f t="shared" si="39"/>
        <v>7.74</v>
      </c>
    </row>
    <row r="638" spans="42:44" x14ac:dyDescent="0.2">
      <c r="AP638" s="7">
        <v>2014</v>
      </c>
      <c r="AQ638" s="7" t="s">
        <v>27</v>
      </c>
      <c r="AR638" s="3">
        <f t="shared" si="39"/>
        <v>7.44</v>
      </c>
    </row>
    <row r="639" spans="42:44" x14ac:dyDescent="0.2">
      <c r="AP639" s="7">
        <v>2015</v>
      </c>
      <c r="AQ639" s="7" t="s">
        <v>7</v>
      </c>
      <c r="AR639" s="3">
        <f t="shared" ref="AR639:AR659" si="40">AJ93</f>
        <v>4.0734262451507934</v>
      </c>
    </row>
    <row r="640" spans="42:44" x14ac:dyDescent="0.2">
      <c r="AP640" s="7">
        <v>2015</v>
      </c>
      <c r="AQ640" s="7" t="s">
        <v>8</v>
      </c>
      <c r="AR640" s="3">
        <f t="shared" si="40"/>
        <v>4.3113647511588571</v>
      </c>
    </row>
    <row r="641" spans="42:44" x14ac:dyDescent="0.2">
      <c r="AP641" s="7">
        <v>2015</v>
      </c>
      <c r="AQ641" s="7" t="s">
        <v>9</v>
      </c>
      <c r="AR641" s="3">
        <f t="shared" si="40"/>
        <v>4.5888588207357603</v>
      </c>
    </row>
    <row r="642" spans="42:44" x14ac:dyDescent="0.2">
      <c r="AP642" s="7">
        <v>2015</v>
      </c>
      <c r="AQ642" s="7" t="s">
        <v>10</v>
      </c>
      <c r="AR642" s="3">
        <f t="shared" si="40"/>
        <v>4.7893987688598232</v>
      </c>
    </row>
    <row r="643" spans="42:44" x14ac:dyDescent="0.2">
      <c r="AP643" s="7">
        <v>2015</v>
      </c>
      <c r="AQ643" s="7" t="s">
        <v>11</v>
      </c>
      <c r="AR643" s="3">
        <f t="shared" si="40"/>
        <v>5.0775093166922405</v>
      </c>
    </row>
    <row r="644" spans="42:44" x14ac:dyDescent="0.2">
      <c r="AP644" s="7">
        <v>2015</v>
      </c>
      <c r="AQ644" s="7" t="s">
        <v>12</v>
      </c>
      <c r="AR644" s="3">
        <f t="shared" si="40"/>
        <v>4.6917697183355864</v>
      </c>
    </row>
    <row r="645" spans="42:44" x14ac:dyDescent="0.2">
      <c r="AP645" s="7">
        <v>2015</v>
      </c>
      <c r="AQ645" s="7" t="s">
        <v>13</v>
      </c>
      <c r="AR645" s="3">
        <f t="shared" si="40"/>
        <v>4.3466666061734776</v>
      </c>
    </row>
    <row r="646" spans="42:44" x14ac:dyDescent="0.2">
      <c r="AP646" s="7">
        <v>2015</v>
      </c>
      <c r="AQ646" s="7" t="s">
        <v>14</v>
      </c>
      <c r="AR646" s="3">
        <f t="shared" si="40"/>
        <v>4.1987807092256126</v>
      </c>
    </row>
    <row r="647" spans="42:44" x14ac:dyDescent="0.2">
      <c r="AP647" s="7">
        <v>2015</v>
      </c>
      <c r="AQ647" s="7" t="s">
        <v>15</v>
      </c>
      <c r="AR647" s="3">
        <f t="shared" si="40"/>
        <v>4.8065868509324519</v>
      </c>
    </row>
    <row r="648" spans="42:44" x14ac:dyDescent="0.2">
      <c r="AP648" s="7">
        <v>2015</v>
      </c>
      <c r="AQ648" s="7" t="s">
        <v>16</v>
      </c>
      <c r="AR648" s="3">
        <f t="shared" si="40"/>
        <v>3.6722183355861602</v>
      </c>
    </row>
    <row r="649" spans="42:44" x14ac:dyDescent="0.2">
      <c r="AP649" s="7">
        <v>2015</v>
      </c>
      <c r="AQ649" s="7" t="s">
        <v>17</v>
      </c>
      <c r="AR649" s="3">
        <f t="shared" si="40"/>
        <v>3.4335664071307423</v>
      </c>
    </row>
    <row r="650" spans="42:44" x14ac:dyDescent="0.2">
      <c r="AP650" s="7">
        <v>2015</v>
      </c>
      <c r="AQ650" s="7" t="s">
        <v>18</v>
      </c>
      <c r="AR650" s="3">
        <f t="shared" si="40"/>
        <v>5.465485597609729</v>
      </c>
    </row>
    <row r="651" spans="42:44" x14ac:dyDescent="0.2">
      <c r="AP651" s="7">
        <v>2015</v>
      </c>
      <c r="AQ651" s="7" t="s">
        <v>19</v>
      </c>
      <c r="AR651" s="3">
        <f t="shared" si="40"/>
        <v>4.0407541504225062</v>
      </c>
    </row>
    <row r="652" spans="42:44" x14ac:dyDescent="0.2">
      <c r="AP652" s="7">
        <v>2015</v>
      </c>
      <c r="AQ652" s="7" t="s">
        <v>20</v>
      </c>
      <c r="AR652" s="3">
        <f t="shared" si="40"/>
        <v>4.2642286474602908</v>
      </c>
    </row>
    <row r="653" spans="42:44" x14ac:dyDescent="0.2">
      <c r="AP653" s="7">
        <v>2015</v>
      </c>
      <c r="AQ653" s="7" t="s">
        <v>21</v>
      </c>
      <c r="AR653" s="3">
        <f t="shared" si="40"/>
        <v>4.6183178796152129</v>
      </c>
    </row>
    <row r="654" spans="42:44" x14ac:dyDescent="0.2">
      <c r="AP654" s="7">
        <v>2015</v>
      </c>
      <c r="AQ654" s="7" t="s">
        <v>22</v>
      </c>
      <c r="AR654" s="3">
        <f t="shared" si="40"/>
        <v>5.1009391419489098</v>
      </c>
    </row>
    <row r="655" spans="42:44" x14ac:dyDescent="0.2">
      <c r="AP655" s="7">
        <v>2015</v>
      </c>
      <c r="AQ655" s="7" t="s">
        <v>23</v>
      </c>
      <c r="AR655" s="3">
        <f t="shared" si="40"/>
        <v>5.4782087683181775</v>
      </c>
    </row>
    <row r="656" spans="42:44" x14ac:dyDescent="0.2">
      <c r="AP656" s="7">
        <v>2015</v>
      </c>
      <c r="AQ656" s="7" t="s">
        <v>24</v>
      </c>
      <c r="AR656" s="3">
        <f t="shared" si="40"/>
        <v>4.7534424044878456</v>
      </c>
    </row>
    <row r="657" spans="42:44" x14ac:dyDescent="0.2">
      <c r="AP657" s="7">
        <v>2015</v>
      </c>
      <c r="AQ657" s="7" t="s">
        <v>25</v>
      </c>
      <c r="AR657" s="3">
        <f t="shared" si="40"/>
        <v>4.650046122091112</v>
      </c>
    </row>
    <row r="658" spans="42:44" x14ac:dyDescent="0.2">
      <c r="AP658" s="7">
        <v>2015</v>
      </c>
      <c r="AQ658" s="7" t="s">
        <v>26</v>
      </c>
      <c r="AR658" s="3">
        <f t="shared" si="40"/>
        <v>5.4366170147264414</v>
      </c>
    </row>
    <row r="659" spans="42:44" x14ac:dyDescent="0.2">
      <c r="AP659" s="7">
        <v>2015</v>
      </c>
      <c r="AQ659" s="7" t="s">
        <v>27</v>
      </c>
      <c r="AR659" s="3">
        <f t="shared" si="40"/>
        <v>5.2455540146899091</v>
      </c>
    </row>
    <row r="660" spans="42:44" x14ac:dyDescent="0.2">
      <c r="AP660" s="7">
        <v>2016</v>
      </c>
      <c r="AQ660" s="7" t="s">
        <v>7</v>
      </c>
      <c r="AR660" s="3">
        <f>AK93</f>
        <v>3.5213492876067067</v>
      </c>
    </row>
    <row r="661" spans="42:44" x14ac:dyDescent="0.2">
      <c r="AP661" s="7">
        <v>2016</v>
      </c>
      <c r="AQ661" s="7" t="s">
        <v>8</v>
      </c>
      <c r="AR661" s="3">
        <f t="shared" ref="AR661:AR680" si="41">AK94</f>
        <v>3.4551064705256636</v>
      </c>
    </row>
    <row r="662" spans="42:44" x14ac:dyDescent="0.2">
      <c r="AP662" s="7">
        <v>2016</v>
      </c>
      <c r="AQ662" s="7" t="s">
        <v>9</v>
      </c>
      <c r="AR662" s="3">
        <f t="shared" si="41"/>
        <v>4.10154495194889</v>
      </c>
    </row>
    <row r="663" spans="42:44" x14ac:dyDescent="0.2">
      <c r="AP663" s="7">
        <v>2016</v>
      </c>
      <c r="AQ663" s="7" t="s">
        <v>10</v>
      </c>
      <c r="AR663" s="3">
        <f t="shared" si="41"/>
        <v>4.2997342205159006</v>
      </c>
    </row>
    <row r="664" spans="42:44" x14ac:dyDescent="0.2">
      <c r="AP664" s="7">
        <v>2016</v>
      </c>
      <c r="AQ664" s="7" t="s">
        <v>11</v>
      </c>
      <c r="AR664" s="3">
        <f t="shared" si="41"/>
        <v>4.5302237529612217</v>
      </c>
    </row>
    <row r="665" spans="42:44" x14ac:dyDescent="0.2">
      <c r="AP665" s="7">
        <v>2016</v>
      </c>
      <c r="AQ665" s="7" t="s">
        <v>12</v>
      </c>
      <c r="AR665" s="3">
        <f t="shared" si="41"/>
        <v>4.1703912847098845</v>
      </c>
    </row>
    <row r="666" spans="42:44" x14ac:dyDescent="0.2">
      <c r="AP666" s="7">
        <v>2016</v>
      </c>
      <c r="AQ666" s="7" t="s">
        <v>13</v>
      </c>
      <c r="AR666" s="3">
        <f t="shared" si="41"/>
        <v>3.8786867931620392</v>
      </c>
    </row>
    <row r="667" spans="42:44" x14ac:dyDescent="0.2">
      <c r="AP667" s="7">
        <v>2016</v>
      </c>
      <c r="AQ667" s="7" t="s">
        <v>14</v>
      </c>
      <c r="AR667" s="3">
        <f t="shared" si="41"/>
        <v>3.5447136203270535</v>
      </c>
    </row>
    <row r="668" spans="42:44" x14ac:dyDescent="0.2">
      <c r="AP668" s="7">
        <v>2016</v>
      </c>
      <c r="AQ668" s="7" t="s">
        <v>15</v>
      </c>
      <c r="AR668" s="3">
        <f t="shared" si="41"/>
        <v>4.3187084320732438</v>
      </c>
    </row>
    <row r="669" spans="42:44" x14ac:dyDescent="0.2">
      <c r="AP669" s="7">
        <v>2016</v>
      </c>
      <c r="AQ669" s="7" t="s">
        <v>16</v>
      </c>
      <c r="AR669" s="3">
        <f t="shared" si="41"/>
        <v>3.317436225034843</v>
      </c>
    </row>
    <row r="670" spans="42:44" x14ac:dyDescent="0.2">
      <c r="AP670" s="7">
        <v>2016</v>
      </c>
      <c r="AQ670" s="7" t="s">
        <v>17</v>
      </c>
      <c r="AR670" s="3">
        <f t="shared" si="41"/>
        <v>3.0456885121070996</v>
      </c>
    </row>
    <row r="671" spans="42:44" x14ac:dyDescent="0.2">
      <c r="AP671" s="7">
        <v>2016</v>
      </c>
      <c r="AQ671" s="7" t="s">
        <v>18</v>
      </c>
      <c r="AR671" s="3">
        <f t="shared" si="41"/>
        <v>4.7394429056650011</v>
      </c>
    </row>
    <row r="672" spans="42:44" x14ac:dyDescent="0.2">
      <c r="AP672" s="7">
        <v>2016</v>
      </c>
      <c r="AQ672" s="7" t="s">
        <v>19</v>
      </c>
      <c r="AR672" s="3">
        <f t="shared" si="41"/>
        <v>3.4126549100122245</v>
      </c>
    </row>
    <row r="673" spans="42:44" x14ac:dyDescent="0.2">
      <c r="AP673" s="7">
        <v>2016</v>
      </c>
      <c r="AQ673" s="7" t="s">
        <v>20</v>
      </c>
      <c r="AR673" s="3">
        <f t="shared" si="41"/>
        <v>3.4604077175555412</v>
      </c>
    </row>
    <row r="674" spans="42:44" x14ac:dyDescent="0.2">
      <c r="AP674" s="7">
        <v>2016</v>
      </c>
      <c r="AQ674" s="7" t="s">
        <v>21</v>
      </c>
      <c r="AR674" s="3">
        <f t="shared" si="41"/>
        <v>3.9944919496146412</v>
      </c>
    </row>
    <row r="675" spans="42:44" x14ac:dyDescent="0.2">
      <c r="AP675" s="7">
        <v>2016</v>
      </c>
      <c r="AQ675" s="7" t="s">
        <v>22</v>
      </c>
      <c r="AR675" s="3">
        <f t="shared" si="41"/>
        <v>4.4588177577261652</v>
      </c>
    </row>
    <row r="676" spans="42:44" x14ac:dyDescent="0.2">
      <c r="AP676" s="7">
        <v>2016</v>
      </c>
      <c r="AQ676" s="7" t="s">
        <v>23</v>
      </c>
      <c r="AR676" s="3">
        <f t="shared" si="41"/>
        <v>4.548631614483492</v>
      </c>
    </row>
    <row r="677" spans="42:44" x14ac:dyDescent="0.2">
      <c r="AP677" s="7">
        <v>2016</v>
      </c>
      <c r="AQ677" s="7" t="s">
        <v>24</v>
      </c>
      <c r="AR677" s="3">
        <f t="shared" si="41"/>
        <v>3.9897031258454181</v>
      </c>
    </row>
    <row r="678" spans="42:44" x14ac:dyDescent="0.2">
      <c r="AP678" s="7">
        <v>2016</v>
      </c>
      <c r="AQ678" s="7" t="s">
        <v>25</v>
      </c>
      <c r="AR678" s="3">
        <f t="shared" si="41"/>
        <v>4.2027848554592069</v>
      </c>
    </row>
    <row r="679" spans="42:44" x14ac:dyDescent="0.2">
      <c r="AP679" s="7">
        <v>2016</v>
      </c>
      <c r="AQ679" s="7" t="s">
        <v>26</v>
      </c>
      <c r="AR679" s="3">
        <f t="shared" si="41"/>
        <v>4.8642612426281637</v>
      </c>
    </row>
    <row r="680" spans="42:44" x14ac:dyDescent="0.2">
      <c r="AP680" s="7">
        <v>2016</v>
      </c>
      <c r="AQ680" s="7" t="s">
        <v>27</v>
      </c>
      <c r="AR680" s="3">
        <f t="shared" si="41"/>
        <v>4.7002674365219477</v>
      </c>
    </row>
    <row r="681" spans="42:44" x14ac:dyDescent="0.2">
      <c r="AP681" s="7">
        <v>2017</v>
      </c>
      <c r="AQ681" s="7" t="s">
        <v>7</v>
      </c>
      <c r="AR681" s="3">
        <f>AL93</f>
        <v>3.9893261762010823</v>
      </c>
    </row>
    <row r="682" spans="42:44" x14ac:dyDescent="0.2">
      <c r="AP682" s="7">
        <v>2017</v>
      </c>
      <c r="AQ682" s="7" t="s">
        <v>8</v>
      </c>
      <c r="AR682" s="3">
        <f t="shared" ref="AR682:AR701" si="42">AL94</f>
        <v>3.7798379080924747</v>
      </c>
    </row>
    <row r="683" spans="42:44" x14ac:dyDescent="0.2">
      <c r="AP683" s="7">
        <v>2017</v>
      </c>
      <c r="AQ683" s="7" t="s">
        <v>9</v>
      </c>
      <c r="AR683" s="3">
        <f t="shared" si="42"/>
        <v>4.7671443824870554</v>
      </c>
    </row>
    <row r="684" spans="42:44" x14ac:dyDescent="0.2">
      <c r="AP684" s="7">
        <v>2017</v>
      </c>
      <c r="AQ684" s="7" t="s">
        <v>10</v>
      </c>
      <c r="AR684" s="3">
        <f t="shared" si="42"/>
        <v>4.9685443353271124</v>
      </c>
    </row>
    <row r="685" spans="42:44" x14ac:dyDescent="0.2">
      <c r="AP685" s="7">
        <v>2017</v>
      </c>
      <c r="AQ685" s="7" t="s">
        <v>11</v>
      </c>
      <c r="AR685" s="3">
        <f t="shared" si="42"/>
        <v>5.2777357424474918</v>
      </c>
    </row>
    <row r="686" spans="42:44" x14ac:dyDescent="0.2">
      <c r="AP686" s="7">
        <v>2017</v>
      </c>
      <c r="AQ686" s="7" t="s">
        <v>12</v>
      </c>
      <c r="AR686" s="3">
        <f t="shared" si="42"/>
        <v>4.8825179257596245</v>
      </c>
    </row>
    <row r="687" spans="42:44" x14ac:dyDescent="0.2">
      <c r="AP687" s="7">
        <v>2017</v>
      </c>
      <c r="AQ687" s="7" t="s">
        <v>13</v>
      </c>
      <c r="AR687" s="3">
        <f t="shared" si="42"/>
        <v>4.5178787328849799</v>
      </c>
    </row>
    <row r="688" spans="42:44" x14ac:dyDescent="0.2">
      <c r="AP688" s="7">
        <v>2017</v>
      </c>
      <c r="AQ688" s="7" t="s">
        <v>14</v>
      </c>
      <c r="AR688" s="3">
        <f t="shared" si="42"/>
        <v>3.9218520821229621</v>
      </c>
    </row>
    <row r="689" spans="42:44" x14ac:dyDescent="0.2">
      <c r="AP689" s="7">
        <v>2017</v>
      </c>
      <c r="AQ689" s="7" t="s">
        <v>15</v>
      </c>
      <c r="AR689" s="3">
        <f t="shared" si="42"/>
        <v>4.9850789553931385</v>
      </c>
    </row>
    <row r="690" spans="42:44" x14ac:dyDescent="0.2">
      <c r="AP690" s="7">
        <v>2017</v>
      </c>
      <c r="AQ690" s="7" t="s">
        <v>16</v>
      </c>
      <c r="AR690" s="3">
        <f t="shared" si="42"/>
        <v>3.8020166687146912</v>
      </c>
    </row>
    <row r="691" spans="42:44" x14ac:dyDescent="0.2">
      <c r="AP691" s="7">
        <v>2017</v>
      </c>
      <c r="AQ691" s="7" t="s">
        <v>17</v>
      </c>
      <c r="AR691" s="3">
        <f t="shared" si="42"/>
        <v>3.5142218575253517</v>
      </c>
    </row>
    <row r="692" spans="42:44" x14ac:dyDescent="0.2">
      <c r="AP692" s="7">
        <v>2017</v>
      </c>
      <c r="AQ692" s="7" t="s">
        <v>18</v>
      </c>
      <c r="AR692" s="3">
        <f t="shared" si="42"/>
        <v>5.1705447725880092</v>
      </c>
    </row>
    <row r="693" spans="42:44" x14ac:dyDescent="0.2">
      <c r="AP693" s="7">
        <v>2017</v>
      </c>
      <c r="AQ693" s="7" t="s">
        <v>19</v>
      </c>
      <c r="AR693" s="3">
        <f t="shared" si="42"/>
        <v>3.8464556979570492</v>
      </c>
    </row>
    <row r="694" spans="42:44" x14ac:dyDescent="0.2">
      <c r="AP694" s="7">
        <v>2017</v>
      </c>
      <c r="AQ694" s="7" t="s">
        <v>20</v>
      </c>
      <c r="AR694" s="3">
        <f t="shared" si="42"/>
        <v>3.7198918980624116</v>
      </c>
    </row>
    <row r="695" spans="42:44" x14ac:dyDescent="0.2">
      <c r="AP695" s="7">
        <v>2017</v>
      </c>
      <c r="AQ695" s="7" t="s">
        <v>21</v>
      </c>
      <c r="AR695" s="3">
        <f t="shared" si="42"/>
        <v>4.5556816015385291</v>
      </c>
    </row>
    <row r="696" spans="42:44" x14ac:dyDescent="0.2">
      <c r="AP696" s="7">
        <v>2017</v>
      </c>
      <c r="AQ696" s="7" t="s">
        <v>22</v>
      </c>
      <c r="AR696" s="3">
        <f t="shared" si="42"/>
        <v>5.0884243846726331</v>
      </c>
    </row>
    <row r="697" spans="42:44" x14ac:dyDescent="0.2">
      <c r="AP697" s="7">
        <v>2017</v>
      </c>
      <c r="AQ697" s="7" t="s">
        <v>23</v>
      </c>
      <c r="AR697" s="3">
        <f t="shared" si="42"/>
        <v>4.9166873038763601</v>
      </c>
    </row>
    <row r="698" spans="42:44" x14ac:dyDescent="0.2">
      <c r="AP698" s="7">
        <v>2017</v>
      </c>
      <c r="AQ698" s="7" t="s">
        <v>24</v>
      </c>
      <c r="AR698" s="3">
        <f t="shared" si="42"/>
        <v>4.4548648303103899</v>
      </c>
    </row>
    <row r="699" spans="42:44" x14ac:dyDescent="0.2">
      <c r="AP699" s="7">
        <v>2017</v>
      </c>
      <c r="AQ699" s="7" t="s">
        <v>25</v>
      </c>
      <c r="AR699" s="3">
        <f t="shared" si="42"/>
        <v>4.8136782928101018</v>
      </c>
    </row>
    <row r="700" spans="42:44" x14ac:dyDescent="0.2">
      <c r="AP700" s="7">
        <v>2017</v>
      </c>
      <c r="AQ700" s="7" t="s">
        <v>26</v>
      </c>
      <c r="AR700" s="3">
        <f t="shared" si="42"/>
        <v>5.6460154679331289</v>
      </c>
    </row>
    <row r="701" spans="42:44" x14ac:dyDescent="0.2">
      <c r="AP701" s="7">
        <v>2017</v>
      </c>
      <c r="AQ701" s="7" t="s">
        <v>27</v>
      </c>
      <c r="AR701" s="3">
        <f t="shared" si="42"/>
        <v>5.4450491042635543</v>
      </c>
    </row>
    <row r="702" spans="42:44" x14ac:dyDescent="0.2">
      <c r="AP702" s="7">
        <v>2018</v>
      </c>
      <c r="AQ702" s="7" t="s">
        <v>7</v>
      </c>
      <c r="AR702" s="3">
        <f>AM93</f>
        <v>4.168330465831291</v>
      </c>
    </row>
    <row r="703" spans="42:44" x14ac:dyDescent="0.2">
      <c r="AP703" s="7">
        <v>2018</v>
      </c>
      <c r="AQ703" s="7" t="s">
        <v>8</v>
      </c>
      <c r="AR703" s="3">
        <f t="shared" ref="AR703:AR722" si="43">AM94</f>
        <v>4.0630150150030691</v>
      </c>
    </row>
    <row r="704" spans="42:44" x14ac:dyDescent="0.2">
      <c r="AP704" s="7">
        <v>2018</v>
      </c>
      <c r="AQ704" s="7" t="s">
        <v>9</v>
      </c>
      <c r="AR704" s="3">
        <f t="shared" si="43"/>
        <v>4.9216585360048439</v>
      </c>
    </row>
    <row r="705" spans="42:44" x14ac:dyDescent="0.2">
      <c r="AP705" s="7">
        <v>2018</v>
      </c>
      <c r="AQ705" s="7" t="s">
        <v>10</v>
      </c>
      <c r="AR705" s="3">
        <f t="shared" si="43"/>
        <v>5.1238038262654291</v>
      </c>
    </row>
    <row r="706" spans="42:44" x14ac:dyDescent="0.2">
      <c r="AP706" s="7">
        <v>2018</v>
      </c>
      <c r="AQ706" s="7" t="s">
        <v>11</v>
      </c>
      <c r="AR706" s="3">
        <f t="shared" si="43"/>
        <v>5.4512653114353755</v>
      </c>
    </row>
    <row r="707" spans="42:44" x14ac:dyDescent="0.2">
      <c r="AP707" s="7">
        <v>2018</v>
      </c>
      <c r="AQ707" s="7" t="s">
        <v>12</v>
      </c>
      <c r="AR707" s="3">
        <f t="shared" si="43"/>
        <v>5.0478330388604569</v>
      </c>
    </row>
    <row r="708" spans="42:44" x14ac:dyDescent="0.2">
      <c r="AP708" s="7">
        <v>2018</v>
      </c>
      <c r="AQ708" s="7" t="s">
        <v>13</v>
      </c>
      <c r="AR708" s="3">
        <f t="shared" si="43"/>
        <v>4.6662625760349483</v>
      </c>
    </row>
    <row r="709" spans="42:44" x14ac:dyDescent="0.2">
      <c r="AP709" s="7">
        <v>2018</v>
      </c>
      <c r="AQ709" s="7" t="s">
        <v>14</v>
      </c>
      <c r="AR709" s="3">
        <f t="shared" si="43"/>
        <v>4.1363767814579706</v>
      </c>
    </row>
    <row r="710" spans="42:44" x14ac:dyDescent="0.2">
      <c r="AP710" s="7">
        <v>2018</v>
      </c>
      <c r="AQ710" s="7" t="s">
        <v>15</v>
      </c>
      <c r="AR710" s="3">
        <f t="shared" si="43"/>
        <v>5.1397721125923992</v>
      </c>
    </row>
    <row r="711" spans="42:44" x14ac:dyDescent="0.2">
      <c r="AP711" s="7">
        <v>2018</v>
      </c>
      <c r="AQ711" s="7" t="s">
        <v>16</v>
      </c>
      <c r="AR711" s="3">
        <f t="shared" si="43"/>
        <v>3.9145085574260845</v>
      </c>
    </row>
    <row r="712" spans="42:44" x14ac:dyDescent="0.2">
      <c r="AP712" s="7">
        <v>2018</v>
      </c>
      <c r="AQ712" s="7" t="s">
        <v>17</v>
      </c>
      <c r="AR712" s="3">
        <f t="shared" si="43"/>
        <v>3.6380544242942907</v>
      </c>
    </row>
    <row r="713" spans="42:44" x14ac:dyDescent="0.2">
      <c r="AP713" s="7">
        <v>2018</v>
      </c>
      <c r="AQ713" s="7" t="s">
        <v>18</v>
      </c>
      <c r="AR713" s="3">
        <f t="shared" si="43"/>
        <v>5.4085041403052356</v>
      </c>
    </row>
    <row r="714" spans="42:44" x14ac:dyDescent="0.2">
      <c r="AP714" s="7">
        <v>2018</v>
      </c>
      <c r="AQ714" s="7" t="s">
        <v>19</v>
      </c>
      <c r="AR714" s="3">
        <f t="shared" si="43"/>
        <v>4.05147283870292</v>
      </c>
    </row>
    <row r="715" spans="42:44" x14ac:dyDescent="0.2">
      <c r="AP715" s="7">
        <v>2018</v>
      </c>
      <c r="AQ715" s="7" t="s">
        <v>20</v>
      </c>
      <c r="AR715" s="3">
        <f t="shared" si="43"/>
        <v>3.9863543905598009</v>
      </c>
    </row>
    <row r="716" spans="42:44" x14ac:dyDescent="0.2">
      <c r="AP716" s="7">
        <v>2018</v>
      </c>
      <c r="AQ716" s="7" t="s">
        <v>21</v>
      </c>
      <c r="AR716" s="3">
        <f t="shared" si="43"/>
        <v>4.757501737032678</v>
      </c>
    </row>
    <row r="717" spans="42:44" x14ac:dyDescent="0.2">
      <c r="AP717" s="7">
        <v>2018</v>
      </c>
      <c r="AQ717" s="7" t="s">
        <v>22</v>
      </c>
      <c r="AR717" s="3">
        <f t="shared" si="43"/>
        <v>5.2954450565931834</v>
      </c>
    </row>
    <row r="718" spans="42:44" x14ac:dyDescent="0.2">
      <c r="AP718" s="7">
        <v>2018</v>
      </c>
      <c r="AQ718" s="7" t="s">
        <v>23</v>
      </c>
      <c r="AR718" s="3">
        <f t="shared" si="43"/>
        <v>5.2238974648800349</v>
      </c>
    </row>
    <row r="719" spans="42:44" x14ac:dyDescent="0.2">
      <c r="AP719" s="7">
        <v>2018</v>
      </c>
      <c r="AQ719" s="7" t="s">
        <v>24</v>
      </c>
      <c r="AR719" s="3">
        <f t="shared" si="43"/>
        <v>4.7050177463405021</v>
      </c>
    </row>
    <row r="720" spans="42:44" x14ac:dyDescent="0.2">
      <c r="AP720" s="7">
        <v>2018</v>
      </c>
      <c r="AQ720" s="7" t="s">
        <v>25</v>
      </c>
      <c r="AR720" s="3">
        <f t="shared" si="43"/>
        <v>4.9554928407665599</v>
      </c>
    </row>
    <row r="721" spans="42:44" x14ac:dyDescent="0.2">
      <c r="AP721" s="7">
        <v>2018</v>
      </c>
      <c r="AQ721" s="7" t="s">
        <v>26</v>
      </c>
      <c r="AR721" s="3">
        <f t="shared" si="43"/>
        <v>5.827494127378924</v>
      </c>
    </row>
    <row r="722" spans="42:44" x14ac:dyDescent="0.2">
      <c r="AP722" s="7">
        <v>2018</v>
      </c>
      <c r="AQ722" s="7" t="s">
        <v>27</v>
      </c>
      <c r="AR722" s="3">
        <f t="shared" si="43"/>
        <v>5.6179448485607129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P42"/>
  <sheetViews>
    <sheetView topLeftCell="K1" workbookViewId="0">
      <selection activeCell="Q30" sqref="Q30"/>
    </sheetView>
  </sheetViews>
  <sheetFormatPr defaultRowHeight="12.75" x14ac:dyDescent="0.2"/>
  <cols>
    <col min="9" max="9" width="11.140625" customWidth="1"/>
    <col min="10" max="10" width="10.140625" customWidth="1"/>
  </cols>
  <sheetData>
    <row r="3" spans="3:16" x14ac:dyDescent="0.2">
      <c r="H3" s="4">
        <v>0.91430584998974107</v>
      </c>
      <c r="I3" s="4">
        <v>0.1074009448777536</v>
      </c>
      <c r="K3">
        <v>0.9273800561853166</v>
      </c>
      <c r="L3">
        <v>7.047297957245105E-2</v>
      </c>
    </row>
    <row r="4" spans="3:16" x14ac:dyDescent="0.2">
      <c r="H4">
        <f>SUM(H9:H38)</f>
        <v>0.48739639104413301</v>
      </c>
    </row>
    <row r="6" spans="3:16" ht="25.5" x14ac:dyDescent="0.2">
      <c r="D6" s="17" t="s">
        <v>39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 $/Mbtu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[4]Prices!Z3</f>
        <v>4.05</v>
      </c>
      <c r="I7">
        <f>G9</f>
        <v>0.26786472054050181</v>
      </c>
      <c r="M7">
        <f>C7</f>
        <v>1983</v>
      </c>
      <c r="N7">
        <f>D7</f>
        <v>4.05</v>
      </c>
      <c r="P7" s="2"/>
    </row>
    <row r="8" spans="3:16" x14ac:dyDescent="0.2">
      <c r="C8">
        <f>C7+1</f>
        <v>1984</v>
      </c>
      <c r="D8">
        <f>[4]Prices!Z4</f>
        <v>4.0999999999999996</v>
      </c>
      <c r="F8">
        <f t="shared" ref="F8:F33" si="0">$H$3*D8+$I$3*D7</f>
        <v>4.1836278117128396</v>
      </c>
      <c r="I8">
        <f>G9</f>
        <v>0.26786472054050181</v>
      </c>
      <c r="J8">
        <f>F8+I8</f>
        <v>4.4514925322533418</v>
      </c>
      <c r="M8">
        <f t="shared" ref="M8:M33" si="1">C8</f>
        <v>1984</v>
      </c>
      <c r="N8">
        <f t="shared" ref="N8:N42" si="2">D8</f>
        <v>4.0999999999999996</v>
      </c>
      <c r="P8" s="2">
        <f t="shared" ref="P8:P33" si="3">J8</f>
        <v>4.4514925322533418</v>
      </c>
    </row>
    <row r="9" spans="3:16" x14ac:dyDescent="0.2">
      <c r="C9">
        <f t="shared" ref="C9:C42" si="4">C8+1</f>
        <v>1985</v>
      </c>
      <c r="D9">
        <f>[4]Prices!Z5</f>
        <v>3.83</v>
      </c>
      <c r="E9">
        <f>Gas_Prices!$Z$21</f>
        <v>4.21</v>
      </c>
      <c r="F9">
        <f t="shared" si="0"/>
        <v>3.9421352794594982</v>
      </c>
      <c r="G9">
        <f>E9-F9</f>
        <v>0.26786472054050181</v>
      </c>
      <c r="H9">
        <f>G9^2</f>
        <v>7.1751508510241133E-2</v>
      </c>
      <c r="I9">
        <f>G9</f>
        <v>0.26786472054050181</v>
      </c>
      <c r="J9">
        <f t="shared" ref="J9:J33" si="5">F9+I9</f>
        <v>4.21</v>
      </c>
      <c r="M9">
        <f t="shared" si="1"/>
        <v>1985</v>
      </c>
      <c r="N9">
        <f t="shared" si="2"/>
        <v>3.83</v>
      </c>
      <c r="O9">
        <f>E9</f>
        <v>4.21</v>
      </c>
      <c r="P9" s="2">
        <f t="shared" si="3"/>
        <v>4.21</v>
      </c>
    </row>
    <row r="10" spans="3:16" x14ac:dyDescent="0.2">
      <c r="C10">
        <f t="shared" si="4"/>
        <v>1986</v>
      </c>
      <c r="D10">
        <f>[4]Prices!Z6</f>
        <v>3.14</v>
      </c>
      <c r="F10">
        <f t="shared" si="0"/>
        <v>3.2822659878495832</v>
      </c>
      <c r="I10">
        <f>(0.67*G9+0.33*G12)</f>
        <v>0.17281970357932516</v>
      </c>
      <c r="J10">
        <f t="shared" si="5"/>
        <v>3.4550856914289083</v>
      </c>
      <c r="M10">
        <f t="shared" si="1"/>
        <v>1986</v>
      </c>
      <c r="N10">
        <f t="shared" si="2"/>
        <v>3.14</v>
      </c>
      <c r="P10" s="2">
        <f t="shared" si="3"/>
        <v>3.4550856914289083</v>
      </c>
    </row>
    <row r="11" spans="3:16" x14ac:dyDescent="0.2">
      <c r="C11">
        <f t="shared" si="4"/>
        <v>1987</v>
      </c>
      <c r="D11">
        <f>[4]Prices!Z7</f>
        <v>2.85</v>
      </c>
      <c r="F11">
        <f t="shared" si="0"/>
        <v>2.9430106393869084</v>
      </c>
      <c r="I11">
        <f>(0.33*G9+0.67*G12)</f>
        <v>7.4894534589021899E-2</v>
      </c>
      <c r="J11">
        <f t="shared" si="5"/>
        <v>3.0179051739759304</v>
      </c>
      <c r="M11">
        <f t="shared" si="1"/>
        <v>1987</v>
      </c>
      <c r="N11">
        <f t="shared" si="2"/>
        <v>2.85</v>
      </c>
      <c r="P11" s="2">
        <f t="shared" si="3"/>
        <v>3.0179051739759304</v>
      </c>
    </row>
    <row r="12" spans="3:16" x14ac:dyDescent="0.2">
      <c r="C12">
        <f t="shared" si="4"/>
        <v>1988</v>
      </c>
      <c r="D12">
        <f>[4]Prices!Z8</f>
        <v>2.87</v>
      </c>
      <c r="E12">
        <f>Gas_Prices!Z24</f>
        <v>2.91</v>
      </c>
      <c r="F12">
        <f t="shared" si="0"/>
        <v>2.9301504823721549</v>
      </c>
      <c r="G12">
        <f>E12-F12</f>
        <v>-2.0150482372154777E-2</v>
      </c>
      <c r="H12">
        <f>G12^2</f>
        <v>4.0604193983052037E-4</v>
      </c>
      <c r="I12">
        <f>G12</f>
        <v>-2.0150482372154777E-2</v>
      </c>
      <c r="J12">
        <f t="shared" si="5"/>
        <v>2.91</v>
      </c>
      <c r="M12">
        <f t="shared" si="1"/>
        <v>1988</v>
      </c>
      <c r="N12">
        <f t="shared" si="2"/>
        <v>2.87</v>
      </c>
      <c r="O12">
        <f>E12</f>
        <v>2.91</v>
      </c>
      <c r="P12" s="2">
        <f t="shared" si="3"/>
        <v>2.91</v>
      </c>
    </row>
    <row r="13" spans="3:16" x14ac:dyDescent="0.2">
      <c r="C13">
        <f t="shared" si="4"/>
        <v>1989</v>
      </c>
      <c r="D13">
        <f>[4]Prices!Z9</f>
        <v>2.87</v>
      </c>
      <c r="F13">
        <f t="shared" si="0"/>
        <v>2.93229850126971</v>
      </c>
      <c r="I13">
        <f>(0.67*G12+0.33*G15)</f>
        <v>-1.1638617324938223E-2</v>
      </c>
      <c r="J13">
        <f t="shared" si="5"/>
        <v>2.9206598839447717</v>
      </c>
      <c r="M13">
        <f t="shared" si="1"/>
        <v>1989</v>
      </c>
      <c r="N13">
        <f t="shared" si="2"/>
        <v>2.87</v>
      </c>
      <c r="P13" s="2">
        <f t="shared" si="3"/>
        <v>2.9206598839447717</v>
      </c>
    </row>
    <row r="14" spans="3:16" x14ac:dyDescent="0.2">
      <c r="C14">
        <f t="shared" si="4"/>
        <v>1990</v>
      </c>
      <c r="D14">
        <f>[4]Prices!Z10</f>
        <v>2.84</v>
      </c>
      <c r="F14">
        <f t="shared" si="0"/>
        <v>2.9048693257700173</v>
      </c>
      <c r="I14">
        <f>(0.33*G12+0.67*G15)</f>
        <v>-2.8688169732605617E-3</v>
      </c>
      <c r="J14">
        <f t="shared" si="5"/>
        <v>2.9020005087967569</v>
      </c>
      <c r="M14">
        <f t="shared" si="1"/>
        <v>1990</v>
      </c>
      <c r="N14">
        <f t="shared" si="2"/>
        <v>2.84</v>
      </c>
      <c r="P14" s="2">
        <f t="shared" si="3"/>
        <v>2.9020005087967569</v>
      </c>
    </row>
    <row r="15" spans="3:16" x14ac:dyDescent="0.2">
      <c r="C15">
        <f t="shared" si="4"/>
        <v>1991</v>
      </c>
      <c r="D15">
        <f>[4]Prices!Z11</f>
        <v>2.61</v>
      </c>
      <c r="E15">
        <f>Gas_Prices!Z27</f>
        <v>2.6970000000000001</v>
      </c>
      <c r="F15">
        <f t="shared" si="0"/>
        <v>2.6913569519260441</v>
      </c>
      <c r="G15">
        <f>E15-F15</f>
        <v>5.6430480739559918E-3</v>
      </c>
      <c r="H15">
        <f>G15^2</f>
        <v>3.1843991564978427E-5</v>
      </c>
      <c r="I15">
        <f>G15</f>
        <v>5.6430480739559918E-3</v>
      </c>
      <c r="J15">
        <f t="shared" si="5"/>
        <v>2.6970000000000001</v>
      </c>
      <c r="M15">
        <f t="shared" si="1"/>
        <v>1991</v>
      </c>
      <c r="N15">
        <f t="shared" si="2"/>
        <v>2.61</v>
      </c>
      <c r="O15">
        <f>E15</f>
        <v>2.6970000000000001</v>
      </c>
      <c r="P15" s="2">
        <f t="shared" si="3"/>
        <v>2.6970000000000001</v>
      </c>
    </row>
    <row r="16" spans="3:16" x14ac:dyDescent="0.2">
      <c r="C16">
        <f t="shared" si="4"/>
        <v>1992</v>
      </c>
      <c r="D16">
        <f>[4]Prices!Z12</f>
        <v>2.75</v>
      </c>
      <c r="F16">
        <f t="shared" si="0"/>
        <v>2.7946575536027249</v>
      </c>
      <c r="I16">
        <f>(0.67*G15+0.33*G18)</f>
        <v>-5.4785624371307941E-2</v>
      </c>
      <c r="J16">
        <f t="shared" si="5"/>
        <v>2.7398719292314171</v>
      </c>
      <c r="M16">
        <f t="shared" si="1"/>
        <v>1992</v>
      </c>
      <c r="N16">
        <f t="shared" si="2"/>
        <v>2.75</v>
      </c>
      <c r="P16" s="2">
        <f t="shared" si="3"/>
        <v>2.7398719292314171</v>
      </c>
    </row>
    <row r="17" spans="3:16" x14ac:dyDescent="0.2">
      <c r="C17">
        <f t="shared" si="4"/>
        <v>1993</v>
      </c>
      <c r="D17">
        <f>[4]Prices!Z13</f>
        <v>2.99</v>
      </c>
      <c r="F17">
        <f t="shared" si="0"/>
        <v>3.0291270898831484</v>
      </c>
      <c r="I17">
        <f>(0.33*G15+0.67*G18)</f>
        <v>-0.1170454687088526</v>
      </c>
      <c r="J17">
        <f t="shared" si="5"/>
        <v>2.9120816211742957</v>
      </c>
      <c r="M17">
        <f t="shared" si="1"/>
        <v>1993</v>
      </c>
      <c r="N17">
        <f t="shared" si="2"/>
        <v>2.99</v>
      </c>
      <c r="P17" s="2">
        <f t="shared" si="3"/>
        <v>2.9120816211742957</v>
      </c>
    </row>
    <row r="18" spans="3:16" x14ac:dyDescent="0.2">
      <c r="C18">
        <f t="shared" si="4"/>
        <v>1994</v>
      </c>
      <c r="D18">
        <f>[4]Prices!Z14</f>
        <v>2.96</v>
      </c>
      <c r="E18">
        <f>Gas_Prices!Z30</f>
        <v>2.85</v>
      </c>
      <c r="F18">
        <f t="shared" si="0"/>
        <v>3.0274741411541166</v>
      </c>
      <c r="G18">
        <f>E18-F18</f>
        <v>-0.17747414115411653</v>
      </c>
      <c r="H18">
        <f>G18^2</f>
        <v>3.1497070778391277E-2</v>
      </c>
      <c r="I18">
        <f>G18</f>
        <v>-0.17747414115411653</v>
      </c>
      <c r="J18">
        <f t="shared" si="5"/>
        <v>2.85</v>
      </c>
      <c r="M18">
        <f t="shared" si="1"/>
        <v>1994</v>
      </c>
      <c r="N18">
        <f t="shared" si="2"/>
        <v>2.96</v>
      </c>
      <c r="O18">
        <f>E18</f>
        <v>2.85</v>
      </c>
      <c r="P18" s="2">
        <f t="shared" si="3"/>
        <v>2.85</v>
      </c>
    </row>
    <row r="19" spans="3:16" x14ac:dyDescent="0.2">
      <c r="C19">
        <f t="shared" si="4"/>
        <v>1995</v>
      </c>
      <c r="D19">
        <f>[4]Prices!Z15</f>
        <v>2.64</v>
      </c>
      <c r="F19">
        <f t="shared" si="0"/>
        <v>2.7316742408110675</v>
      </c>
      <c r="I19">
        <f>0.75*G18+0.25*G22</f>
        <v>-0.18445387862582496</v>
      </c>
      <c r="J19">
        <f t="shared" si="5"/>
        <v>2.5472203621852425</v>
      </c>
      <c r="M19">
        <f t="shared" si="1"/>
        <v>1995</v>
      </c>
      <c r="N19">
        <f t="shared" si="2"/>
        <v>2.64</v>
      </c>
      <c r="P19" s="2">
        <f t="shared" si="3"/>
        <v>2.5472203621852425</v>
      </c>
    </row>
    <row r="20" spans="3:16" x14ac:dyDescent="0.2">
      <c r="C20">
        <f t="shared" si="4"/>
        <v>1996</v>
      </c>
      <c r="D20">
        <f>[4]Prices!Z16</f>
        <v>3.33</v>
      </c>
      <c r="F20">
        <f t="shared" si="0"/>
        <v>3.3281769749431072</v>
      </c>
      <c r="I20">
        <f>0.5*G18+0.5*G22</f>
        <v>-0.1914336160975334</v>
      </c>
      <c r="J20">
        <f t="shared" si="5"/>
        <v>3.1367433588455738</v>
      </c>
      <c r="M20">
        <f t="shared" si="1"/>
        <v>1996</v>
      </c>
      <c r="N20">
        <f t="shared" si="2"/>
        <v>3.33</v>
      </c>
      <c r="P20" s="2">
        <f t="shared" si="3"/>
        <v>3.1367433588455738</v>
      </c>
    </row>
    <row r="21" spans="3:16" x14ac:dyDescent="0.2">
      <c r="C21">
        <f t="shared" si="4"/>
        <v>1997</v>
      </c>
      <c r="D21">
        <f>[4]Prices!Z17</f>
        <v>3.5</v>
      </c>
      <c r="F21">
        <f t="shared" si="0"/>
        <v>3.5577156214070129</v>
      </c>
      <c r="I21">
        <f>0.25*G18+0.75*G22</f>
        <v>-0.19841335356924183</v>
      </c>
      <c r="J21">
        <f t="shared" si="5"/>
        <v>3.3593022678377711</v>
      </c>
      <c r="M21">
        <f t="shared" si="1"/>
        <v>1997</v>
      </c>
      <c r="N21">
        <f t="shared" si="2"/>
        <v>3.5</v>
      </c>
      <c r="P21" s="2">
        <f t="shared" si="3"/>
        <v>3.3593022678377711</v>
      </c>
    </row>
    <row r="22" spans="3:16" x14ac:dyDescent="0.2">
      <c r="C22">
        <f t="shared" si="4"/>
        <v>1998</v>
      </c>
      <c r="D22">
        <f>[4]Prices!Z18</f>
        <v>3.04</v>
      </c>
      <c r="E22">
        <f>Gas_Prices!Z34</f>
        <v>2.95</v>
      </c>
      <c r="F22">
        <f t="shared" si="0"/>
        <v>3.1553930910409504</v>
      </c>
      <c r="G22">
        <f>E22-F22</f>
        <v>-0.20539309104095027</v>
      </c>
      <c r="H22">
        <f>G22^2</f>
        <v>4.2186321847356087E-2</v>
      </c>
      <c r="I22">
        <f>G22</f>
        <v>-0.20539309104095027</v>
      </c>
      <c r="J22">
        <f t="shared" si="5"/>
        <v>2.95</v>
      </c>
      <c r="M22">
        <f t="shared" si="1"/>
        <v>1998</v>
      </c>
      <c r="N22">
        <f t="shared" si="2"/>
        <v>3.04</v>
      </c>
      <c r="O22">
        <f>E22</f>
        <v>2.95</v>
      </c>
      <c r="P22" s="2">
        <f t="shared" si="3"/>
        <v>2.95</v>
      </c>
    </row>
    <row r="23" spans="3:16" x14ac:dyDescent="0.2">
      <c r="C23">
        <f t="shared" si="4"/>
        <v>1999</v>
      </c>
      <c r="D23">
        <f>[4]Prices!Z19</f>
        <v>3.04</v>
      </c>
      <c r="F23">
        <f t="shared" si="0"/>
        <v>3.1059886563971837</v>
      </c>
      <c r="I23">
        <f>0.75*G22+0.25*G26</f>
        <v>-8.9446489002625973E-2</v>
      </c>
      <c r="J23">
        <f t="shared" si="5"/>
        <v>3.0165421673945576</v>
      </c>
      <c r="M23">
        <f t="shared" si="1"/>
        <v>1999</v>
      </c>
      <c r="N23">
        <f t="shared" si="2"/>
        <v>3.04</v>
      </c>
      <c r="P23" s="2">
        <f t="shared" si="3"/>
        <v>3.0165421673945576</v>
      </c>
    </row>
    <row r="24" spans="3:16" x14ac:dyDescent="0.2">
      <c r="C24">
        <f t="shared" si="4"/>
        <v>2000</v>
      </c>
      <c r="D24">
        <f>[4]Prices!Z20</f>
        <v>4.34</v>
      </c>
      <c r="F24">
        <f t="shared" si="0"/>
        <v>4.2945862613838468</v>
      </c>
      <c r="I24">
        <f>0.5*G22+0.5*G26</f>
        <v>2.6500113035698325E-2</v>
      </c>
      <c r="J24">
        <f t="shared" si="5"/>
        <v>4.3210863744195454</v>
      </c>
      <c r="M24">
        <f t="shared" si="1"/>
        <v>2000</v>
      </c>
      <c r="N24">
        <f t="shared" si="2"/>
        <v>4.34</v>
      </c>
      <c r="P24" s="2">
        <f t="shared" si="3"/>
        <v>4.3210863744195454</v>
      </c>
    </row>
    <row r="25" spans="3:16" x14ac:dyDescent="0.2">
      <c r="C25">
        <f t="shared" si="4"/>
        <v>2001</v>
      </c>
      <c r="D25">
        <f>[4]Prices!Z21</f>
        <v>5.09</v>
      </c>
      <c r="F25">
        <f t="shared" si="0"/>
        <v>5.1199368772172322</v>
      </c>
      <c r="I25">
        <f>0.25*G22+0.75*G26</f>
        <v>0.14244671507402262</v>
      </c>
      <c r="J25">
        <f t="shared" si="5"/>
        <v>5.262383592291255</v>
      </c>
      <c r="M25">
        <f t="shared" si="1"/>
        <v>2001</v>
      </c>
      <c r="N25">
        <f t="shared" si="2"/>
        <v>5.09</v>
      </c>
      <c r="P25" s="2">
        <f t="shared" si="3"/>
        <v>5.262383592291255</v>
      </c>
    </row>
    <row r="26" spans="3:16" x14ac:dyDescent="0.2">
      <c r="C26">
        <f t="shared" si="4"/>
        <v>2002</v>
      </c>
      <c r="D26">
        <f>[4]Prices!Z22</f>
        <v>3.91</v>
      </c>
      <c r="E26">
        <f>Gas_Prices!Z38</f>
        <v>4.38</v>
      </c>
      <c r="F26">
        <f t="shared" si="0"/>
        <v>4.121606682887653</v>
      </c>
      <c r="G26">
        <f>E26-F26</f>
        <v>0.25839331711234692</v>
      </c>
      <c r="H26">
        <f>G26^2</f>
        <v>6.6767106328321876E-2</v>
      </c>
      <c r="I26">
        <f>G26</f>
        <v>0.25839331711234692</v>
      </c>
      <c r="J26">
        <f t="shared" si="5"/>
        <v>4.38</v>
      </c>
      <c r="M26">
        <f t="shared" si="1"/>
        <v>2002</v>
      </c>
      <c r="N26">
        <f t="shared" si="2"/>
        <v>3.91</v>
      </c>
      <c r="O26">
        <f>E26</f>
        <v>4.38</v>
      </c>
      <c r="P26" s="2">
        <f t="shared" si="3"/>
        <v>4.38</v>
      </c>
    </row>
    <row r="27" spans="3:16" x14ac:dyDescent="0.2">
      <c r="C27">
        <f t="shared" si="4"/>
        <v>2003</v>
      </c>
      <c r="D27">
        <f>[4]Prices!Z23</f>
        <v>5.72</v>
      </c>
      <c r="F27">
        <f t="shared" si="0"/>
        <v>5.6497671564133354</v>
      </c>
      <c r="I27">
        <f>0.75*G26+0.25*G30</f>
        <v>0.104236817395984</v>
      </c>
      <c r="J27">
        <f t="shared" si="5"/>
        <v>5.7540039738093194</v>
      </c>
      <c r="M27">
        <f t="shared" si="1"/>
        <v>2003</v>
      </c>
      <c r="N27">
        <f t="shared" si="2"/>
        <v>5.72</v>
      </c>
      <c r="P27" s="2">
        <f t="shared" si="3"/>
        <v>5.7540039738093194</v>
      </c>
    </row>
    <row r="28" spans="3:16" x14ac:dyDescent="0.2">
      <c r="C28">
        <f t="shared" si="4"/>
        <v>2004</v>
      </c>
      <c r="D28">
        <f>[4]Prices!Z24</f>
        <v>6.36</v>
      </c>
      <c r="F28">
        <f t="shared" si="0"/>
        <v>6.4293186106355042</v>
      </c>
      <c r="I28">
        <f>0.5*G26+0.5*G30</f>
        <v>-4.9919682320378911E-2</v>
      </c>
      <c r="J28">
        <f t="shared" si="5"/>
        <v>6.3793989283151253</v>
      </c>
      <c r="M28">
        <f t="shared" si="1"/>
        <v>2004</v>
      </c>
      <c r="N28">
        <f t="shared" si="2"/>
        <v>6.36</v>
      </c>
      <c r="P28" s="2">
        <f t="shared" si="3"/>
        <v>6.3793989283151253</v>
      </c>
    </row>
    <row r="29" spans="3:16" x14ac:dyDescent="0.2">
      <c r="C29">
        <f t="shared" si="4"/>
        <v>2005</v>
      </c>
      <c r="D29">
        <f>[4]Prices!Z25</f>
        <v>8.33</v>
      </c>
      <c r="F29">
        <f t="shared" si="0"/>
        <v>8.2992377398370554</v>
      </c>
      <c r="I29">
        <f>0.25*G26+0.75*G30</f>
        <v>-0.20407618203674183</v>
      </c>
      <c r="J29">
        <f t="shared" si="5"/>
        <v>8.0951615578003135</v>
      </c>
      <c r="M29">
        <f t="shared" si="1"/>
        <v>2005</v>
      </c>
      <c r="N29">
        <f t="shared" si="2"/>
        <v>8.33</v>
      </c>
      <c r="P29" s="2">
        <f t="shared" si="3"/>
        <v>8.0951615578003135</v>
      </c>
    </row>
    <row r="30" spans="3:16" x14ac:dyDescent="0.2">
      <c r="C30">
        <f t="shared" si="4"/>
        <v>2006</v>
      </c>
      <c r="D30">
        <f>[4]Prices!Z26</f>
        <v>7.66</v>
      </c>
      <c r="E30">
        <f>Gas_Prices!Z42</f>
        <v>7.54</v>
      </c>
      <c r="F30">
        <f t="shared" si="0"/>
        <v>7.8982326817531048</v>
      </c>
      <c r="G30">
        <f>E30-F30</f>
        <v>-0.35823268175310474</v>
      </c>
      <c r="H30">
        <f>G30^2</f>
        <v>0.12833065427602122</v>
      </c>
      <c r="I30">
        <f>G30</f>
        <v>-0.35823268175310474</v>
      </c>
      <c r="J30">
        <f t="shared" si="5"/>
        <v>7.54</v>
      </c>
      <c r="M30">
        <f t="shared" si="1"/>
        <v>2006</v>
      </c>
      <c r="N30">
        <f t="shared" si="2"/>
        <v>7.66</v>
      </c>
      <c r="O30">
        <f>E30</f>
        <v>7.54</v>
      </c>
      <c r="P30" s="2">
        <f t="shared" si="3"/>
        <v>7.54</v>
      </c>
    </row>
    <row r="31" spans="3:16" x14ac:dyDescent="0.2">
      <c r="C31">
        <f t="shared" si="4"/>
        <v>2007</v>
      </c>
      <c r="D31">
        <f>[4]Prices!Z27</f>
        <v>7.48</v>
      </c>
      <c r="F31">
        <f t="shared" si="0"/>
        <v>7.661698995686856</v>
      </c>
      <c r="I31">
        <f>0.75*G30+0.25*G34</f>
        <v>-0.17325134326713565</v>
      </c>
      <c r="J31">
        <f t="shared" si="5"/>
        <v>7.4884476524197208</v>
      </c>
      <c r="M31">
        <f t="shared" si="1"/>
        <v>2007</v>
      </c>
      <c r="N31">
        <f t="shared" si="2"/>
        <v>7.48</v>
      </c>
      <c r="P31" s="2">
        <f t="shared" si="3"/>
        <v>7.4884476524197208</v>
      </c>
    </row>
    <row r="32" spans="3:16" x14ac:dyDescent="0.2">
      <c r="C32">
        <f t="shared" si="4"/>
        <v>2008</v>
      </c>
      <c r="D32">
        <f>[4]Prices!Z28</f>
        <v>9.4</v>
      </c>
      <c r="F32">
        <f t="shared" si="0"/>
        <v>9.3978340575891632</v>
      </c>
      <c r="I32">
        <f>0.5*G30+0.5*G34</f>
        <v>1.1729995218833444E-2</v>
      </c>
      <c r="J32">
        <f t="shared" si="5"/>
        <v>9.4095640528079976</v>
      </c>
      <c r="M32">
        <f t="shared" si="1"/>
        <v>2008</v>
      </c>
      <c r="N32">
        <f t="shared" si="2"/>
        <v>9.4</v>
      </c>
      <c r="P32" s="2">
        <f t="shared" si="3"/>
        <v>9.4095640528079976</v>
      </c>
    </row>
    <row r="33" spans="3:16" x14ac:dyDescent="0.2">
      <c r="C33">
        <f t="shared" si="4"/>
        <v>2009</v>
      </c>
      <c r="D33">
        <f>[4]Prices!Z29</f>
        <v>5.2</v>
      </c>
      <c r="F33">
        <f t="shared" si="0"/>
        <v>5.763959301797537</v>
      </c>
      <c r="I33">
        <f>0.25*G30+0.75*G34</f>
        <v>0.19671133370480254</v>
      </c>
      <c r="J33">
        <f t="shared" si="5"/>
        <v>5.9606706355023391</v>
      </c>
      <c r="M33">
        <f t="shared" si="1"/>
        <v>2009</v>
      </c>
      <c r="N33">
        <f t="shared" si="2"/>
        <v>5.2</v>
      </c>
      <c r="P33" s="2">
        <f t="shared" si="3"/>
        <v>5.9606706355023391</v>
      </c>
    </row>
    <row r="34" spans="3:16" x14ac:dyDescent="0.2">
      <c r="C34">
        <f t="shared" si="4"/>
        <v>2010</v>
      </c>
      <c r="D34">
        <f>[4]Prices!Z30</f>
        <v>5.37</v>
      </c>
      <c r="E34">
        <f>Gas_Prices!Z46</f>
        <v>5.85</v>
      </c>
      <c r="F34">
        <f>$H$3*D34+$I$3*D33</f>
        <v>5.468307327809228</v>
      </c>
      <c r="G34">
        <f>E34-F34</f>
        <v>0.38169267219077163</v>
      </c>
      <c r="H34">
        <f>G34^2</f>
        <v>0.14568929600413186</v>
      </c>
      <c r="I34">
        <f>G34</f>
        <v>0.38169267219077163</v>
      </c>
      <c r="J34">
        <f>F34+I34</f>
        <v>5.85</v>
      </c>
      <c r="M34">
        <f>C34</f>
        <v>2010</v>
      </c>
      <c r="N34">
        <f t="shared" si="2"/>
        <v>5.37</v>
      </c>
      <c r="O34">
        <f>E34</f>
        <v>5.85</v>
      </c>
      <c r="P34" s="2">
        <f>J34</f>
        <v>5.85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5.1574153824421396</v>
      </c>
      <c r="I35">
        <f>0.75*G34+0.25*G38</f>
        <v>0.27948465259590893</v>
      </c>
      <c r="J35">
        <f t="shared" ref="J35:J36" si="7">F35+I35</f>
        <v>5.4369000350380485</v>
      </c>
      <c r="M35">
        <f t="shared" ref="M35:M36" si="8">C35</f>
        <v>2011</v>
      </c>
      <c r="N35">
        <f t="shared" si="2"/>
        <v>5.01</v>
      </c>
      <c r="P35" s="2">
        <f t="shared" ref="P35:P36" si="9">J35</f>
        <v>5.4369000350380485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4.0032979052986644</v>
      </c>
      <c r="I36">
        <f>0.5*G34+0.5*G38</f>
        <v>0.17727663300104624</v>
      </c>
      <c r="J36">
        <f t="shared" si="7"/>
        <v>4.1805745382997106</v>
      </c>
      <c r="M36">
        <f t="shared" si="8"/>
        <v>2012</v>
      </c>
      <c r="N36">
        <f t="shared" si="2"/>
        <v>3.79</v>
      </c>
      <c r="P36" s="2">
        <f t="shared" si="9"/>
        <v>4.1805745382997106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4.5579981400401106</v>
      </c>
      <c r="I37">
        <f>0.25*G34+0.75*G38</f>
        <v>7.5068613406183538E-2</v>
      </c>
      <c r="J37">
        <f t="shared" ref="J37:J42" si="10">F37+I37</f>
        <v>4.6330667534462942</v>
      </c>
      <c r="M37">
        <f t="shared" ref="M37:M42" si="11">C37</f>
        <v>2013</v>
      </c>
      <c r="N37">
        <f t="shared" si="2"/>
        <v>4.54</v>
      </c>
      <c r="P37" s="2">
        <f t="shared" ref="P37:P42" si="12">J37</f>
        <v>4.6330667534462942</v>
      </c>
    </row>
    <row r="38" spans="3:16" x14ac:dyDescent="0.2">
      <c r="C38">
        <f t="shared" si="4"/>
        <v>2014</v>
      </c>
      <c r="D38">
        <f>[4]Prices!Z34</f>
        <v>5.49</v>
      </c>
      <c r="E38">
        <f>Gas_Prices!Z50</f>
        <v>5.48</v>
      </c>
      <c r="F38">
        <f t="shared" si="6"/>
        <v>5.5071394061886796</v>
      </c>
      <c r="G38">
        <f>E38-F38</f>
        <v>-2.713940618867916E-2</v>
      </c>
      <c r="H38">
        <f>G38^2</f>
        <v>7.3654736827411676E-4</v>
      </c>
      <c r="I38">
        <f>G38</f>
        <v>-2.713940618867916E-2</v>
      </c>
      <c r="J38">
        <f t="shared" si="10"/>
        <v>5.48</v>
      </c>
      <c r="M38">
        <f t="shared" si="11"/>
        <v>2014</v>
      </c>
      <c r="N38">
        <f t="shared" si="2"/>
        <v>5.49</v>
      </c>
      <c r="O38">
        <f>E38</f>
        <v>5.48</v>
      </c>
      <c r="P38" s="2">
        <f t="shared" si="12"/>
        <v>5.48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4.1005656513394726</v>
      </c>
      <c r="I39">
        <f t="shared" ref="I39:I42" si="13">I38</f>
        <v>-2.713940618867916E-2</v>
      </c>
      <c r="J39">
        <f t="shared" si="10"/>
        <v>4.0734262451507934</v>
      </c>
      <c r="M39">
        <f t="shared" si="11"/>
        <v>2015</v>
      </c>
      <c r="N39">
        <f t="shared" si="2"/>
        <v>3.84</v>
      </c>
      <c r="P39" s="2">
        <f t="shared" si="12"/>
        <v>4.0734262451507934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3.5484886937953859</v>
      </c>
      <c r="I40">
        <f t="shared" si="13"/>
        <v>-2.713940618867916E-2</v>
      </c>
      <c r="J40">
        <f t="shared" si="10"/>
        <v>3.5213492876067067</v>
      </c>
      <c r="M40">
        <f t="shared" si="11"/>
        <v>2016</v>
      </c>
      <c r="N40">
        <f t="shared" si="2"/>
        <v>3.43</v>
      </c>
      <c r="P40" s="2">
        <f t="shared" si="12"/>
        <v>3.5213492876067067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4.0164655823897615</v>
      </c>
      <c r="I41">
        <f t="shared" si="13"/>
        <v>-2.713940618867916E-2</v>
      </c>
      <c r="J41">
        <f t="shared" si="10"/>
        <v>3.9893261762010823</v>
      </c>
      <c r="M41">
        <f t="shared" si="11"/>
        <v>2017</v>
      </c>
      <c r="N41">
        <f t="shared" si="2"/>
        <v>3.99</v>
      </c>
      <c r="P41" s="2">
        <f t="shared" si="12"/>
        <v>3.9893261762010823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4.1954698720199701</v>
      </c>
      <c r="I42">
        <f t="shared" si="13"/>
        <v>-2.713940618867916E-2</v>
      </c>
      <c r="J42">
        <f t="shared" si="10"/>
        <v>4.168330465831291</v>
      </c>
      <c r="M42">
        <f t="shared" si="11"/>
        <v>2018</v>
      </c>
      <c r="N42">
        <f t="shared" si="2"/>
        <v>4.12</v>
      </c>
      <c r="P42" s="2">
        <f t="shared" si="12"/>
        <v>4.168330465831291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42"/>
  <sheetViews>
    <sheetView workbookViewId="0">
      <selection activeCell="C5" sqref="C5"/>
    </sheetView>
  </sheetViews>
  <sheetFormatPr defaultRowHeight="12.75" x14ac:dyDescent="0.2"/>
  <cols>
    <col min="9" max="9" width="11.140625" customWidth="1"/>
    <col min="10" max="10" width="9.7109375" customWidth="1"/>
  </cols>
  <sheetData>
    <row r="3" spans="3:16" x14ac:dyDescent="0.2">
      <c r="H3" s="4">
        <v>0.81208018225881062</v>
      </c>
      <c r="I3" s="4">
        <v>0.3171547914588369</v>
      </c>
    </row>
    <row r="4" spans="3:16" x14ac:dyDescent="0.2">
      <c r="H4">
        <f>SUM(H9:H38)</f>
        <v>1.2605584225478017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0.19939825696752411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4.6140056526694124</v>
      </c>
      <c r="I8">
        <f>G9</f>
        <v>0.19939825696752411</v>
      </c>
      <c r="J8">
        <f>F8+I8</f>
        <v>4.8134039096369365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4.8134039096369365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Gas_Prices!$AA$21</f>
        <v>4.6100000000000003</v>
      </c>
      <c r="F9">
        <f t="shared" si="1"/>
        <v>4.4106017430324762</v>
      </c>
      <c r="G9">
        <f>E9-F9</f>
        <v>0.19939825696752411</v>
      </c>
      <c r="H9">
        <f>G9^2</f>
        <v>3.9759664881686779E-2</v>
      </c>
      <c r="I9">
        <f>G9</f>
        <v>0.19939825696752411</v>
      </c>
      <c r="J9">
        <f t="shared" ref="J9:J33" si="5">F9+I9</f>
        <v>4.6100000000000003</v>
      </c>
      <c r="M9">
        <f t="shared" si="2"/>
        <v>1985</v>
      </c>
      <c r="N9">
        <f t="shared" si="0"/>
        <v>3.83</v>
      </c>
      <c r="O9">
        <f>E9</f>
        <v>4.6100000000000003</v>
      </c>
      <c r="P9" s="2">
        <f t="shared" si="3"/>
        <v>4.6100000000000003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3.7646346235800108</v>
      </c>
      <c r="I10">
        <f>(0.67*G9+0.33*G12)</f>
        <v>0.20799161018388546</v>
      </c>
      <c r="J10">
        <f t="shared" si="5"/>
        <v>3.9726262337638962</v>
      </c>
      <c r="M10">
        <f t="shared" si="2"/>
        <v>1986</v>
      </c>
      <c r="N10">
        <f t="shared" si="0"/>
        <v>3.14</v>
      </c>
      <c r="P10" s="2">
        <f t="shared" si="3"/>
        <v>3.9726262337638962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3.3102945646183581</v>
      </c>
      <c r="I11">
        <f>(0.33*G9+0.67*G12)</f>
        <v>0.21684536804316679</v>
      </c>
      <c r="J11">
        <f t="shared" si="5"/>
        <v>3.5271399326615249</v>
      </c>
      <c r="M11">
        <f t="shared" si="2"/>
        <v>1987</v>
      </c>
      <c r="N11">
        <f t="shared" si="0"/>
        <v>2.85</v>
      </c>
      <c r="P11" s="2">
        <f t="shared" si="3"/>
        <v>3.5271399326615249</v>
      </c>
    </row>
    <row r="12" spans="3:16" x14ac:dyDescent="0.2">
      <c r="C12">
        <f t="shared" si="4"/>
        <v>1988</v>
      </c>
      <c r="D12">
        <f>'Gas-311'!D12</f>
        <v>2.87</v>
      </c>
      <c r="E12">
        <f>Gas_Prices!AA24</f>
        <v>3.46</v>
      </c>
      <c r="F12">
        <f t="shared" si="1"/>
        <v>3.2345612787404718</v>
      </c>
      <c r="G12">
        <f>E12-F12</f>
        <v>0.22543872125952813</v>
      </c>
      <c r="H12">
        <f>G12^2</f>
        <v>5.0822617043131221E-2</v>
      </c>
      <c r="I12">
        <f>G12</f>
        <v>0.22543872125952813</v>
      </c>
      <c r="J12">
        <f t="shared" si="5"/>
        <v>3.46</v>
      </c>
      <c r="M12">
        <f t="shared" si="2"/>
        <v>1988</v>
      </c>
      <c r="N12">
        <f t="shared" si="0"/>
        <v>2.87</v>
      </c>
      <c r="O12">
        <f>E12</f>
        <v>3.46</v>
      </c>
      <c r="P12" s="2">
        <f t="shared" si="3"/>
        <v>3.46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3.2409043745696486</v>
      </c>
      <c r="I13">
        <f>(0.67*G12+0.33*G15)</f>
        <v>-2.8181882908517586E-3</v>
      </c>
      <c r="J13">
        <f t="shared" si="5"/>
        <v>3.2380861862787969</v>
      </c>
      <c r="M13">
        <f t="shared" si="2"/>
        <v>1989</v>
      </c>
      <c r="N13">
        <f t="shared" si="0"/>
        <v>2.87</v>
      </c>
      <c r="P13" s="2">
        <f t="shared" si="3"/>
        <v>3.2380861862787969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3.2165419691018839</v>
      </c>
      <c r="I14">
        <f>(0.33*G12+0.67*G15)</f>
        <v>-0.23799197388821283</v>
      </c>
      <c r="J14">
        <f t="shared" si="5"/>
        <v>2.9785499952136711</v>
      </c>
      <c r="M14">
        <f t="shared" si="2"/>
        <v>1990</v>
      </c>
      <c r="N14">
        <f t="shared" si="0"/>
        <v>2.84</v>
      </c>
      <c r="P14" s="2">
        <f t="shared" si="3"/>
        <v>2.9785499952136711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Gas_Prices!AA27</f>
        <v>2.5539999999999998</v>
      </c>
      <c r="F15">
        <f t="shared" si="1"/>
        <v>3.0202488834385925</v>
      </c>
      <c r="G15">
        <f>E15-F15</f>
        <v>-0.46624888343859272</v>
      </c>
      <c r="H15">
        <f>G15^2</f>
        <v>0.21738802130773441</v>
      </c>
      <c r="I15">
        <f>G15</f>
        <v>-0.46624888343859272</v>
      </c>
      <c r="J15">
        <f t="shared" si="5"/>
        <v>2.5539999999999998</v>
      </c>
      <c r="M15">
        <f t="shared" si="2"/>
        <v>1991</v>
      </c>
      <c r="N15">
        <f t="shared" si="0"/>
        <v>2.61</v>
      </c>
      <c r="O15">
        <f>E15</f>
        <v>2.5539999999999998</v>
      </c>
      <c r="P15" s="2">
        <f t="shared" si="3"/>
        <v>2.5539999999999998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3.0609945069192936</v>
      </c>
      <c r="I16">
        <f>(0.67*G15+0.33*G18)</f>
        <v>-0.30646330666669769</v>
      </c>
      <c r="J16">
        <f t="shared" si="5"/>
        <v>2.7545312002525959</v>
      </c>
      <c r="M16">
        <f t="shared" si="2"/>
        <v>1992</v>
      </c>
      <c r="N16">
        <f t="shared" si="0"/>
        <v>2.75</v>
      </c>
      <c r="P16" s="2">
        <f t="shared" si="3"/>
        <v>2.7545312002525959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3.3002954214656457</v>
      </c>
      <c r="I17">
        <f>(0.33*G15+0.67*G18)</f>
        <v>-0.14183574271989671</v>
      </c>
      <c r="J17">
        <f t="shared" si="5"/>
        <v>3.1584596787457491</v>
      </c>
      <c r="M17">
        <f t="shared" si="2"/>
        <v>1993</v>
      </c>
      <c r="N17">
        <f t="shared" si="0"/>
        <v>2.99</v>
      </c>
      <c r="P17" s="2">
        <f t="shared" si="3"/>
        <v>3.1584596787457491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Gas_Prices!AA30</f>
        <v>3.37</v>
      </c>
      <c r="F18">
        <f t="shared" si="1"/>
        <v>3.3520501659480018</v>
      </c>
      <c r="G18">
        <f>E18-F18</f>
        <v>1.7949834051998348E-2</v>
      </c>
      <c r="H18">
        <f>G18^2</f>
        <v>3.2219654249427944E-4</v>
      </c>
      <c r="I18">
        <f>G18</f>
        <v>1.7949834051998348E-2</v>
      </c>
      <c r="J18">
        <f t="shared" si="5"/>
        <v>3.37</v>
      </c>
      <c r="M18">
        <f t="shared" si="2"/>
        <v>1994</v>
      </c>
      <c r="N18">
        <f t="shared" si="0"/>
        <v>2.96</v>
      </c>
      <c r="O18">
        <f>E18</f>
        <v>3.37</v>
      </c>
      <c r="P18" s="2">
        <f t="shared" si="3"/>
        <v>3.37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3.0826698638814172</v>
      </c>
      <c r="I19">
        <f>0.75*G18+0.25*G22</f>
        <v>-7.6229005504179548E-2</v>
      </c>
      <c r="J19">
        <f t="shared" si="5"/>
        <v>3.0064408583772377</v>
      </c>
      <c r="M19">
        <f t="shared" si="2"/>
        <v>1995</v>
      </c>
      <c r="N19">
        <f t="shared" si="0"/>
        <v>2.64</v>
      </c>
      <c r="P19" s="2">
        <f t="shared" si="3"/>
        <v>3.0064408583772377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3.5415156563731687</v>
      </c>
      <c r="I20">
        <f>0.5*G18+0.5*G22</f>
        <v>-0.17040784506035744</v>
      </c>
      <c r="J20">
        <f t="shared" si="5"/>
        <v>3.371107811312811</v>
      </c>
      <c r="M20">
        <f t="shared" si="2"/>
        <v>1996</v>
      </c>
      <c r="N20">
        <f t="shared" si="0"/>
        <v>3.33</v>
      </c>
      <c r="P20" s="2">
        <f t="shared" si="3"/>
        <v>3.371107811312811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3.8984060934637643</v>
      </c>
      <c r="I21">
        <f>0.25*G18+0.75*G22</f>
        <v>-0.26458668461653534</v>
      </c>
      <c r="J21">
        <f t="shared" si="5"/>
        <v>3.6338194088472289</v>
      </c>
      <c r="M21">
        <f t="shared" si="2"/>
        <v>1997</v>
      </c>
      <c r="N21">
        <f t="shared" si="0"/>
        <v>3.5</v>
      </c>
      <c r="P21" s="2">
        <f t="shared" si="3"/>
        <v>3.6338194088472289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Gas_Prices!AA34</f>
        <v>3.22</v>
      </c>
      <c r="F22">
        <f t="shared" si="1"/>
        <v>3.5787655241727134</v>
      </c>
      <c r="G22">
        <f>E22-F22</f>
        <v>-0.35876552417271323</v>
      </c>
      <c r="H22">
        <f>G22^2</f>
        <v>0.12871270133492169</v>
      </c>
      <c r="I22">
        <f>G22</f>
        <v>-0.35876552417271323</v>
      </c>
      <c r="J22">
        <f t="shared" si="5"/>
        <v>3.22</v>
      </c>
      <c r="M22">
        <f t="shared" si="2"/>
        <v>1998</v>
      </c>
      <c r="N22">
        <f t="shared" si="0"/>
        <v>3.04</v>
      </c>
      <c r="O22">
        <f>E22</f>
        <v>3.22</v>
      </c>
      <c r="P22" s="2">
        <f t="shared" si="3"/>
        <v>3.22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3.4328743201016483</v>
      </c>
      <c r="I23">
        <f>0.75*G22+0.25*G26</f>
        <v>-0.36896199341889235</v>
      </c>
      <c r="J23">
        <f t="shared" si="5"/>
        <v>3.0639123266827557</v>
      </c>
      <c r="M23">
        <f t="shared" si="2"/>
        <v>1999</v>
      </c>
      <c r="N23">
        <f t="shared" si="0"/>
        <v>3.04</v>
      </c>
      <c r="P23" s="2">
        <f t="shared" si="3"/>
        <v>3.0639123266827557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4.4885785570381023</v>
      </c>
      <c r="I24">
        <f>0.5*G22+0.5*G26</f>
        <v>-0.37915846266507147</v>
      </c>
      <c r="J24">
        <f t="shared" si="5"/>
        <v>4.1094200943730304</v>
      </c>
      <c r="M24">
        <f t="shared" si="2"/>
        <v>2000</v>
      </c>
      <c r="N24">
        <f t="shared" si="0"/>
        <v>4.34</v>
      </c>
      <c r="P24" s="2">
        <f t="shared" si="3"/>
        <v>4.1094200943730304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5.509939922628698</v>
      </c>
      <c r="I25">
        <f>0.25*G22+0.75*G26</f>
        <v>-0.38935493191125059</v>
      </c>
      <c r="J25">
        <f t="shared" si="5"/>
        <v>5.1205849907174477</v>
      </c>
      <c r="M25">
        <f t="shared" si="2"/>
        <v>2001</v>
      </c>
      <c r="N25">
        <f t="shared" si="0"/>
        <v>5.09</v>
      </c>
      <c r="P25" s="2">
        <f t="shared" si="3"/>
        <v>5.1205849907174477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Gas_Prices!AA38</f>
        <v>4.3899999999999997</v>
      </c>
      <c r="F26">
        <f t="shared" si="1"/>
        <v>4.7895514011574294</v>
      </c>
      <c r="G26">
        <f>E26-F26</f>
        <v>-0.39955140115742971</v>
      </c>
      <c r="H26">
        <f>G26^2</f>
        <v>0.15964132216686533</v>
      </c>
      <c r="I26">
        <f>G26</f>
        <v>-0.39955140115742971</v>
      </c>
      <c r="J26">
        <f t="shared" si="5"/>
        <v>4.3899999999999997</v>
      </c>
      <c r="M26">
        <f t="shared" si="2"/>
        <v>2002</v>
      </c>
      <c r="N26">
        <f t="shared" si="0"/>
        <v>3.91</v>
      </c>
      <c r="O26">
        <f>E26</f>
        <v>4.3899999999999997</v>
      </c>
      <c r="P26" s="2">
        <f t="shared" si="3"/>
        <v>4.3899999999999997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5.8851738771244495</v>
      </c>
      <c r="I27">
        <f>0.75*G26+0.25*G30</f>
        <v>-0.20527195310672264</v>
      </c>
      <c r="J27">
        <f t="shared" si="5"/>
        <v>5.6799019240177273</v>
      </c>
      <c r="M27">
        <f t="shared" si="2"/>
        <v>2003</v>
      </c>
      <c r="N27">
        <f t="shared" si="0"/>
        <v>5.72</v>
      </c>
      <c r="P27" s="2">
        <f t="shared" si="3"/>
        <v>5.6799019240177273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6.9789553663105828</v>
      </c>
      <c r="I28">
        <f>0.5*G26+0.5*G30</f>
        <v>-1.0992505056015567E-2</v>
      </c>
      <c r="J28">
        <f t="shared" si="5"/>
        <v>6.9679628612545672</v>
      </c>
      <c r="M28">
        <f t="shared" si="2"/>
        <v>2004</v>
      </c>
      <c r="N28">
        <f t="shared" si="0"/>
        <v>6.36</v>
      </c>
      <c r="P28" s="2">
        <f t="shared" si="3"/>
        <v>6.9679628612545672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8.7817323918940957</v>
      </c>
      <c r="I29">
        <f>0.25*G26+0.75*G30</f>
        <v>0.1832869429946915</v>
      </c>
      <c r="J29">
        <f t="shared" si="5"/>
        <v>8.9650193348887868</v>
      </c>
      <c r="M29">
        <f t="shared" si="2"/>
        <v>2005</v>
      </c>
      <c r="N29">
        <f t="shared" si="0"/>
        <v>8.33</v>
      </c>
      <c r="P29" s="2">
        <f t="shared" si="3"/>
        <v>8.9650193348887868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Gas_Prices!AA42</f>
        <v>9.24</v>
      </c>
      <c r="F30">
        <f t="shared" si="1"/>
        <v>8.8624336089546016</v>
      </c>
      <c r="G30">
        <f>E30-F30</f>
        <v>0.37756639104539857</v>
      </c>
      <c r="H30">
        <f>G30^2</f>
        <v>0.14255637964704684</v>
      </c>
      <c r="I30">
        <f>G30</f>
        <v>0.37756639104539857</v>
      </c>
      <c r="J30">
        <f t="shared" si="5"/>
        <v>9.24</v>
      </c>
      <c r="M30">
        <f t="shared" si="2"/>
        <v>2006</v>
      </c>
      <c r="N30">
        <f t="shared" si="0"/>
        <v>7.66</v>
      </c>
      <c r="O30">
        <f>E30</f>
        <v>9.24</v>
      </c>
      <c r="P30" s="2">
        <f t="shared" si="3"/>
        <v>9.24</v>
      </c>
    </row>
    <row r="31" spans="3:16" x14ac:dyDescent="0.2">
      <c r="C31">
        <f t="shared" si="4"/>
        <v>2007</v>
      </c>
      <c r="D31">
        <f>'Gas-311'!D31</f>
        <v>7.48</v>
      </c>
      <c r="E31" s="3"/>
      <c r="F31">
        <f t="shared" si="1"/>
        <v>8.503765465870595</v>
      </c>
      <c r="I31">
        <f>0.75*G30+0.25*G34</f>
        <v>0.40065591970510783</v>
      </c>
      <c r="J31">
        <f t="shared" si="5"/>
        <v>8.9044213855757022</v>
      </c>
      <c r="M31">
        <f t="shared" si="2"/>
        <v>2007</v>
      </c>
      <c r="N31">
        <f t="shared" si="0"/>
        <v>7.48</v>
      </c>
      <c r="P31" s="2">
        <f t="shared" si="3"/>
        <v>8.9044213855757022</v>
      </c>
    </row>
    <row r="32" spans="3:16" x14ac:dyDescent="0.2">
      <c r="C32">
        <f t="shared" si="4"/>
        <v>2008</v>
      </c>
      <c r="D32">
        <f>'Gas-311'!D32</f>
        <v>9.4</v>
      </c>
      <c r="E32" s="3"/>
      <c r="F32">
        <f t="shared" si="1"/>
        <v>10.005871553344921</v>
      </c>
      <c r="I32">
        <f>0.5*G30+0.5*G34</f>
        <v>0.42374544836481709</v>
      </c>
      <c r="J32">
        <f t="shared" si="5"/>
        <v>10.429617001709738</v>
      </c>
      <c r="M32">
        <f t="shared" si="2"/>
        <v>2008</v>
      </c>
      <c r="N32">
        <f t="shared" si="0"/>
        <v>9.4</v>
      </c>
      <c r="P32" s="2">
        <f t="shared" si="3"/>
        <v>10.429617001709738</v>
      </c>
    </row>
    <row r="33" spans="3:16" x14ac:dyDescent="0.2">
      <c r="C33">
        <f t="shared" si="4"/>
        <v>2009</v>
      </c>
      <c r="D33">
        <f>'Gas-311'!D33</f>
        <v>5.2</v>
      </c>
      <c r="E33" s="3"/>
      <c r="F33">
        <f t="shared" si="1"/>
        <v>7.2040719874588817</v>
      </c>
      <c r="I33">
        <f>0.25*G30+0.75*G34</f>
        <v>0.44683497702452635</v>
      </c>
      <c r="J33">
        <f t="shared" si="5"/>
        <v>7.6509069644834078</v>
      </c>
      <c r="M33">
        <f t="shared" si="2"/>
        <v>2009</v>
      </c>
      <c r="N33">
        <f t="shared" si="0"/>
        <v>5.2</v>
      </c>
      <c r="P33" s="2">
        <f t="shared" si="3"/>
        <v>7.6509069644834078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Gas_Prices!AA46</f>
        <v>6.48</v>
      </c>
      <c r="F34">
        <f>$H$3*D34+$I$3*D33</f>
        <v>6.0100754943157648</v>
      </c>
      <c r="G34">
        <f>E34-F34</f>
        <v>0.4699245056842356</v>
      </c>
      <c r="H34">
        <f>G34^2</f>
        <v>0.22082904104257317</v>
      </c>
      <c r="I34">
        <f>G34</f>
        <v>0.4699245056842356</v>
      </c>
      <c r="J34">
        <f>F34+I34</f>
        <v>6.48</v>
      </c>
      <c r="M34">
        <f>C34</f>
        <v>2010</v>
      </c>
      <c r="N34">
        <f t="shared" si="0"/>
        <v>5.37</v>
      </c>
      <c r="O34">
        <f>E34</f>
        <v>6.48</v>
      </c>
      <c r="P34" s="2">
        <f>J34</f>
        <v>6.48</v>
      </c>
    </row>
    <row r="35" spans="3:16" x14ac:dyDescent="0.2">
      <c r="C35">
        <f t="shared" si="4"/>
        <v>2011</v>
      </c>
      <c r="D35">
        <f>[4]Prices!Z31</f>
        <v>5.01</v>
      </c>
      <c r="E35" s="3"/>
      <c r="F35">
        <f t="shared" ref="F35:F42" si="6">$H$3*D35+$I$3*D34</f>
        <v>5.7716429432505949</v>
      </c>
      <c r="I35">
        <f>0.75*G34+0.25*G38</f>
        <v>0.21539264080717913</v>
      </c>
      <c r="J35">
        <f t="shared" ref="J35:J42" si="7">F35+I35</f>
        <v>5.9870355840577743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5.9870355840577743</v>
      </c>
    </row>
    <row r="36" spans="3:16" x14ac:dyDescent="0.2">
      <c r="C36">
        <f t="shared" si="4"/>
        <v>2012</v>
      </c>
      <c r="D36">
        <f>[4]Prices!Z32</f>
        <v>3.79</v>
      </c>
      <c r="E36" s="3"/>
      <c r="F36">
        <f t="shared" si="6"/>
        <v>4.6667293959696652</v>
      </c>
      <c r="I36">
        <f>0.5*G34+0.5*G38</f>
        <v>-3.9139224069877354E-2</v>
      </c>
      <c r="J36">
        <f t="shared" si="7"/>
        <v>4.6275901718997883</v>
      </c>
      <c r="M36">
        <f t="shared" si="8"/>
        <v>2012</v>
      </c>
      <c r="N36">
        <f t="shared" si="0"/>
        <v>3.79</v>
      </c>
      <c r="P36" s="2">
        <f t="shared" si="9"/>
        <v>4.6275901718997883</v>
      </c>
    </row>
    <row r="37" spans="3:16" x14ac:dyDescent="0.2">
      <c r="C37">
        <f t="shared" si="4"/>
        <v>2013</v>
      </c>
      <c r="D37">
        <f>[4]Prices!Z33</f>
        <v>4.54</v>
      </c>
      <c r="E37" s="3"/>
      <c r="F37">
        <f t="shared" si="6"/>
        <v>4.8888606870839926</v>
      </c>
      <c r="I37">
        <f>0.25*G34+0.75*G38</f>
        <v>-0.29367108894693383</v>
      </c>
      <c r="J37">
        <f t="shared" si="7"/>
        <v>4.5951895981370585</v>
      </c>
      <c r="M37">
        <f t="shared" si="8"/>
        <v>2013</v>
      </c>
      <c r="N37">
        <f t="shared" si="0"/>
        <v>4.54</v>
      </c>
      <c r="P37" s="2">
        <f t="shared" si="9"/>
        <v>4.5951895981370585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Gas_Prices!AA50</f>
        <v>5.35</v>
      </c>
      <c r="F38">
        <f t="shared" si="6"/>
        <v>5.89820295382399</v>
      </c>
      <c r="G38">
        <f>E38-F38</f>
        <v>-0.54820295382399031</v>
      </c>
      <c r="H38">
        <f>G38^2</f>
        <v>0.30052647858134807</v>
      </c>
      <c r="I38">
        <f>G38</f>
        <v>-0.54820295382399031</v>
      </c>
      <c r="J38">
        <f t="shared" si="7"/>
        <v>5.35</v>
      </c>
      <c r="M38">
        <f t="shared" si="8"/>
        <v>2014</v>
      </c>
      <c r="N38">
        <f t="shared" si="0"/>
        <v>5.49</v>
      </c>
      <c r="O38">
        <f>E38</f>
        <v>5.35</v>
      </c>
      <c r="P38" s="2">
        <f t="shared" si="9"/>
        <v>5.35</v>
      </c>
    </row>
    <row r="39" spans="3:16" x14ac:dyDescent="0.2">
      <c r="C39">
        <f t="shared" si="4"/>
        <v>2015</v>
      </c>
      <c r="D39">
        <f>[4]Prices!Z35</f>
        <v>3.84</v>
      </c>
      <c r="E39" s="3"/>
      <c r="F39">
        <f t="shared" si="6"/>
        <v>4.8595677049828474</v>
      </c>
      <c r="I39">
        <f t="shared" ref="I39:I42" si="10">I38</f>
        <v>-0.54820295382399031</v>
      </c>
      <c r="J39">
        <f t="shared" si="7"/>
        <v>4.3113647511588571</v>
      </c>
      <c r="M39">
        <f t="shared" si="8"/>
        <v>2015</v>
      </c>
      <c r="N39">
        <f t="shared" si="0"/>
        <v>3.84</v>
      </c>
      <c r="P39" s="2">
        <f t="shared" si="9"/>
        <v>4.3113647511588571</v>
      </c>
    </row>
    <row r="40" spans="3:16" x14ac:dyDescent="0.2">
      <c r="C40">
        <f t="shared" si="4"/>
        <v>2016</v>
      </c>
      <c r="D40">
        <f>[4]Prices!Z36</f>
        <v>3.43</v>
      </c>
      <c r="E40" s="3"/>
      <c r="F40">
        <f t="shared" si="6"/>
        <v>4.0033094243496539</v>
      </c>
      <c r="I40">
        <f t="shared" si="10"/>
        <v>-0.54820295382399031</v>
      </c>
      <c r="J40">
        <f t="shared" si="7"/>
        <v>3.4551064705256636</v>
      </c>
      <c r="M40">
        <f t="shared" si="8"/>
        <v>2016</v>
      </c>
      <c r="N40">
        <f t="shared" si="0"/>
        <v>3.43</v>
      </c>
      <c r="P40" s="2">
        <f t="shared" si="9"/>
        <v>3.4551064705256636</v>
      </c>
    </row>
    <row r="41" spans="3:16" x14ac:dyDescent="0.2">
      <c r="C41">
        <f t="shared" si="4"/>
        <v>2017</v>
      </c>
      <c r="D41">
        <f>[4]Prices!Z37</f>
        <v>3.99</v>
      </c>
      <c r="E41" s="3"/>
      <c r="F41">
        <f t="shared" si="6"/>
        <v>4.328040861916465</v>
      </c>
      <c r="I41">
        <f t="shared" si="10"/>
        <v>-0.54820295382399031</v>
      </c>
      <c r="J41">
        <f t="shared" si="7"/>
        <v>3.7798379080924747</v>
      </c>
      <c r="M41">
        <f t="shared" si="8"/>
        <v>2017</v>
      </c>
      <c r="N41">
        <f t="shared" si="0"/>
        <v>3.99</v>
      </c>
      <c r="P41" s="2">
        <f t="shared" si="9"/>
        <v>3.7798379080924747</v>
      </c>
    </row>
    <row r="42" spans="3:16" x14ac:dyDescent="0.2">
      <c r="C42">
        <f t="shared" si="4"/>
        <v>2018</v>
      </c>
      <c r="D42">
        <f>[4]Prices!Z38</f>
        <v>4.12</v>
      </c>
      <c r="E42" s="3"/>
      <c r="F42">
        <f t="shared" si="6"/>
        <v>4.6112179688270594</v>
      </c>
      <c r="I42">
        <f t="shared" si="10"/>
        <v>-0.54820295382399031</v>
      </c>
      <c r="J42">
        <f t="shared" si="7"/>
        <v>4.0630150150030691</v>
      </c>
      <c r="M42">
        <f t="shared" si="8"/>
        <v>2018</v>
      </c>
      <c r="N42">
        <f t="shared" si="0"/>
        <v>4.12</v>
      </c>
      <c r="P42" s="2">
        <f t="shared" si="9"/>
        <v>4.0630150150030691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P42"/>
  <sheetViews>
    <sheetView topLeftCell="A8" workbookViewId="0">
      <selection activeCell="E38" sqref="E38"/>
    </sheetView>
  </sheetViews>
  <sheetFormatPr defaultRowHeight="12.75" x14ac:dyDescent="0.2"/>
  <cols>
    <col min="9" max="9" width="11.140625" customWidth="1"/>
    <col min="10" max="10" width="10.140625" customWidth="1"/>
  </cols>
  <sheetData>
    <row r="2" spans="3:16" x14ac:dyDescent="0.2">
      <c r="K2" s="9" t="s">
        <v>35</v>
      </c>
    </row>
    <row r="3" spans="3:16" x14ac:dyDescent="0.2">
      <c r="H3" s="4">
        <v>1.188570411675296</v>
      </c>
      <c r="I3" s="4">
        <v>0</v>
      </c>
      <c r="K3">
        <v>0</v>
      </c>
    </row>
    <row r="4" spans="3:16" x14ac:dyDescent="0.2">
      <c r="H4">
        <f>SUM(H9:H38)</f>
        <v>0.55923215736420284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-1.2224676716384053E-2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4.8731386878687131</v>
      </c>
      <c r="I8">
        <f>G9</f>
        <v>-1.2224676716384053E-2</v>
      </c>
      <c r="J8">
        <f>F8+I8</f>
        <v>4.860914011152329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4.860914011152329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Gas_Prices!$AB$21</f>
        <v>4.54</v>
      </c>
      <c r="F9">
        <f t="shared" si="1"/>
        <v>4.5522246767163841</v>
      </c>
      <c r="G9">
        <f>E9-F9</f>
        <v>-1.2224676716384053E-2</v>
      </c>
      <c r="H9">
        <f>G9^2</f>
        <v>1.494427208201024E-4</v>
      </c>
      <c r="I9">
        <f>G9</f>
        <v>-1.2224676716384053E-2</v>
      </c>
      <c r="J9">
        <f t="shared" ref="J9:J33" si="5">F9+I9</f>
        <v>4.54</v>
      </c>
      <c r="M9">
        <f t="shared" si="2"/>
        <v>1985</v>
      </c>
      <c r="N9">
        <f t="shared" si="0"/>
        <v>3.83</v>
      </c>
      <c r="O9">
        <f>E9</f>
        <v>4.54</v>
      </c>
      <c r="P9" s="2">
        <f t="shared" si="3"/>
        <v>4.54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3.7321110926604297</v>
      </c>
      <c r="I10">
        <f>(0.67*G9+0.33*G12)</f>
        <v>-1.1885570297650153E-2</v>
      </c>
      <c r="J10">
        <f t="shared" si="5"/>
        <v>3.7202255223627794</v>
      </c>
      <c r="M10">
        <f t="shared" si="2"/>
        <v>1986</v>
      </c>
      <c r="N10">
        <f t="shared" si="0"/>
        <v>3.14</v>
      </c>
      <c r="P10" s="2">
        <f t="shared" si="3"/>
        <v>3.7202255223627794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3.3874256732745938</v>
      </c>
      <c r="I11">
        <f>(0.33*G9+0.67*G12)</f>
        <v>-1.1536187926833407E-2</v>
      </c>
      <c r="J11">
        <f t="shared" si="5"/>
        <v>3.3758894853477606</v>
      </c>
      <c r="M11">
        <f t="shared" si="2"/>
        <v>1987</v>
      </c>
      <c r="N11">
        <f t="shared" si="0"/>
        <v>2.85</v>
      </c>
      <c r="P11" s="2">
        <f t="shared" si="3"/>
        <v>3.3758894853477606</v>
      </c>
    </row>
    <row r="12" spans="3:16" x14ac:dyDescent="0.2">
      <c r="C12">
        <f t="shared" si="4"/>
        <v>1988</v>
      </c>
      <c r="D12">
        <f>'Gas-311'!D12</f>
        <v>2.87</v>
      </c>
      <c r="E12">
        <f>Gas_Prices!AB24</f>
        <v>3.4</v>
      </c>
      <c r="F12">
        <f t="shared" si="1"/>
        <v>3.4111970815080994</v>
      </c>
      <c r="G12">
        <f>E12-F12</f>
        <v>-1.1197081508099505E-2</v>
      </c>
      <c r="H12">
        <f>G12^2</f>
        <v>1.2537463429902388E-4</v>
      </c>
      <c r="I12">
        <f>G12</f>
        <v>-1.1197081508099505E-2</v>
      </c>
      <c r="J12">
        <f t="shared" si="5"/>
        <v>3.4</v>
      </c>
      <c r="M12">
        <f t="shared" si="2"/>
        <v>1988</v>
      </c>
      <c r="N12">
        <f t="shared" si="0"/>
        <v>2.87</v>
      </c>
      <c r="O12">
        <f>E12</f>
        <v>3.4</v>
      </c>
      <c r="P12" s="2">
        <f t="shared" si="3"/>
        <v>3.4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3.4111970815080994</v>
      </c>
      <c r="I13">
        <f>(0.67*G12+0.33*G15)</f>
        <v>6.3392259813641008E-2</v>
      </c>
      <c r="J13">
        <f t="shared" si="5"/>
        <v>3.4745893413217406</v>
      </c>
      <c r="M13">
        <f t="shared" si="2"/>
        <v>1989</v>
      </c>
      <c r="N13">
        <f t="shared" si="0"/>
        <v>2.87</v>
      </c>
      <c r="P13" s="2">
        <f t="shared" si="3"/>
        <v>3.4745893413217406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3.3755399691578405</v>
      </c>
      <c r="I14">
        <f>(0.33*G12+0.67*G15)</f>
        <v>0.1402418842057373</v>
      </c>
      <c r="J14">
        <f t="shared" si="5"/>
        <v>3.5157818533635776</v>
      </c>
      <c r="M14">
        <f t="shared" si="2"/>
        <v>1990</v>
      </c>
      <c r="N14">
        <f t="shared" si="0"/>
        <v>2.84</v>
      </c>
      <c r="P14" s="2">
        <f t="shared" si="3"/>
        <v>3.5157818533635776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Gas_Prices!AB27</f>
        <v>3.3170000000000002</v>
      </c>
      <c r="F15">
        <f t="shared" si="1"/>
        <v>3.1021687744725224</v>
      </c>
      <c r="G15">
        <f>E15-F15</f>
        <v>0.2148312255274778</v>
      </c>
      <c r="H15">
        <f>G15^2</f>
        <v>4.6152455461638028E-2</v>
      </c>
      <c r="I15">
        <f>G15</f>
        <v>0.2148312255274778</v>
      </c>
      <c r="J15">
        <f t="shared" si="5"/>
        <v>3.3170000000000002</v>
      </c>
      <c r="M15">
        <f t="shared" si="2"/>
        <v>1991</v>
      </c>
      <c r="N15">
        <f t="shared" si="0"/>
        <v>2.61</v>
      </c>
      <c r="O15">
        <f>E15</f>
        <v>3.3170000000000002</v>
      </c>
      <c r="P15" s="2">
        <f t="shared" si="3"/>
        <v>3.3170000000000002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3.2685686321070637</v>
      </c>
      <c r="I16">
        <f>(0.67*G15+0.33*G18)</f>
        <v>0.12474134297898098</v>
      </c>
      <c r="J16">
        <f t="shared" si="5"/>
        <v>3.3933099750860447</v>
      </c>
      <c r="M16">
        <f t="shared" si="2"/>
        <v>1992</v>
      </c>
      <c r="N16">
        <f t="shared" si="0"/>
        <v>2.75</v>
      </c>
      <c r="P16" s="2">
        <f t="shared" si="3"/>
        <v>3.3933099750860447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3.5538255309091351</v>
      </c>
      <c r="I17">
        <f>(0.33*G15+0.67*G18)</f>
        <v>3.1921463989620605E-2</v>
      </c>
      <c r="J17">
        <f t="shared" si="5"/>
        <v>3.5857469948987557</v>
      </c>
      <c r="M17">
        <f t="shared" si="2"/>
        <v>1993</v>
      </c>
      <c r="N17">
        <f t="shared" si="0"/>
        <v>2.99</v>
      </c>
      <c r="P17" s="2">
        <f t="shared" si="3"/>
        <v>3.5857469948987557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Gas_Prices!AB30</f>
        <v>3.46</v>
      </c>
      <c r="F18">
        <f t="shared" si="1"/>
        <v>3.5181684185588762</v>
      </c>
      <c r="G18">
        <f>E18-F18</f>
        <v>-5.8168418558876223E-2</v>
      </c>
      <c r="H18">
        <f>G18^2</f>
        <v>3.3835649176406158E-3</v>
      </c>
      <c r="I18">
        <f>G18</f>
        <v>-5.8168418558876223E-2</v>
      </c>
      <c r="J18">
        <f t="shared" si="5"/>
        <v>3.46</v>
      </c>
      <c r="M18">
        <f t="shared" si="2"/>
        <v>1994</v>
      </c>
      <c r="N18">
        <f t="shared" si="0"/>
        <v>2.96</v>
      </c>
      <c r="O18">
        <f>E18</f>
        <v>3.46</v>
      </c>
      <c r="P18" s="2">
        <f t="shared" si="3"/>
        <v>3.46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3.1378258868227817</v>
      </c>
      <c r="I19">
        <f>0.75*G18+0.25*G22</f>
        <v>-0.11443982679238207</v>
      </c>
      <c r="J19">
        <f t="shared" si="5"/>
        <v>3.0233860600303997</v>
      </c>
      <c r="M19">
        <f t="shared" si="2"/>
        <v>1995</v>
      </c>
      <c r="N19">
        <f t="shared" si="0"/>
        <v>2.64</v>
      </c>
      <c r="P19" s="2">
        <f t="shared" si="3"/>
        <v>3.0233860600303997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3.9579394708787357</v>
      </c>
      <c r="I20">
        <f>0.5*G18+0.5*G22</f>
        <v>-0.17071123502588792</v>
      </c>
      <c r="J20">
        <f t="shared" si="5"/>
        <v>3.7872282358528477</v>
      </c>
      <c r="M20">
        <f t="shared" si="2"/>
        <v>1996</v>
      </c>
      <c r="N20">
        <f t="shared" si="0"/>
        <v>3.33</v>
      </c>
      <c r="P20" s="2">
        <f t="shared" si="3"/>
        <v>3.7872282358528477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4.1599964408635355</v>
      </c>
      <c r="I21">
        <f>0.25*G18+0.75*G22</f>
        <v>-0.22698264325939377</v>
      </c>
      <c r="J21">
        <f t="shared" si="5"/>
        <v>3.9330137976041417</v>
      </c>
      <c r="M21">
        <f t="shared" si="2"/>
        <v>1997</v>
      </c>
      <c r="N21">
        <f t="shared" si="0"/>
        <v>3.5</v>
      </c>
      <c r="P21" s="2">
        <f t="shared" si="3"/>
        <v>3.9330137976041417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Gas_Prices!AB34</f>
        <v>3.33</v>
      </c>
      <c r="F22">
        <f t="shared" si="1"/>
        <v>3.6132540514928997</v>
      </c>
      <c r="G22">
        <f>E22-F22</f>
        <v>-0.28325405149289962</v>
      </c>
      <c r="H22">
        <f>G22^2</f>
        <v>8.0232857687142223E-2</v>
      </c>
      <c r="I22">
        <f>G22</f>
        <v>-0.28325405149289962</v>
      </c>
      <c r="J22">
        <f t="shared" si="5"/>
        <v>3.33</v>
      </c>
      <c r="M22">
        <f t="shared" si="2"/>
        <v>1998</v>
      </c>
      <c r="N22">
        <f t="shared" si="0"/>
        <v>3.04</v>
      </c>
      <c r="O22">
        <f>E22</f>
        <v>3.33</v>
      </c>
      <c r="P22" s="2">
        <f t="shared" si="3"/>
        <v>3.33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3.6132540514928997</v>
      </c>
      <c r="I23">
        <f>0.75*G22+0.25*G26</f>
        <v>-0.22176811603227653</v>
      </c>
      <c r="J23">
        <f t="shared" si="5"/>
        <v>3.391485935460623</v>
      </c>
      <c r="M23">
        <f t="shared" si="2"/>
        <v>1999</v>
      </c>
      <c r="N23">
        <f t="shared" si="0"/>
        <v>3.04</v>
      </c>
      <c r="P23" s="2">
        <f t="shared" si="3"/>
        <v>3.391485935460623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5.1583955866707845</v>
      </c>
      <c r="I24">
        <f>0.5*G22+0.5*G26</f>
        <v>-0.16028218057165344</v>
      </c>
      <c r="J24">
        <f t="shared" si="5"/>
        <v>4.9981134060991312</v>
      </c>
      <c r="M24">
        <f t="shared" si="2"/>
        <v>2000</v>
      </c>
      <c r="N24">
        <f t="shared" si="0"/>
        <v>4.34</v>
      </c>
      <c r="P24" s="2">
        <f t="shared" si="3"/>
        <v>4.9981134060991312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6.0498233954272562</v>
      </c>
      <c r="I25">
        <f>0.25*G22+0.75*G26</f>
        <v>-9.8796245111030356E-2</v>
      </c>
      <c r="J25">
        <f t="shared" si="5"/>
        <v>5.951027150316226</v>
      </c>
      <c r="M25">
        <f t="shared" si="2"/>
        <v>2001</v>
      </c>
      <c r="N25">
        <f t="shared" si="0"/>
        <v>5.09</v>
      </c>
      <c r="P25" s="2">
        <f t="shared" si="3"/>
        <v>5.951027150316226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Gas_Prices!AB38</f>
        <v>4.6100000000000003</v>
      </c>
      <c r="F26">
        <f t="shared" si="1"/>
        <v>4.6473103096504076</v>
      </c>
      <c r="G26">
        <f>E26-F26</f>
        <v>-3.731030965040727E-2</v>
      </c>
      <c r="H26">
        <f>G26^2</f>
        <v>1.3920592062092738E-3</v>
      </c>
      <c r="I26">
        <f>G26</f>
        <v>-3.731030965040727E-2</v>
      </c>
      <c r="J26">
        <f t="shared" si="5"/>
        <v>4.6100000000000003</v>
      </c>
      <c r="M26">
        <f t="shared" si="2"/>
        <v>2002</v>
      </c>
      <c r="N26">
        <f t="shared" si="0"/>
        <v>3.91</v>
      </c>
      <c r="O26">
        <f>E26</f>
        <v>4.6100000000000003</v>
      </c>
      <c r="P26" s="2">
        <f t="shared" si="3"/>
        <v>4.6100000000000003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6.7986227547826923</v>
      </c>
      <c r="I27">
        <f>0.75*G26+0.25*G30</f>
        <v>-0.10909507059599766</v>
      </c>
      <c r="J27">
        <f t="shared" si="5"/>
        <v>6.6895276841866949</v>
      </c>
      <c r="M27">
        <f t="shared" si="2"/>
        <v>2003</v>
      </c>
      <c r="N27">
        <f t="shared" si="0"/>
        <v>5.72</v>
      </c>
      <c r="P27" s="2">
        <f t="shared" si="3"/>
        <v>6.6895276841866949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7.559307818254883</v>
      </c>
      <c r="I28">
        <f>0.5*G26+0.5*G30</f>
        <v>-0.18087983154158804</v>
      </c>
      <c r="J28">
        <f t="shared" si="5"/>
        <v>7.3784279867132945</v>
      </c>
      <c r="M28">
        <f t="shared" si="2"/>
        <v>2004</v>
      </c>
      <c r="N28">
        <f t="shared" si="0"/>
        <v>6.36</v>
      </c>
      <c r="P28" s="2">
        <f t="shared" si="3"/>
        <v>7.3784279867132945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9.9007915292552156</v>
      </c>
      <c r="I29">
        <f>0.25*G26+0.75*G30</f>
        <v>-0.25266459248717843</v>
      </c>
      <c r="J29">
        <f t="shared" si="5"/>
        <v>9.6481269367680369</v>
      </c>
      <c r="M29">
        <f t="shared" si="2"/>
        <v>2005</v>
      </c>
      <c r="N29">
        <f t="shared" si="0"/>
        <v>8.33</v>
      </c>
      <c r="P29" s="2">
        <f t="shared" si="3"/>
        <v>9.6481269367680369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Gas_Prices!AB42</f>
        <v>8.7799999999999994</v>
      </c>
      <c r="F30">
        <f t="shared" si="1"/>
        <v>9.1044493534327682</v>
      </c>
      <c r="G30">
        <f>E30-F30</f>
        <v>-0.32444935343276882</v>
      </c>
      <c r="H30">
        <f>G30^2</f>
        <v>0.10526738294294173</v>
      </c>
      <c r="I30">
        <f>G30</f>
        <v>-0.32444935343276882</v>
      </c>
      <c r="J30">
        <f t="shared" si="5"/>
        <v>8.7799999999999994</v>
      </c>
      <c r="M30">
        <f t="shared" si="2"/>
        <v>2006</v>
      </c>
      <c r="N30">
        <f t="shared" si="0"/>
        <v>7.66</v>
      </c>
      <c r="O30">
        <f>E30</f>
        <v>8.7799999999999994</v>
      </c>
      <c r="P30" s="2">
        <f t="shared" si="3"/>
        <v>8.7799999999999994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8.8905066793312137</v>
      </c>
      <c r="I31">
        <f>0.75*G30+0.25*G34</f>
        <v>-0.10149279274866152</v>
      </c>
      <c r="J31">
        <f t="shared" si="5"/>
        <v>8.789013886582552</v>
      </c>
      <c r="M31">
        <f t="shared" si="2"/>
        <v>2007</v>
      </c>
      <c r="N31">
        <f t="shared" si="0"/>
        <v>7.48</v>
      </c>
      <c r="P31" s="2">
        <f t="shared" si="3"/>
        <v>8.789013886582552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11.172561869747783</v>
      </c>
      <c r="I32">
        <f>0.5*G30+0.5*G34</f>
        <v>0.12146376793544578</v>
      </c>
      <c r="J32">
        <f t="shared" si="5"/>
        <v>11.294025637683228</v>
      </c>
      <c r="M32">
        <f t="shared" si="2"/>
        <v>2008</v>
      </c>
      <c r="N32">
        <f t="shared" si="0"/>
        <v>9.4</v>
      </c>
      <c r="P32" s="2">
        <f t="shared" si="3"/>
        <v>11.294025637683228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6.1805661407115391</v>
      </c>
      <c r="I33">
        <f>0.25*G30+0.75*G34</f>
        <v>0.34442032861955307</v>
      </c>
      <c r="J33">
        <f t="shared" si="5"/>
        <v>6.5249864693310924</v>
      </c>
      <c r="M33">
        <f t="shared" si="2"/>
        <v>2009</v>
      </c>
      <c r="N33">
        <f t="shared" si="0"/>
        <v>5.2</v>
      </c>
      <c r="P33" s="2">
        <f t="shared" si="3"/>
        <v>6.5249864693310924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Gas_Prices!AB46</f>
        <v>6.95</v>
      </c>
      <c r="F34">
        <f>$H$3*D34+$I$3*D33</f>
        <v>6.3826231106963398</v>
      </c>
      <c r="G34">
        <f>E34-F34</f>
        <v>0.56737688930366037</v>
      </c>
      <c r="H34">
        <f>G34^2</f>
        <v>0.32191653451589808</v>
      </c>
      <c r="I34">
        <f>G34</f>
        <v>0.56737688930366037</v>
      </c>
      <c r="J34">
        <f>F34+I34</f>
        <v>6.95</v>
      </c>
      <c r="M34">
        <f>C34</f>
        <v>2010</v>
      </c>
      <c r="N34">
        <f t="shared" si="0"/>
        <v>5.37</v>
      </c>
      <c r="O34">
        <f>E34</f>
        <v>6.95</v>
      </c>
      <c r="P34" s="2">
        <f>J34</f>
        <v>6.95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5.9547377624932327</v>
      </c>
      <c r="I35">
        <f>0.75*G34+0.25*G38</f>
        <v>0.43171977695340136</v>
      </c>
      <c r="J35">
        <f t="shared" ref="J35:J42" si="7">F35+I35</f>
        <v>6.3864575394466341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6.3864575394466341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4.5046818602493719</v>
      </c>
      <c r="I36">
        <f>0.5*G34+0.5*G38</f>
        <v>0.29606266460314234</v>
      </c>
      <c r="J36">
        <f t="shared" si="7"/>
        <v>4.8007445248525142</v>
      </c>
      <c r="M36">
        <f t="shared" si="8"/>
        <v>2012</v>
      </c>
      <c r="N36">
        <f t="shared" si="0"/>
        <v>3.79</v>
      </c>
      <c r="P36" s="2">
        <f t="shared" si="9"/>
        <v>4.8007445248525142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5.3961096690058437</v>
      </c>
      <c r="I37">
        <f>0.25*G34+0.75*G38</f>
        <v>0.16040555225288333</v>
      </c>
      <c r="J37">
        <f t="shared" si="7"/>
        <v>5.556515221258727</v>
      </c>
      <c r="M37">
        <f t="shared" si="8"/>
        <v>2013</v>
      </c>
      <c r="N37">
        <f t="shared" si="0"/>
        <v>4.54</v>
      </c>
      <c r="P37" s="2">
        <f t="shared" si="9"/>
        <v>5.556515221258727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Gas_Prices!AB50</f>
        <v>6.55</v>
      </c>
      <c r="F38">
        <f t="shared" si="6"/>
        <v>6.5252515600973755</v>
      </c>
      <c r="G38">
        <f>E38-F38</f>
        <v>2.474843990262432E-2</v>
      </c>
      <c r="H38">
        <f>G38^2</f>
        <v>6.1248527761380766E-4</v>
      </c>
      <c r="I38">
        <f>G38</f>
        <v>2.474843990262432E-2</v>
      </c>
      <c r="J38">
        <f t="shared" si="7"/>
        <v>6.55</v>
      </c>
      <c r="M38">
        <f t="shared" si="8"/>
        <v>2014</v>
      </c>
      <c r="N38">
        <f t="shared" si="0"/>
        <v>5.49</v>
      </c>
      <c r="O38">
        <f>E38</f>
        <v>6.55</v>
      </c>
      <c r="P38" s="2">
        <f t="shared" si="9"/>
        <v>6.55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4.564110380833136</v>
      </c>
      <c r="I39">
        <f t="shared" ref="I39:I42" si="10">I38</f>
        <v>2.474843990262432E-2</v>
      </c>
      <c r="J39">
        <f t="shared" si="7"/>
        <v>4.5888588207357603</v>
      </c>
      <c r="M39">
        <f t="shared" si="8"/>
        <v>2015</v>
      </c>
      <c r="N39">
        <f t="shared" si="0"/>
        <v>3.84</v>
      </c>
      <c r="P39" s="2">
        <f t="shared" si="9"/>
        <v>4.5888588207357603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4.0767965120462657</v>
      </c>
      <c r="I40">
        <f t="shared" si="10"/>
        <v>2.474843990262432E-2</v>
      </c>
      <c r="J40">
        <f t="shared" si="7"/>
        <v>4.10154495194889</v>
      </c>
      <c r="M40">
        <f t="shared" si="8"/>
        <v>2016</v>
      </c>
      <c r="N40">
        <f t="shared" si="0"/>
        <v>3.43</v>
      </c>
      <c r="P40" s="2">
        <f t="shared" si="9"/>
        <v>4.10154495194889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4.7423959425844311</v>
      </c>
      <c r="I41">
        <f t="shared" si="10"/>
        <v>2.474843990262432E-2</v>
      </c>
      <c r="J41">
        <f t="shared" si="7"/>
        <v>4.7671443824870554</v>
      </c>
      <c r="M41">
        <f t="shared" si="8"/>
        <v>2017</v>
      </c>
      <c r="N41">
        <f t="shared" si="0"/>
        <v>3.99</v>
      </c>
      <c r="P41" s="2">
        <f t="shared" si="9"/>
        <v>4.7671443824870554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4.8969100961022196</v>
      </c>
      <c r="I42">
        <f t="shared" si="10"/>
        <v>2.474843990262432E-2</v>
      </c>
      <c r="J42">
        <f t="shared" si="7"/>
        <v>4.9216585360048439</v>
      </c>
      <c r="M42">
        <f t="shared" si="8"/>
        <v>2018</v>
      </c>
      <c r="N42">
        <f t="shared" si="0"/>
        <v>4.12</v>
      </c>
      <c r="P42" s="2">
        <f t="shared" si="9"/>
        <v>4.9216585360048439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42"/>
  <sheetViews>
    <sheetView topLeftCell="A36" workbookViewId="0">
      <selection activeCell="E39" sqref="E39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1.194303776448592</v>
      </c>
      <c r="I3" s="4">
        <v>0</v>
      </c>
      <c r="K3">
        <v>0</v>
      </c>
    </row>
    <row r="4" spans="3:16" x14ac:dyDescent="0.2">
      <c r="H4">
        <f>SUM(H9:H38)</f>
        <v>0.33875107330547982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-3.4183463798107105E-2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4.8966454834392268</v>
      </c>
      <c r="I8">
        <f>G9</f>
        <v>-3.4183463798107105E-2</v>
      </c>
      <c r="J8">
        <f>F8+I8</f>
        <v>4.8624620196411197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4.8624620196411197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Gas_Prices!AC21</f>
        <v>4.54</v>
      </c>
      <c r="F9">
        <f t="shared" si="1"/>
        <v>4.5741834637981071</v>
      </c>
      <c r="G9">
        <f>E9-F9</f>
        <v>-3.4183463798107105E-2</v>
      </c>
      <c r="H9">
        <f>G9^2</f>
        <v>1.1685091972364991E-3</v>
      </c>
      <c r="I9">
        <f>G9</f>
        <v>-3.4183463798107105E-2</v>
      </c>
      <c r="J9">
        <f t="shared" ref="J9:J33" si="5">F9+I9</f>
        <v>4.54</v>
      </c>
      <c r="M9">
        <f t="shared" si="2"/>
        <v>1985</v>
      </c>
      <c r="N9">
        <f t="shared" si="0"/>
        <v>3.83</v>
      </c>
      <c r="O9">
        <f>E9</f>
        <v>4.54</v>
      </c>
      <c r="P9" s="2">
        <f t="shared" si="3"/>
        <v>4.54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3.7501138580485791</v>
      </c>
      <c r="I10">
        <f>(0.67*G9+0.33*G12)</f>
        <v>-3.2028027419193264E-2</v>
      </c>
      <c r="J10">
        <f t="shared" si="5"/>
        <v>3.718085830629386</v>
      </c>
      <c r="M10">
        <f t="shared" si="2"/>
        <v>1986</v>
      </c>
      <c r="N10">
        <f t="shared" si="0"/>
        <v>3.14</v>
      </c>
      <c r="P10" s="2">
        <f t="shared" si="3"/>
        <v>3.718085830629386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3.4037657628784874</v>
      </c>
      <c r="I11">
        <f>(0.33*G9+0.67*G12)</f>
        <v>-2.9807274786372948E-2</v>
      </c>
      <c r="J11">
        <f t="shared" si="5"/>
        <v>3.3739584880921143</v>
      </c>
      <c r="M11">
        <f t="shared" si="2"/>
        <v>1987</v>
      </c>
      <c r="N11">
        <f t="shared" si="0"/>
        <v>2.85</v>
      </c>
      <c r="P11" s="2">
        <f t="shared" si="3"/>
        <v>3.3739584880921143</v>
      </c>
    </row>
    <row r="12" spans="3:16" x14ac:dyDescent="0.2">
      <c r="C12">
        <f t="shared" si="4"/>
        <v>1988</v>
      </c>
      <c r="D12">
        <f>'Gas-311'!D12</f>
        <v>2.87</v>
      </c>
      <c r="E12">
        <f>Gas_Prices!AC24</f>
        <v>3.4</v>
      </c>
      <c r="F12">
        <f t="shared" si="1"/>
        <v>3.427651838407459</v>
      </c>
      <c r="G12">
        <f>E12-F12</f>
        <v>-2.7651838407459106E-2</v>
      </c>
      <c r="H12">
        <f>G12^2</f>
        <v>7.6462416731223057E-4</v>
      </c>
      <c r="I12">
        <f>G12</f>
        <v>-2.7651838407459106E-2</v>
      </c>
      <c r="J12">
        <f t="shared" si="5"/>
        <v>3.4</v>
      </c>
      <c r="M12">
        <f t="shared" si="2"/>
        <v>1988</v>
      </c>
      <c r="N12">
        <f t="shared" si="0"/>
        <v>2.87</v>
      </c>
      <c r="O12">
        <f>E12</f>
        <v>3.4</v>
      </c>
      <c r="P12" s="2">
        <f t="shared" si="3"/>
        <v>3.4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3.427651838407459</v>
      </c>
      <c r="I13">
        <f>(0.67*G12+0.33*G15)</f>
        <v>4.7429425611830306E-2</v>
      </c>
      <c r="J13">
        <f t="shared" si="5"/>
        <v>3.4750812640192894</v>
      </c>
      <c r="M13">
        <f t="shared" si="2"/>
        <v>1989</v>
      </c>
      <c r="N13">
        <f t="shared" si="0"/>
        <v>2.87</v>
      </c>
      <c r="P13" s="2">
        <f t="shared" si="3"/>
        <v>3.4750812640192894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3.3918227251140012</v>
      </c>
      <c r="I14">
        <f>(0.33*G12+0.67*G15)</f>
        <v>0.12478587944988606</v>
      </c>
      <c r="J14">
        <f t="shared" si="5"/>
        <v>3.5166086045638871</v>
      </c>
      <c r="M14">
        <f t="shared" si="2"/>
        <v>1990</v>
      </c>
      <c r="N14">
        <f t="shared" si="0"/>
        <v>2.84</v>
      </c>
      <c r="P14" s="2">
        <f t="shared" si="3"/>
        <v>3.5166086045638871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Gas_Prices!AC27</f>
        <v>3.3170000000000002</v>
      </c>
      <c r="F15">
        <f t="shared" si="1"/>
        <v>3.1171328565308247</v>
      </c>
      <c r="G15">
        <f>E15-F15</f>
        <v>0.19986714346917545</v>
      </c>
      <c r="H15">
        <f>G15^2</f>
        <v>3.9946875038527958E-2</v>
      </c>
      <c r="I15">
        <f>G15</f>
        <v>0.19986714346917545</v>
      </c>
      <c r="J15">
        <f t="shared" si="5"/>
        <v>3.3170000000000002</v>
      </c>
      <c r="M15">
        <f t="shared" si="2"/>
        <v>1991</v>
      </c>
      <c r="N15">
        <f t="shared" si="0"/>
        <v>2.61</v>
      </c>
      <c r="O15">
        <f>E15</f>
        <v>3.3170000000000002</v>
      </c>
      <c r="P15" s="2">
        <f t="shared" si="3"/>
        <v>3.3170000000000002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3.2843353852336281</v>
      </c>
      <c r="I16">
        <f>(0.67*G15+0.33*G18)</f>
        <v>0.10911505728936297</v>
      </c>
      <c r="J16">
        <f t="shared" si="5"/>
        <v>3.3934504425229912</v>
      </c>
      <c r="M16">
        <f t="shared" si="2"/>
        <v>1992</v>
      </c>
      <c r="N16">
        <f t="shared" si="0"/>
        <v>2.75</v>
      </c>
      <c r="P16" s="2">
        <f t="shared" si="3"/>
        <v>3.3934504425229912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3.5709682915812904</v>
      </c>
      <c r="I17">
        <f>(0.33*G15+0.67*G18)</f>
        <v>1.5612907891980381E-2</v>
      </c>
      <c r="J17">
        <f t="shared" si="5"/>
        <v>3.5865811994732706</v>
      </c>
      <c r="M17">
        <f t="shared" si="2"/>
        <v>1993</v>
      </c>
      <c r="N17">
        <f t="shared" si="0"/>
        <v>2.99</v>
      </c>
      <c r="P17" s="2">
        <f t="shared" si="3"/>
        <v>3.5865811994732706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Gas_Prices!AC30</f>
        <v>3.46</v>
      </c>
      <c r="F18">
        <f t="shared" si="1"/>
        <v>3.5351391782878321</v>
      </c>
      <c r="G18">
        <f>E18-F18</f>
        <v>-7.513917828783212E-2</v>
      </c>
      <c r="H18">
        <f>G18^2</f>
        <v>5.6458961137706223E-3</v>
      </c>
      <c r="I18">
        <f>G18</f>
        <v>-7.513917828783212E-2</v>
      </c>
      <c r="J18">
        <f t="shared" si="5"/>
        <v>3.46</v>
      </c>
      <c r="M18">
        <f t="shared" si="2"/>
        <v>1994</v>
      </c>
      <c r="N18">
        <f t="shared" si="0"/>
        <v>2.96</v>
      </c>
      <c r="O18">
        <f>E18</f>
        <v>3.46</v>
      </c>
      <c r="P18" s="2">
        <f t="shared" si="3"/>
        <v>3.46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3.152961969824283</v>
      </c>
      <c r="I19">
        <f>0.75*G18+0.25*G22</f>
        <v>-8.902525381680404E-2</v>
      </c>
      <c r="J19">
        <f t="shared" si="5"/>
        <v>3.0639367160074791</v>
      </c>
      <c r="M19">
        <f t="shared" si="2"/>
        <v>1995</v>
      </c>
      <c r="N19">
        <f t="shared" si="0"/>
        <v>2.64</v>
      </c>
      <c r="P19" s="2">
        <f t="shared" si="3"/>
        <v>3.0639367160074791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3.9770315755738115</v>
      </c>
      <c r="I20">
        <f>0.5*G18+0.5*G22</f>
        <v>-0.10291132934577596</v>
      </c>
      <c r="J20">
        <f t="shared" si="5"/>
        <v>3.8741202462280357</v>
      </c>
      <c r="M20">
        <f t="shared" si="2"/>
        <v>1996</v>
      </c>
      <c r="N20">
        <f t="shared" si="0"/>
        <v>3.33</v>
      </c>
      <c r="P20" s="2">
        <f t="shared" si="3"/>
        <v>3.8741202462280357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4.1800632175700718</v>
      </c>
      <c r="I21">
        <f>0.25*G18+0.75*G22</f>
        <v>-0.11679740487474788</v>
      </c>
      <c r="J21">
        <f t="shared" si="5"/>
        <v>4.0632658126953238</v>
      </c>
      <c r="M21">
        <f t="shared" si="2"/>
        <v>1997</v>
      </c>
      <c r="N21">
        <f t="shared" si="0"/>
        <v>3.5</v>
      </c>
      <c r="P21" s="2">
        <f t="shared" si="3"/>
        <v>4.0632658126953238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Gas_Prices!AC34</f>
        <v>3.5</v>
      </c>
      <c r="F22">
        <f t="shared" si="1"/>
        <v>3.6306834804037198</v>
      </c>
      <c r="G22">
        <f>E22-F22</f>
        <v>-0.1306834804037198</v>
      </c>
      <c r="H22">
        <f>G22^2</f>
        <v>1.7078172050429417E-2</v>
      </c>
      <c r="I22">
        <f>G22</f>
        <v>-0.1306834804037198</v>
      </c>
      <c r="J22">
        <f t="shared" si="5"/>
        <v>3.5</v>
      </c>
      <c r="M22">
        <f t="shared" si="2"/>
        <v>1998</v>
      </c>
      <c r="N22">
        <f t="shared" si="0"/>
        <v>3.04</v>
      </c>
      <c r="O22">
        <f>E22</f>
        <v>3.5</v>
      </c>
      <c r="P22" s="2">
        <f t="shared" si="3"/>
        <v>3.5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3.6306834804037198</v>
      </c>
      <c r="I23">
        <f>0.75*G22+0.25*G26</f>
        <v>-0.15044455178128846</v>
      </c>
      <c r="J23">
        <f t="shared" si="5"/>
        <v>3.4802389286224313</v>
      </c>
      <c r="M23">
        <f t="shared" si="2"/>
        <v>1999</v>
      </c>
      <c r="N23">
        <f t="shared" si="0"/>
        <v>3.04</v>
      </c>
      <c r="P23" s="2">
        <f t="shared" si="3"/>
        <v>3.4802389286224313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5.1832783897868886</v>
      </c>
      <c r="I24">
        <f>0.5*G22+0.5*G26</f>
        <v>-0.17020562315885712</v>
      </c>
      <c r="J24">
        <f t="shared" si="5"/>
        <v>5.0130727666280315</v>
      </c>
      <c r="M24">
        <f t="shared" si="2"/>
        <v>2000</v>
      </c>
      <c r="N24">
        <f t="shared" si="0"/>
        <v>4.34</v>
      </c>
      <c r="P24" s="2">
        <f t="shared" si="3"/>
        <v>5.0130727666280315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6.0790062221233327</v>
      </c>
      <c r="I25">
        <f>0.25*G22+0.75*G26</f>
        <v>-0.18996669453642578</v>
      </c>
      <c r="J25">
        <f t="shared" si="5"/>
        <v>5.889039527586907</v>
      </c>
      <c r="M25">
        <f t="shared" si="2"/>
        <v>2001</v>
      </c>
      <c r="N25">
        <f t="shared" si="0"/>
        <v>5.09</v>
      </c>
      <c r="P25" s="2">
        <f t="shared" si="3"/>
        <v>5.889039527586907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Gas_Prices!AC38</f>
        <v>4.46</v>
      </c>
      <c r="F26">
        <f t="shared" si="1"/>
        <v>4.6697277659139944</v>
      </c>
      <c r="G26">
        <f>E26-F26</f>
        <v>-0.20972776591399445</v>
      </c>
      <c r="H26">
        <f>G26^2</f>
        <v>4.3985735795275253E-2</v>
      </c>
      <c r="I26">
        <f>G26</f>
        <v>-0.20972776591399445</v>
      </c>
      <c r="J26">
        <f t="shared" si="5"/>
        <v>4.46</v>
      </c>
      <c r="M26">
        <f t="shared" si="2"/>
        <v>2002</v>
      </c>
      <c r="N26">
        <f t="shared" si="0"/>
        <v>3.91</v>
      </c>
      <c r="O26">
        <f>E26</f>
        <v>4.46</v>
      </c>
      <c r="P26" s="2">
        <f t="shared" si="3"/>
        <v>4.46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6.8314176012859456</v>
      </c>
      <c r="I27">
        <f>0.75*G26+0.25*G30</f>
        <v>-0.21938755633454932</v>
      </c>
      <c r="J27">
        <f t="shared" si="5"/>
        <v>6.6120300449513962</v>
      </c>
      <c r="M27">
        <f t="shared" si="2"/>
        <v>2003</v>
      </c>
      <c r="N27">
        <f t="shared" si="0"/>
        <v>5.72</v>
      </c>
      <c r="P27" s="2">
        <f t="shared" si="3"/>
        <v>6.6120300449513962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7.5957720182130455</v>
      </c>
      <c r="I28">
        <f>0.5*G26+0.5*G30</f>
        <v>-0.22904734675510419</v>
      </c>
      <c r="J28">
        <f t="shared" si="5"/>
        <v>7.3667246714579413</v>
      </c>
      <c r="M28">
        <f t="shared" si="2"/>
        <v>2004</v>
      </c>
      <c r="N28">
        <f t="shared" si="0"/>
        <v>6.36</v>
      </c>
      <c r="P28" s="2">
        <f t="shared" si="3"/>
        <v>7.3667246714579413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9.9485504578167721</v>
      </c>
      <c r="I29">
        <f>0.25*G26+0.75*G30</f>
        <v>-0.23870713717565906</v>
      </c>
      <c r="J29">
        <f t="shared" si="5"/>
        <v>9.709843320641113</v>
      </c>
      <c r="M29">
        <f t="shared" si="2"/>
        <v>2005</v>
      </c>
      <c r="N29">
        <f t="shared" si="0"/>
        <v>8.33</v>
      </c>
      <c r="P29" s="2">
        <f t="shared" si="3"/>
        <v>9.709843320641113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Gas_Prices!AC42</f>
        <v>8.9</v>
      </c>
      <c r="F30">
        <f t="shared" si="1"/>
        <v>9.1483669275962143</v>
      </c>
      <c r="G30">
        <f>E30-F30</f>
        <v>-0.24836692759621393</v>
      </c>
      <c r="H30">
        <f>G30^2</f>
        <v>6.168613072358297E-2</v>
      </c>
      <c r="I30">
        <f>G30</f>
        <v>-0.24836692759621393</v>
      </c>
      <c r="J30">
        <f t="shared" si="5"/>
        <v>8.9</v>
      </c>
      <c r="M30">
        <f t="shared" si="2"/>
        <v>2006</v>
      </c>
      <c r="N30">
        <f t="shared" si="0"/>
        <v>7.66</v>
      </c>
      <c r="O30">
        <f>E30</f>
        <v>8.9</v>
      </c>
      <c r="P30" s="2">
        <f t="shared" si="3"/>
        <v>8.9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8.933392247835469</v>
      </c>
      <c r="I31">
        <f>0.75*G30+0.25*G34</f>
        <v>-9.712801557939521E-2</v>
      </c>
      <c r="J31">
        <f t="shared" si="5"/>
        <v>8.8362642322560738</v>
      </c>
      <c r="M31">
        <f t="shared" si="2"/>
        <v>2007</v>
      </c>
      <c r="N31">
        <f t="shared" si="0"/>
        <v>7.48</v>
      </c>
      <c r="P31" s="2">
        <f t="shared" si="3"/>
        <v>8.8362642322560738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11.226455498616765</v>
      </c>
      <c r="I32">
        <f>0.5*G30+0.5*G34</f>
        <v>5.4110896437423506E-2</v>
      </c>
      <c r="J32">
        <f t="shared" si="5"/>
        <v>11.280566395054189</v>
      </c>
      <c r="M32">
        <f t="shared" si="2"/>
        <v>2008</v>
      </c>
      <c r="N32">
        <f t="shared" si="0"/>
        <v>9.4</v>
      </c>
      <c r="P32" s="2">
        <f t="shared" si="3"/>
        <v>11.280566395054189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6.2103796375326787</v>
      </c>
      <c r="I33">
        <f>0.25*G30+0.75*G34</f>
        <v>0.20534980845424222</v>
      </c>
      <c r="J33">
        <f t="shared" si="5"/>
        <v>6.415729445986921</v>
      </c>
      <c r="M33">
        <f t="shared" si="2"/>
        <v>2009</v>
      </c>
      <c r="N33">
        <f t="shared" si="0"/>
        <v>5.2</v>
      </c>
      <c r="P33" s="2">
        <f t="shared" si="3"/>
        <v>6.415729445986921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Gas_Prices!AC46</f>
        <v>6.77</v>
      </c>
      <c r="F34">
        <f>$H$3*D34+$I$3*D33</f>
        <v>6.4134112795289386</v>
      </c>
      <c r="G34">
        <f>E34-F34</f>
        <v>0.35658872047106094</v>
      </c>
      <c r="H34">
        <f>G34^2</f>
        <v>0.12715551556718843</v>
      </c>
      <c r="I34">
        <f>G34</f>
        <v>0.35658872047106094</v>
      </c>
      <c r="J34">
        <f>F34+I34</f>
        <v>6.77</v>
      </c>
      <c r="M34">
        <f>C34</f>
        <v>2010</v>
      </c>
      <c r="N34">
        <f t="shared" si="0"/>
        <v>5.37</v>
      </c>
      <c r="O34">
        <f>E34</f>
        <v>6.77</v>
      </c>
      <c r="P34" s="2">
        <f>J34</f>
        <v>6.77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5.9834619200074455</v>
      </c>
      <c r="I35">
        <f>0.75*G34+0.25*G38</f>
        <v>0.31825960717760315</v>
      </c>
      <c r="J35">
        <f t="shared" ref="J35:J42" si="7">F35+I35</f>
        <v>6.3017215271850482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6.3017215271850482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4.526411312740164</v>
      </c>
      <c r="I36">
        <f>0.5*G34+0.5*G38</f>
        <v>0.27993049388414537</v>
      </c>
      <c r="J36">
        <f t="shared" si="7"/>
        <v>4.8063418066243093</v>
      </c>
      <c r="M36">
        <f t="shared" si="8"/>
        <v>2012</v>
      </c>
      <c r="N36">
        <f t="shared" si="0"/>
        <v>3.79</v>
      </c>
      <c r="P36" s="2">
        <f t="shared" si="9"/>
        <v>4.8063418066243093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5.4221391450766072</v>
      </c>
      <c r="I37">
        <f>0.25*G34+0.75*G38</f>
        <v>0.24160138059068759</v>
      </c>
      <c r="J37">
        <f t="shared" si="7"/>
        <v>5.6637405256672952</v>
      </c>
      <c r="M37">
        <f t="shared" si="8"/>
        <v>2013</v>
      </c>
      <c r="N37">
        <f t="shared" si="0"/>
        <v>4.54</v>
      </c>
      <c r="P37" s="2">
        <f t="shared" si="9"/>
        <v>5.6637405256672952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Gas_Prices!AC50</f>
        <v>6.76</v>
      </c>
      <c r="F38">
        <f t="shared" si="6"/>
        <v>6.55672773270277</v>
      </c>
      <c r="G38">
        <f>E38-F38</f>
        <v>0.2032722672972298</v>
      </c>
      <c r="H38">
        <f>G38^2</f>
        <v>4.1319614652156438E-2</v>
      </c>
      <c r="I38">
        <f>G38</f>
        <v>0.2032722672972298</v>
      </c>
      <c r="J38">
        <f t="shared" si="7"/>
        <v>6.76</v>
      </c>
      <c r="M38">
        <f t="shared" si="8"/>
        <v>2014</v>
      </c>
      <c r="N38">
        <f t="shared" si="0"/>
        <v>5.49</v>
      </c>
      <c r="O38">
        <f>E38</f>
        <v>6.76</v>
      </c>
      <c r="P38" s="2">
        <f t="shared" si="9"/>
        <v>6.76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4.5861265015625934</v>
      </c>
      <c r="I39">
        <f t="shared" ref="I39:I42" si="10">I38</f>
        <v>0.2032722672972298</v>
      </c>
      <c r="J39">
        <f t="shared" si="7"/>
        <v>4.7893987688598232</v>
      </c>
      <c r="M39">
        <f t="shared" si="8"/>
        <v>2015</v>
      </c>
      <c r="N39">
        <f t="shared" si="0"/>
        <v>3.84</v>
      </c>
      <c r="P39" s="2">
        <f t="shared" si="9"/>
        <v>4.7893987688598232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4.0964619532186708</v>
      </c>
      <c r="I40">
        <f t="shared" si="10"/>
        <v>0.2032722672972298</v>
      </c>
      <c r="J40">
        <f t="shared" si="7"/>
        <v>4.2997342205159006</v>
      </c>
      <c r="M40">
        <f t="shared" si="8"/>
        <v>2016</v>
      </c>
      <c r="N40">
        <f t="shared" si="0"/>
        <v>3.43</v>
      </c>
      <c r="P40" s="2">
        <f t="shared" si="9"/>
        <v>4.2997342205159006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4.7652720680298826</v>
      </c>
      <c r="I41">
        <f t="shared" si="10"/>
        <v>0.2032722672972298</v>
      </c>
      <c r="J41">
        <f t="shared" si="7"/>
        <v>4.9685443353271124</v>
      </c>
      <c r="M41">
        <f t="shared" si="8"/>
        <v>2017</v>
      </c>
      <c r="N41">
        <f t="shared" si="0"/>
        <v>3.99</v>
      </c>
      <c r="P41" s="2">
        <f t="shared" si="9"/>
        <v>4.9685443353271124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4.9205315589681993</v>
      </c>
      <c r="I42">
        <f t="shared" si="10"/>
        <v>0.2032722672972298</v>
      </c>
      <c r="J42">
        <f t="shared" si="7"/>
        <v>5.1238038262654291</v>
      </c>
      <c r="M42">
        <f t="shared" si="8"/>
        <v>2018</v>
      </c>
      <c r="N42">
        <f t="shared" si="0"/>
        <v>4.12</v>
      </c>
      <c r="P42" s="2">
        <f t="shared" si="9"/>
        <v>5.1238038262654291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P42"/>
  <sheetViews>
    <sheetView workbookViewId="0">
      <selection activeCell="F3" sqref="F3"/>
    </sheetView>
  </sheetViews>
  <sheetFormatPr defaultRowHeight="12.75" x14ac:dyDescent="0.2"/>
  <cols>
    <col min="9" max="9" width="11.140625" customWidth="1"/>
    <col min="10" max="10" width="10.85546875" customWidth="1"/>
  </cols>
  <sheetData>
    <row r="2" spans="3:16" x14ac:dyDescent="0.2">
      <c r="K2" s="9" t="s">
        <v>35</v>
      </c>
    </row>
    <row r="3" spans="3:16" x14ac:dyDescent="0.2">
      <c r="H3" s="4">
        <v>1.3348428383683391</v>
      </c>
      <c r="I3" s="4">
        <v>0</v>
      </c>
      <c r="K3">
        <v>0</v>
      </c>
    </row>
    <row r="4" spans="3:16" x14ac:dyDescent="0.2">
      <c r="H4">
        <f>SUM(H9:H38)</f>
        <v>3.6776093427260172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37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5.7551929049261652E-2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5.4728556373101895</v>
      </c>
      <c r="I8">
        <f>G9</f>
        <v>5.7551929049261652E-2</v>
      </c>
      <c r="J8">
        <f>F8+I8</f>
        <v>5.5304075663594512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5.5304075663594512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Gas_Prices!AD21</f>
        <v>5.17</v>
      </c>
      <c r="F9">
        <f t="shared" si="1"/>
        <v>5.1124480709507383</v>
      </c>
      <c r="G9">
        <f>E9-F9</f>
        <v>5.7551929049261652E-2</v>
      </c>
      <c r="H9">
        <f>G9^2</f>
        <v>3.312224537291247E-3</v>
      </c>
      <c r="I9">
        <f>G9</f>
        <v>5.7551929049261652E-2</v>
      </c>
      <c r="J9">
        <f t="shared" ref="J9:J33" si="5">F9+I9</f>
        <v>5.17</v>
      </c>
      <c r="M9">
        <f t="shared" si="2"/>
        <v>1985</v>
      </c>
      <c r="N9">
        <f t="shared" si="0"/>
        <v>3.83</v>
      </c>
      <c r="O9">
        <f>E9</f>
        <v>5.17</v>
      </c>
      <c r="P9" s="2">
        <f t="shared" si="3"/>
        <v>5.17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4.1914065124765845</v>
      </c>
      <c r="I10">
        <f>(0.67*G9+0.33*G12)</f>
        <v>0.15373014024435128</v>
      </c>
      <c r="J10">
        <f t="shared" si="5"/>
        <v>4.3451366527209361</v>
      </c>
      <c r="M10">
        <f t="shared" si="2"/>
        <v>1986</v>
      </c>
      <c r="N10">
        <f t="shared" si="0"/>
        <v>3.14</v>
      </c>
      <c r="P10" s="2">
        <f t="shared" si="3"/>
        <v>4.3451366527209361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3.8043020893497665</v>
      </c>
      <c r="I11">
        <f>(0.33*G9+0.67*G12)</f>
        <v>0.25282284268777694</v>
      </c>
      <c r="J11">
        <f t="shared" si="5"/>
        <v>4.0571249320375431</v>
      </c>
      <c r="M11">
        <f t="shared" si="2"/>
        <v>1987</v>
      </c>
      <c r="N11">
        <f t="shared" si="0"/>
        <v>2.85</v>
      </c>
      <c r="P11" s="2">
        <f t="shared" si="3"/>
        <v>4.0571249320375431</v>
      </c>
    </row>
    <row r="12" spans="3:16" x14ac:dyDescent="0.2">
      <c r="C12">
        <f t="shared" si="4"/>
        <v>1988</v>
      </c>
      <c r="D12">
        <f>'Gas-311'!D12</f>
        <v>2.87</v>
      </c>
      <c r="E12">
        <f>Gas_Prices!AD24</f>
        <v>4.18</v>
      </c>
      <c r="F12">
        <f t="shared" si="1"/>
        <v>3.8309989461171332</v>
      </c>
      <c r="G12">
        <f>E12-F12</f>
        <v>0.34900105388286651</v>
      </c>
      <c r="H12">
        <f>G12^2</f>
        <v>0.12180173561135149</v>
      </c>
      <c r="I12">
        <f>G12</f>
        <v>0.34900105388286651</v>
      </c>
      <c r="J12">
        <f t="shared" si="5"/>
        <v>4.18</v>
      </c>
      <c r="M12">
        <f t="shared" si="2"/>
        <v>1988</v>
      </c>
      <c r="N12">
        <f t="shared" si="0"/>
        <v>2.87</v>
      </c>
      <c r="O12">
        <f>E12</f>
        <v>4.18</v>
      </c>
      <c r="P12" s="2">
        <f t="shared" si="3"/>
        <v>4.18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3.8309989461171332</v>
      </c>
      <c r="I13">
        <f>(0.67*G12+0.33*G15)</f>
        <v>0.3186605694148702</v>
      </c>
      <c r="J13">
        <f t="shared" si="5"/>
        <v>4.1496595155320035</v>
      </c>
      <c r="M13">
        <f t="shared" si="2"/>
        <v>1989</v>
      </c>
      <c r="N13">
        <f t="shared" si="0"/>
        <v>2.87</v>
      </c>
      <c r="P13" s="2">
        <f t="shared" si="3"/>
        <v>4.1496595155320035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3.7909536609660828</v>
      </c>
      <c r="I14">
        <f>(0.33*G12+0.67*G15)</f>
        <v>0.28740067632663158</v>
      </c>
      <c r="J14">
        <f t="shared" si="5"/>
        <v>4.0783543372927147</v>
      </c>
      <c r="M14">
        <f t="shared" si="2"/>
        <v>1990</v>
      </c>
      <c r="N14">
        <f t="shared" si="0"/>
        <v>2.84</v>
      </c>
      <c r="P14" s="2">
        <f t="shared" si="3"/>
        <v>4.0783543372927147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Gas_Prices!AD27</f>
        <v>3.7410000000000001</v>
      </c>
      <c r="F15">
        <f t="shared" si="1"/>
        <v>3.4839398081413648</v>
      </c>
      <c r="G15">
        <f>E15-F15</f>
        <v>0.25706019185863527</v>
      </c>
      <c r="H15">
        <f>G15^2</f>
        <v>6.6079942238398373E-2</v>
      </c>
      <c r="I15">
        <f>G15</f>
        <v>0.25706019185863527</v>
      </c>
      <c r="J15">
        <f t="shared" si="5"/>
        <v>3.7410000000000001</v>
      </c>
      <c r="M15">
        <f t="shared" si="2"/>
        <v>1991</v>
      </c>
      <c r="N15">
        <f t="shared" si="0"/>
        <v>2.61</v>
      </c>
      <c r="O15">
        <f>E15</f>
        <v>3.7410000000000001</v>
      </c>
      <c r="P15" s="2">
        <f t="shared" si="3"/>
        <v>3.7410000000000001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3.6708178055129324</v>
      </c>
      <c r="I16">
        <f>(0.67*G15+0.33*G18)</f>
        <v>0.19165584402709196</v>
      </c>
      <c r="J16">
        <f t="shared" si="5"/>
        <v>3.8624736495400245</v>
      </c>
      <c r="M16">
        <f t="shared" si="2"/>
        <v>1992</v>
      </c>
      <c r="N16">
        <f t="shared" si="0"/>
        <v>2.75</v>
      </c>
      <c r="P16" s="2">
        <f t="shared" si="3"/>
        <v>3.8624736495400245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3.9911800867213341</v>
      </c>
      <c r="I17">
        <f>(0.33*G15+0.67*G18)</f>
        <v>0.12426954626125947</v>
      </c>
      <c r="J17">
        <f t="shared" si="5"/>
        <v>4.1154496329825934</v>
      </c>
      <c r="M17">
        <f t="shared" si="2"/>
        <v>1993</v>
      </c>
      <c r="N17">
        <f t="shared" si="0"/>
        <v>2.99</v>
      </c>
      <c r="P17" s="2">
        <f t="shared" si="3"/>
        <v>4.1154496329825934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Gas_Prices!AD30</f>
        <v>4.01</v>
      </c>
      <c r="F18">
        <f t="shared" si="1"/>
        <v>3.9511348015702836</v>
      </c>
      <c r="G18">
        <f>E18-F18</f>
        <v>5.8865198429716159E-2</v>
      </c>
      <c r="H18">
        <f>G18^2</f>
        <v>3.4651115861698578E-3</v>
      </c>
      <c r="I18">
        <f>G18</f>
        <v>5.8865198429716159E-2</v>
      </c>
      <c r="J18">
        <f t="shared" si="5"/>
        <v>4.01</v>
      </c>
      <c r="M18">
        <f t="shared" si="2"/>
        <v>1994</v>
      </c>
      <c r="N18">
        <f t="shared" si="0"/>
        <v>2.96</v>
      </c>
      <c r="O18">
        <f>E18</f>
        <v>4.01</v>
      </c>
      <c r="P18" s="2">
        <f t="shared" si="3"/>
        <v>4.01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3.5239850932924153</v>
      </c>
      <c r="I19">
        <f>0.75*G18+0.25*G22</f>
        <v>-1.7831658337650658E-2</v>
      </c>
      <c r="J19">
        <f t="shared" si="5"/>
        <v>3.5061534349547645</v>
      </c>
      <c r="M19">
        <f t="shared" si="2"/>
        <v>1995</v>
      </c>
      <c r="N19">
        <f t="shared" si="0"/>
        <v>2.64</v>
      </c>
      <c r="P19" s="2">
        <f t="shared" si="3"/>
        <v>3.5061534349547645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4.4450266517665691</v>
      </c>
      <c r="I20">
        <f>0.5*G18+0.5*G22</f>
        <v>-9.4528515105017474E-2</v>
      </c>
      <c r="J20">
        <f t="shared" si="5"/>
        <v>4.3504981366615514</v>
      </c>
      <c r="M20">
        <f t="shared" si="2"/>
        <v>1996</v>
      </c>
      <c r="N20">
        <f t="shared" si="0"/>
        <v>3.33</v>
      </c>
      <c r="P20" s="2">
        <f t="shared" si="3"/>
        <v>4.3504981366615514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4.671949934289187</v>
      </c>
      <c r="I21">
        <f>0.25*G18+0.75*G22</f>
        <v>-0.17122537187238429</v>
      </c>
      <c r="J21">
        <f t="shared" si="5"/>
        <v>4.5007245624168029</v>
      </c>
      <c r="M21">
        <f t="shared" si="2"/>
        <v>1997</v>
      </c>
      <c r="N21">
        <f t="shared" si="0"/>
        <v>3.5</v>
      </c>
      <c r="P21" s="2">
        <f t="shared" si="3"/>
        <v>4.5007245624168029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Gas_Prices!AD34</f>
        <v>3.81</v>
      </c>
      <c r="F22">
        <f t="shared" si="1"/>
        <v>4.0579222286397512</v>
      </c>
      <c r="G22">
        <f>E22-F22</f>
        <v>-0.24792222863975111</v>
      </c>
      <c r="H22">
        <f>G22^2</f>
        <v>6.1465431453701022E-2</v>
      </c>
      <c r="I22">
        <f>G22</f>
        <v>-0.24792222863975111</v>
      </c>
      <c r="J22">
        <f t="shared" si="5"/>
        <v>3.81</v>
      </c>
      <c r="M22">
        <f t="shared" si="2"/>
        <v>1998</v>
      </c>
      <c r="N22">
        <f t="shared" si="0"/>
        <v>3.04</v>
      </c>
      <c r="O22">
        <f>E22</f>
        <v>3.81</v>
      </c>
      <c r="P22" s="2">
        <f t="shared" si="3"/>
        <v>3.81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4.0579222286397512</v>
      </c>
      <c r="I23">
        <f>0.75*G22+0.25*G26</f>
        <v>-0.19075054598486474</v>
      </c>
      <c r="J23">
        <f t="shared" si="5"/>
        <v>3.8671716826548863</v>
      </c>
      <c r="M23">
        <f t="shared" si="2"/>
        <v>1999</v>
      </c>
      <c r="N23">
        <f t="shared" si="0"/>
        <v>3.04</v>
      </c>
      <c r="P23" s="2">
        <f t="shared" si="3"/>
        <v>3.8671716826548863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5.7932179185185912</v>
      </c>
      <c r="I24">
        <f>0.5*G22+0.5*G26</f>
        <v>-0.13357886332997837</v>
      </c>
      <c r="J24">
        <f t="shared" si="5"/>
        <v>5.6596390551886131</v>
      </c>
      <c r="M24">
        <f t="shared" si="2"/>
        <v>2000</v>
      </c>
      <c r="N24">
        <f t="shared" si="0"/>
        <v>4.34</v>
      </c>
      <c r="P24" s="2">
        <f t="shared" si="3"/>
        <v>5.6596390551886131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6.7943500472948459</v>
      </c>
      <c r="I25">
        <f>0.25*G22+0.75*G26</f>
        <v>-7.6407180675092001E-2</v>
      </c>
      <c r="J25">
        <f t="shared" si="5"/>
        <v>6.7179428666197536</v>
      </c>
      <c r="M25">
        <f t="shared" si="2"/>
        <v>2001</v>
      </c>
      <c r="N25">
        <f t="shared" si="0"/>
        <v>5.09</v>
      </c>
      <c r="P25" s="2">
        <f t="shared" si="3"/>
        <v>6.7179428666197536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Gas_Prices!AD38</f>
        <v>5.2</v>
      </c>
      <c r="F26">
        <f t="shared" si="1"/>
        <v>5.2192354980202058</v>
      </c>
      <c r="G26">
        <f>E26-F26</f>
        <v>-1.9235498020205632E-2</v>
      </c>
      <c r="H26">
        <f>G26^2</f>
        <v>3.7000438408533483E-4</v>
      </c>
      <c r="I26">
        <f>G26</f>
        <v>-1.9235498020205632E-2</v>
      </c>
      <c r="J26">
        <f t="shared" si="5"/>
        <v>5.2</v>
      </c>
      <c r="M26">
        <f t="shared" si="2"/>
        <v>2002</v>
      </c>
      <c r="N26">
        <f t="shared" si="0"/>
        <v>3.91</v>
      </c>
      <c r="O26">
        <f>E26</f>
        <v>5.2</v>
      </c>
      <c r="P26" s="2">
        <f t="shared" si="3"/>
        <v>5.2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7.6353010354668989</v>
      </c>
      <c r="I27">
        <f>0.75*G26+0.25*G30</f>
        <v>-0.30065065899052335</v>
      </c>
      <c r="J27">
        <f t="shared" si="5"/>
        <v>7.3346503764763753</v>
      </c>
      <c r="M27">
        <f t="shared" si="2"/>
        <v>2003</v>
      </c>
      <c r="N27">
        <f t="shared" si="0"/>
        <v>5.72</v>
      </c>
      <c r="P27" s="2">
        <f t="shared" si="3"/>
        <v>7.3346503764763753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8.4896004520226374</v>
      </c>
      <c r="I28">
        <f>0.5*G26+0.5*G30</f>
        <v>-0.58206581996084106</v>
      </c>
      <c r="J28">
        <f t="shared" si="5"/>
        <v>7.9075346320617967</v>
      </c>
      <c r="M28">
        <f t="shared" si="2"/>
        <v>2004</v>
      </c>
      <c r="N28">
        <f t="shared" si="0"/>
        <v>6.36</v>
      </c>
      <c r="P28" s="2">
        <f t="shared" si="3"/>
        <v>7.9075346320617967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11.119240843608264</v>
      </c>
      <c r="I29">
        <f>0.25*G26+0.75*G30</f>
        <v>-0.86348098093115877</v>
      </c>
      <c r="J29">
        <f t="shared" si="5"/>
        <v>10.255759862677104</v>
      </c>
      <c r="M29">
        <f t="shared" si="2"/>
        <v>2005</v>
      </c>
      <c r="N29">
        <f t="shared" si="0"/>
        <v>8.33</v>
      </c>
      <c r="P29" s="2">
        <f t="shared" si="3"/>
        <v>10.255759862677104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Gas_Prices!AD42</f>
        <v>9.08</v>
      </c>
      <c r="F30">
        <f t="shared" si="1"/>
        <v>10.224896141901477</v>
      </c>
      <c r="G30">
        <f>E30-F30</f>
        <v>-1.1448961419014765</v>
      </c>
      <c r="H30">
        <f>G30^2</f>
        <v>1.3107871757408858</v>
      </c>
      <c r="I30">
        <f>G30</f>
        <v>-1.1448961419014765</v>
      </c>
      <c r="J30">
        <f t="shared" si="5"/>
        <v>9.08</v>
      </c>
      <c r="M30">
        <f t="shared" si="2"/>
        <v>2006</v>
      </c>
      <c r="N30">
        <f t="shared" si="0"/>
        <v>7.66</v>
      </c>
      <c r="O30">
        <f>E30</f>
        <v>9.08</v>
      </c>
      <c r="P30" s="2">
        <f t="shared" si="3"/>
        <v>9.08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9.9846244309951775</v>
      </c>
      <c r="I31">
        <f>0.75*G30+0.25*G34</f>
        <v>-0.4956986169356028</v>
      </c>
      <c r="J31">
        <f t="shared" si="5"/>
        <v>9.4889258140595754</v>
      </c>
      <c r="M31">
        <f t="shared" si="2"/>
        <v>2007</v>
      </c>
      <c r="N31">
        <f t="shared" si="0"/>
        <v>7.48</v>
      </c>
      <c r="P31" s="2">
        <f t="shared" si="3"/>
        <v>9.4889258140595754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12.547522680662388</v>
      </c>
      <c r="I32">
        <f>0.5*G30+0.5*G34</f>
        <v>0.15349890803027089</v>
      </c>
      <c r="J32">
        <f t="shared" si="5"/>
        <v>12.701021588692658</v>
      </c>
      <c r="M32">
        <f t="shared" si="2"/>
        <v>2008</v>
      </c>
      <c r="N32">
        <f t="shared" si="0"/>
        <v>9.4</v>
      </c>
      <c r="P32" s="2">
        <f t="shared" si="3"/>
        <v>12.701021588692658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6.941182759515363</v>
      </c>
      <c r="I33">
        <f>0.25*G30+0.75*G34</f>
        <v>0.80269643299614457</v>
      </c>
      <c r="J33">
        <f t="shared" si="5"/>
        <v>7.7438791925115078</v>
      </c>
      <c r="M33">
        <f t="shared" si="2"/>
        <v>2009</v>
      </c>
      <c r="N33">
        <f t="shared" si="0"/>
        <v>5.2</v>
      </c>
      <c r="P33" s="2">
        <f t="shared" si="3"/>
        <v>7.7438791925115078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Gas_Prices!AD46</f>
        <v>8.6199999999999992</v>
      </c>
      <c r="F34">
        <f>$H$3*D34+$I$3*D33</f>
        <v>7.168106042037981</v>
      </c>
      <c r="G34">
        <f>E34-F34</f>
        <v>1.4518939579620183</v>
      </c>
      <c r="H34">
        <f>G34^2</f>
        <v>2.1079960651666148</v>
      </c>
      <c r="I34">
        <f>G34</f>
        <v>1.4518939579620183</v>
      </c>
      <c r="J34">
        <f>F34+I34</f>
        <v>8.6199999999999992</v>
      </c>
      <c r="M34">
        <f>C34</f>
        <v>2010</v>
      </c>
      <c r="N34">
        <f t="shared" si="0"/>
        <v>5.37</v>
      </c>
      <c r="O34">
        <f>E34</f>
        <v>8.6199999999999992</v>
      </c>
      <c r="P34" s="2">
        <f>J34</f>
        <v>8.6199999999999992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6.6875626202253784</v>
      </c>
      <c r="I35">
        <f>0.75*G34+0.25*G38</f>
        <v>1.0768486728109683</v>
      </c>
      <c r="J35">
        <f t="shared" ref="J35:J42" si="7">F35+I35</f>
        <v>7.7644112930363463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7.7644112930363463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5.059054357416005</v>
      </c>
      <c r="I36">
        <f>0.5*G34+0.5*G38</f>
        <v>0.70180338765991834</v>
      </c>
      <c r="J36">
        <f t="shared" si="7"/>
        <v>5.7608577450759233</v>
      </c>
      <c r="M36">
        <f t="shared" si="8"/>
        <v>2012</v>
      </c>
      <c r="N36">
        <f t="shared" si="0"/>
        <v>3.79</v>
      </c>
      <c r="P36" s="2">
        <f t="shared" si="9"/>
        <v>5.7608577450759233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6.0601864861922596</v>
      </c>
      <c r="I37">
        <f>0.25*G34+0.75*G38</f>
        <v>0.32675810250886839</v>
      </c>
      <c r="J37">
        <f t="shared" si="7"/>
        <v>6.3869445887011285</v>
      </c>
      <c r="M37">
        <f t="shared" si="8"/>
        <v>2013</v>
      </c>
      <c r="N37">
        <f t="shared" si="0"/>
        <v>4.54</v>
      </c>
      <c r="P37" s="2">
        <f t="shared" si="9"/>
        <v>6.3869445887011285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Gas_Prices!AD50</f>
        <v>7.28</v>
      </c>
      <c r="F38">
        <f t="shared" si="6"/>
        <v>7.3282871826421818</v>
      </c>
      <c r="G38">
        <f>E38-F38</f>
        <v>-4.828718264218157E-2</v>
      </c>
      <c r="H38">
        <f>G38^2</f>
        <v>2.3316520075194009E-3</v>
      </c>
      <c r="I38">
        <f>G38</f>
        <v>-4.828718264218157E-2</v>
      </c>
      <c r="J38">
        <f t="shared" si="7"/>
        <v>7.28</v>
      </c>
      <c r="M38">
        <f t="shared" si="8"/>
        <v>2014</v>
      </c>
      <c r="N38">
        <f t="shared" si="0"/>
        <v>5.49</v>
      </c>
      <c r="O38">
        <f>E38</f>
        <v>7.28</v>
      </c>
      <c r="P38" s="2">
        <f t="shared" si="9"/>
        <v>7.28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5.1257964993344221</v>
      </c>
      <c r="I39">
        <f t="shared" ref="I39:I42" si="10">I38</f>
        <v>-4.828718264218157E-2</v>
      </c>
      <c r="J39">
        <f t="shared" si="7"/>
        <v>5.0775093166922405</v>
      </c>
      <c r="M39">
        <f t="shared" si="8"/>
        <v>2015</v>
      </c>
      <c r="N39">
        <f t="shared" si="0"/>
        <v>3.84</v>
      </c>
      <c r="P39" s="2">
        <f t="shared" si="9"/>
        <v>5.0775093166922405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4.5785109356034033</v>
      </c>
      <c r="I40">
        <f t="shared" si="10"/>
        <v>-4.828718264218157E-2</v>
      </c>
      <c r="J40">
        <f t="shared" si="7"/>
        <v>4.5302237529612217</v>
      </c>
      <c r="M40">
        <f t="shared" si="8"/>
        <v>2016</v>
      </c>
      <c r="N40">
        <f t="shared" si="0"/>
        <v>3.43</v>
      </c>
      <c r="P40" s="2">
        <f t="shared" si="9"/>
        <v>4.5302237529612217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5.3260229250896733</v>
      </c>
      <c r="I41">
        <f t="shared" si="10"/>
        <v>-4.828718264218157E-2</v>
      </c>
      <c r="J41">
        <f t="shared" si="7"/>
        <v>5.2777357424474918</v>
      </c>
      <c r="M41">
        <f t="shared" si="8"/>
        <v>2017</v>
      </c>
      <c r="N41">
        <f t="shared" si="0"/>
        <v>3.99</v>
      </c>
      <c r="P41" s="2">
        <f t="shared" si="9"/>
        <v>5.2777357424474918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5.4995524940775571</v>
      </c>
      <c r="I42">
        <f t="shared" si="10"/>
        <v>-4.828718264218157E-2</v>
      </c>
      <c r="J42">
        <f t="shared" si="7"/>
        <v>5.4512653114353755</v>
      </c>
      <c r="M42">
        <f t="shared" si="8"/>
        <v>2018</v>
      </c>
      <c r="N42">
        <f t="shared" si="0"/>
        <v>4.12</v>
      </c>
      <c r="P42" s="2">
        <f t="shared" si="9"/>
        <v>5.4512653114353755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42"/>
  <sheetViews>
    <sheetView workbookViewId="0">
      <selection activeCell="D1" sqref="D1"/>
    </sheetView>
  </sheetViews>
  <sheetFormatPr defaultRowHeight="12.75" x14ac:dyDescent="0.2"/>
  <cols>
    <col min="9" max="9" width="11.140625" customWidth="1"/>
    <col min="10" max="10" width="12" customWidth="1"/>
  </cols>
  <sheetData>
    <row r="2" spans="3:16" x14ac:dyDescent="0.2">
      <c r="K2" s="9" t="s">
        <v>35</v>
      </c>
    </row>
    <row r="3" spans="3:16" x14ac:dyDescent="0.2">
      <c r="H3" s="4">
        <v>1.2716547161602505</v>
      </c>
      <c r="I3" s="4">
        <v>0</v>
      </c>
      <c r="K3">
        <v>0</v>
      </c>
    </row>
    <row r="4" spans="3:16" x14ac:dyDescent="0.2">
      <c r="H4">
        <f>SUM(H9:H38)</f>
        <v>1.1484393525321903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-0.12043756289375906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5.2137843362570262</v>
      </c>
      <c r="I8">
        <f>G9</f>
        <v>-0.12043756289375906</v>
      </c>
      <c r="J8">
        <f>F8+I8</f>
        <v>5.0933467733632671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5.0933467733632671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Gas_Prices!AE21</f>
        <v>4.75</v>
      </c>
      <c r="F9">
        <f t="shared" si="1"/>
        <v>4.8704375628937591</v>
      </c>
      <c r="G9">
        <f>E9-F9</f>
        <v>-0.12043756289375906</v>
      </c>
      <c r="H9">
        <f>G9^2</f>
        <v>1.450520655578817E-2</v>
      </c>
      <c r="I9">
        <f>G9</f>
        <v>-0.12043756289375906</v>
      </c>
      <c r="J9">
        <f t="shared" ref="J9:J33" si="5">F9+I9</f>
        <v>4.75</v>
      </c>
      <c r="M9">
        <f t="shared" si="2"/>
        <v>1985</v>
      </c>
      <c r="N9">
        <f t="shared" si="0"/>
        <v>3.83</v>
      </c>
      <c r="O9">
        <f>E9</f>
        <v>4.75</v>
      </c>
      <c r="P9" s="2">
        <f t="shared" si="3"/>
        <v>4.75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3.9929958087431867</v>
      </c>
      <c r="I10">
        <f>(0.67*G9+0.33*G12)</f>
        <v>-0.13007734881419189</v>
      </c>
      <c r="J10">
        <f t="shared" si="5"/>
        <v>3.862918459928995</v>
      </c>
      <c r="M10">
        <f t="shared" si="2"/>
        <v>1986</v>
      </c>
      <c r="N10">
        <f t="shared" si="0"/>
        <v>3.14</v>
      </c>
      <c r="P10" s="2">
        <f t="shared" si="3"/>
        <v>3.862918459928995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3.6242159410567139</v>
      </c>
      <c r="I11">
        <f>(0.33*G9+0.67*G12)</f>
        <v>-0.14000924945948631</v>
      </c>
      <c r="J11">
        <f t="shared" si="5"/>
        <v>3.4842066915972274</v>
      </c>
      <c r="M11">
        <f t="shared" si="2"/>
        <v>1987</v>
      </c>
      <c r="N11">
        <f t="shared" si="0"/>
        <v>2.85</v>
      </c>
      <c r="P11" s="2">
        <f t="shared" si="3"/>
        <v>3.4842066915972274</v>
      </c>
    </row>
    <row r="12" spans="3:16" x14ac:dyDescent="0.2">
      <c r="C12">
        <f t="shared" si="4"/>
        <v>1988</v>
      </c>
      <c r="D12">
        <f>'Gas-311'!D12</f>
        <v>2.87</v>
      </c>
      <c r="E12">
        <f>Gas_Prices!AE24</f>
        <v>3.5</v>
      </c>
      <c r="F12">
        <f t="shared" si="1"/>
        <v>3.6496490353799191</v>
      </c>
      <c r="G12">
        <f>E12-F12</f>
        <v>-0.14964903537991914</v>
      </c>
      <c r="H12">
        <f>G12^2</f>
        <v>2.2394833790140289E-2</v>
      </c>
      <c r="I12">
        <f>G12</f>
        <v>-0.14964903537991914</v>
      </c>
      <c r="J12">
        <f t="shared" si="5"/>
        <v>3.5</v>
      </c>
      <c r="M12">
        <f t="shared" si="2"/>
        <v>1988</v>
      </c>
      <c r="N12">
        <f t="shared" si="0"/>
        <v>2.87</v>
      </c>
      <c r="O12">
        <f>E12</f>
        <v>3.5</v>
      </c>
      <c r="P12" s="2">
        <f t="shared" si="3"/>
        <v>3.5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3.6496490353799191</v>
      </c>
      <c r="I13">
        <f>(0.67*G12+0.33*G15)</f>
        <v>-0.2507510607333695</v>
      </c>
      <c r="J13">
        <f t="shared" si="5"/>
        <v>3.3988979746465495</v>
      </c>
      <c r="M13">
        <f t="shared" si="2"/>
        <v>1989</v>
      </c>
      <c r="N13">
        <f t="shared" si="0"/>
        <v>2.87</v>
      </c>
      <c r="P13" s="2">
        <f t="shared" si="3"/>
        <v>3.3988979746465495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3.6114993938951114</v>
      </c>
      <c r="I14">
        <f>(0.33*G12+0.67*G15)</f>
        <v>-0.35491678382480324</v>
      </c>
      <c r="J14">
        <f t="shared" si="5"/>
        <v>3.2565826100703084</v>
      </c>
      <c r="M14">
        <f t="shared" si="2"/>
        <v>1990</v>
      </c>
      <c r="N14">
        <f t="shared" si="0"/>
        <v>2.84</v>
      </c>
      <c r="P14" s="2">
        <f t="shared" si="3"/>
        <v>3.2565826100703084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Gas_Prices!AE27</f>
        <v>2.863</v>
      </c>
      <c r="F15">
        <f t="shared" si="1"/>
        <v>3.3190188091782535</v>
      </c>
      <c r="G15">
        <f>E15-F15</f>
        <v>-0.45601880917825355</v>
      </c>
      <c r="H15">
        <f>G15^2</f>
        <v>0.20795315432435243</v>
      </c>
      <c r="I15">
        <f>G15</f>
        <v>-0.45601880917825355</v>
      </c>
      <c r="J15">
        <f t="shared" si="5"/>
        <v>2.863</v>
      </c>
      <c r="M15">
        <f t="shared" si="2"/>
        <v>1991</v>
      </c>
      <c r="N15">
        <f t="shared" si="0"/>
        <v>2.61</v>
      </c>
      <c r="O15">
        <f>E15</f>
        <v>2.863</v>
      </c>
      <c r="P15" s="2">
        <f t="shared" si="3"/>
        <v>2.863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3.4970504694406888</v>
      </c>
      <c r="I16">
        <f>(0.67*G15+0.33*G18)</f>
        <v>-0.36958492889476258</v>
      </c>
      <c r="J16">
        <f t="shared" si="5"/>
        <v>3.1274655405459262</v>
      </c>
      <c r="M16">
        <f t="shared" si="2"/>
        <v>1992</v>
      </c>
      <c r="N16">
        <f t="shared" si="0"/>
        <v>2.75</v>
      </c>
      <c r="P16" s="2">
        <f t="shared" si="3"/>
        <v>3.1274655405459262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3.8022476013191491</v>
      </c>
      <c r="I17">
        <f>(0.33*G15+0.67*G18)</f>
        <v>-0.2805318401178325</v>
      </c>
      <c r="J17">
        <f t="shared" si="5"/>
        <v>3.5217157612013166</v>
      </c>
      <c r="M17">
        <f t="shared" si="2"/>
        <v>1993</v>
      </c>
      <c r="N17">
        <f t="shared" si="0"/>
        <v>2.99</v>
      </c>
      <c r="P17" s="2">
        <f t="shared" si="3"/>
        <v>3.5217157612013166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Gas_Prices!AE30</f>
        <v>3.57</v>
      </c>
      <c r="F18">
        <f t="shared" si="1"/>
        <v>3.7640979598343414</v>
      </c>
      <c r="G18">
        <f>E18-F18</f>
        <v>-0.19409795983434153</v>
      </c>
      <c r="H18">
        <f>G18^2</f>
        <v>3.7674018011853654E-2</v>
      </c>
      <c r="I18">
        <f>G18</f>
        <v>-0.19409795983434153</v>
      </c>
      <c r="J18">
        <f t="shared" si="5"/>
        <v>3.57</v>
      </c>
      <c r="M18">
        <f t="shared" si="2"/>
        <v>1994</v>
      </c>
      <c r="N18">
        <f t="shared" si="0"/>
        <v>2.96</v>
      </c>
      <c r="O18">
        <f>E18</f>
        <v>3.57</v>
      </c>
      <c r="P18" s="2">
        <f t="shared" si="3"/>
        <v>3.57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3.3571684506630617</v>
      </c>
      <c r="I19">
        <f>0.75*G18+0.25*G22</f>
        <v>-0.20203105415754652</v>
      </c>
      <c r="J19">
        <f t="shared" si="5"/>
        <v>3.1551373965055154</v>
      </c>
      <c r="M19">
        <f t="shared" si="2"/>
        <v>1995</v>
      </c>
      <c r="N19">
        <f t="shared" si="0"/>
        <v>2.64</v>
      </c>
      <c r="P19" s="2">
        <f t="shared" si="3"/>
        <v>3.1551373965055154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4.2346102048136345</v>
      </c>
      <c r="I20">
        <f>0.5*G18+0.5*G22</f>
        <v>-0.20996414848075151</v>
      </c>
      <c r="J20">
        <f t="shared" si="5"/>
        <v>4.024646056332883</v>
      </c>
      <c r="M20">
        <f t="shared" si="2"/>
        <v>1996</v>
      </c>
      <c r="N20">
        <f t="shared" si="0"/>
        <v>3.33</v>
      </c>
      <c r="P20" s="2">
        <f t="shared" si="3"/>
        <v>4.024646056332883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4.4507915065608765</v>
      </c>
      <c r="I21">
        <f>0.25*G18+0.75*G22</f>
        <v>-0.2178972428039565</v>
      </c>
      <c r="J21">
        <f t="shared" si="5"/>
        <v>4.2328942637569202</v>
      </c>
      <c r="M21">
        <f t="shared" si="2"/>
        <v>1997</v>
      </c>
      <c r="N21">
        <f t="shared" si="0"/>
        <v>3.5</v>
      </c>
      <c r="P21" s="2">
        <f t="shared" si="3"/>
        <v>4.2328942637569202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Gas_Prices!AE34</f>
        <v>3.64</v>
      </c>
      <c r="F22">
        <f t="shared" si="1"/>
        <v>3.8658303371271616</v>
      </c>
      <c r="G22">
        <f>E22-F22</f>
        <v>-0.2258303371271615</v>
      </c>
      <c r="H22">
        <f>G22^2</f>
        <v>5.0999341166967416E-2</v>
      </c>
      <c r="I22">
        <f>G22</f>
        <v>-0.2258303371271615</v>
      </c>
      <c r="J22">
        <f t="shared" si="5"/>
        <v>3.64</v>
      </c>
      <c r="M22">
        <f t="shared" si="2"/>
        <v>1998</v>
      </c>
      <c r="N22">
        <f t="shared" si="0"/>
        <v>3.04</v>
      </c>
      <c r="O22">
        <f>E22</f>
        <v>3.64</v>
      </c>
      <c r="P22" s="2">
        <f t="shared" si="3"/>
        <v>3.64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3.8658303371271616</v>
      </c>
      <c r="I23">
        <f>0.75*G22+0.25*G26</f>
        <v>-0.26991523789201588</v>
      </c>
      <c r="J23">
        <f t="shared" si="5"/>
        <v>3.5959150992351456</v>
      </c>
      <c r="M23">
        <f t="shared" si="2"/>
        <v>1999</v>
      </c>
      <c r="N23">
        <f t="shared" si="0"/>
        <v>3.04</v>
      </c>
      <c r="P23" s="2">
        <f t="shared" si="3"/>
        <v>3.5959150992351456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5.518981468135487</v>
      </c>
      <c r="I24">
        <f>0.5*G22+0.5*G26</f>
        <v>-0.31400013865687026</v>
      </c>
      <c r="J24">
        <f t="shared" si="5"/>
        <v>5.2049813294786169</v>
      </c>
      <c r="M24">
        <f t="shared" si="2"/>
        <v>2000</v>
      </c>
      <c r="N24">
        <f t="shared" si="0"/>
        <v>4.34</v>
      </c>
      <c r="P24" s="2">
        <f t="shared" si="3"/>
        <v>5.2049813294786169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6.4727225052556747</v>
      </c>
      <c r="I25">
        <f>0.25*G22+0.75*G26</f>
        <v>-0.35808503942172465</v>
      </c>
      <c r="J25">
        <f t="shared" si="5"/>
        <v>6.1146374658339502</v>
      </c>
      <c r="M25">
        <f t="shared" si="2"/>
        <v>2001</v>
      </c>
      <c r="N25">
        <f t="shared" si="0"/>
        <v>5.09</v>
      </c>
      <c r="P25" s="2">
        <f t="shared" si="3"/>
        <v>6.1146374658339502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Gas_Prices!AE38</f>
        <v>4.57</v>
      </c>
      <c r="F26">
        <f t="shared" si="1"/>
        <v>4.9721699401865793</v>
      </c>
      <c r="G26">
        <f>E26-F26</f>
        <v>-0.40216994018657903</v>
      </c>
      <c r="H26">
        <f>G26^2</f>
        <v>0.16174066078967655</v>
      </c>
      <c r="I26">
        <f>G26</f>
        <v>-0.40216994018657903</v>
      </c>
      <c r="J26">
        <f t="shared" si="5"/>
        <v>4.57</v>
      </c>
      <c r="M26">
        <f t="shared" si="2"/>
        <v>2002</v>
      </c>
      <c r="N26">
        <f t="shared" si="0"/>
        <v>3.91</v>
      </c>
      <c r="O26">
        <f>E26</f>
        <v>4.57</v>
      </c>
      <c r="P26" s="2">
        <f t="shared" si="3"/>
        <v>4.57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7.2738649764366325</v>
      </c>
      <c r="I27">
        <f>0.75*G26+0.25*G30</f>
        <v>-0.23684623658681381</v>
      </c>
      <c r="J27">
        <f t="shared" si="5"/>
        <v>7.0370187398498185</v>
      </c>
      <c r="M27">
        <f t="shared" si="2"/>
        <v>2003</v>
      </c>
      <c r="N27">
        <f t="shared" si="0"/>
        <v>5.72</v>
      </c>
      <c r="P27" s="2">
        <f t="shared" si="3"/>
        <v>7.0370187398498185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8.0877239947791928</v>
      </c>
      <c r="I28">
        <f>0.5*G26+0.5*G30</f>
        <v>-7.1522532987048582E-2</v>
      </c>
      <c r="J28">
        <f t="shared" si="5"/>
        <v>8.0162014617921447</v>
      </c>
      <c r="M28">
        <f t="shared" si="2"/>
        <v>2004</v>
      </c>
      <c r="N28">
        <f t="shared" si="0"/>
        <v>6.36</v>
      </c>
      <c r="P28" s="2">
        <f t="shared" si="3"/>
        <v>8.0162014617921447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10.592883785614887</v>
      </c>
      <c r="I29">
        <f>0.25*G26+0.75*G30</f>
        <v>9.3801170612716644E-2</v>
      </c>
      <c r="J29">
        <f t="shared" si="5"/>
        <v>10.686684956227603</v>
      </c>
      <c r="M29">
        <f t="shared" si="2"/>
        <v>2005</v>
      </c>
      <c r="N29">
        <f t="shared" si="0"/>
        <v>8.33</v>
      </c>
      <c r="P29" s="2">
        <f t="shared" si="3"/>
        <v>10.686684956227603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Gas_Prices!AE42</f>
        <v>10</v>
      </c>
      <c r="F30">
        <f t="shared" si="1"/>
        <v>9.7408751257875181</v>
      </c>
      <c r="G30">
        <f>E30-F30</f>
        <v>0.25912487421248187</v>
      </c>
      <c r="H30">
        <f>G30^2</f>
        <v>6.7145700435634559E-2</v>
      </c>
      <c r="I30">
        <f>G30</f>
        <v>0.25912487421248187</v>
      </c>
      <c r="J30">
        <f t="shared" si="5"/>
        <v>10</v>
      </c>
      <c r="M30">
        <f t="shared" si="2"/>
        <v>2006</v>
      </c>
      <c r="N30">
        <f t="shared" si="0"/>
        <v>7.66</v>
      </c>
      <c r="O30">
        <f>E30</f>
        <v>10</v>
      </c>
      <c r="P30" s="2">
        <f t="shared" si="3"/>
        <v>10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9.5119772768786746</v>
      </c>
      <c r="I31">
        <f>0.75*G30+0.25*G34</f>
        <v>0.37964719921422518</v>
      </c>
      <c r="J31">
        <f t="shared" si="5"/>
        <v>9.8916244760929004</v>
      </c>
      <c r="M31">
        <f t="shared" si="2"/>
        <v>2007</v>
      </c>
      <c r="N31">
        <f t="shared" si="0"/>
        <v>7.48</v>
      </c>
      <c r="P31" s="2">
        <f t="shared" si="3"/>
        <v>9.8916244760929004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11.953554331906355</v>
      </c>
      <c r="I32">
        <f>0.5*G30+0.5*G34</f>
        <v>0.5001695242159685</v>
      </c>
      <c r="J32">
        <f t="shared" si="5"/>
        <v>12.453723856122323</v>
      </c>
      <c r="M32">
        <f t="shared" si="2"/>
        <v>2008</v>
      </c>
      <c r="N32">
        <f t="shared" si="0"/>
        <v>9.4</v>
      </c>
      <c r="P32" s="2">
        <f t="shared" si="3"/>
        <v>12.453723856122323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6.6126045240333031</v>
      </c>
      <c r="I33">
        <f>0.25*G30+0.75*G34</f>
        <v>0.62069184921771181</v>
      </c>
      <c r="J33">
        <f t="shared" si="5"/>
        <v>7.2332963732510152</v>
      </c>
      <c r="M33">
        <f t="shared" si="2"/>
        <v>2009</v>
      </c>
      <c r="N33">
        <f t="shared" si="0"/>
        <v>5.2</v>
      </c>
      <c r="P33" s="2">
        <f t="shared" si="3"/>
        <v>7.2332963732510152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Gas_Prices!AE46</f>
        <v>7.57</v>
      </c>
      <c r="F34">
        <f>$H$3*D34+$I$3*D33</f>
        <v>6.8287858257805452</v>
      </c>
      <c r="G34">
        <f>E34-F34</f>
        <v>0.74121417421945512</v>
      </c>
      <c r="H34">
        <f>G34^2</f>
        <v>0.54939845206382876</v>
      </c>
      <c r="I34">
        <f>G34</f>
        <v>0.74121417421945512</v>
      </c>
      <c r="J34">
        <f>F34+I34</f>
        <v>7.57</v>
      </c>
      <c r="M34">
        <f>C34</f>
        <v>2010</v>
      </c>
      <c r="N34">
        <f t="shared" si="0"/>
        <v>5.37</v>
      </c>
      <c r="O34">
        <f>E34</f>
        <v>7.57</v>
      </c>
      <c r="P34" s="2">
        <f>J34</f>
        <v>7.57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6.3709901279628545</v>
      </c>
      <c r="I35">
        <f>0.75*G34+0.25*G38</f>
        <v>0.50806453273464758</v>
      </c>
      <c r="J35">
        <f t="shared" ref="J35:J42" si="7">F35+I35</f>
        <v>6.879054660697502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6.879054660697502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4.8195713742473494</v>
      </c>
      <c r="I36">
        <f>0.5*G34+0.5*G38</f>
        <v>0.27491489124984003</v>
      </c>
      <c r="J36">
        <f t="shared" si="7"/>
        <v>5.0944862654971894</v>
      </c>
      <c r="M36">
        <f t="shared" si="8"/>
        <v>2012</v>
      </c>
      <c r="N36">
        <f t="shared" si="0"/>
        <v>3.79</v>
      </c>
      <c r="P36" s="2">
        <f t="shared" si="9"/>
        <v>5.0944862654971894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5.7733124113675371</v>
      </c>
      <c r="I37">
        <f>0.25*G34+0.75*G38</f>
        <v>4.1765249765032486E-2</v>
      </c>
      <c r="J37">
        <f t="shared" si="7"/>
        <v>5.8150776611325696</v>
      </c>
      <c r="M37">
        <f t="shared" si="8"/>
        <v>2013</v>
      </c>
      <c r="N37">
        <f t="shared" si="0"/>
        <v>4.54</v>
      </c>
      <c r="P37" s="2">
        <f t="shared" si="9"/>
        <v>5.8150776611325696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Gas_Prices!AE50</f>
        <v>6.79</v>
      </c>
      <c r="F38">
        <f t="shared" si="6"/>
        <v>6.9813843917197751</v>
      </c>
      <c r="G38">
        <f>E38-F38</f>
        <v>-0.19138439171977506</v>
      </c>
      <c r="H38">
        <f>G38^2</f>
        <v>3.6627985393948306E-2</v>
      </c>
      <c r="I38">
        <f>G38</f>
        <v>-0.19138439171977506</v>
      </c>
      <c r="J38">
        <f t="shared" si="7"/>
        <v>6.79</v>
      </c>
      <c r="M38">
        <f t="shared" si="8"/>
        <v>2014</v>
      </c>
      <c r="N38">
        <f t="shared" si="0"/>
        <v>5.49</v>
      </c>
      <c r="O38">
        <f>E38</f>
        <v>6.79</v>
      </c>
      <c r="P38" s="2">
        <f t="shared" si="9"/>
        <v>6.79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4.8831541100553615</v>
      </c>
      <c r="I39">
        <f t="shared" ref="I39:I42" si="10">I38</f>
        <v>-0.19138439171977506</v>
      </c>
      <c r="J39">
        <f t="shared" si="7"/>
        <v>4.6917697183355864</v>
      </c>
      <c r="M39">
        <f t="shared" si="8"/>
        <v>2015</v>
      </c>
      <c r="N39">
        <f t="shared" si="0"/>
        <v>3.84</v>
      </c>
      <c r="P39" s="2">
        <f t="shared" si="9"/>
        <v>4.6917697183355864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4.3617756764296596</v>
      </c>
      <c r="I40">
        <f t="shared" si="10"/>
        <v>-0.19138439171977506</v>
      </c>
      <c r="J40">
        <f t="shared" si="7"/>
        <v>4.1703912847098845</v>
      </c>
      <c r="M40">
        <f t="shared" si="8"/>
        <v>2016</v>
      </c>
      <c r="N40">
        <f t="shared" si="0"/>
        <v>3.43</v>
      </c>
      <c r="P40" s="2">
        <f t="shared" si="9"/>
        <v>4.1703912847098845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5.0739023174793996</v>
      </c>
      <c r="I41">
        <f t="shared" si="10"/>
        <v>-0.19138439171977506</v>
      </c>
      <c r="J41">
        <f t="shared" si="7"/>
        <v>4.8825179257596245</v>
      </c>
      <c r="M41">
        <f t="shared" si="8"/>
        <v>2017</v>
      </c>
      <c r="N41">
        <f t="shared" si="0"/>
        <v>3.99</v>
      </c>
      <c r="P41" s="2">
        <f t="shared" si="9"/>
        <v>4.8825179257596245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5.2392174305802319</v>
      </c>
      <c r="I42">
        <f t="shared" si="10"/>
        <v>-0.19138439171977506</v>
      </c>
      <c r="J42">
        <f t="shared" si="7"/>
        <v>5.0478330388604569</v>
      </c>
      <c r="M42">
        <f t="shared" si="8"/>
        <v>2018</v>
      </c>
      <c r="N42">
        <f t="shared" si="0"/>
        <v>4.12</v>
      </c>
      <c r="P42" s="2">
        <f t="shared" si="9"/>
        <v>5.0478330388604569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P42"/>
  <sheetViews>
    <sheetView topLeftCell="O1" workbookViewId="0">
      <selection activeCell="Z4" sqref="Z4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1.1414141780766802</v>
      </c>
      <c r="I3" s="4">
        <v>0</v>
      </c>
      <c r="K3">
        <v>0</v>
      </c>
    </row>
    <row r="4" spans="3:16" x14ac:dyDescent="0.2">
      <c r="H4">
        <f>SUM(H9:H38)</f>
        <v>0.88100677441052788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0.18838369796631405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4.6797981301143885</v>
      </c>
      <c r="I8">
        <f>G9</f>
        <v>0.18838369796631405</v>
      </c>
      <c r="J8">
        <f>F8+I8</f>
        <v>4.8681818280807025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4.8681818280807025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Gas_Prices!AF21</f>
        <v>4.5599999999999996</v>
      </c>
      <c r="F9">
        <f t="shared" si="1"/>
        <v>4.3716163020336856</v>
      </c>
      <c r="G9">
        <f>E9-F9</f>
        <v>0.18838369796631405</v>
      </c>
      <c r="H9">
        <f>G9^2</f>
        <v>3.5488417659463437E-2</v>
      </c>
      <c r="I9">
        <f>G9</f>
        <v>0.18838369796631405</v>
      </c>
      <c r="J9">
        <f t="shared" ref="J9:J33" si="5">F9+I9</f>
        <v>4.5599999999999996</v>
      </c>
      <c r="M9">
        <f t="shared" si="2"/>
        <v>1985</v>
      </c>
      <c r="N9">
        <f t="shared" si="0"/>
        <v>3.83</v>
      </c>
      <c r="O9">
        <f>E9</f>
        <v>4.5599999999999996</v>
      </c>
      <c r="P9" s="2">
        <f t="shared" si="3"/>
        <v>4.5599999999999996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3.584040519160776</v>
      </c>
      <c r="I10">
        <f>(0.67*G9+0.33*G12)</f>
        <v>0.22658370958100663</v>
      </c>
      <c r="J10">
        <f t="shared" si="5"/>
        <v>3.8106242287417826</v>
      </c>
      <c r="M10">
        <f t="shared" si="2"/>
        <v>1986</v>
      </c>
      <c r="N10">
        <f t="shared" si="0"/>
        <v>3.14</v>
      </c>
      <c r="P10" s="2">
        <f t="shared" si="3"/>
        <v>3.8106242287417826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3.2530304075185388</v>
      </c>
      <c r="I11">
        <f>(0.33*G9+0.67*G12)</f>
        <v>0.2659412973052353</v>
      </c>
      <c r="J11">
        <f t="shared" si="5"/>
        <v>3.5189717048237741</v>
      </c>
      <c r="M11">
        <f t="shared" si="2"/>
        <v>1987</v>
      </c>
      <c r="N11">
        <f t="shared" si="0"/>
        <v>2.85</v>
      </c>
      <c r="P11" s="2">
        <f t="shared" si="3"/>
        <v>3.5189717048237741</v>
      </c>
    </row>
    <row r="12" spans="3:16" x14ac:dyDescent="0.2">
      <c r="C12">
        <f t="shared" si="4"/>
        <v>1988</v>
      </c>
      <c r="D12">
        <f>'Gas-311'!D12</f>
        <v>2.87</v>
      </c>
      <c r="E12">
        <f>Gas_Prices!AF24</f>
        <v>3.58</v>
      </c>
      <c r="F12">
        <f t="shared" si="1"/>
        <v>3.2758586910800722</v>
      </c>
      <c r="G12">
        <f>E12-F12</f>
        <v>0.30414130891992786</v>
      </c>
      <c r="H12">
        <f>G12^2</f>
        <v>9.250193579152699E-2</v>
      </c>
      <c r="I12">
        <f>G12</f>
        <v>0.30414130891992786</v>
      </c>
      <c r="J12">
        <f t="shared" si="5"/>
        <v>3.58</v>
      </c>
      <c r="M12">
        <f t="shared" si="2"/>
        <v>1988</v>
      </c>
      <c r="N12">
        <f t="shared" si="0"/>
        <v>2.87</v>
      </c>
      <c r="O12">
        <f>E12</f>
        <v>3.58</v>
      </c>
      <c r="P12" s="2">
        <f t="shared" si="3"/>
        <v>3.58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3.2758586910800722</v>
      </c>
      <c r="I13">
        <f>(0.67*G12+0.33*G15)</f>
        <v>0.25489464539890699</v>
      </c>
      <c r="J13">
        <f t="shared" si="5"/>
        <v>3.5307533364789792</v>
      </c>
      <c r="M13">
        <f t="shared" si="2"/>
        <v>1989</v>
      </c>
      <c r="N13">
        <f t="shared" si="0"/>
        <v>2.87</v>
      </c>
      <c r="P13" s="2">
        <f t="shared" si="3"/>
        <v>3.5307533364789792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3.2416162657377718</v>
      </c>
      <c r="I14">
        <f>(0.33*G12+0.67*G15)</f>
        <v>0.20415565874088548</v>
      </c>
      <c r="J14">
        <f t="shared" si="5"/>
        <v>3.4457719244786573</v>
      </c>
      <c r="M14">
        <f t="shared" si="2"/>
        <v>1990</v>
      </c>
      <c r="N14">
        <f t="shared" si="0"/>
        <v>2.84</v>
      </c>
      <c r="P14" s="2">
        <f t="shared" si="3"/>
        <v>3.4457719244786573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Gas_Prices!AF27</f>
        <v>3.1339999999999999</v>
      </c>
      <c r="F15">
        <f t="shared" si="1"/>
        <v>2.9790910047801353</v>
      </c>
      <c r="G15">
        <f>E15-F15</f>
        <v>0.15490899521986456</v>
      </c>
      <c r="H15">
        <f>G15^2</f>
        <v>2.3996796800028024E-2</v>
      </c>
      <c r="I15">
        <f>G15</f>
        <v>0.15490899521986456</v>
      </c>
      <c r="J15">
        <f t="shared" si="5"/>
        <v>3.1339999999999999</v>
      </c>
      <c r="M15">
        <f t="shared" si="2"/>
        <v>1991</v>
      </c>
      <c r="N15">
        <f t="shared" si="0"/>
        <v>2.61</v>
      </c>
      <c r="O15">
        <f>E15</f>
        <v>3.1339999999999999</v>
      </c>
      <c r="P15" s="2">
        <f t="shared" si="3"/>
        <v>3.1339999999999999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3.1388889897108707</v>
      </c>
      <c r="I16">
        <f>(0.67*G15+0.33*G18)</f>
        <v>5.8055657652008132E-2</v>
      </c>
      <c r="J16">
        <f t="shared" si="5"/>
        <v>3.1969446473628786</v>
      </c>
      <c r="M16">
        <f t="shared" si="2"/>
        <v>1992</v>
      </c>
      <c r="N16">
        <f t="shared" si="0"/>
        <v>2.75</v>
      </c>
      <c r="P16" s="2">
        <f t="shared" si="3"/>
        <v>3.1969446473628786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3.4128283924492742</v>
      </c>
      <c r="I17">
        <f>(0.33*G15+0.67*G18)</f>
        <v>-4.1732629539116689E-2</v>
      </c>
      <c r="J17">
        <f t="shared" si="5"/>
        <v>3.3710957629101577</v>
      </c>
      <c r="M17">
        <f t="shared" si="2"/>
        <v>1993</v>
      </c>
      <c r="N17">
        <f t="shared" si="0"/>
        <v>2.99</v>
      </c>
      <c r="P17" s="2">
        <f t="shared" si="3"/>
        <v>3.3710957629101577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Gas_Prices!AF30</f>
        <v>3.24</v>
      </c>
      <c r="F18">
        <f t="shared" si="1"/>
        <v>3.3785859671069733</v>
      </c>
      <c r="G18">
        <f>E18-F18</f>
        <v>-0.13858596710697313</v>
      </c>
      <c r="H18">
        <f>G18^2</f>
        <v>1.920607027897504E-2</v>
      </c>
      <c r="I18">
        <f>G18</f>
        <v>-0.13858596710697313</v>
      </c>
      <c r="J18">
        <f t="shared" si="5"/>
        <v>3.24</v>
      </c>
      <c r="M18">
        <f t="shared" si="2"/>
        <v>1994</v>
      </c>
      <c r="N18">
        <f t="shared" si="0"/>
        <v>2.96</v>
      </c>
      <c r="O18">
        <f>E18</f>
        <v>3.24</v>
      </c>
      <c r="P18" s="2">
        <f t="shared" si="3"/>
        <v>3.24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3.0133334301224357</v>
      </c>
      <c r="I19">
        <f>0.75*G18+0.25*G22</f>
        <v>-0.22891425066850679</v>
      </c>
      <c r="J19">
        <f t="shared" si="5"/>
        <v>2.7844191794539288</v>
      </c>
      <c r="M19">
        <f t="shared" si="2"/>
        <v>1995</v>
      </c>
      <c r="N19">
        <f t="shared" si="0"/>
        <v>2.64</v>
      </c>
      <c r="P19" s="2">
        <f t="shared" si="3"/>
        <v>2.7844191794539288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3.8009092129953452</v>
      </c>
      <c r="I20">
        <f>0.5*G18+0.5*G22</f>
        <v>-0.31924253423004045</v>
      </c>
      <c r="J20">
        <f t="shared" si="5"/>
        <v>3.481666678765305</v>
      </c>
      <c r="M20">
        <f t="shared" si="2"/>
        <v>1996</v>
      </c>
      <c r="N20">
        <f t="shared" si="0"/>
        <v>3.33</v>
      </c>
      <c r="P20" s="2">
        <f t="shared" si="3"/>
        <v>3.481666678765305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3.994949623268381</v>
      </c>
      <c r="I21">
        <f>0.25*G18+0.75*G22</f>
        <v>-0.40957081779157412</v>
      </c>
      <c r="J21">
        <f t="shared" si="5"/>
        <v>3.585378805476807</v>
      </c>
      <c r="M21">
        <f t="shared" si="2"/>
        <v>1997</v>
      </c>
      <c r="N21">
        <f t="shared" si="0"/>
        <v>3.5</v>
      </c>
      <c r="P21" s="2">
        <f t="shared" si="3"/>
        <v>3.585378805476807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Gas_Prices!AF34</f>
        <v>2.97</v>
      </c>
      <c r="F22">
        <f t="shared" si="1"/>
        <v>3.469899101353108</v>
      </c>
      <c r="G22">
        <f>E22-F22</f>
        <v>-0.49989910135310778</v>
      </c>
      <c r="H22">
        <f>G22^2</f>
        <v>0.24989911153364472</v>
      </c>
      <c r="I22">
        <f>G22</f>
        <v>-0.49989910135310778</v>
      </c>
      <c r="J22">
        <f t="shared" si="5"/>
        <v>2.97</v>
      </c>
      <c r="M22">
        <f t="shared" si="2"/>
        <v>1998</v>
      </c>
      <c r="N22">
        <f t="shared" si="0"/>
        <v>3.04</v>
      </c>
      <c r="O22">
        <f>E22</f>
        <v>2.97</v>
      </c>
      <c r="P22" s="2">
        <f t="shared" si="3"/>
        <v>2.97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3.469899101353108</v>
      </c>
      <c r="I23">
        <f>0.75*G22+0.25*G26</f>
        <v>-0.30565668508478583</v>
      </c>
      <c r="J23">
        <f t="shared" si="5"/>
        <v>3.1642424162683223</v>
      </c>
      <c r="M23">
        <f t="shared" si="2"/>
        <v>1999</v>
      </c>
      <c r="N23">
        <f t="shared" si="0"/>
        <v>3.04</v>
      </c>
      <c r="P23" s="2">
        <f t="shared" si="3"/>
        <v>3.1642424162683223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4.9537375328527924</v>
      </c>
      <c r="I24">
        <f>0.5*G22+0.5*G26</f>
        <v>-0.11141426881646388</v>
      </c>
      <c r="J24">
        <f t="shared" si="5"/>
        <v>4.8423232640363283</v>
      </c>
      <c r="M24">
        <f t="shared" si="2"/>
        <v>2000</v>
      </c>
      <c r="N24">
        <f t="shared" si="0"/>
        <v>4.34</v>
      </c>
      <c r="P24" s="2">
        <f t="shared" si="3"/>
        <v>4.8423232640363283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5.8097981664103022</v>
      </c>
      <c r="I25">
        <f>0.25*G22+0.75*G26</f>
        <v>8.282814745185807E-2</v>
      </c>
      <c r="J25">
        <f t="shared" si="5"/>
        <v>5.8926263138621602</v>
      </c>
      <c r="M25">
        <f t="shared" si="2"/>
        <v>2001</v>
      </c>
      <c r="N25">
        <f t="shared" si="0"/>
        <v>5.09</v>
      </c>
      <c r="P25" s="2">
        <f t="shared" si="3"/>
        <v>5.8926263138621602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Gas_Prices!AF38</f>
        <v>4.74</v>
      </c>
      <c r="F26">
        <f t="shared" si="1"/>
        <v>4.4629294362798202</v>
      </c>
      <c r="G26">
        <f>E26-F26</f>
        <v>0.27707056372018002</v>
      </c>
      <c r="H26">
        <f>G26^2</f>
        <v>7.6768097280218342E-2</v>
      </c>
      <c r="I26">
        <f>G26</f>
        <v>0.27707056372018002</v>
      </c>
      <c r="J26">
        <f t="shared" si="5"/>
        <v>4.74</v>
      </c>
      <c r="M26">
        <f t="shared" si="2"/>
        <v>2002</v>
      </c>
      <c r="N26">
        <f t="shared" si="0"/>
        <v>3.91</v>
      </c>
      <c r="O26">
        <f>E26</f>
        <v>4.74</v>
      </c>
      <c r="P26" s="2">
        <f t="shared" si="3"/>
        <v>4.74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6.5288890985986106</v>
      </c>
      <c r="I27">
        <f>0.75*G26+0.25*G30</f>
        <v>9.9494771773292356E-2</v>
      </c>
      <c r="J27">
        <f t="shared" si="5"/>
        <v>6.6283838703719029</v>
      </c>
      <c r="M27">
        <f t="shared" si="2"/>
        <v>2003</v>
      </c>
      <c r="N27">
        <f t="shared" si="0"/>
        <v>5.72</v>
      </c>
      <c r="P27" s="2">
        <f t="shared" si="3"/>
        <v>6.6283838703719029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7.2593941725676867</v>
      </c>
      <c r="I28">
        <f>0.5*G26+0.5*G30</f>
        <v>-7.8081020173595306E-2</v>
      </c>
      <c r="J28">
        <f t="shared" si="5"/>
        <v>7.1813131523940914</v>
      </c>
      <c r="M28">
        <f t="shared" si="2"/>
        <v>2004</v>
      </c>
      <c r="N28">
        <f t="shared" si="0"/>
        <v>6.36</v>
      </c>
      <c r="P28" s="2">
        <f t="shared" si="3"/>
        <v>7.1813131523940914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9.5079801033787454</v>
      </c>
      <c r="I29">
        <f>0.25*G26+0.75*G30</f>
        <v>-0.25565681212048297</v>
      </c>
      <c r="J29">
        <f t="shared" si="5"/>
        <v>9.2523232912582625</v>
      </c>
      <c r="M29">
        <f t="shared" si="2"/>
        <v>2005</v>
      </c>
      <c r="N29">
        <f t="shared" si="0"/>
        <v>8.33</v>
      </c>
      <c r="P29" s="2">
        <f t="shared" si="3"/>
        <v>9.2523232912582625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Gas_Prices!AF42</f>
        <v>8.31</v>
      </c>
      <c r="F30">
        <f t="shared" si="1"/>
        <v>8.7432326040673711</v>
      </c>
      <c r="G30">
        <f>E30-F30</f>
        <v>-0.43323260406737063</v>
      </c>
      <c r="H30">
        <f>G30^2</f>
        <v>0.18769048922699513</v>
      </c>
      <c r="I30">
        <f>G30</f>
        <v>-0.43323260406737063</v>
      </c>
      <c r="J30">
        <f t="shared" si="5"/>
        <v>8.31</v>
      </c>
      <c r="M30">
        <f t="shared" si="2"/>
        <v>2006</v>
      </c>
      <c r="N30">
        <f t="shared" si="0"/>
        <v>7.66</v>
      </c>
      <c r="O30">
        <f>E30</f>
        <v>8.31</v>
      </c>
      <c r="P30" s="2">
        <f t="shared" si="3"/>
        <v>8.31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8.537778052013568</v>
      </c>
      <c r="I31">
        <f>0.75*G30+0.25*G34</f>
        <v>-0.21477298711847115</v>
      </c>
      <c r="J31">
        <f t="shared" si="5"/>
        <v>8.3230050648950975</v>
      </c>
      <c r="M31">
        <f t="shared" si="2"/>
        <v>2007</v>
      </c>
      <c r="N31">
        <f t="shared" si="0"/>
        <v>7.48</v>
      </c>
      <c r="P31" s="2">
        <f t="shared" si="3"/>
        <v>8.3230050648950975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10.729293273920794</v>
      </c>
      <c r="I32">
        <f>0.5*G30+0.5*G34</f>
        <v>3.686629830428334E-3</v>
      </c>
      <c r="J32">
        <f t="shared" si="5"/>
        <v>10.732979903751222</v>
      </c>
      <c r="M32">
        <f t="shared" si="2"/>
        <v>2008</v>
      </c>
      <c r="N32">
        <f t="shared" si="0"/>
        <v>9.4</v>
      </c>
      <c r="P32" s="2">
        <f t="shared" si="3"/>
        <v>10.732979903751222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5.9353537259987377</v>
      </c>
      <c r="I33">
        <f>0.25*G30+0.75*G34</f>
        <v>0.22214624677932782</v>
      </c>
      <c r="J33">
        <f t="shared" si="5"/>
        <v>6.1574999727780657</v>
      </c>
      <c r="M33">
        <f t="shared" si="2"/>
        <v>2009</v>
      </c>
      <c r="N33">
        <f t="shared" si="0"/>
        <v>5.2</v>
      </c>
      <c r="P33" s="2">
        <f t="shared" si="3"/>
        <v>6.1574999727780657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Gas_Prices!AF46</f>
        <v>6.57</v>
      </c>
      <c r="F34">
        <f>$H$3*D34+$I$3*D33</f>
        <v>6.129394136271773</v>
      </c>
      <c r="G34">
        <f>E34-F34</f>
        <v>0.4406058637282273</v>
      </c>
      <c r="H34">
        <f>G34^2</f>
        <v>0.19413352715169721</v>
      </c>
      <c r="I34">
        <f>G34</f>
        <v>0.4406058637282273</v>
      </c>
      <c r="J34">
        <f>F34+I34</f>
        <v>6.57</v>
      </c>
      <c r="M34">
        <f>C34</f>
        <v>2010</v>
      </c>
      <c r="N34">
        <f t="shared" si="0"/>
        <v>5.37</v>
      </c>
      <c r="O34">
        <f>E34</f>
        <v>6.57</v>
      </c>
      <c r="P34" s="2">
        <f>J34</f>
        <v>6.57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5.7184850321641676</v>
      </c>
      <c r="I35">
        <f>0.75*G34+0.25*G38</f>
        <v>0.32136343838592696</v>
      </c>
      <c r="J35">
        <f t="shared" ref="J35:J42" si="7">F35+I35</f>
        <v>6.0398484705500941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6.0398484705500941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4.3259597349106178</v>
      </c>
      <c r="I36">
        <f>0.5*G34+0.5*G38</f>
        <v>0.20212101304362662</v>
      </c>
      <c r="J36">
        <f t="shared" si="7"/>
        <v>4.5280807479542444</v>
      </c>
      <c r="M36">
        <f t="shared" si="8"/>
        <v>2012</v>
      </c>
      <c r="N36">
        <f t="shared" si="0"/>
        <v>3.79</v>
      </c>
      <c r="P36" s="2">
        <f t="shared" si="9"/>
        <v>4.5280807479542444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5.1820203684681285</v>
      </c>
      <c r="I37">
        <f>0.25*G34+0.75*G38</f>
        <v>8.2878587701326278E-2</v>
      </c>
      <c r="J37">
        <f t="shared" si="7"/>
        <v>5.2648989561694552</v>
      </c>
      <c r="M37">
        <f t="shared" si="8"/>
        <v>2013</v>
      </c>
      <c r="N37">
        <f t="shared" si="0"/>
        <v>4.54</v>
      </c>
      <c r="P37" s="2">
        <f t="shared" si="9"/>
        <v>5.2648989561694552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Gas_Prices!AF50</f>
        <v>6.23</v>
      </c>
      <c r="F38">
        <f t="shared" si="6"/>
        <v>6.2663638376409745</v>
      </c>
      <c r="G38">
        <f>E38-F38</f>
        <v>-3.6363837640974062E-2</v>
      </c>
      <c r="H38">
        <f>G38^2</f>
        <v>1.322328687979122E-3</v>
      </c>
      <c r="I38">
        <f>G38</f>
        <v>-3.6363837640974062E-2</v>
      </c>
      <c r="J38">
        <f t="shared" si="7"/>
        <v>6.23</v>
      </c>
      <c r="M38">
        <f t="shared" si="8"/>
        <v>2014</v>
      </c>
      <c r="N38">
        <f t="shared" si="0"/>
        <v>5.49</v>
      </c>
      <c r="O38">
        <f>E38</f>
        <v>6.23</v>
      </c>
      <c r="P38" s="2">
        <f t="shared" si="9"/>
        <v>6.23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4.3830304438144516</v>
      </c>
      <c r="I39">
        <f t="shared" ref="I39:I42" si="10">I38</f>
        <v>-3.6363837640974062E-2</v>
      </c>
      <c r="J39">
        <f t="shared" si="7"/>
        <v>4.3466666061734776</v>
      </c>
      <c r="M39">
        <f t="shared" si="8"/>
        <v>2015</v>
      </c>
      <c r="N39">
        <f t="shared" si="0"/>
        <v>3.84</v>
      </c>
      <c r="P39" s="2">
        <f t="shared" si="9"/>
        <v>4.3466666061734776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3.9150506308030133</v>
      </c>
      <c r="I40">
        <f t="shared" si="10"/>
        <v>-3.6363837640974062E-2</v>
      </c>
      <c r="J40">
        <f t="shared" si="7"/>
        <v>3.8786867931620392</v>
      </c>
      <c r="M40">
        <f t="shared" si="8"/>
        <v>2016</v>
      </c>
      <c r="N40">
        <f t="shared" si="0"/>
        <v>3.43</v>
      </c>
      <c r="P40" s="2">
        <f t="shared" si="9"/>
        <v>3.8786867931620392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4.5542425705259539</v>
      </c>
      <c r="I41">
        <f t="shared" si="10"/>
        <v>-3.6363837640974062E-2</v>
      </c>
      <c r="J41">
        <f t="shared" si="7"/>
        <v>4.5178787328849799</v>
      </c>
      <c r="M41">
        <f t="shared" si="8"/>
        <v>2017</v>
      </c>
      <c r="N41">
        <f t="shared" si="0"/>
        <v>3.99</v>
      </c>
      <c r="P41" s="2">
        <f t="shared" si="9"/>
        <v>4.5178787328849799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4.7026264136759224</v>
      </c>
      <c r="I42">
        <f t="shared" si="10"/>
        <v>-3.6363837640974062E-2</v>
      </c>
      <c r="J42">
        <f t="shared" si="7"/>
        <v>4.6662625760349483</v>
      </c>
      <c r="M42">
        <f t="shared" si="8"/>
        <v>2018</v>
      </c>
      <c r="N42">
        <f t="shared" si="0"/>
        <v>4.12</v>
      </c>
      <c r="P42" s="2">
        <f t="shared" si="9"/>
        <v>4.6662625760349483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0.81535204506149483</v>
      </c>
      <c r="I3" s="4">
        <v>0.19380166692324025</v>
      </c>
      <c r="K3">
        <v>0</v>
      </c>
    </row>
    <row r="4" spans="3:16" x14ac:dyDescent="0.2">
      <c r="H4">
        <f>SUM(H9:H38)</f>
        <v>1.0850160637797135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-3.7385166970810513E-2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4.1278401357912511</v>
      </c>
      <c r="I8">
        <f>G9</f>
        <v>-3.7385166970810513E-2</v>
      </c>
      <c r="J8">
        <f>F8+I8</f>
        <v>4.0904549688204401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4.0904549688204401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Gas_Prices!AG21</f>
        <v>3.88</v>
      </c>
      <c r="F9">
        <f t="shared" si="1"/>
        <v>3.9173851669708104</v>
      </c>
      <c r="G9">
        <f>E9-F9</f>
        <v>-3.7385166970810513E-2</v>
      </c>
      <c r="H9">
        <f>G9^2</f>
        <v>1.3976507094353814E-3</v>
      </c>
      <c r="I9">
        <f>G9</f>
        <v>-3.7385166970810513E-2</v>
      </c>
      <c r="J9">
        <f t="shared" ref="J9:J33" si="5">F9+I9</f>
        <v>3.88</v>
      </c>
      <c r="M9">
        <f t="shared" si="2"/>
        <v>1985</v>
      </c>
      <c r="N9">
        <f t="shared" si="0"/>
        <v>3.83</v>
      </c>
      <c r="O9">
        <f>E9</f>
        <v>3.88</v>
      </c>
      <c r="P9" s="2">
        <f t="shared" si="3"/>
        <v>3.88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3.3024658058091041</v>
      </c>
      <c r="I10">
        <f>(0.67*G9+0.33*G12)</f>
        <v>-0.16113845148949218</v>
      </c>
      <c r="J10">
        <f t="shared" si="5"/>
        <v>3.1413273543196119</v>
      </c>
      <c r="M10">
        <f t="shared" si="2"/>
        <v>1986</v>
      </c>
      <c r="N10">
        <f t="shared" si="0"/>
        <v>3.14</v>
      </c>
      <c r="P10" s="2">
        <f t="shared" si="3"/>
        <v>3.1413273543196119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2.9322905625642348</v>
      </c>
      <c r="I11">
        <f>(0.33*G9+0.67*G12)</f>
        <v>-0.28864183553904305</v>
      </c>
      <c r="J11">
        <f t="shared" si="5"/>
        <v>2.6436487270251918</v>
      </c>
      <c r="M11">
        <f t="shared" si="2"/>
        <v>1987</v>
      </c>
      <c r="N11">
        <f t="shared" si="0"/>
        <v>2.85</v>
      </c>
      <c r="P11" s="2">
        <f t="shared" si="3"/>
        <v>2.6436487270251918</v>
      </c>
    </row>
    <row r="12" spans="3:16" x14ac:dyDescent="0.2">
      <c r="C12">
        <f t="shared" si="4"/>
        <v>1988</v>
      </c>
      <c r="D12">
        <f>'Gas-311'!D12</f>
        <v>2.87</v>
      </c>
      <c r="E12">
        <f>Gas_Prices!AG24</f>
        <v>2.48</v>
      </c>
      <c r="F12">
        <f t="shared" si="1"/>
        <v>2.8923951200577247</v>
      </c>
      <c r="G12">
        <f>E12-F12</f>
        <v>-0.41239512005772472</v>
      </c>
      <c r="H12">
        <f>G12^2</f>
        <v>0.17006973504742517</v>
      </c>
      <c r="I12">
        <f>G12</f>
        <v>-0.41239512005772472</v>
      </c>
      <c r="J12">
        <f t="shared" si="5"/>
        <v>2.48</v>
      </c>
      <c r="M12">
        <f t="shared" si="2"/>
        <v>1988</v>
      </c>
      <c r="N12">
        <f t="shared" si="0"/>
        <v>2.87</v>
      </c>
      <c r="O12">
        <f>E12</f>
        <v>2.48</v>
      </c>
      <c r="P12" s="2">
        <f t="shared" si="3"/>
        <v>2.48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2.8962711533961896</v>
      </c>
      <c r="I13">
        <f>(0.67*G12+0.33*G15)</f>
        <v>-0.40383836909060189</v>
      </c>
      <c r="J13">
        <f t="shared" si="5"/>
        <v>2.4924327843055876</v>
      </c>
      <c r="M13">
        <f t="shared" si="2"/>
        <v>1989</v>
      </c>
      <c r="N13">
        <f t="shared" si="0"/>
        <v>2.87</v>
      </c>
      <c r="P13" s="2">
        <f t="shared" si="3"/>
        <v>2.4924327843055876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2.8718105920443446</v>
      </c>
      <c r="I14">
        <f>(0.33*G12+0.67*G15)</f>
        <v>-0.39502232263962678</v>
      </c>
      <c r="J14">
        <f t="shared" si="5"/>
        <v>2.4767882694047181</v>
      </c>
      <c r="M14">
        <f t="shared" si="2"/>
        <v>1990</v>
      </c>
      <c r="N14">
        <f t="shared" si="0"/>
        <v>2.84</v>
      </c>
      <c r="P14" s="2">
        <f t="shared" si="3"/>
        <v>2.4767882694047181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Gas_Prices!AG27</f>
        <v>2.2919999999999998</v>
      </c>
      <c r="F15">
        <f t="shared" si="1"/>
        <v>2.6784655716725037</v>
      </c>
      <c r="G15">
        <f>E15-F15</f>
        <v>-0.38646557167250384</v>
      </c>
      <c r="H15">
        <f>G15^2</f>
        <v>0.14935563808815519</v>
      </c>
      <c r="I15">
        <f>G15</f>
        <v>-0.38646557167250384</v>
      </c>
      <c r="J15">
        <f t="shared" si="5"/>
        <v>2.2919999999999998</v>
      </c>
      <c r="M15">
        <f t="shared" si="2"/>
        <v>1991</v>
      </c>
      <c r="N15">
        <f t="shared" si="0"/>
        <v>2.61</v>
      </c>
      <c r="O15">
        <f>E15</f>
        <v>2.2919999999999998</v>
      </c>
      <c r="P15" s="2">
        <f t="shared" si="3"/>
        <v>2.2919999999999998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2.7480404745887679</v>
      </c>
      <c r="I16">
        <f>(0.67*G15+0.33*G18)</f>
        <v>-0.41169191538980698</v>
      </c>
      <c r="J16">
        <f t="shared" si="5"/>
        <v>2.336348559198961</v>
      </c>
      <c r="M16">
        <f t="shared" si="2"/>
        <v>1992</v>
      </c>
      <c r="N16">
        <f t="shared" si="0"/>
        <v>2.75</v>
      </c>
      <c r="P16" s="2">
        <f t="shared" si="3"/>
        <v>2.336348559198961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2.9708571987727805</v>
      </c>
      <c r="I17">
        <f>(0.33*G15+0.67*G18)</f>
        <v>-0.43768269376521018</v>
      </c>
      <c r="J17">
        <f t="shared" si="5"/>
        <v>2.5331745050075702</v>
      </c>
      <c r="M17">
        <f t="shared" si="2"/>
        <v>1993</v>
      </c>
      <c r="N17">
        <f t="shared" si="0"/>
        <v>2.99</v>
      </c>
      <c r="P17" s="2">
        <f t="shared" si="3"/>
        <v>2.5331745050075702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Gas_Prices!AG30</f>
        <v>2.5299999999999998</v>
      </c>
      <c r="F18">
        <f t="shared" si="1"/>
        <v>2.9929090374825131</v>
      </c>
      <c r="G18">
        <f>E18-F18</f>
        <v>-0.46290903748251333</v>
      </c>
      <c r="H18">
        <f>G18^2</f>
        <v>0.21428477698298692</v>
      </c>
      <c r="I18">
        <f>G18</f>
        <v>-0.46290903748251333</v>
      </c>
      <c r="J18">
        <f t="shared" si="5"/>
        <v>2.5299999999999998</v>
      </c>
      <c r="M18">
        <f t="shared" si="2"/>
        <v>1994</v>
      </c>
      <c r="N18">
        <f t="shared" si="0"/>
        <v>2.96</v>
      </c>
      <c r="O18">
        <f>E18</f>
        <v>2.5299999999999998</v>
      </c>
      <c r="P18" s="2">
        <f t="shared" si="3"/>
        <v>2.5299999999999998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2.7261823330551378</v>
      </c>
      <c r="I19">
        <f>0.75*G18+0.25*G22</f>
        <v>-0.46142579091645619</v>
      </c>
      <c r="J19">
        <f t="shared" si="5"/>
        <v>2.2647565421386817</v>
      </c>
      <c r="M19">
        <f t="shared" si="2"/>
        <v>1995</v>
      </c>
      <c r="N19">
        <f t="shared" si="0"/>
        <v>2.64</v>
      </c>
      <c r="P19" s="2">
        <f t="shared" si="3"/>
        <v>2.2647565421386817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3.2267587107321321</v>
      </c>
      <c r="I20">
        <f>0.5*G18+0.5*G22</f>
        <v>-0.45994254435039905</v>
      </c>
      <c r="J20">
        <f t="shared" si="5"/>
        <v>2.7668161663817328</v>
      </c>
      <c r="M20">
        <f t="shared" si="2"/>
        <v>1996</v>
      </c>
      <c r="N20">
        <f t="shared" si="0"/>
        <v>3.33</v>
      </c>
      <c r="P20" s="2">
        <f t="shared" si="3"/>
        <v>2.7668161663817328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3.499091708569622</v>
      </c>
      <c r="I21">
        <f>0.25*G18+0.75*G22</f>
        <v>-0.45845929778434191</v>
      </c>
      <c r="J21">
        <f t="shared" si="5"/>
        <v>3.04063241078528</v>
      </c>
      <c r="M21">
        <f t="shared" si="2"/>
        <v>1997</v>
      </c>
      <c r="N21">
        <f t="shared" si="0"/>
        <v>3.5</v>
      </c>
      <c r="P21" s="2">
        <f t="shared" si="3"/>
        <v>3.04063241078528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Gas_Prices!AG34</f>
        <v>2.7</v>
      </c>
      <c r="F22">
        <f t="shared" si="1"/>
        <v>3.156976051218285</v>
      </c>
      <c r="G22">
        <f>E22-F22</f>
        <v>-0.45697605121828477</v>
      </c>
      <c r="H22">
        <f>G22^2</f>
        <v>0.20882711138705642</v>
      </c>
      <c r="I22">
        <f>G22</f>
        <v>-0.45697605121828477</v>
      </c>
      <c r="J22">
        <f t="shared" si="5"/>
        <v>2.7</v>
      </c>
      <c r="M22">
        <f t="shared" si="2"/>
        <v>1998</v>
      </c>
      <c r="N22">
        <f t="shared" si="0"/>
        <v>3.04</v>
      </c>
      <c r="O22">
        <f>E22</f>
        <v>2.7</v>
      </c>
      <c r="P22" s="2">
        <f t="shared" si="3"/>
        <v>2.7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3.0678272844335943</v>
      </c>
      <c r="I23">
        <f>0.75*G22+0.25*G26</f>
        <v>-0.34885128362114792</v>
      </c>
      <c r="J23">
        <f t="shared" si="5"/>
        <v>2.7189760008124466</v>
      </c>
      <c r="M23">
        <f t="shared" si="2"/>
        <v>1999</v>
      </c>
      <c r="N23">
        <f t="shared" si="0"/>
        <v>3.04</v>
      </c>
      <c r="P23" s="2">
        <f t="shared" si="3"/>
        <v>2.7189760008124466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4.1277849430135376</v>
      </c>
      <c r="I24">
        <f>0.5*G22+0.5*G26</f>
        <v>-0.24072651602401107</v>
      </c>
      <c r="J24">
        <f t="shared" si="5"/>
        <v>3.8870584269895265</v>
      </c>
      <c r="M24">
        <f t="shared" si="2"/>
        <v>2000</v>
      </c>
      <c r="N24">
        <f t="shared" si="0"/>
        <v>4.34</v>
      </c>
      <c r="P24" s="2">
        <f t="shared" si="3"/>
        <v>3.8870584269895265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4.9912411438098712</v>
      </c>
      <c r="I25">
        <f>0.25*G22+0.75*G26</f>
        <v>-0.13260174842687422</v>
      </c>
      <c r="J25">
        <f t="shared" si="5"/>
        <v>4.8586393953829967</v>
      </c>
      <c r="M25">
        <f t="shared" si="2"/>
        <v>2001</v>
      </c>
      <c r="N25">
        <f t="shared" si="0"/>
        <v>5.09</v>
      </c>
      <c r="P25" s="2">
        <f t="shared" si="3"/>
        <v>4.8586393953829967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Gas_Prices!AG38</f>
        <v>4.1500000000000004</v>
      </c>
      <c r="F26">
        <f t="shared" si="1"/>
        <v>4.1744769808297377</v>
      </c>
      <c r="G26">
        <f>E26-F26</f>
        <v>-2.4476980829737371E-2</v>
      </c>
      <c r="H26">
        <f>G26^2</f>
        <v>5.9912259053933076E-4</v>
      </c>
      <c r="I26">
        <f>G26</f>
        <v>-2.4476980829737371E-2</v>
      </c>
      <c r="J26">
        <f t="shared" si="5"/>
        <v>4.1500000000000004</v>
      </c>
      <c r="M26">
        <f t="shared" si="2"/>
        <v>2002</v>
      </c>
      <c r="N26">
        <f t="shared" si="0"/>
        <v>3.91</v>
      </c>
      <c r="O26">
        <f>E26</f>
        <v>4.1500000000000004</v>
      </c>
      <c r="P26" s="2">
        <f t="shared" si="3"/>
        <v>4.1500000000000004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5.4215782154216194</v>
      </c>
      <c r="I27">
        <f>0.75*G26+0.25*G30</f>
        <v>0.1216511267172864</v>
      </c>
      <c r="J27">
        <f t="shared" si="5"/>
        <v>5.5432293421389058</v>
      </c>
      <c r="M27">
        <f t="shared" si="2"/>
        <v>2003</v>
      </c>
      <c r="N27">
        <f t="shared" si="0"/>
        <v>5.72</v>
      </c>
      <c r="P27" s="2">
        <f t="shared" si="3"/>
        <v>5.5432293421389058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6.2941845413920419</v>
      </c>
      <c r="I28">
        <f>0.5*G26+0.5*G30</f>
        <v>0.26777923426431016</v>
      </c>
      <c r="J28">
        <f t="shared" si="5"/>
        <v>6.561963775656352</v>
      </c>
      <c r="M28">
        <f t="shared" si="2"/>
        <v>2004</v>
      </c>
      <c r="N28">
        <f t="shared" si="0"/>
        <v>6.36</v>
      </c>
      <c r="P28" s="2">
        <f t="shared" si="3"/>
        <v>6.561963775656352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8.0244611369940593</v>
      </c>
      <c r="I29">
        <f>0.25*G26+0.75*G30</f>
        <v>0.41390734181133393</v>
      </c>
      <c r="J29">
        <f t="shared" si="5"/>
        <v>8.4383684788053941</v>
      </c>
      <c r="M29">
        <f t="shared" si="2"/>
        <v>2005</v>
      </c>
      <c r="N29">
        <f t="shared" si="0"/>
        <v>8.33</v>
      </c>
      <c r="P29" s="2">
        <f t="shared" si="3"/>
        <v>8.4383684788053941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Gas_Prices!AG42</f>
        <v>8.42</v>
      </c>
      <c r="F30">
        <f t="shared" si="1"/>
        <v>7.8599645506416422</v>
      </c>
      <c r="G30">
        <f>E30-F30</f>
        <v>0.5600354493583577</v>
      </c>
      <c r="H30">
        <f>G30^2</f>
        <v>0.31363970453801765</v>
      </c>
      <c r="I30">
        <f>G30</f>
        <v>0.5600354493583577</v>
      </c>
      <c r="J30">
        <f t="shared" si="5"/>
        <v>8.42</v>
      </c>
      <c r="M30">
        <f t="shared" si="2"/>
        <v>2006</v>
      </c>
      <c r="N30">
        <f t="shared" si="0"/>
        <v>7.66</v>
      </c>
      <c r="O30">
        <f>E30</f>
        <v>8.42</v>
      </c>
      <c r="P30" s="2">
        <f t="shared" si="3"/>
        <v>8.42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7.583354065692002</v>
      </c>
      <c r="I31">
        <f>0.75*G30+0.25*G34</f>
        <v>0.46097429952349889</v>
      </c>
      <c r="J31">
        <f t="shared" si="5"/>
        <v>8.0443283652155007</v>
      </c>
      <c r="M31">
        <f t="shared" si="2"/>
        <v>2007</v>
      </c>
      <c r="N31">
        <f t="shared" si="0"/>
        <v>7.48</v>
      </c>
      <c r="P31" s="2">
        <f t="shared" si="3"/>
        <v>8.0443283652155007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9.1139456921638882</v>
      </c>
      <c r="I32">
        <f>0.5*G30+0.5*G34</f>
        <v>0.36191314968864008</v>
      </c>
      <c r="J32">
        <f t="shared" si="5"/>
        <v>9.4758588418525278</v>
      </c>
      <c r="M32">
        <f t="shared" si="2"/>
        <v>2008</v>
      </c>
      <c r="N32">
        <f t="shared" si="0"/>
        <v>9.4</v>
      </c>
      <c r="P32" s="2">
        <f t="shared" si="3"/>
        <v>9.4758588418525278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6.0615663033982319</v>
      </c>
      <c r="I33">
        <f>0.25*G30+0.75*G34</f>
        <v>0.26285199985378127</v>
      </c>
      <c r="J33">
        <f t="shared" si="5"/>
        <v>6.3244183032520134</v>
      </c>
      <c r="M33">
        <f t="shared" si="2"/>
        <v>2009</v>
      </c>
      <c r="N33">
        <f t="shared" si="0"/>
        <v>5.2</v>
      </c>
      <c r="P33" s="2">
        <f t="shared" si="3"/>
        <v>6.3244183032520134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Gas_Prices!AG46</f>
        <v>5.55</v>
      </c>
      <c r="F34">
        <f>$H$3*D34+$I$3*D33</f>
        <v>5.3862091499810774</v>
      </c>
      <c r="G34">
        <f>E34-F34</f>
        <v>0.16379085001892246</v>
      </c>
      <c r="H34">
        <f>G34^2</f>
        <v>2.6827442549921154E-2</v>
      </c>
      <c r="I34">
        <f>G34</f>
        <v>0.16379085001892246</v>
      </c>
      <c r="J34">
        <f>F34+I34</f>
        <v>5.55</v>
      </c>
      <c r="M34">
        <f>C34</f>
        <v>2010</v>
      </c>
      <c r="N34">
        <f t="shared" si="0"/>
        <v>5.37</v>
      </c>
      <c r="O34">
        <f>E34</f>
        <v>5.55</v>
      </c>
      <c r="P34" s="2">
        <f>J34</f>
        <v>5.55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5.1256286971358893</v>
      </c>
      <c r="I35">
        <f>0.75*G34+0.25*G38</f>
        <v>0.1238075637094127</v>
      </c>
      <c r="J35">
        <f t="shared" ref="J35:J42" si="7">F35+I35</f>
        <v>5.249436260845302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5.249436260845302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4.0611306020684985</v>
      </c>
      <c r="I36">
        <f>0.5*G34+0.5*G38</f>
        <v>8.3824277399902947E-2</v>
      </c>
      <c r="J36">
        <f t="shared" si="7"/>
        <v>4.1449548794684015</v>
      </c>
      <c r="M36">
        <f t="shared" si="8"/>
        <v>2012</v>
      </c>
      <c r="N36">
        <f t="shared" si="0"/>
        <v>3.79</v>
      </c>
      <c r="P36" s="2">
        <f t="shared" si="9"/>
        <v>4.1449548794684015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4.4362066022182667</v>
      </c>
      <c r="I37">
        <f>0.25*G34+0.75*G38</f>
        <v>4.3840991090393189E-2</v>
      </c>
      <c r="J37">
        <f t="shared" si="7"/>
        <v>4.4800475933086599</v>
      </c>
      <c r="M37">
        <f t="shared" si="8"/>
        <v>2013</v>
      </c>
      <c r="N37">
        <f t="shared" si="0"/>
        <v>4.54</v>
      </c>
      <c r="P37" s="2">
        <f t="shared" si="9"/>
        <v>4.4800475933086599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Gas_Prices!AG50</f>
        <v>5.36</v>
      </c>
      <c r="F38">
        <f t="shared" si="6"/>
        <v>5.3561422952191169</v>
      </c>
      <c r="G38">
        <f>E38-F38</f>
        <v>3.8577047808834308E-3</v>
      </c>
      <c r="H38">
        <f>G38^2</f>
        <v>1.4881886176450879E-5</v>
      </c>
      <c r="I38">
        <f>G38</f>
        <v>3.8577047808834308E-3</v>
      </c>
      <c r="J38">
        <f t="shared" si="7"/>
        <v>5.36</v>
      </c>
      <c r="M38">
        <f t="shared" si="8"/>
        <v>2014</v>
      </c>
      <c r="N38">
        <f t="shared" si="0"/>
        <v>5.49</v>
      </c>
      <c r="O38">
        <f>E38</f>
        <v>5.36</v>
      </c>
      <c r="P38" s="2">
        <f t="shared" si="9"/>
        <v>5.36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4.1949230044447292</v>
      </c>
      <c r="I39">
        <f t="shared" ref="I39:I42" si="10">I38</f>
        <v>3.8577047808834308E-3</v>
      </c>
      <c r="J39">
        <f t="shared" si="7"/>
        <v>4.1987807092256126</v>
      </c>
      <c r="M39">
        <f t="shared" si="8"/>
        <v>2015</v>
      </c>
      <c r="N39">
        <f t="shared" si="0"/>
        <v>3.84</v>
      </c>
      <c r="P39" s="2">
        <f t="shared" si="9"/>
        <v>4.1987807092256126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3.5408559155461701</v>
      </c>
      <c r="I40">
        <f t="shared" si="10"/>
        <v>3.8577047808834308E-3</v>
      </c>
      <c r="J40">
        <f t="shared" si="7"/>
        <v>3.5447136203270535</v>
      </c>
      <c r="M40">
        <f t="shared" si="8"/>
        <v>2016</v>
      </c>
      <c r="N40">
        <f t="shared" si="0"/>
        <v>3.43</v>
      </c>
      <c r="P40" s="2">
        <f t="shared" si="9"/>
        <v>3.5447136203270535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3.9179943773420787</v>
      </c>
      <c r="I41">
        <f t="shared" si="10"/>
        <v>3.8577047808834308E-3</v>
      </c>
      <c r="J41">
        <f t="shared" si="7"/>
        <v>3.9218520821229621</v>
      </c>
      <c r="M41">
        <f t="shared" si="8"/>
        <v>2017</v>
      </c>
      <c r="N41">
        <f t="shared" si="0"/>
        <v>3.99</v>
      </c>
      <c r="P41" s="2">
        <f t="shared" si="9"/>
        <v>3.9218520821229621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4.1325190766770872</v>
      </c>
      <c r="I42">
        <f t="shared" si="10"/>
        <v>3.8577047808834308E-3</v>
      </c>
      <c r="J42">
        <f t="shared" si="7"/>
        <v>4.1363767814579706</v>
      </c>
      <c r="M42">
        <f t="shared" si="8"/>
        <v>2018</v>
      </c>
      <c r="N42">
        <f t="shared" si="0"/>
        <v>4.12</v>
      </c>
      <c r="P42" s="2">
        <f t="shared" si="9"/>
        <v>4.1363767814579706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42"/>
  <sheetViews>
    <sheetView workbookViewId="0">
      <selection activeCell="S4" sqref="S4"/>
    </sheetView>
  </sheetViews>
  <sheetFormatPr defaultRowHeight="12.75" x14ac:dyDescent="0.2"/>
  <cols>
    <col min="9" max="9" width="11.140625" customWidth="1"/>
    <col min="10" max="10" width="11" customWidth="1"/>
  </cols>
  <sheetData>
    <row r="2" spans="3:16" x14ac:dyDescent="0.2">
      <c r="K2" s="9" t="s">
        <v>35</v>
      </c>
    </row>
    <row r="3" spans="3:16" x14ac:dyDescent="0.2">
      <c r="H3" s="4">
        <v>1.1899473630712407</v>
      </c>
      <c r="I3" s="4">
        <v>0</v>
      </c>
      <c r="K3">
        <v>0</v>
      </c>
    </row>
    <row r="4" spans="3:16" x14ac:dyDescent="0.2">
      <c r="H4">
        <f>SUM(H9:H34)</f>
        <v>3.8835769529576134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37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0.39250159943714813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4.8787841885920864</v>
      </c>
      <c r="I8">
        <f>G9</f>
        <v>0.39250159943714813</v>
      </c>
      <c r="J8">
        <f>F8+I8</f>
        <v>5.2712857880292345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5.2712857880292345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Gas_Prices!AH21</f>
        <v>4.95</v>
      </c>
      <c r="F9">
        <f t="shared" si="1"/>
        <v>4.557498400562852</v>
      </c>
      <c r="G9">
        <f>E9-F9</f>
        <v>0.39250159943714813</v>
      </c>
      <c r="H9">
        <f>G9^2</f>
        <v>0.15405750556071948</v>
      </c>
      <c r="I9">
        <f>G9</f>
        <v>0.39250159943714813</v>
      </c>
      <c r="J9">
        <f t="shared" ref="J9:J33" si="5">F9+I9</f>
        <v>4.95</v>
      </c>
      <c r="M9">
        <f t="shared" si="2"/>
        <v>1985</v>
      </c>
      <c r="N9">
        <f t="shared" si="0"/>
        <v>3.83</v>
      </c>
      <c r="O9">
        <f>E9</f>
        <v>4.95</v>
      </c>
      <c r="P9" s="2">
        <f t="shared" si="3"/>
        <v>4.95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3.7364347200436958</v>
      </c>
      <c r="I10">
        <f>(0.67*G9+0.33*G12)</f>
        <v>0.45927692405811704</v>
      </c>
      <c r="J10">
        <f t="shared" si="5"/>
        <v>4.195711644101813</v>
      </c>
      <c r="M10">
        <f t="shared" si="2"/>
        <v>1986</v>
      </c>
      <c r="N10">
        <f t="shared" si="0"/>
        <v>3.14</v>
      </c>
      <c r="P10" s="2">
        <f t="shared" si="3"/>
        <v>4.195711644101813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3.391349984753036</v>
      </c>
      <c r="I11">
        <f>(0.33*G9+0.67*G12)</f>
        <v>0.52807574336456986</v>
      </c>
      <c r="J11">
        <f t="shared" si="5"/>
        <v>3.9194257281176057</v>
      </c>
      <c r="M11">
        <f t="shared" si="2"/>
        <v>1987</v>
      </c>
      <c r="N11">
        <f t="shared" si="0"/>
        <v>2.85</v>
      </c>
      <c r="P11" s="2">
        <f t="shared" si="3"/>
        <v>3.9194257281176057</v>
      </c>
    </row>
    <row r="12" spans="3:16" x14ac:dyDescent="0.2">
      <c r="C12">
        <f t="shared" si="4"/>
        <v>1988</v>
      </c>
      <c r="D12">
        <f>'Gas-311'!D12</f>
        <v>2.87</v>
      </c>
      <c r="E12">
        <f>Gas_Prices!AH24</f>
        <v>4.01</v>
      </c>
      <c r="F12">
        <f t="shared" si="1"/>
        <v>3.415148932014461</v>
      </c>
      <c r="G12">
        <f>E12-F12</f>
        <v>0.59485106798553877</v>
      </c>
      <c r="H12">
        <f>G12^2</f>
        <v>0.35384779308353609</v>
      </c>
      <c r="I12">
        <f>G12</f>
        <v>0.59485106798553877</v>
      </c>
      <c r="J12">
        <f t="shared" si="5"/>
        <v>4.01</v>
      </c>
      <c r="M12">
        <f t="shared" si="2"/>
        <v>1988</v>
      </c>
      <c r="N12">
        <f t="shared" si="0"/>
        <v>2.87</v>
      </c>
      <c r="O12">
        <f>E12</f>
        <v>4.01</v>
      </c>
      <c r="P12" s="2">
        <f t="shared" si="3"/>
        <v>4.01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3.415148932014461</v>
      </c>
      <c r="I13">
        <f>(0.67*G12+0.33*G15)</f>
        <v>0.56164855173705142</v>
      </c>
      <c r="J13">
        <f t="shared" si="5"/>
        <v>3.9767974837515125</v>
      </c>
      <c r="M13">
        <f t="shared" si="2"/>
        <v>1989</v>
      </c>
      <c r="N13">
        <f t="shared" si="0"/>
        <v>2.87</v>
      </c>
      <c r="P13" s="2">
        <f t="shared" si="3"/>
        <v>3.9767974837515125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3.3794505111223234</v>
      </c>
      <c r="I14">
        <f>(0.33*G12+0.67*G15)</f>
        <v>0.52743989863254925</v>
      </c>
      <c r="J14">
        <f t="shared" si="5"/>
        <v>3.9068904097548725</v>
      </c>
      <c r="M14">
        <f t="shared" si="2"/>
        <v>1990</v>
      </c>
      <c r="N14">
        <f t="shared" si="0"/>
        <v>2.84</v>
      </c>
      <c r="P14" s="2">
        <f t="shared" si="3"/>
        <v>3.9068904097548725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Gas_Prices!AH27</f>
        <v>3.6</v>
      </c>
      <c r="F15">
        <f t="shared" si="1"/>
        <v>3.1057626176159383</v>
      </c>
      <c r="G15">
        <f>E15-F15</f>
        <v>0.49423738238406179</v>
      </c>
      <c r="H15">
        <f>G15^2</f>
        <v>0.24427059014584931</v>
      </c>
      <c r="I15">
        <f>G15</f>
        <v>0.49423738238406179</v>
      </c>
      <c r="J15">
        <f t="shared" si="5"/>
        <v>3.6</v>
      </c>
      <c r="M15">
        <f t="shared" si="2"/>
        <v>1991</v>
      </c>
      <c r="N15">
        <f t="shared" si="0"/>
        <v>2.61</v>
      </c>
      <c r="O15">
        <f>E15</f>
        <v>3.6</v>
      </c>
      <c r="P15" s="2">
        <f t="shared" si="3"/>
        <v>3.6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3.272355248445912</v>
      </c>
      <c r="I16">
        <f>(0.67*G15+0.33*G18)</f>
        <v>0.5151984619493335</v>
      </c>
      <c r="J16">
        <f t="shared" si="5"/>
        <v>3.7875537103952457</v>
      </c>
      <c r="M16">
        <f t="shared" si="2"/>
        <v>1992</v>
      </c>
      <c r="N16">
        <f t="shared" si="0"/>
        <v>2.75</v>
      </c>
      <c r="P16" s="2">
        <f t="shared" si="3"/>
        <v>3.7875537103952457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3.5579426155830101</v>
      </c>
      <c r="I17">
        <f>(0.33*G15+0.67*G18)</f>
        <v>0.53679472574385589</v>
      </c>
      <c r="J17">
        <f t="shared" si="5"/>
        <v>4.0947373413268657</v>
      </c>
      <c r="M17">
        <f t="shared" si="2"/>
        <v>1993</v>
      </c>
      <c r="N17">
        <f t="shared" si="0"/>
        <v>2.99</v>
      </c>
      <c r="P17" s="2">
        <f t="shared" si="3"/>
        <v>4.0947373413268657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Gas_Prices!AH30</f>
        <v>4.08</v>
      </c>
      <c r="F18">
        <f t="shared" si="1"/>
        <v>3.5222441946908725</v>
      </c>
      <c r="G18">
        <f>E18-F18</f>
        <v>0.55775580530912761</v>
      </c>
      <c r="H18">
        <f>G18^2</f>
        <v>0.31109153835603348</v>
      </c>
      <c r="I18">
        <f>G18</f>
        <v>0.55775580530912761</v>
      </c>
      <c r="J18">
        <f t="shared" si="5"/>
        <v>4.08</v>
      </c>
      <c r="M18">
        <f t="shared" si="2"/>
        <v>1994</v>
      </c>
      <c r="N18">
        <f t="shared" si="0"/>
        <v>2.96</v>
      </c>
      <c r="O18">
        <f>E18</f>
        <v>4.08</v>
      </c>
      <c r="P18" s="2">
        <f t="shared" si="3"/>
        <v>4.08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3.1414610385080755</v>
      </c>
      <c r="I19">
        <f>0.75*G18+0.25*G22</f>
        <v>0.48145685804770277</v>
      </c>
      <c r="J19">
        <f t="shared" si="5"/>
        <v>3.6229178965557782</v>
      </c>
      <c r="M19">
        <f t="shared" si="2"/>
        <v>1995</v>
      </c>
      <c r="N19">
        <f t="shared" si="0"/>
        <v>2.64</v>
      </c>
      <c r="P19" s="2">
        <f t="shared" si="3"/>
        <v>3.6229178965557782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3.9625247190272317</v>
      </c>
      <c r="I20">
        <f>0.5*G18+0.5*G22</f>
        <v>0.40515791078627794</v>
      </c>
      <c r="J20">
        <f t="shared" si="5"/>
        <v>4.3676826298135101</v>
      </c>
      <c r="M20">
        <f t="shared" si="2"/>
        <v>1996</v>
      </c>
      <c r="N20">
        <f t="shared" si="0"/>
        <v>3.33</v>
      </c>
      <c r="P20" s="2">
        <f t="shared" si="3"/>
        <v>4.3676826298135101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4.1648157707493425</v>
      </c>
      <c r="I21">
        <f>0.25*G18+0.75*G22</f>
        <v>0.32885896352485311</v>
      </c>
      <c r="J21">
        <f t="shared" si="5"/>
        <v>4.4936747342741956</v>
      </c>
      <c r="M21">
        <f t="shared" si="2"/>
        <v>1997</v>
      </c>
      <c r="N21">
        <f t="shared" si="0"/>
        <v>3.5</v>
      </c>
      <c r="P21" s="2">
        <f t="shared" si="3"/>
        <v>4.4936747342741956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Gas_Prices!AH34</f>
        <v>3.87</v>
      </c>
      <c r="F22">
        <f t="shared" si="1"/>
        <v>3.6174399837365718</v>
      </c>
      <c r="G22">
        <f>E22-F22</f>
        <v>0.25256001626342828</v>
      </c>
      <c r="H22">
        <f>G22^2</f>
        <v>6.3786561814983156E-2</v>
      </c>
      <c r="I22">
        <f>G22</f>
        <v>0.25256001626342828</v>
      </c>
      <c r="J22">
        <f t="shared" si="5"/>
        <v>3.87</v>
      </c>
      <c r="M22">
        <f t="shared" si="2"/>
        <v>1998</v>
      </c>
      <c r="N22">
        <f t="shared" si="0"/>
        <v>3.04</v>
      </c>
      <c r="O22">
        <f>E22</f>
        <v>3.87</v>
      </c>
      <c r="P22" s="2">
        <f t="shared" si="3"/>
        <v>3.87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3.6174399837365718</v>
      </c>
      <c r="I23">
        <f>0.75*G22+0.25*G26</f>
        <v>0.27124646479543346</v>
      </c>
      <c r="J23">
        <f t="shared" si="5"/>
        <v>3.8886864485320052</v>
      </c>
      <c r="M23">
        <f t="shared" si="2"/>
        <v>1999</v>
      </c>
      <c r="N23">
        <f t="shared" si="0"/>
        <v>3.04</v>
      </c>
      <c r="P23" s="2">
        <f t="shared" si="3"/>
        <v>3.8886864485320052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5.1643715557291845</v>
      </c>
      <c r="I24">
        <f>0.5*G22+0.5*G26</f>
        <v>0.28993291332743865</v>
      </c>
      <c r="J24">
        <f t="shared" si="5"/>
        <v>5.4543044690566234</v>
      </c>
      <c r="M24">
        <f t="shared" si="2"/>
        <v>2000</v>
      </c>
      <c r="N24">
        <f t="shared" si="0"/>
        <v>4.34</v>
      </c>
      <c r="P24" s="2">
        <f t="shared" si="3"/>
        <v>5.4543044690566234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6.056832078032615</v>
      </c>
      <c r="I25">
        <f>0.25*G22+0.75*G26</f>
        <v>0.30861936185944383</v>
      </c>
      <c r="J25">
        <f t="shared" si="5"/>
        <v>6.365451439892059</v>
      </c>
      <c r="M25">
        <f t="shared" si="2"/>
        <v>2001</v>
      </c>
      <c r="N25">
        <f t="shared" si="0"/>
        <v>5.09</v>
      </c>
      <c r="P25" s="2">
        <f t="shared" si="3"/>
        <v>6.365451439892059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Gas_Prices!AH38</f>
        <v>4.9800000000000004</v>
      </c>
      <c r="F26">
        <f t="shared" si="1"/>
        <v>4.6526941896085514</v>
      </c>
      <c r="G26">
        <f>E26-F26</f>
        <v>0.32730581039144901</v>
      </c>
      <c r="H26">
        <f>G26^2</f>
        <v>0.10712909351600318</v>
      </c>
      <c r="I26">
        <f>G26</f>
        <v>0.32730581039144901</v>
      </c>
      <c r="J26">
        <f t="shared" si="5"/>
        <v>4.9800000000000004</v>
      </c>
      <c r="M26">
        <f t="shared" si="2"/>
        <v>2002</v>
      </c>
      <c r="N26">
        <f t="shared" si="0"/>
        <v>3.91</v>
      </c>
      <c r="O26">
        <f>E26</f>
        <v>4.9800000000000004</v>
      </c>
      <c r="P26" s="2">
        <f t="shared" si="3"/>
        <v>4.9800000000000004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6.806498916767497</v>
      </c>
      <c r="I27">
        <f>0.75*G26+0.25*G30</f>
        <v>-0.13076984248783918</v>
      </c>
      <c r="J27">
        <f t="shared" si="5"/>
        <v>6.6757290742796576</v>
      </c>
      <c r="M27">
        <f t="shared" si="2"/>
        <v>2003</v>
      </c>
      <c r="N27">
        <f t="shared" si="0"/>
        <v>5.72</v>
      </c>
      <c r="P27" s="2">
        <f t="shared" si="3"/>
        <v>6.6757290742796576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7.568065229133091</v>
      </c>
      <c r="I28">
        <f>0.5*G26+0.5*G30</f>
        <v>-0.58884549536712738</v>
      </c>
      <c r="J28">
        <f t="shared" si="5"/>
        <v>6.9792197337659641</v>
      </c>
      <c r="M28">
        <f t="shared" si="2"/>
        <v>2004</v>
      </c>
      <c r="N28">
        <f t="shared" si="0"/>
        <v>6.36</v>
      </c>
      <c r="P28" s="2">
        <f t="shared" si="3"/>
        <v>6.9792197337659641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9.9122615343834344</v>
      </c>
      <c r="I29">
        <f>0.25*G26+0.75*G30</f>
        <v>-1.0469211482464156</v>
      </c>
      <c r="J29">
        <f t="shared" si="5"/>
        <v>8.865340386137019</v>
      </c>
      <c r="M29">
        <f t="shared" si="2"/>
        <v>2005</v>
      </c>
      <c r="N29">
        <f t="shared" si="0"/>
        <v>8.33</v>
      </c>
      <c r="P29" s="2">
        <f t="shared" si="3"/>
        <v>8.865340386137019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Gas_Prices!AH42</f>
        <v>7.61</v>
      </c>
      <c r="F30">
        <f t="shared" si="1"/>
        <v>9.1149968011257041</v>
      </c>
      <c r="G30">
        <f>E30-F30</f>
        <v>-1.5049968011257038</v>
      </c>
      <c r="H30">
        <f>G30^2</f>
        <v>2.2650153713986012</v>
      </c>
      <c r="I30">
        <f>G30</f>
        <v>-1.5049968011257038</v>
      </c>
      <c r="J30">
        <f t="shared" si="5"/>
        <v>7.61</v>
      </c>
      <c r="M30">
        <f t="shared" si="2"/>
        <v>2006</v>
      </c>
      <c r="N30">
        <f t="shared" si="0"/>
        <v>7.66</v>
      </c>
      <c r="O30">
        <f>E30</f>
        <v>7.61</v>
      </c>
      <c r="P30" s="2">
        <f t="shared" si="3"/>
        <v>7.61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8.9008062757728812</v>
      </c>
      <c r="I31">
        <f>0.75*G30+0.25*G34</f>
        <v>-0.97375193576741848</v>
      </c>
      <c r="J31">
        <f t="shared" si="5"/>
        <v>7.9270543400054629</v>
      </c>
      <c r="M31">
        <f t="shared" si="2"/>
        <v>2007</v>
      </c>
      <c r="N31">
        <f t="shared" si="0"/>
        <v>7.48</v>
      </c>
      <c r="P31" s="2">
        <f t="shared" si="3"/>
        <v>7.9270543400054629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11.185505212869662</v>
      </c>
      <c r="I32">
        <f>0.5*G30+0.5*G34</f>
        <v>-0.44250707040913317</v>
      </c>
      <c r="J32">
        <f t="shared" si="5"/>
        <v>10.742998142460529</v>
      </c>
      <c r="M32">
        <f t="shared" si="2"/>
        <v>2008</v>
      </c>
      <c r="N32">
        <f t="shared" si="0"/>
        <v>9.4</v>
      </c>
      <c r="P32" s="2">
        <f t="shared" si="3"/>
        <v>10.742998142460529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6.1877262879704515</v>
      </c>
      <c r="I33">
        <f>0.25*G30+0.75*G34</f>
        <v>8.8737794949152127E-2</v>
      </c>
      <c r="J33">
        <f t="shared" si="5"/>
        <v>6.2764640829196034</v>
      </c>
      <c r="M33">
        <f t="shared" si="2"/>
        <v>2009</v>
      </c>
      <c r="N33">
        <f t="shared" si="0"/>
        <v>5.2</v>
      </c>
      <c r="P33" s="2">
        <f t="shared" si="3"/>
        <v>6.2764640829196034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Gas_Prices!AH46</f>
        <v>7.01</v>
      </c>
      <c r="F34">
        <f>$H$3*D34+$I$3*D33</f>
        <v>6.3900173396925624</v>
      </c>
      <c r="G34">
        <f>E34-F34</f>
        <v>0.61998266030743743</v>
      </c>
      <c r="H34">
        <f>G34^2</f>
        <v>0.38437849908188737</v>
      </c>
      <c r="I34">
        <f>G34</f>
        <v>0.61998266030743743</v>
      </c>
      <c r="J34">
        <f>F34+I34</f>
        <v>7.01</v>
      </c>
      <c r="M34">
        <f>C34</f>
        <v>2010</v>
      </c>
      <c r="N34">
        <f t="shared" si="0"/>
        <v>5.37</v>
      </c>
      <c r="O34">
        <f>E34</f>
        <v>7.01</v>
      </c>
      <c r="P34" s="2">
        <f>J34</f>
        <v>7.01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5.9616362889869157</v>
      </c>
      <c r="I35">
        <f>0.75*G34+0.25*G38</f>
        <v>0.5242842394153</v>
      </c>
      <c r="J35">
        <f t="shared" ref="J35:J42" si="7">F35+I35</f>
        <v>6.4859205284022154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6.4859205284022154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4.5099005060400019</v>
      </c>
      <c r="I36">
        <f>0.5*G34+0.5*G38</f>
        <v>0.42858581852316258</v>
      </c>
      <c r="J36">
        <f t="shared" si="7"/>
        <v>4.9384863245631649</v>
      </c>
      <c r="M36">
        <f t="shared" si="8"/>
        <v>2012</v>
      </c>
      <c r="N36">
        <f t="shared" si="0"/>
        <v>3.79</v>
      </c>
      <c r="P36" s="2">
        <f t="shared" si="9"/>
        <v>4.9384863245631649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5.4023610283434325</v>
      </c>
      <c r="I37">
        <f>0.25*G34+0.75*G38</f>
        <v>0.33288739763102515</v>
      </c>
      <c r="J37">
        <f t="shared" si="7"/>
        <v>5.7352484259744578</v>
      </c>
      <c r="M37">
        <f t="shared" si="8"/>
        <v>2013</v>
      </c>
      <c r="N37">
        <f t="shared" si="0"/>
        <v>4.54</v>
      </c>
      <c r="P37" s="2">
        <f t="shared" si="9"/>
        <v>5.7352484259744578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Gas_Prices!AH50</f>
        <v>6.77</v>
      </c>
      <c r="F38">
        <f t="shared" si="6"/>
        <v>6.5328110232611118</v>
      </c>
      <c r="G38">
        <f>E38-F38</f>
        <v>0.23718897673888772</v>
      </c>
      <c r="H38">
        <f>G38^2</f>
        <v>5.625861068644062E-2</v>
      </c>
      <c r="I38">
        <f>G38</f>
        <v>0.23718897673888772</v>
      </c>
      <c r="J38">
        <f t="shared" si="7"/>
        <v>6.77</v>
      </c>
      <c r="M38">
        <f t="shared" si="8"/>
        <v>2014</v>
      </c>
      <c r="N38">
        <f t="shared" si="0"/>
        <v>5.49</v>
      </c>
      <c r="O38">
        <f>E38</f>
        <v>6.77</v>
      </c>
      <c r="P38" s="2">
        <f t="shared" si="9"/>
        <v>6.77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4.5693978741935641</v>
      </c>
      <c r="I39">
        <f t="shared" ref="I39:I42" si="10">I38</f>
        <v>0.23718897673888772</v>
      </c>
      <c r="J39">
        <f t="shared" si="7"/>
        <v>4.8065868509324519</v>
      </c>
      <c r="M39">
        <f t="shared" si="8"/>
        <v>2015</v>
      </c>
      <c r="N39">
        <f t="shared" si="0"/>
        <v>3.84</v>
      </c>
      <c r="P39" s="2">
        <f t="shared" si="9"/>
        <v>4.8065868509324519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4.0815194553343561</v>
      </c>
      <c r="I40">
        <f t="shared" si="10"/>
        <v>0.23718897673888772</v>
      </c>
      <c r="J40">
        <f t="shared" si="7"/>
        <v>4.3187084320732438</v>
      </c>
      <c r="M40">
        <f t="shared" si="8"/>
        <v>2016</v>
      </c>
      <c r="N40">
        <f t="shared" si="0"/>
        <v>3.43</v>
      </c>
      <c r="P40" s="2">
        <f t="shared" si="9"/>
        <v>4.3187084320732438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4.7478899786542508</v>
      </c>
      <c r="I41">
        <f t="shared" si="10"/>
        <v>0.23718897673888772</v>
      </c>
      <c r="J41">
        <f t="shared" si="7"/>
        <v>4.9850789553931385</v>
      </c>
      <c r="M41">
        <f t="shared" si="8"/>
        <v>2017</v>
      </c>
      <c r="N41">
        <f t="shared" si="0"/>
        <v>3.99</v>
      </c>
      <c r="P41" s="2">
        <f t="shared" si="9"/>
        <v>4.9850789553931385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4.9025831358535115</v>
      </c>
      <c r="I42">
        <f t="shared" si="10"/>
        <v>0.23718897673888772</v>
      </c>
      <c r="J42">
        <f t="shared" si="7"/>
        <v>5.1397721125923992</v>
      </c>
      <c r="M42">
        <f t="shared" si="8"/>
        <v>2018</v>
      </c>
      <c r="N42">
        <f t="shared" si="0"/>
        <v>4.12</v>
      </c>
      <c r="P42" s="2">
        <f t="shared" si="9"/>
        <v>5.1397721125923992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42"/>
  <sheetViews>
    <sheetView topLeftCell="I1" workbookViewId="0">
      <selection activeCell="X4" sqref="X4"/>
    </sheetView>
  </sheetViews>
  <sheetFormatPr defaultRowHeight="12.75" x14ac:dyDescent="0.2"/>
  <cols>
    <col min="9" max="9" width="11.140625" customWidth="1"/>
    <col min="10" max="10" width="11.42578125" customWidth="1"/>
  </cols>
  <sheetData>
    <row r="2" spans="3:16" x14ac:dyDescent="0.2">
      <c r="K2" s="9" t="s">
        <v>35</v>
      </c>
    </row>
    <row r="3" spans="3:16" x14ac:dyDescent="0.2">
      <c r="H3" s="4">
        <v>0.86532222085687194</v>
      </c>
      <c r="I3" s="4">
        <v>0</v>
      </c>
      <c r="K3">
        <v>0</v>
      </c>
    </row>
    <row r="4" spans="3:16" x14ac:dyDescent="0.2">
      <c r="H4">
        <f>SUM(H9:H38)</f>
        <v>0.57868644755725818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-7.4184105881819562E-2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3.5478211055131745</v>
      </c>
      <c r="I8">
        <f>G9</f>
        <v>-7.4184105881819562E-2</v>
      </c>
      <c r="J8">
        <f>F8+I8</f>
        <v>3.473636999631355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3.473636999631355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Gas_Prices!AI21</f>
        <v>3.24</v>
      </c>
      <c r="F9">
        <f t="shared" si="1"/>
        <v>3.3141841058818198</v>
      </c>
      <c r="G9">
        <f>E9-F9</f>
        <v>-7.4184105881819562E-2</v>
      </c>
      <c r="H9">
        <f>G9^2</f>
        <v>5.5032815654850161E-3</v>
      </c>
      <c r="I9">
        <f>G9</f>
        <v>-7.4184105881819562E-2</v>
      </c>
      <c r="J9">
        <f t="shared" ref="J9:J33" si="5">F9+I9</f>
        <v>3.24</v>
      </c>
      <c r="M9">
        <f t="shared" si="2"/>
        <v>1985</v>
      </c>
      <c r="N9">
        <f t="shared" si="0"/>
        <v>3.83</v>
      </c>
      <c r="O9">
        <f>E9</f>
        <v>3.24</v>
      </c>
      <c r="P9" s="2">
        <f t="shared" si="3"/>
        <v>3.24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2.7171117734905779</v>
      </c>
      <c r="I10">
        <f>(0.67*G9+0.33*G12)</f>
        <v>-0.17955002631436262</v>
      </c>
      <c r="J10">
        <f t="shared" si="5"/>
        <v>2.5375617471762153</v>
      </c>
      <c r="M10">
        <f t="shared" si="2"/>
        <v>1986</v>
      </c>
      <c r="N10">
        <f t="shared" si="0"/>
        <v>3.14</v>
      </c>
      <c r="P10" s="2">
        <f t="shared" si="3"/>
        <v>2.5375617471762153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2.4661683294420853</v>
      </c>
      <c r="I11">
        <f>(0.33*G9+0.67*G12)</f>
        <v>-0.28810885342667975</v>
      </c>
      <c r="J11">
        <f t="shared" si="5"/>
        <v>2.1780594760154055</v>
      </c>
      <c r="M11">
        <f t="shared" si="2"/>
        <v>1987</v>
      </c>
      <c r="N11">
        <f t="shared" si="0"/>
        <v>2.85</v>
      </c>
      <c r="P11" s="2">
        <f t="shared" si="3"/>
        <v>2.1780594760154055</v>
      </c>
    </row>
    <row r="12" spans="3:16" x14ac:dyDescent="0.2">
      <c r="C12">
        <f t="shared" si="4"/>
        <v>1988</v>
      </c>
      <c r="D12">
        <f>'Gas-311'!D12</f>
        <v>2.87</v>
      </c>
      <c r="E12">
        <f>Gas_Prices!AI24</f>
        <v>2.09</v>
      </c>
      <c r="F12">
        <f t="shared" si="1"/>
        <v>2.4834747738592227</v>
      </c>
      <c r="G12">
        <f>E12-F12</f>
        <v>-0.3934747738592228</v>
      </c>
      <c r="H12">
        <f>G12^2</f>
        <v>0.15482239766356654</v>
      </c>
      <c r="I12">
        <f>G12</f>
        <v>-0.3934747738592228</v>
      </c>
      <c r="J12">
        <f t="shared" si="5"/>
        <v>2.09</v>
      </c>
      <c r="M12">
        <f t="shared" si="2"/>
        <v>1988</v>
      </c>
      <c r="N12">
        <f t="shared" si="0"/>
        <v>2.87</v>
      </c>
      <c r="O12">
        <f>E12</f>
        <v>2.09</v>
      </c>
      <c r="P12" s="2">
        <f t="shared" si="3"/>
        <v>2.09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2.4834747738592227</v>
      </c>
      <c r="I13">
        <f>(0.67*G12+0.33*G15)</f>
        <v>-0.35982012730970303</v>
      </c>
      <c r="J13">
        <f t="shared" si="5"/>
        <v>2.1236546465495199</v>
      </c>
      <c r="M13">
        <f t="shared" si="2"/>
        <v>1989</v>
      </c>
      <c r="N13">
        <f t="shared" si="0"/>
        <v>2.87</v>
      </c>
      <c r="P13" s="2">
        <f t="shared" si="3"/>
        <v>2.1236546465495199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2.4575151072335162</v>
      </c>
      <c r="I14">
        <f>(0.33*G12+0.67*G15)</f>
        <v>-0.32514564298595539</v>
      </c>
      <c r="J14">
        <f t="shared" si="5"/>
        <v>2.132369464247561</v>
      </c>
      <c r="M14">
        <f t="shared" si="2"/>
        <v>1990</v>
      </c>
      <c r="N14">
        <f t="shared" si="0"/>
        <v>2.84</v>
      </c>
      <c r="P14" s="2">
        <f t="shared" si="3"/>
        <v>2.132369464247561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Gas_Prices!AI27</f>
        <v>1.9670000000000001</v>
      </c>
      <c r="F15">
        <f t="shared" si="1"/>
        <v>2.2584909964364357</v>
      </c>
      <c r="G15">
        <f>E15-F15</f>
        <v>-0.29149099643643561</v>
      </c>
      <c r="H15">
        <f>G15^2</f>
        <v>8.4967001003506112E-2</v>
      </c>
      <c r="I15">
        <f>G15</f>
        <v>-0.29149099643643561</v>
      </c>
      <c r="J15">
        <f t="shared" si="5"/>
        <v>1.9670000000000001</v>
      </c>
      <c r="M15">
        <f t="shared" si="2"/>
        <v>1991</v>
      </c>
      <c r="N15">
        <f t="shared" si="0"/>
        <v>2.61</v>
      </c>
      <c r="O15">
        <f>E15</f>
        <v>1.9670000000000001</v>
      </c>
      <c r="P15" s="2">
        <f t="shared" si="3"/>
        <v>1.9670000000000001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2.3796361073563976</v>
      </c>
      <c r="I16">
        <f>(0.67*G15+0.33*G18)</f>
        <v>-0.31454571294540423</v>
      </c>
      <c r="J16">
        <f t="shared" si="5"/>
        <v>2.0650903944109933</v>
      </c>
      <c r="M16">
        <f t="shared" si="2"/>
        <v>1992</v>
      </c>
      <c r="N16">
        <f t="shared" si="0"/>
        <v>2.75</v>
      </c>
      <c r="P16" s="2">
        <f t="shared" si="3"/>
        <v>2.0650903944109933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2.5873134403620472</v>
      </c>
      <c r="I17">
        <f>(0.33*G15+0.67*G18)</f>
        <v>-0.33829905722737197</v>
      </c>
      <c r="J17">
        <f t="shared" si="5"/>
        <v>2.2490143831346754</v>
      </c>
      <c r="M17">
        <f t="shared" si="2"/>
        <v>1993</v>
      </c>
      <c r="N17">
        <f t="shared" si="0"/>
        <v>2.99</v>
      </c>
      <c r="P17" s="2">
        <f t="shared" si="3"/>
        <v>2.2490143831346754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Gas_Prices!AI30</f>
        <v>2.2000000000000002</v>
      </c>
      <c r="F18">
        <f t="shared" si="1"/>
        <v>2.5613537737363408</v>
      </c>
      <c r="G18">
        <f>E18-F18</f>
        <v>-0.36135377373634059</v>
      </c>
      <c r="H18">
        <f>G18^2</f>
        <v>0.13057654979349442</v>
      </c>
      <c r="I18">
        <f>G18</f>
        <v>-0.36135377373634059</v>
      </c>
      <c r="J18">
        <f t="shared" si="5"/>
        <v>2.2000000000000002</v>
      </c>
      <c r="M18">
        <f t="shared" si="2"/>
        <v>1994</v>
      </c>
      <c r="N18">
        <f t="shared" si="0"/>
        <v>2.96</v>
      </c>
      <c r="O18">
        <f>E18</f>
        <v>2.2000000000000002</v>
      </c>
      <c r="P18" s="2">
        <f t="shared" si="3"/>
        <v>2.2000000000000002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2.2844506630621422</v>
      </c>
      <c r="I19">
        <f>0.75*G18+0.25*G22</f>
        <v>-0.31116021815347805</v>
      </c>
      <c r="J19">
        <f t="shared" si="5"/>
        <v>1.9732904449086641</v>
      </c>
      <c r="M19">
        <f t="shared" si="2"/>
        <v>1995</v>
      </c>
      <c r="N19">
        <f t="shared" si="0"/>
        <v>2.64</v>
      </c>
      <c r="P19" s="2">
        <f t="shared" si="3"/>
        <v>1.9732904449086641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2.8815229954533836</v>
      </c>
      <c r="I20">
        <f>0.5*G18+0.5*G22</f>
        <v>-0.26096666257061552</v>
      </c>
      <c r="J20">
        <f t="shared" si="5"/>
        <v>2.6205563328827681</v>
      </c>
      <c r="M20">
        <f t="shared" si="2"/>
        <v>1996</v>
      </c>
      <c r="N20">
        <f t="shared" si="0"/>
        <v>3.33</v>
      </c>
      <c r="P20" s="2">
        <f t="shared" si="3"/>
        <v>2.6205563328827681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3.0286277729990516</v>
      </c>
      <c r="I21">
        <f>0.25*G18+0.75*G22</f>
        <v>-0.21077310698775298</v>
      </c>
      <c r="J21">
        <f t="shared" si="5"/>
        <v>2.8178546660112986</v>
      </c>
      <c r="M21">
        <f t="shared" si="2"/>
        <v>1997</v>
      </c>
      <c r="N21">
        <f t="shared" si="0"/>
        <v>3.5</v>
      </c>
      <c r="P21" s="2">
        <f t="shared" si="3"/>
        <v>2.8178546660112986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Gas_Prices!AI34</f>
        <v>2.4700000000000002</v>
      </c>
      <c r="F22">
        <f t="shared" si="1"/>
        <v>2.6305795514048906</v>
      </c>
      <c r="G22">
        <f>E22-F22</f>
        <v>-0.16057955140489044</v>
      </c>
      <c r="H22">
        <f>G22^2</f>
        <v>2.5785792329395853E-2</v>
      </c>
      <c r="I22">
        <f>G22</f>
        <v>-0.16057955140489044</v>
      </c>
      <c r="J22">
        <f t="shared" si="5"/>
        <v>2.4700000000000002</v>
      </c>
      <c r="M22">
        <f t="shared" si="2"/>
        <v>1998</v>
      </c>
      <c r="N22">
        <f t="shared" si="0"/>
        <v>3.04</v>
      </c>
      <c r="O22">
        <f>E22</f>
        <v>2.4700000000000002</v>
      </c>
      <c r="P22" s="2">
        <f t="shared" si="3"/>
        <v>2.4700000000000002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2.6305795514048906</v>
      </c>
      <c r="I23">
        <f>0.75*G22+0.25*G26</f>
        <v>-0.11128713444126015</v>
      </c>
      <c r="J23">
        <f t="shared" si="5"/>
        <v>2.5192924169636304</v>
      </c>
      <c r="M23">
        <f t="shared" si="2"/>
        <v>1999</v>
      </c>
      <c r="N23">
        <f t="shared" si="0"/>
        <v>3.04</v>
      </c>
      <c r="P23" s="2">
        <f t="shared" si="3"/>
        <v>2.5192924169636304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3.7554984385188241</v>
      </c>
      <c r="I24">
        <f>0.5*G22+0.5*G26</f>
        <v>-6.1994717477629857E-2</v>
      </c>
      <c r="J24">
        <f t="shared" si="5"/>
        <v>3.6935037210411945</v>
      </c>
      <c r="M24">
        <f t="shared" si="2"/>
        <v>2000</v>
      </c>
      <c r="N24">
        <f t="shared" si="0"/>
        <v>4.34</v>
      </c>
      <c r="P24" s="2">
        <f t="shared" si="3"/>
        <v>3.6935037210411945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4.4044901041614777</v>
      </c>
      <c r="I25">
        <f>0.25*G22+0.75*G26</f>
        <v>-1.2702300513999565E-2</v>
      </c>
      <c r="J25">
        <f t="shared" si="5"/>
        <v>4.3917878036474782</v>
      </c>
      <c r="M25">
        <f t="shared" si="2"/>
        <v>2001</v>
      </c>
      <c r="N25">
        <f t="shared" si="0"/>
        <v>5.09</v>
      </c>
      <c r="P25" s="2">
        <f t="shared" si="3"/>
        <v>4.3917878036474782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Gas_Prices!AI38</f>
        <v>3.42</v>
      </c>
      <c r="F26">
        <f t="shared" si="1"/>
        <v>3.3834098835503692</v>
      </c>
      <c r="G26">
        <f>E26-F26</f>
        <v>3.6590116449630727E-2</v>
      </c>
      <c r="H26">
        <f>G26^2</f>
        <v>1.3388366217975372E-3</v>
      </c>
      <c r="I26">
        <f>G26</f>
        <v>3.6590116449630727E-2</v>
      </c>
      <c r="J26">
        <f t="shared" si="5"/>
        <v>3.42</v>
      </c>
      <c r="M26">
        <f t="shared" si="2"/>
        <v>2002</v>
      </c>
      <c r="N26">
        <f t="shared" si="0"/>
        <v>3.91</v>
      </c>
      <c r="O26">
        <f>E26</f>
        <v>3.42</v>
      </c>
      <c r="P26" s="2">
        <f t="shared" si="3"/>
        <v>3.42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4.9496431033013071</v>
      </c>
      <c r="I27">
        <f>0.75*G26+0.25*G30</f>
        <v>4.2850534396313256E-2</v>
      </c>
      <c r="J27">
        <f t="shared" si="5"/>
        <v>4.9924936376976206</v>
      </c>
      <c r="M27">
        <f t="shared" si="2"/>
        <v>2003</v>
      </c>
      <c r="N27">
        <f t="shared" si="0"/>
        <v>5.72</v>
      </c>
      <c r="P27" s="2">
        <f t="shared" si="3"/>
        <v>4.9924936376976206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5.503449324649706</v>
      </c>
      <c r="I28">
        <f>0.5*G26+0.5*G30</f>
        <v>4.9110952342995784E-2</v>
      </c>
      <c r="J28">
        <f t="shared" si="5"/>
        <v>5.5525602769927023</v>
      </c>
      <c r="M28">
        <f t="shared" si="2"/>
        <v>2004</v>
      </c>
      <c r="N28">
        <f t="shared" si="0"/>
        <v>6.36</v>
      </c>
      <c r="P28" s="2">
        <f t="shared" si="3"/>
        <v>5.5525602769927023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7.2081340997377437</v>
      </c>
      <c r="I29">
        <f>0.25*G26+0.75*G30</f>
        <v>5.5371370289678312E-2</v>
      </c>
      <c r="J29">
        <f t="shared" si="5"/>
        <v>7.2635054700274218</v>
      </c>
      <c r="M29">
        <f t="shared" si="2"/>
        <v>2005</v>
      </c>
      <c r="N29">
        <f t="shared" si="0"/>
        <v>8.33</v>
      </c>
      <c r="P29" s="2">
        <f t="shared" si="3"/>
        <v>7.2635054700274218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Gas_Prices!AI42</f>
        <v>6.69</v>
      </c>
      <c r="F30">
        <f t="shared" si="1"/>
        <v>6.6283682117636396</v>
      </c>
      <c r="G30">
        <f>E30-F30</f>
        <v>6.163178823636084E-2</v>
      </c>
      <c r="H30">
        <f>G30^2</f>
        <v>3.7984773212116265E-3</v>
      </c>
      <c r="I30">
        <f>G30</f>
        <v>6.163178823636084E-2</v>
      </c>
      <c r="J30">
        <f t="shared" si="5"/>
        <v>6.69</v>
      </c>
      <c r="M30">
        <f t="shared" si="2"/>
        <v>2006</v>
      </c>
      <c r="N30">
        <f t="shared" si="0"/>
        <v>7.66</v>
      </c>
      <c r="O30">
        <f>E30</f>
        <v>6.69</v>
      </c>
      <c r="P30" s="2">
        <f t="shared" si="3"/>
        <v>6.69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6.4726102120094025</v>
      </c>
      <c r="I31">
        <f>0.75*G30+0.25*G34</f>
        <v>0.10202875967692004</v>
      </c>
      <c r="J31">
        <f t="shared" si="5"/>
        <v>6.5746389716863227</v>
      </c>
      <c r="M31">
        <f t="shared" si="2"/>
        <v>2007</v>
      </c>
      <c r="N31">
        <f t="shared" si="0"/>
        <v>7.48</v>
      </c>
      <c r="P31" s="2">
        <f t="shared" si="3"/>
        <v>6.5746389716863227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8.1340288760545967</v>
      </c>
      <c r="I32">
        <f>0.5*G30+0.5*G34</f>
        <v>0.14242573111747925</v>
      </c>
      <c r="J32">
        <f t="shared" si="5"/>
        <v>8.2764546071720755</v>
      </c>
      <c r="M32">
        <f t="shared" si="2"/>
        <v>2008</v>
      </c>
      <c r="N32">
        <f t="shared" si="0"/>
        <v>9.4</v>
      </c>
      <c r="P32" s="2">
        <f t="shared" si="3"/>
        <v>8.2764546071720755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4.499675548455734</v>
      </c>
      <c r="I33">
        <f>0.25*G30+0.75*G34</f>
        <v>0.18282270255803845</v>
      </c>
      <c r="J33">
        <f t="shared" si="5"/>
        <v>4.6824982510137723</v>
      </c>
      <c r="M33">
        <f t="shared" si="2"/>
        <v>2009</v>
      </c>
      <c r="N33">
        <f t="shared" si="0"/>
        <v>5.2</v>
      </c>
      <c r="P33" s="2">
        <f t="shared" si="3"/>
        <v>4.6824982510137723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Gas_Prices!AI46</f>
        <v>4.87</v>
      </c>
      <c r="F34">
        <f>$H$3*D34+$I$3*D33</f>
        <v>4.6467803260014025</v>
      </c>
      <c r="G34">
        <f>E34-F34</f>
        <v>0.22321967399859766</v>
      </c>
      <c r="H34">
        <f>G34^2</f>
        <v>4.9827022860040211E-2</v>
      </c>
      <c r="I34">
        <f>G34</f>
        <v>0.22321967399859766</v>
      </c>
      <c r="J34">
        <f>F34+I34</f>
        <v>4.87</v>
      </c>
      <c r="M34">
        <f>C34</f>
        <v>2010</v>
      </c>
      <c r="N34">
        <f t="shared" si="0"/>
        <v>5.37</v>
      </c>
      <c r="O34">
        <f>E34</f>
        <v>4.87</v>
      </c>
      <c r="P34" s="2">
        <f>J34</f>
        <v>4.87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4.3352643264929283</v>
      </c>
      <c r="I35">
        <f>0.75*G34+0.25*G38</f>
        <v>0.25476000737289128</v>
      </c>
      <c r="J35">
        <f t="shared" ref="J35:J42" si="7">F35+I35</f>
        <v>4.59002433386582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4.59002433386582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3.2795712170475446</v>
      </c>
      <c r="I36">
        <f>0.5*G34+0.5*G38</f>
        <v>0.28630034074718491</v>
      </c>
      <c r="J36">
        <f t="shared" si="7"/>
        <v>3.5658715577947295</v>
      </c>
      <c r="M36">
        <f t="shared" si="8"/>
        <v>2012</v>
      </c>
      <c r="N36">
        <f t="shared" si="0"/>
        <v>3.79</v>
      </c>
      <c r="P36" s="2">
        <f t="shared" si="9"/>
        <v>3.5658715577947295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3.9285628826901986</v>
      </c>
      <c r="I37">
        <f>0.25*G34+0.75*G38</f>
        <v>0.31784067412147854</v>
      </c>
      <c r="J37">
        <f t="shared" si="7"/>
        <v>4.2464035568116767</v>
      </c>
      <c r="M37">
        <f t="shared" si="8"/>
        <v>2013</v>
      </c>
      <c r="N37">
        <f t="shared" si="0"/>
        <v>4.54</v>
      </c>
      <c r="P37" s="2">
        <f t="shared" si="9"/>
        <v>4.2464035568116767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Gas_Prices!AI50</f>
        <v>5.0999999999999996</v>
      </c>
      <c r="F38">
        <f t="shared" si="6"/>
        <v>4.7506189925042275</v>
      </c>
      <c r="G38">
        <f>E38-F38</f>
        <v>0.34938100749577217</v>
      </c>
      <c r="H38">
        <f>G38^2</f>
        <v>0.12206708839876081</v>
      </c>
      <c r="I38">
        <f>G38</f>
        <v>0.34938100749577217</v>
      </c>
      <c r="J38">
        <f t="shared" si="7"/>
        <v>5.0999999999999996</v>
      </c>
      <c r="M38">
        <f t="shared" si="8"/>
        <v>2014</v>
      </c>
      <c r="N38">
        <f t="shared" si="0"/>
        <v>5.49</v>
      </c>
      <c r="O38">
        <f>E38</f>
        <v>5.0999999999999996</v>
      </c>
      <c r="P38" s="2">
        <f t="shared" si="9"/>
        <v>5.0999999999999996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3.322837328090388</v>
      </c>
      <c r="I39">
        <f t="shared" ref="I39:I42" si="10">I38</f>
        <v>0.34938100749577217</v>
      </c>
      <c r="J39">
        <f t="shared" si="7"/>
        <v>3.6722183355861602</v>
      </c>
      <c r="M39">
        <f t="shared" si="8"/>
        <v>2015</v>
      </c>
      <c r="N39">
        <f t="shared" si="0"/>
        <v>3.84</v>
      </c>
      <c r="P39" s="2">
        <f t="shared" si="9"/>
        <v>3.6722183355861602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2.9680552175390709</v>
      </c>
      <c r="I40">
        <f t="shared" si="10"/>
        <v>0.34938100749577217</v>
      </c>
      <c r="J40">
        <f t="shared" si="7"/>
        <v>3.317436225034843</v>
      </c>
      <c r="M40">
        <f t="shared" si="8"/>
        <v>2016</v>
      </c>
      <c r="N40">
        <f t="shared" si="0"/>
        <v>3.43</v>
      </c>
      <c r="P40" s="2">
        <f t="shared" si="9"/>
        <v>3.317436225034843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3.4526356612189191</v>
      </c>
      <c r="I41">
        <f t="shared" si="10"/>
        <v>0.34938100749577217</v>
      </c>
      <c r="J41">
        <f t="shared" si="7"/>
        <v>3.8020166687146912</v>
      </c>
      <c r="M41">
        <f t="shared" si="8"/>
        <v>2017</v>
      </c>
      <c r="N41">
        <f t="shared" si="0"/>
        <v>3.99</v>
      </c>
      <c r="P41" s="2">
        <f t="shared" si="9"/>
        <v>3.8020166687146912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3.5651275499303123</v>
      </c>
      <c r="I42">
        <f t="shared" si="10"/>
        <v>0.34938100749577217</v>
      </c>
      <c r="J42">
        <f t="shared" si="7"/>
        <v>3.9145085574260845</v>
      </c>
      <c r="M42">
        <f t="shared" si="8"/>
        <v>2018</v>
      </c>
      <c r="N42">
        <f t="shared" si="0"/>
        <v>4.12</v>
      </c>
      <c r="P42" s="2">
        <f t="shared" si="9"/>
        <v>3.9145085574260845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2"/>
  <sheetViews>
    <sheetView tabSelected="1" topLeftCell="K7" workbookViewId="0">
      <selection activeCell="AB21" sqref="AB21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0.85350238705229275</v>
      </c>
      <c r="I3" s="4">
        <v>2.2995100807395544E-2</v>
      </c>
      <c r="K3">
        <v>0</v>
      </c>
    </row>
    <row r="4" spans="3:16" x14ac:dyDescent="0.2">
      <c r="H4">
        <f>SUM(H9:H38)</f>
        <v>1.5136083527301467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-0.34319405572060324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3.5924899451843517</v>
      </c>
      <c r="I8">
        <f>G9</f>
        <v>-0.34319405572060324</v>
      </c>
      <c r="J8">
        <f>F8+I8</f>
        <v>3.2492958894637485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3.2492958894637485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Gas_Prices!AJ21</f>
        <v>3.02</v>
      </c>
      <c r="F9">
        <f t="shared" si="1"/>
        <v>3.3631940557206033</v>
      </c>
      <c r="G9">
        <f>E9-F9</f>
        <v>-0.34319405572060324</v>
      </c>
      <c r="H9">
        <f>G9^2</f>
        <v>0.11778215988195652</v>
      </c>
      <c r="I9">
        <f>G9</f>
        <v>-0.34319405572060324</v>
      </c>
      <c r="J9">
        <f t="shared" ref="J9:J33" si="5">F9+I9</f>
        <v>3.02</v>
      </c>
      <c r="M9">
        <f t="shared" si="2"/>
        <v>1985</v>
      </c>
      <c r="N9">
        <f t="shared" si="0"/>
        <v>3.83</v>
      </c>
      <c r="O9">
        <f>E9</f>
        <v>3.02</v>
      </c>
      <c r="P9" s="2">
        <f t="shared" si="3"/>
        <v>3.02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2.7680687314365242</v>
      </c>
      <c r="I10">
        <f>(0.67*G9+0.33*G12)</f>
        <v>-0.40981902041938612</v>
      </c>
      <c r="J10">
        <f t="shared" si="5"/>
        <v>2.3582497110171383</v>
      </c>
      <c r="M10">
        <f t="shared" si="2"/>
        <v>1986</v>
      </c>
      <c r="N10">
        <f t="shared" si="0"/>
        <v>3.14</v>
      </c>
      <c r="P10" s="2">
        <f t="shared" si="3"/>
        <v>2.3582497110171383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2.5046864196342566</v>
      </c>
      <c r="I11">
        <f>(0.33*G9+0.67*G12)</f>
        <v>-0.47846292344237457</v>
      </c>
      <c r="J11">
        <f t="shared" si="5"/>
        <v>2.0262234961918821</v>
      </c>
      <c r="M11">
        <f t="shared" si="2"/>
        <v>1987</v>
      </c>
      <c r="N11">
        <f t="shared" si="0"/>
        <v>2.85</v>
      </c>
      <c r="P11" s="2">
        <f t="shared" si="3"/>
        <v>2.0262234961918821</v>
      </c>
    </row>
    <row r="12" spans="3:16" x14ac:dyDescent="0.2">
      <c r="C12">
        <f t="shared" si="4"/>
        <v>1988</v>
      </c>
      <c r="D12">
        <f>'Gas-311'!D12</f>
        <v>2.87</v>
      </c>
      <c r="E12">
        <f>Gas_Prices!AJ24</f>
        <v>1.97</v>
      </c>
      <c r="F12">
        <f t="shared" si="1"/>
        <v>2.5150878881411574</v>
      </c>
      <c r="G12">
        <f>E12-F12</f>
        <v>-0.54508788814115738</v>
      </c>
      <c r="H12">
        <f>G12^2</f>
        <v>0.29712080579818689</v>
      </c>
      <c r="I12">
        <f>G12</f>
        <v>-0.54508788814115738</v>
      </c>
      <c r="J12">
        <f t="shared" si="5"/>
        <v>1.97</v>
      </c>
      <c r="M12">
        <f t="shared" si="2"/>
        <v>1988</v>
      </c>
      <c r="N12">
        <f t="shared" si="0"/>
        <v>2.87</v>
      </c>
      <c r="O12">
        <f>E12</f>
        <v>1.97</v>
      </c>
      <c r="P12" s="2">
        <f t="shared" si="3"/>
        <v>1.97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2.5155477901573056</v>
      </c>
      <c r="I13">
        <f>(0.67*G12+0.33*G15)</f>
        <v>-0.5242514994994063</v>
      </c>
      <c r="J13">
        <f t="shared" si="5"/>
        <v>1.9912962906578993</v>
      </c>
      <c r="M13">
        <f t="shared" si="2"/>
        <v>1989</v>
      </c>
      <c r="N13">
        <f t="shared" si="0"/>
        <v>2.87</v>
      </c>
      <c r="P13" s="2">
        <f t="shared" si="3"/>
        <v>1.9912962906578993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2.4899427185457368</v>
      </c>
      <c r="I14">
        <f>(0.33*G12+0.67*G15)</f>
        <v>-0.50278370514123849</v>
      </c>
      <c r="J14">
        <f t="shared" si="5"/>
        <v>1.9871590134044983</v>
      </c>
      <c r="M14">
        <f t="shared" si="2"/>
        <v>1990</v>
      </c>
      <c r="N14">
        <f t="shared" si="0"/>
        <v>2.84</v>
      </c>
      <c r="P14" s="2">
        <f t="shared" si="3"/>
        <v>1.9871590134044983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Gas_Prices!AJ27</f>
        <v>1.8109999999999999</v>
      </c>
      <c r="F15">
        <f t="shared" si="1"/>
        <v>2.2929473164994874</v>
      </c>
      <c r="G15">
        <f>E15-F15</f>
        <v>-0.48194731649948741</v>
      </c>
      <c r="H15">
        <f>G15^2</f>
        <v>0.23227321588105709</v>
      </c>
      <c r="I15">
        <f>G15</f>
        <v>-0.48194731649948741</v>
      </c>
      <c r="J15">
        <f t="shared" si="5"/>
        <v>1.8109999999999999</v>
      </c>
      <c r="M15">
        <f t="shared" si="2"/>
        <v>1991</v>
      </c>
      <c r="N15">
        <f t="shared" si="0"/>
        <v>2.61</v>
      </c>
      <c r="O15">
        <f>E15</f>
        <v>1.8109999999999999</v>
      </c>
      <c r="P15" s="2">
        <f t="shared" si="3"/>
        <v>1.8109999999999999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2.4071487775011073</v>
      </c>
      <c r="I16">
        <f>(0.67*G15+0.33*G18)</f>
        <v>-0.46979509969399341</v>
      </c>
      <c r="J16">
        <f t="shared" si="5"/>
        <v>1.9373536778071139</v>
      </c>
      <c r="M16">
        <f t="shared" si="2"/>
        <v>1992</v>
      </c>
      <c r="N16">
        <f t="shared" si="0"/>
        <v>2.75</v>
      </c>
      <c r="P16" s="2">
        <f t="shared" si="3"/>
        <v>1.9373536778071139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2.6152086645066932</v>
      </c>
      <c r="I17">
        <f>(0.33*G15+0.67*G18)</f>
        <v>-0.45727463389439349</v>
      </c>
      <c r="J17">
        <f t="shared" si="5"/>
        <v>2.1579340306122998</v>
      </c>
      <c r="M17">
        <f t="shared" si="2"/>
        <v>1993</v>
      </c>
      <c r="N17">
        <f t="shared" si="0"/>
        <v>2.99</v>
      </c>
      <c r="P17" s="2">
        <f t="shared" si="3"/>
        <v>2.1579340306122998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Gas_Prices!AJ30</f>
        <v>2.15</v>
      </c>
      <c r="F18">
        <f t="shared" si="1"/>
        <v>2.5951224170888993</v>
      </c>
      <c r="G18">
        <f>E18-F18</f>
        <v>-0.44512241708889944</v>
      </c>
      <c r="H18">
        <f>G18^2</f>
        <v>0.19813396619506415</v>
      </c>
      <c r="I18">
        <f>G18</f>
        <v>-0.44512241708889944</v>
      </c>
      <c r="J18">
        <f t="shared" si="5"/>
        <v>2.15</v>
      </c>
      <c r="M18">
        <f t="shared" si="2"/>
        <v>1994</v>
      </c>
      <c r="N18">
        <f t="shared" si="0"/>
        <v>2.96</v>
      </c>
      <c r="O18">
        <f>E18</f>
        <v>2.15</v>
      </c>
      <c r="P18" s="2">
        <f t="shared" si="3"/>
        <v>2.15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2.321311800207944</v>
      </c>
      <c r="I19">
        <f>0.75*G18+0.25*G22</f>
        <v>-0.40762434018288829</v>
      </c>
      <c r="J19">
        <f t="shared" si="5"/>
        <v>1.9136874600250557</v>
      </c>
      <c r="M19">
        <f t="shared" si="2"/>
        <v>1995</v>
      </c>
      <c r="N19">
        <f t="shared" si="0"/>
        <v>2.64</v>
      </c>
      <c r="P19" s="2">
        <f t="shared" si="3"/>
        <v>1.9136874600250557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2.902870015015659</v>
      </c>
      <c r="I20">
        <f>0.5*G18+0.5*G22</f>
        <v>-0.37012626327687714</v>
      </c>
      <c r="J20">
        <f t="shared" si="5"/>
        <v>2.5327437517387819</v>
      </c>
      <c r="M20">
        <f t="shared" si="2"/>
        <v>1996</v>
      </c>
      <c r="N20">
        <f t="shared" si="0"/>
        <v>3.33</v>
      </c>
      <c r="P20" s="2">
        <f t="shared" si="3"/>
        <v>2.5327437517387819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3.0638320403716515</v>
      </c>
      <c r="I21">
        <f>0.25*G18+0.75*G22</f>
        <v>-0.332628186370866</v>
      </c>
      <c r="J21">
        <f t="shared" si="5"/>
        <v>2.7312038540007855</v>
      </c>
      <c r="M21">
        <f t="shared" si="2"/>
        <v>1997</v>
      </c>
      <c r="N21">
        <f t="shared" si="0"/>
        <v>3.5</v>
      </c>
      <c r="P21" s="2">
        <f t="shared" si="3"/>
        <v>2.7312038540007855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Gas_Prices!AJ34</f>
        <v>2.38</v>
      </c>
      <c r="F22">
        <f t="shared" si="1"/>
        <v>2.6751301094648547</v>
      </c>
      <c r="G22">
        <f>E22-F22</f>
        <v>-0.29513010946485485</v>
      </c>
      <c r="H22">
        <f>G22^2</f>
        <v>8.7101781512737203E-2</v>
      </c>
      <c r="I22">
        <f>G22</f>
        <v>-0.29513010946485485</v>
      </c>
      <c r="J22">
        <f t="shared" si="5"/>
        <v>2.38</v>
      </c>
      <c r="M22">
        <f t="shared" si="2"/>
        <v>1998</v>
      </c>
      <c r="N22">
        <f t="shared" si="0"/>
        <v>3.04</v>
      </c>
      <c r="O22">
        <f>E22</f>
        <v>2.38</v>
      </c>
      <c r="P22" s="2">
        <f t="shared" si="3"/>
        <v>2.38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2.6645523630934527</v>
      </c>
      <c r="I23">
        <f>0.75*G22+0.25*G26</f>
        <v>-0.24240743121966812</v>
      </c>
      <c r="J23">
        <f t="shared" si="5"/>
        <v>2.4221449318737847</v>
      </c>
      <c r="M23">
        <f t="shared" si="2"/>
        <v>1999</v>
      </c>
      <c r="N23">
        <f t="shared" si="0"/>
        <v>3.04</v>
      </c>
      <c r="P23" s="2">
        <f t="shared" si="3"/>
        <v>2.4221449318737847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3.7741054662614331</v>
      </c>
      <c r="I24">
        <f>0.5*G22+0.5*G26</f>
        <v>-0.1896847529744814</v>
      </c>
      <c r="J24">
        <f t="shared" si="5"/>
        <v>3.5844207132869519</v>
      </c>
      <c r="M24">
        <f t="shared" si="2"/>
        <v>2000</v>
      </c>
      <c r="N24">
        <f t="shared" si="0"/>
        <v>4.34</v>
      </c>
      <c r="P24" s="2">
        <f t="shared" si="3"/>
        <v>3.5844207132869519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4.4441258876002667</v>
      </c>
      <c r="I25">
        <f>0.25*G22+0.75*G26</f>
        <v>-0.13696207472929467</v>
      </c>
      <c r="J25">
        <f t="shared" si="5"/>
        <v>4.3071638128709724</v>
      </c>
      <c r="M25">
        <f t="shared" si="2"/>
        <v>2001</v>
      </c>
      <c r="N25">
        <f t="shared" si="0"/>
        <v>5.09</v>
      </c>
      <c r="P25" s="2">
        <f t="shared" si="3"/>
        <v>4.3071638128709724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Gas_Prices!AJ38</f>
        <v>3.37</v>
      </c>
      <c r="F26">
        <f t="shared" si="1"/>
        <v>3.454239396484108</v>
      </c>
      <c r="G26">
        <f>E26-F26</f>
        <v>-8.4239396484107942E-2</v>
      </c>
      <c r="H26">
        <f>G26^2</f>
        <v>7.0962759200067374E-3</v>
      </c>
      <c r="I26">
        <f>G26</f>
        <v>-8.4239396484107942E-2</v>
      </c>
      <c r="J26">
        <f t="shared" si="5"/>
        <v>3.37</v>
      </c>
      <c r="M26">
        <f t="shared" si="2"/>
        <v>2002</v>
      </c>
      <c r="N26">
        <f t="shared" si="0"/>
        <v>3.91</v>
      </c>
      <c r="O26">
        <f>E26</f>
        <v>3.37</v>
      </c>
      <c r="P26" s="2">
        <f t="shared" si="3"/>
        <v>3.37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4.9719444980960308</v>
      </c>
      <c r="I27">
        <f>0.75*G26+0.25*G30</f>
        <v>0.12197608400037696</v>
      </c>
      <c r="J27">
        <f t="shared" si="5"/>
        <v>5.0939205820964073</v>
      </c>
      <c r="M27">
        <f t="shared" si="2"/>
        <v>2003</v>
      </c>
      <c r="N27">
        <f t="shared" si="0"/>
        <v>5.72</v>
      </c>
      <c r="P27" s="2">
        <f t="shared" si="3"/>
        <v>5.0939205820964073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5.5598071582708846</v>
      </c>
      <c r="I28">
        <f>0.5*G26+0.5*G30</f>
        <v>0.32819156448486186</v>
      </c>
      <c r="J28">
        <f t="shared" si="5"/>
        <v>5.8879987227557464</v>
      </c>
      <c r="M28">
        <f t="shared" si="2"/>
        <v>2004</v>
      </c>
      <c r="N28">
        <f t="shared" si="0"/>
        <v>6.36</v>
      </c>
      <c r="P28" s="2">
        <f t="shared" si="3"/>
        <v>5.8879987227557464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7.2559237252806339</v>
      </c>
      <c r="I29">
        <f>0.25*G26+0.75*G30</f>
        <v>0.53440704496934677</v>
      </c>
      <c r="J29">
        <f t="shared" si="5"/>
        <v>7.7903307702499802</v>
      </c>
      <c r="M29">
        <f t="shared" si="2"/>
        <v>2005</v>
      </c>
      <c r="N29">
        <f t="shared" si="0"/>
        <v>8.33</v>
      </c>
      <c r="P29" s="2">
        <f t="shared" si="3"/>
        <v>7.7903307702499802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Gas_Prices!AJ42</f>
        <v>7.47</v>
      </c>
      <c r="F30">
        <f t="shared" si="1"/>
        <v>6.7293774745461681</v>
      </c>
      <c r="G30">
        <f>E30-F30</f>
        <v>0.74062252545383167</v>
      </c>
      <c r="H30">
        <f>G30^2</f>
        <v>0.54852172520961151</v>
      </c>
      <c r="I30">
        <f>G30</f>
        <v>0.74062252545383167</v>
      </c>
      <c r="J30">
        <f t="shared" si="5"/>
        <v>7.47</v>
      </c>
      <c r="M30">
        <f t="shared" si="2"/>
        <v>2006</v>
      </c>
      <c r="N30">
        <f t="shared" si="0"/>
        <v>7.66</v>
      </c>
      <c r="O30">
        <f>E30</f>
        <v>7.47</v>
      </c>
      <c r="P30" s="2">
        <f t="shared" si="3"/>
        <v>7.47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6.5603403273358003</v>
      </c>
      <c r="I31">
        <f>0.75*G30+0.25*G34</f>
        <v>0.59474630842305642</v>
      </c>
      <c r="J31">
        <f t="shared" si="5"/>
        <v>7.1550866357588569</v>
      </c>
      <c r="M31">
        <f t="shared" si="2"/>
        <v>2007</v>
      </c>
      <c r="N31">
        <f t="shared" si="0"/>
        <v>7.48</v>
      </c>
      <c r="P31" s="2">
        <f t="shared" si="3"/>
        <v>7.1550866357588569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8.1949257923308707</v>
      </c>
      <c r="I32">
        <f>0.5*G30+0.5*G34</f>
        <v>0.44887009139228118</v>
      </c>
      <c r="J32">
        <f t="shared" si="5"/>
        <v>8.6437958837231523</v>
      </c>
      <c r="M32">
        <f t="shared" si="2"/>
        <v>2008</v>
      </c>
      <c r="N32">
        <f t="shared" si="0"/>
        <v>9.4</v>
      </c>
      <c r="P32" s="2">
        <f t="shared" si="3"/>
        <v>8.6437958837231523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4.6543663602614407</v>
      </c>
      <c r="I33">
        <f>0.25*G30+0.75*G34</f>
        <v>0.30299387436150593</v>
      </c>
      <c r="J33">
        <f t="shared" si="5"/>
        <v>4.9573602346229464</v>
      </c>
      <c r="M33">
        <f t="shared" si="2"/>
        <v>2009</v>
      </c>
      <c r="N33">
        <f t="shared" si="0"/>
        <v>5.2</v>
      </c>
      <c r="P33" s="2">
        <f t="shared" si="3"/>
        <v>4.9573602346229464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Gas_Prices!AJ46</f>
        <v>4.8600000000000003</v>
      </c>
      <c r="F34">
        <f>$H$3*D34+$I$3*D33</f>
        <v>4.7028823426692696</v>
      </c>
      <c r="G34">
        <f>E34-F34</f>
        <v>0.15711765733073069</v>
      </c>
      <c r="H34">
        <f>G34^2</f>
        <v>2.4685958245096909E-2</v>
      </c>
      <c r="I34">
        <f>G34</f>
        <v>0.15711765733073069</v>
      </c>
      <c r="J34">
        <f>F34+I34</f>
        <v>4.8600000000000003</v>
      </c>
      <c r="M34">
        <f>C34</f>
        <v>2010</v>
      </c>
      <c r="N34">
        <f t="shared" si="0"/>
        <v>5.37</v>
      </c>
      <c r="O34">
        <f>E34</f>
        <v>4.8600000000000003</v>
      </c>
      <c r="P34" s="2">
        <f>J34</f>
        <v>4.8600000000000003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4.3995306504677005</v>
      </c>
      <c r="I35">
        <f>0.75*G34+0.25*G38</f>
        <v>0.12530677735238216</v>
      </c>
      <c r="J35">
        <f t="shared" ref="J35:J42" si="7">F35+I35</f>
        <v>4.5248374278200831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4.5248374278200831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3.3499795019732415</v>
      </c>
      <c r="I36">
        <f>0.5*G34+0.5*G38</f>
        <v>9.3495897374033632E-2</v>
      </c>
      <c r="J36">
        <f t="shared" si="7"/>
        <v>3.4434753993472751</v>
      </c>
      <c r="M36">
        <f t="shared" si="8"/>
        <v>2012</v>
      </c>
      <c r="N36">
        <f t="shared" si="0"/>
        <v>3.79</v>
      </c>
      <c r="P36" s="2">
        <f t="shared" si="9"/>
        <v>3.4434753993472751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3.962052269277438</v>
      </c>
      <c r="I37">
        <f>0.25*G34+0.75*G38</f>
        <v>6.1685017395685104E-2</v>
      </c>
      <c r="J37">
        <f t="shared" si="7"/>
        <v>4.0237372866731231</v>
      </c>
      <c r="M37">
        <f t="shared" si="8"/>
        <v>2013</v>
      </c>
      <c r="N37">
        <f t="shared" si="0"/>
        <v>4.54</v>
      </c>
      <c r="P37" s="2">
        <f t="shared" si="9"/>
        <v>4.0237372866731231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Gas_Prices!AJ50</f>
        <v>4.82</v>
      </c>
      <c r="F38">
        <f t="shared" si="6"/>
        <v>4.7901258625826637</v>
      </c>
      <c r="G38">
        <f>E38-F38</f>
        <v>2.9874137417336577E-2</v>
      </c>
      <c r="H38">
        <f>G38^2</f>
        <v>8.9246408642990928E-4</v>
      </c>
      <c r="I38">
        <f>G38</f>
        <v>2.9874137417336577E-2</v>
      </c>
      <c r="J38">
        <f t="shared" si="7"/>
        <v>4.82</v>
      </c>
      <c r="M38">
        <f t="shared" si="8"/>
        <v>2014</v>
      </c>
      <c r="N38">
        <f t="shared" si="0"/>
        <v>5.49</v>
      </c>
      <c r="O38">
        <f>E38</f>
        <v>4.82</v>
      </c>
      <c r="P38" s="2">
        <f t="shared" si="9"/>
        <v>4.82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3.4036922697134058</v>
      </c>
      <c r="I39">
        <f t="shared" ref="I39:I42" si="10">I38</f>
        <v>2.9874137417336577E-2</v>
      </c>
      <c r="J39">
        <f t="shared" si="7"/>
        <v>3.4335664071307423</v>
      </c>
      <c r="M39">
        <f t="shared" si="8"/>
        <v>2015</v>
      </c>
      <c r="N39">
        <f t="shared" si="0"/>
        <v>3.84</v>
      </c>
      <c r="P39" s="2">
        <f t="shared" si="9"/>
        <v>3.4335664071307423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3.015814374689763</v>
      </c>
      <c r="I40">
        <f t="shared" si="10"/>
        <v>2.9874137417336577E-2</v>
      </c>
      <c r="J40">
        <f t="shared" si="7"/>
        <v>3.0456885121070996</v>
      </c>
      <c r="M40">
        <f t="shared" si="8"/>
        <v>2016</v>
      </c>
      <c r="N40">
        <f t="shared" si="0"/>
        <v>3.43</v>
      </c>
      <c r="P40" s="2">
        <f t="shared" si="9"/>
        <v>3.0456885121070996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3.4843477201080151</v>
      </c>
      <c r="I41">
        <f t="shared" si="10"/>
        <v>2.9874137417336577E-2</v>
      </c>
      <c r="J41">
        <f t="shared" si="7"/>
        <v>3.5142218575253517</v>
      </c>
      <c r="M41">
        <f t="shared" si="8"/>
        <v>2017</v>
      </c>
      <c r="N41">
        <f t="shared" si="0"/>
        <v>3.99</v>
      </c>
      <c r="P41" s="2">
        <f t="shared" si="9"/>
        <v>3.5142218575253517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3.6081802868769541</v>
      </c>
      <c r="I42">
        <f t="shared" si="10"/>
        <v>2.9874137417336577E-2</v>
      </c>
      <c r="J42">
        <f t="shared" si="7"/>
        <v>3.6380544242942907</v>
      </c>
      <c r="M42">
        <f t="shared" si="8"/>
        <v>2018</v>
      </c>
      <c r="N42">
        <f t="shared" si="0"/>
        <v>4.12</v>
      </c>
      <c r="P42" s="2">
        <f t="shared" si="9"/>
        <v>3.6380544242942907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P42"/>
  <sheetViews>
    <sheetView topLeftCell="A6" workbookViewId="0">
      <selection activeCell="C34" sqref="C34:P42"/>
    </sheetView>
  </sheetViews>
  <sheetFormatPr defaultRowHeight="12.75" x14ac:dyDescent="0.2"/>
  <cols>
    <col min="9" max="9" width="11.140625" customWidth="1"/>
    <col min="10" max="10" width="10" customWidth="1"/>
  </cols>
  <sheetData>
    <row r="2" spans="3:16" x14ac:dyDescent="0.2">
      <c r="K2" s="9" t="s">
        <v>35</v>
      </c>
    </row>
    <row r="3" spans="3:16" x14ac:dyDescent="0.2">
      <c r="H3" s="4">
        <v>0.92390402355123358</v>
      </c>
      <c r="I3" s="4">
        <v>0.21044972259922545</v>
      </c>
      <c r="K3">
        <v>0</v>
      </c>
    </row>
    <row r="4" spans="3:16" x14ac:dyDescent="0.2">
      <c r="H4">
        <f>SUM(H9:H38)</f>
        <v>0.91897359690346925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-6.1396272858049272E-2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4.6403278730869202</v>
      </c>
      <c r="I8">
        <f>G9</f>
        <v>-6.1396272858049272E-2</v>
      </c>
      <c r="J8">
        <f>F8+I8</f>
        <v>4.5789316002288709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4.5789316002288709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Gas_Prices!AK21</f>
        <v>4.34</v>
      </c>
      <c r="F9">
        <f t="shared" si="1"/>
        <v>4.4013962728580491</v>
      </c>
      <c r="G9">
        <f>E9-F9</f>
        <v>-6.1396272858049272E-2</v>
      </c>
      <c r="H9">
        <f>G9^2</f>
        <v>3.7695023208600379E-3</v>
      </c>
      <c r="I9">
        <f>G9</f>
        <v>-6.1396272858049272E-2</v>
      </c>
      <c r="J9">
        <f t="shared" ref="J9:J33" si="5">F9+I9</f>
        <v>4.34</v>
      </c>
      <c r="M9">
        <f t="shared" si="2"/>
        <v>1985</v>
      </c>
      <c r="N9">
        <f t="shared" si="0"/>
        <v>3.83</v>
      </c>
      <c r="O9">
        <f>E9</f>
        <v>4.34</v>
      </c>
      <c r="P9" s="2">
        <f t="shared" si="3"/>
        <v>4.34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3.707081071505907</v>
      </c>
      <c r="I10">
        <f>(0.67*G9+0.33*G12)</f>
        <v>-7.4592967624837969E-2</v>
      </c>
      <c r="J10">
        <f t="shared" si="5"/>
        <v>3.632488103881069</v>
      </c>
      <c r="M10">
        <f t="shared" si="2"/>
        <v>1986</v>
      </c>
      <c r="N10">
        <f t="shared" si="0"/>
        <v>3.14</v>
      </c>
      <c r="P10" s="2">
        <f t="shared" si="3"/>
        <v>3.632488103881069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3.293938596082584</v>
      </c>
      <c r="I11">
        <f>(0.33*G9+0.67*G12)</f>
        <v>-8.8189562233044499E-2</v>
      </c>
      <c r="J11">
        <f t="shared" si="5"/>
        <v>3.2057490338495396</v>
      </c>
      <c r="M11">
        <f t="shared" si="2"/>
        <v>1987</v>
      </c>
      <c r="N11">
        <f t="shared" si="0"/>
        <v>2.85</v>
      </c>
      <c r="P11" s="2">
        <f t="shared" si="3"/>
        <v>3.2057490338495396</v>
      </c>
    </row>
    <row r="12" spans="3:16" x14ac:dyDescent="0.2">
      <c r="C12">
        <f t="shared" si="4"/>
        <v>1988</v>
      </c>
      <c r="D12">
        <f>'Gas-311'!D12</f>
        <v>2.87</v>
      </c>
      <c r="E12">
        <f>Gas_Prices!AK24</f>
        <v>3.15</v>
      </c>
      <c r="F12">
        <f t="shared" si="1"/>
        <v>3.2513862569998331</v>
      </c>
      <c r="G12">
        <f>E12-F12</f>
        <v>-0.10138625699983317</v>
      </c>
      <c r="H12">
        <f>G12^2</f>
        <v>1.0279173108436221E-2</v>
      </c>
      <c r="I12">
        <f>G12</f>
        <v>-0.10138625699983317</v>
      </c>
      <c r="J12">
        <f t="shared" si="5"/>
        <v>3.15</v>
      </c>
      <c r="M12">
        <f t="shared" si="2"/>
        <v>1988</v>
      </c>
      <c r="N12">
        <f t="shared" si="0"/>
        <v>2.87</v>
      </c>
      <c r="O12">
        <f>E12</f>
        <v>3.15</v>
      </c>
      <c r="P12" s="2">
        <f t="shared" si="3"/>
        <v>3.15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3.2555952514518176</v>
      </c>
      <c r="I13">
        <f>(0.67*G12+0.33*G15)</f>
        <v>-2.6370807694559836E-2</v>
      </c>
      <c r="J13">
        <f t="shared" si="5"/>
        <v>3.2292244437572579</v>
      </c>
      <c r="M13">
        <f t="shared" si="2"/>
        <v>1989</v>
      </c>
      <c r="N13">
        <f t="shared" si="0"/>
        <v>2.87</v>
      </c>
      <c r="P13" s="2">
        <f t="shared" si="3"/>
        <v>3.2292244437572579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3.2278781307452804</v>
      </c>
      <c r="I14">
        <f>(0.33*G12+0.67*G15)</f>
        <v>5.0917837044206646E-2</v>
      </c>
      <c r="J14">
        <f t="shared" si="5"/>
        <v>3.2787959677894869</v>
      </c>
      <c r="M14">
        <f t="shared" si="2"/>
        <v>1990</v>
      </c>
      <c r="N14">
        <f t="shared" si="0"/>
        <v>2.84</v>
      </c>
      <c r="P14" s="2">
        <f t="shared" si="3"/>
        <v>3.2787959677894869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Gas_Prices!AK27</f>
        <v>3.1349999999999998</v>
      </c>
      <c r="F15">
        <f t="shared" si="1"/>
        <v>3.0090667136505198</v>
      </c>
      <c r="G15">
        <f>E15-F15</f>
        <v>0.12593328634947998</v>
      </c>
      <c r="H15">
        <f>G15^2</f>
        <v>1.5859192610780119E-2</v>
      </c>
      <c r="I15">
        <f>G15</f>
        <v>0.12593328634947998</v>
      </c>
      <c r="J15">
        <f t="shared" si="5"/>
        <v>3.1349999999999998</v>
      </c>
      <c r="M15">
        <f t="shared" si="2"/>
        <v>1991</v>
      </c>
      <c r="N15">
        <f t="shared" si="0"/>
        <v>2.61</v>
      </c>
      <c r="O15">
        <f>E15</f>
        <v>3.1349999999999998</v>
      </c>
      <c r="P15" s="2">
        <f t="shared" si="3"/>
        <v>3.1349999999999998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3.0900098407498708</v>
      </c>
      <c r="I16">
        <f>(0.67*G15+0.33*G18)</f>
        <v>0.13585511036065104</v>
      </c>
      <c r="J16">
        <f t="shared" si="5"/>
        <v>3.225864951110522</v>
      </c>
      <c r="M16">
        <f t="shared" si="2"/>
        <v>1992</v>
      </c>
      <c r="N16">
        <f t="shared" si="0"/>
        <v>2.75</v>
      </c>
      <c r="P16" s="2">
        <f t="shared" si="3"/>
        <v>3.225864951110522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3.3412097675660588</v>
      </c>
      <c r="I17">
        <f>(0.33*G15+0.67*G18)</f>
        <v>0.14607759570549395</v>
      </c>
      <c r="J17">
        <f t="shared" si="5"/>
        <v>3.4872873632715526</v>
      </c>
      <c r="M17">
        <f t="shared" si="2"/>
        <v>1993</v>
      </c>
      <c r="N17">
        <f t="shared" si="0"/>
        <v>2.99</v>
      </c>
      <c r="P17" s="2">
        <f t="shared" si="3"/>
        <v>3.4872873632715526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Gas_Prices!AK30</f>
        <v>3.52</v>
      </c>
      <c r="F18">
        <f t="shared" si="1"/>
        <v>3.364000580283335</v>
      </c>
      <c r="G18">
        <f>E18-F18</f>
        <v>0.15599941971666498</v>
      </c>
      <c r="H18">
        <f>G18^2</f>
        <v>2.4335818951936202E-2</v>
      </c>
      <c r="I18">
        <f>G18</f>
        <v>0.15599941971666498</v>
      </c>
      <c r="J18">
        <f t="shared" si="5"/>
        <v>3.52</v>
      </c>
      <c r="M18">
        <f t="shared" si="2"/>
        <v>1994</v>
      </c>
      <c r="N18">
        <f t="shared" si="0"/>
        <v>2.96</v>
      </c>
      <c r="O18">
        <f>E18</f>
        <v>3.52</v>
      </c>
      <c r="P18" s="2">
        <f t="shared" si="3"/>
        <v>3.52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3.0620378010689642</v>
      </c>
      <c r="I19">
        <f>0.75*G18+0.25*G22</f>
        <v>0.10068899961423894</v>
      </c>
      <c r="J19">
        <f t="shared" si="5"/>
        <v>3.162726800683203</v>
      </c>
      <c r="M19">
        <f t="shared" si="2"/>
        <v>1995</v>
      </c>
      <c r="N19">
        <f t="shared" si="0"/>
        <v>2.64</v>
      </c>
      <c r="P19" s="2">
        <f t="shared" si="3"/>
        <v>3.162726800683203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3.6321876660875634</v>
      </c>
      <c r="I20">
        <f>0.5*G18+0.5*G22</f>
        <v>4.53785795118129E-2</v>
      </c>
      <c r="J20">
        <f t="shared" si="5"/>
        <v>3.6775662455993761</v>
      </c>
      <c r="M20">
        <f t="shared" si="2"/>
        <v>1996</v>
      </c>
      <c r="N20">
        <f t="shared" si="0"/>
        <v>3.33</v>
      </c>
      <c r="P20" s="2">
        <f t="shared" si="3"/>
        <v>3.6775662455993761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3.9344616586847385</v>
      </c>
      <c r="I21">
        <f>0.25*G18+0.75*G22</f>
        <v>-9.9318405906131391E-3</v>
      </c>
      <c r="J21">
        <f t="shared" si="5"/>
        <v>3.9245298180941255</v>
      </c>
      <c r="M21">
        <f t="shared" si="2"/>
        <v>1997</v>
      </c>
      <c r="N21">
        <f t="shared" si="0"/>
        <v>3.5</v>
      </c>
      <c r="P21" s="2">
        <f t="shared" si="3"/>
        <v>3.9245298180941255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Gas_Prices!AK34</f>
        <v>3.48</v>
      </c>
      <c r="F22">
        <f t="shared" si="1"/>
        <v>3.5452422606930392</v>
      </c>
      <c r="G22">
        <f>E22-F22</f>
        <v>-6.5242260693039178E-2</v>
      </c>
      <c r="H22">
        <f>G22^2</f>
        <v>4.256552580338485E-3</v>
      </c>
      <c r="I22">
        <f>G22</f>
        <v>-6.5242260693039178E-2</v>
      </c>
      <c r="J22">
        <f t="shared" si="5"/>
        <v>3.48</v>
      </c>
      <c r="M22">
        <f t="shared" si="2"/>
        <v>1998</v>
      </c>
      <c r="N22">
        <f t="shared" si="0"/>
        <v>3.04</v>
      </c>
      <c r="O22">
        <f>E22</f>
        <v>3.48</v>
      </c>
      <c r="P22" s="2">
        <f t="shared" si="3"/>
        <v>3.48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3.4484353882973955</v>
      </c>
      <c r="I23">
        <f>0.75*G22+0.25*G26</f>
        <v>2.5154849451375361E-2</v>
      </c>
      <c r="J23">
        <f t="shared" si="5"/>
        <v>3.4735902377487706</v>
      </c>
      <c r="M23">
        <f t="shared" si="2"/>
        <v>1999</v>
      </c>
      <c r="N23">
        <f t="shared" si="0"/>
        <v>3.04</v>
      </c>
      <c r="P23" s="2">
        <f t="shared" si="3"/>
        <v>3.4735902377487706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4.6495106189139994</v>
      </c>
      <c r="I24">
        <f>0.5*G22+0.5*G26</f>
        <v>0.1155519595957899</v>
      </c>
      <c r="J24">
        <f t="shared" si="5"/>
        <v>4.7650625785097898</v>
      </c>
      <c r="M24">
        <f t="shared" si="2"/>
        <v>2000</v>
      </c>
      <c r="N24">
        <f t="shared" si="0"/>
        <v>4.34</v>
      </c>
      <c r="P24" s="2">
        <f t="shared" si="3"/>
        <v>4.7650625785097898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5.616023275956417</v>
      </c>
      <c r="I25">
        <f>0.25*G22+0.75*G26</f>
        <v>0.20594906974020444</v>
      </c>
      <c r="J25">
        <f t="shared" si="5"/>
        <v>5.8219723456966213</v>
      </c>
      <c r="M25">
        <f t="shared" si="2"/>
        <v>2001</v>
      </c>
      <c r="N25">
        <f t="shared" si="0"/>
        <v>5.09</v>
      </c>
      <c r="P25" s="2">
        <f t="shared" si="3"/>
        <v>5.8219723456966213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Gas_Prices!AK38</f>
        <v>4.9800000000000004</v>
      </c>
      <c r="F26">
        <f t="shared" si="1"/>
        <v>4.6836538201153814</v>
      </c>
      <c r="G26">
        <f>E26-F26</f>
        <v>0.29634617988461898</v>
      </c>
      <c r="H26">
        <f>G26^2</f>
        <v>8.782105833220695E-2</v>
      </c>
      <c r="I26">
        <f>G26</f>
        <v>0.29634617988461898</v>
      </c>
      <c r="J26">
        <f t="shared" si="5"/>
        <v>4.9800000000000004</v>
      </c>
      <c r="M26">
        <f t="shared" si="2"/>
        <v>2002</v>
      </c>
      <c r="N26">
        <f t="shared" si="0"/>
        <v>3.91</v>
      </c>
      <c r="O26">
        <f>E26</f>
        <v>4.9800000000000004</v>
      </c>
      <c r="P26" s="2">
        <f t="shared" si="3"/>
        <v>4.9800000000000004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6.1075894300760272</v>
      </c>
      <c r="I27">
        <f>0.75*G26+0.25*G30</f>
        <v>0.26972188249996476</v>
      </c>
      <c r="J27">
        <f t="shared" si="5"/>
        <v>6.3773113125759924</v>
      </c>
      <c r="M27">
        <f t="shared" si="2"/>
        <v>2003</v>
      </c>
      <c r="N27">
        <f t="shared" si="0"/>
        <v>5.72</v>
      </c>
      <c r="P27" s="2">
        <f t="shared" si="3"/>
        <v>6.3773113125759924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7.0798020030534152</v>
      </c>
      <c r="I28">
        <f>0.5*G26+0.5*G30</f>
        <v>0.24309758511531054</v>
      </c>
      <c r="J28">
        <f t="shared" si="5"/>
        <v>7.3228995881687258</v>
      </c>
      <c r="M28">
        <f t="shared" si="2"/>
        <v>2004</v>
      </c>
      <c r="N28">
        <f t="shared" si="0"/>
        <v>6.36</v>
      </c>
      <c r="P28" s="2">
        <f t="shared" si="3"/>
        <v>7.3228995881687258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9.0345807519128503</v>
      </c>
      <c r="I29">
        <f>0.25*G26+0.75*G30</f>
        <v>0.21647328773065633</v>
      </c>
      <c r="J29">
        <f t="shared" si="5"/>
        <v>9.2510540396435061</v>
      </c>
      <c r="M29">
        <f t="shared" si="2"/>
        <v>2005</v>
      </c>
      <c r="N29">
        <f t="shared" si="0"/>
        <v>8.33</v>
      </c>
      <c r="P29" s="2">
        <f t="shared" si="3"/>
        <v>9.2510540396435061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Gas_Prices!AK42</f>
        <v>9.02</v>
      </c>
      <c r="F30">
        <f t="shared" si="1"/>
        <v>8.8301510096539975</v>
      </c>
      <c r="G30">
        <f>E30-F30</f>
        <v>0.18984899034600211</v>
      </c>
      <c r="H30">
        <f>G30^2</f>
        <v>3.6042639135396404E-2</v>
      </c>
      <c r="I30">
        <f>G30</f>
        <v>0.18984899034600211</v>
      </c>
      <c r="J30">
        <f t="shared" si="5"/>
        <v>9.02</v>
      </c>
      <c r="M30">
        <f t="shared" si="2"/>
        <v>2006</v>
      </c>
      <c r="N30">
        <f t="shared" si="0"/>
        <v>7.66</v>
      </c>
      <c r="O30">
        <f>E30</f>
        <v>9.02</v>
      </c>
      <c r="P30" s="2">
        <f t="shared" si="3"/>
        <v>9.02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8.5228469712732942</v>
      </c>
      <c r="I31">
        <f>0.75*G30+0.25*G34</f>
        <v>0.24096095176297738</v>
      </c>
      <c r="J31">
        <f t="shared" si="5"/>
        <v>8.7638079230362713</v>
      </c>
      <c r="M31">
        <f t="shared" si="2"/>
        <v>2007</v>
      </c>
      <c r="N31">
        <f t="shared" si="0"/>
        <v>7.48</v>
      </c>
      <c r="P31" s="2">
        <f t="shared" si="3"/>
        <v>8.7638079230362713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10.258861746423802</v>
      </c>
      <c r="I32">
        <f>0.5*G30+0.5*G34</f>
        <v>0.29207291317995265</v>
      </c>
      <c r="J32">
        <f t="shared" si="5"/>
        <v>10.550934659603755</v>
      </c>
      <c r="M32">
        <f t="shared" si="2"/>
        <v>2008</v>
      </c>
      <c r="N32">
        <f t="shared" si="0"/>
        <v>9.4</v>
      </c>
      <c r="P32" s="2">
        <f t="shared" si="3"/>
        <v>10.550934659603755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6.7825283148991344</v>
      </c>
      <c r="I33">
        <f>0.25*G30+0.75*G34</f>
        <v>0.34318487459692792</v>
      </c>
      <c r="J33">
        <f t="shared" si="5"/>
        <v>7.1257131894960626</v>
      </c>
      <c r="M33">
        <f t="shared" si="2"/>
        <v>2009</v>
      </c>
      <c r="N33">
        <f t="shared" si="0"/>
        <v>5.2</v>
      </c>
      <c r="P33" s="2">
        <f t="shared" si="3"/>
        <v>7.1257131894960626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Gas_Prices!AK46</f>
        <v>6.45</v>
      </c>
      <c r="F34">
        <f>$H$3*D34+$I$3*D33</f>
        <v>6.055703163986097</v>
      </c>
      <c r="G34">
        <f>E34-F34</f>
        <v>0.3942968360139032</v>
      </c>
      <c r="H34">
        <f>G34^2</f>
        <v>0.15546999489057486</v>
      </c>
      <c r="I34">
        <f>G34</f>
        <v>0.3942968360139032</v>
      </c>
      <c r="J34">
        <f>F34+I34</f>
        <v>6.45</v>
      </c>
      <c r="M34">
        <f>C34</f>
        <v>2010</v>
      </c>
      <c r="N34">
        <f t="shared" si="0"/>
        <v>5.37</v>
      </c>
      <c r="O34">
        <f>E34</f>
        <v>6.45</v>
      </c>
      <c r="P34" s="2">
        <f>J34</f>
        <v>6.45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5.7588741683495206</v>
      </c>
      <c r="I35">
        <f>0.75*G34+0.25*G38</f>
        <v>0.48630391953623842</v>
      </c>
      <c r="J35">
        <f t="shared" ref="J35:J42" si="7">F35+I35</f>
        <v>6.2451780878857592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6.2451780878857592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4.5559493594812945</v>
      </c>
      <c r="I36">
        <f>0.5*G34+0.5*G38</f>
        <v>0.57831100305857364</v>
      </c>
      <c r="J36">
        <f t="shared" si="7"/>
        <v>5.1342603625398677</v>
      </c>
      <c r="M36">
        <f t="shared" si="8"/>
        <v>2012</v>
      </c>
      <c r="N36">
        <f t="shared" si="0"/>
        <v>3.79</v>
      </c>
      <c r="P36" s="2">
        <f t="shared" si="9"/>
        <v>5.1342603625398677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4.9921287155736653</v>
      </c>
      <c r="I37">
        <f>0.25*G34+0.75*G38</f>
        <v>0.67031808658090886</v>
      </c>
      <c r="J37">
        <f t="shared" si="7"/>
        <v>5.662446802154574</v>
      </c>
      <c r="M37">
        <f t="shared" si="8"/>
        <v>2013</v>
      </c>
      <c r="N37">
        <f t="shared" si="0"/>
        <v>4.54</v>
      </c>
      <c r="P37" s="2">
        <f t="shared" si="9"/>
        <v>5.662446802154574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Gas_Prices!AK50</f>
        <v>6.79</v>
      </c>
      <c r="F38">
        <f t="shared" si="6"/>
        <v>6.027674829896756</v>
      </c>
      <c r="G38">
        <f>E38-F38</f>
        <v>0.76232517010324408</v>
      </c>
      <c r="H38">
        <f>G38^2</f>
        <v>0.58113966497294001</v>
      </c>
      <c r="I38">
        <f>G38</f>
        <v>0.76232517010324408</v>
      </c>
      <c r="J38">
        <f t="shared" si="7"/>
        <v>6.79</v>
      </c>
      <c r="M38">
        <f t="shared" si="8"/>
        <v>2014</v>
      </c>
      <c r="N38">
        <f t="shared" si="0"/>
        <v>5.49</v>
      </c>
      <c r="O38">
        <f>E38</f>
        <v>6.79</v>
      </c>
      <c r="P38" s="2">
        <f t="shared" si="9"/>
        <v>6.79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4.7031604275064849</v>
      </c>
      <c r="I39">
        <f t="shared" ref="I39:I42" si="10">I38</f>
        <v>0.76232517010324408</v>
      </c>
      <c r="J39">
        <f t="shared" si="7"/>
        <v>5.465485597609729</v>
      </c>
      <c r="M39">
        <f t="shared" si="8"/>
        <v>2015</v>
      </c>
      <c r="N39">
        <f t="shared" si="0"/>
        <v>3.84</v>
      </c>
      <c r="P39" s="2">
        <f t="shared" si="9"/>
        <v>5.465485597609729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3.9771177355617571</v>
      </c>
      <c r="I40">
        <f t="shared" si="10"/>
        <v>0.76232517010324408</v>
      </c>
      <c r="J40">
        <f t="shared" si="7"/>
        <v>4.7394429056650011</v>
      </c>
      <c r="M40">
        <f t="shared" si="8"/>
        <v>2016</v>
      </c>
      <c r="N40">
        <f t="shared" si="0"/>
        <v>3.43</v>
      </c>
      <c r="P40" s="2">
        <f t="shared" si="9"/>
        <v>4.7394429056650011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4.4082196024847651</v>
      </c>
      <c r="I41">
        <f t="shared" si="10"/>
        <v>0.76232517010324408</v>
      </c>
      <c r="J41">
        <f t="shared" si="7"/>
        <v>5.1705447725880092</v>
      </c>
      <c r="M41">
        <f t="shared" si="8"/>
        <v>2017</v>
      </c>
      <c r="N41">
        <f t="shared" si="0"/>
        <v>3.99</v>
      </c>
      <c r="P41" s="2">
        <f t="shared" si="9"/>
        <v>5.1705447725880092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4.6461789702019916</v>
      </c>
      <c r="I42">
        <f t="shared" si="10"/>
        <v>0.76232517010324408</v>
      </c>
      <c r="J42">
        <f t="shared" si="7"/>
        <v>5.4085041403052356</v>
      </c>
      <c r="M42">
        <f t="shared" si="8"/>
        <v>2018</v>
      </c>
      <c r="N42">
        <f t="shared" si="0"/>
        <v>4.12</v>
      </c>
      <c r="P42" s="2">
        <f t="shared" si="9"/>
        <v>5.4085041403052356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B972-B9F1-4FD6-9FE7-ECCF7F53417C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P42"/>
  <sheetViews>
    <sheetView topLeftCell="A32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0.89121141715701579</v>
      </c>
      <c r="I3" s="4">
        <v>0.15921367234903355</v>
      </c>
      <c r="K3">
        <v>0</v>
      </c>
    </row>
    <row r="4" spans="3:16" x14ac:dyDescent="0.2">
      <c r="H4">
        <f>SUM(H9:H38)</f>
        <v>0.62035779944087299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0.11388421565759188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4.2987821833573507</v>
      </c>
      <c r="I8">
        <f>G9</f>
        <v>0.11388421565759188</v>
      </c>
      <c r="J8">
        <f>F8+I8</f>
        <v>4.4126663990149426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4.4126663990149426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Gas_Prices!AL21</f>
        <v>4.18</v>
      </c>
      <c r="F9">
        <f t="shared" si="1"/>
        <v>4.0661157843424078</v>
      </c>
      <c r="G9">
        <f>E9-F9</f>
        <v>0.11388421565759188</v>
      </c>
      <c r="H9">
        <f>G9^2</f>
        <v>1.2969614575944895E-2</v>
      </c>
      <c r="I9">
        <f>G9</f>
        <v>0.11388421565759188</v>
      </c>
      <c r="J9">
        <f t="shared" ref="J9:J33" si="5">F9+I9</f>
        <v>4.18</v>
      </c>
      <c r="M9">
        <f t="shared" si="2"/>
        <v>1985</v>
      </c>
      <c r="N9">
        <f t="shared" si="0"/>
        <v>3.83</v>
      </c>
      <c r="O9">
        <f>E9</f>
        <v>4.18</v>
      </c>
      <c r="P9" s="2">
        <f t="shared" si="3"/>
        <v>4.18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3.4081922149698283</v>
      </c>
      <c r="I10">
        <f>(0.67*G9+0.33*G12)</f>
        <v>-1.0004367543089226E-2</v>
      </c>
      <c r="J10">
        <f t="shared" si="5"/>
        <v>3.3981878474267391</v>
      </c>
      <c r="M10">
        <f t="shared" si="2"/>
        <v>1986</v>
      </c>
      <c r="N10">
        <f t="shared" si="0"/>
        <v>3.14</v>
      </c>
      <c r="P10" s="2">
        <f t="shared" si="3"/>
        <v>3.3981878474267391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3.0398834700734603</v>
      </c>
      <c r="I11">
        <f>(0.33*G9+0.67*G12)</f>
        <v>-0.13764715023470006</v>
      </c>
      <c r="J11">
        <f t="shared" si="5"/>
        <v>2.9022363198387602</v>
      </c>
      <c r="M11">
        <f t="shared" si="2"/>
        <v>1987</v>
      </c>
      <c r="N11">
        <f t="shared" si="0"/>
        <v>2.85</v>
      </c>
      <c r="P11" s="2">
        <f t="shared" si="3"/>
        <v>2.9022363198387602</v>
      </c>
    </row>
    <row r="12" spans="3:16" x14ac:dyDescent="0.2">
      <c r="C12">
        <f t="shared" si="4"/>
        <v>1988</v>
      </c>
      <c r="D12">
        <f>'Gas-311'!D12</f>
        <v>2.87</v>
      </c>
      <c r="E12">
        <f>Gas_Prices!AL24</f>
        <v>2.75</v>
      </c>
      <c r="F12">
        <f t="shared" si="1"/>
        <v>3.0115357334353812</v>
      </c>
      <c r="G12">
        <f>E12-F12</f>
        <v>-0.26153573343538117</v>
      </c>
      <c r="H12">
        <f>G12^2</f>
        <v>6.8400939863582755E-2</v>
      </c>
      <c r="I12">
        <f>G12</f>
        <v>-0.26153573343538117</v>
      </c>
      <c r="J12">
        <f t="shared" si="5"/>
        <v>2.75</v>
      </c>
      <c r="M12">
        <f t="shared" si="2"/>
        <v>1988</v>
      </c>
      <c r="N12">
        <f t="shared" si="0"/>
        <v>2.87</v>
      </c>
      <c r="O12">
        <f>E12</f>
        <v>2.75</v>
      </c>
      <c r="P12" s="2">
        <f t="shared" si="3"/>
        <v>2.75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3.0147200068823619</v>
      </c>
      <c r="I13">
        <f>(0.67*G12+0.33*G15)</f>
        <v>-0.25813438872455718</v>
      </c>
      <c r="J13">
        <f t="shared" si="5"/>
        <v>2.7565856181578048</v>
      </c>
      <c r="M13">
        <f t="shared" si="2"/>
        <v>1989</v>
      </c>
      <c r="N13">
        <f t="shared" si="0"/>
        <v>2.87</v>
      </c>
      <c r="P13" s="2">
        <f t="shared" si="3"/>
        <v>2.7565856181578048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2.9879836643676509</v>
      </c>
      <c r="I14">
        <f>(0.33*G12+0.67*G15)</f>
        <v>-0.25462997296189005</v>
      </c>
      <c r="J14">
        <f t="shared" si="5"/>
        <v>2.7333536914057608</v>
      </c>
      <c r="M14">
        <f t="shared" si="2"/>
        <v>1990</v>
      </c>
      <c r="N14">
        <f t="shared" si="0"/>
        <v>2.84</v>
      </c>
      <c r="P14" s="2">
        <f t="shared" si="3"/>
        <v>2.7333536914057608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Gas_Prices!AL27</f>
        <v>2.5270000000000001</v>
      </c>
      <c r="F15">
        <f t="shared" si="1"/>
        <v>2.7782286282510662</v>
      </c>
      <c r="G15">
        <f>E15-F15</f>
        <v>-0.25122862825106607</v>
      </c>
      <c r="H15">
        <f>G15^2</f>
        <v>6.3115823652912351E-2</v>
      </c>
      <c r="I15">
        <f>G15</f>
        <v>-0.25122862825106607</v>
      </c>
      <c r="J15">
        <f t="shared" si="5"/>
        <v>2.5270000000000001</v>
      </c>
      <c r="M15">
        <f t="shared" si="2"/>
        <v>1991</v>
      </c>
      <c r="N15">
        <f t="shared" si="0"/>
        <v>2.61</v>
      </c>
      <c r="O15">
        <f>E15</f>
        <v>2.5270000000000001</v>
      </c>
      <c r="P15" s="2">
        <f t="shared" si="3"/>
        <v>2.5270000000000001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2.8663790820127706</v>
      </c>
      <c r="I16">
        <f>(0.67*G15+0.33*G18)</f>
        <v>-1.7854623713978862E-2</v>
      </c>
      <c r="J16">
        <f t="shared" si="5"/>
        <v>2.8485244582987916</v>
      </c>
      <c r="M16">
        <f t="shared" si="2"/>
        <v>1992</v>
      </c>
      <c r="N16">
        <f t="shared" si="0"/>
        <v>2.75</v>
      </c>
      <c r="P16" s="2">
        <f t="shared" si="3"/>
        <v>2.8485244582987916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3.1025597362593196</v>
      </c>
      <c r="I17">
        <f>(0.33*G15+0.67*G18)</f>
        <v>0.22259132035453522</v>
      </c>
      <c r="J17">
        <f t="shared" si="5"/>
        <v>3.3251510566138549</v>
      </c>
      <c r="M17">
        <f t="shared" si="2"/>
        <v>1993</v>
      </c>
      <c r="N17">
        <f t="shared" si="0"/>
        <v>2.99</v>
      </c>
      <c r="P17" s="2">
        <f t="shared" si="3"/>
        <v>3.3251510566138549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Gas_Prices!AL30</f>
        <v>3.57</v>
      </c>
      <c r="F18">
        <f t="shared" si="1"/>
        <v>3.1140346751083774</v>
      </c>
      <c r="G18">
        <f>E18-F18</f>
        <v>0.45596532489162245</v>
      </c>
      <c r="H18">
        <f>G18^2</f>
        <v>0.20790437750352281</v>
      </c>
      <c r="I18">
        <f>G18</f>
        <v>0.45596532489162245</v>
      </c>
      <c r="J18">
        <f t="shared" si="5"/>
        <v>3.57</v>
      </c>
      <c r="M18">
        <f t="shared" si="2"/>
        <v>1994</v>
      </c>
      <c r="N18">
        <f t="shared" si="0"/>
        <v>2.96</v>
      </c>
      <c r="O18">
        <f>E18</f>
        <v>3.57</v>
      </c>
      <c r="P18" s="2">
        <f t="shared" si="3"/>
        <v>3.57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2.8240706114476612</v>
      </c>
      <c r="I19">
        <f>0.75*G18+0.25*G22</f>
        <v>0.26284135332398051</v>
      </c>
      <c r="J19">
        <f t="shared" si="5"/>
        <v>3.0869119647716419</v>
      </c>
      <c r="M19">
        <f t="shared" si="2"/>
        <v>1995</v>
      </c>
      <c r="N19">
        <f t="shared" si="0"/>
        <v>2.64</v>
      </c>
      <c r="P19" s="2">
        <f t="shared" si="3"/>
        <v>3.0869119647716419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3.3880581141343109</v>
      </c>
      <c r="I20">
        <f>0.5*G18+0.5*G22</f>
        <v>6.971738175633857E-2</v>
      </c>
      <c r="J20">
        <f t="shared" si="5"/>
        <v>3.4577754958906493</v>
      </c>
      <c r="M20">
        <f t="shared" si="2"/>
        <v>1996</v>
      </c>
      <c r="N20">
        <f t="shared" si="0"/>
        <v>3.33</v>
      </c>
      <c r="P20" s="2">
        <f t="shared" si="3"/>
        <v>3.4577754958906493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3.649421488971837</v>
      </c>
      <c r="I21">
        <f>0.25*G18+0.75*G22</f>
        <v>-0.12340658981130337</v>
      </c>
      <c r="J21">
        <f t="shared" si="5"/>
        <v>3.5260148991605336</v>
      </c>
      <c r="M21">
        <f t="shared" si="2"/>
        <v>1997</v>
      </c>
      <c r="N21">
        <f t="shared" si="0"/>
        <v>3.5</v>
      </c>
      <c r="P21" s="2">
        <f t="shared" si="3"/>
        <v>3.5260148991605336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Gas_Prices!AL34</f>
        <v>2.95</v>
      </c>
      <c r="F22">
        <f t="shared" si="1"/>
        <v>3.2665305613789455</v>
      </c>
      <c r="G22">
        <f>E22-F22</f>
        <v>-0.31653056137894531</v>
      </c>
      <c r="H22">
        <f>G22^2</f>
        <v>0.10019159628687026</v>
      </c>
      <c r="I22">
        <f>G22</f>
        <v>-0.31653056137894531</v>
      </c>
      <c r="J22">
        <f t="shared" si="5"/>
        <v>2.95</v>
      </c>
      <c r="M22">
        <f t="shared" si="2"/>
        <v>1998</v>
      </c>
      <c r="N22">
        <f t="shared" si="0"/>
        <v>3.04</v>
      </c>
      <c r="O22">
        <f>E22</f>
        <v>2.95</v>
      </c>
      <c r="P22" s="2">
        <f t="shared" si="3"/>
        <v>2.95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3.1932922720983896</v>
      </c>
      <c r="I23">
        <f>0.75*G22+0.25*G26</f>
        <v>-0.26115647936933706</v>
      </c>
      <c r="J23">
        <f t="shared" si="5"/>
        <v>2.9321357927290528</v>
      </c>
      <c r="M23">
        <f t="shared" si="2"/>
        <v>1999</v>
      </c>
      <c r="N23">
        <f t="shared" si="0"/>
        <v>3.04</v>
      </c>
      <c r="P23" s="2">
        <f t="shared" si="3"/>
        <v>2.9321357927290528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4.3518671144025101</v>
      </c>
      <c r="I24">
        <f>0.5*G22+0.5*G26</f>
        <v>-0.20578239735972881</v>
      </c>
      <c r="J24">
        <f t="shared" si="5"/>
        <v>4.1460847170427808</v>
      </c>
      <c r="M24">
        <f t="shared" si="2"/>
        <v>2000</v>
      </c>
      <c r="N24">
        <f t="shared" si="0"/>
        <v>4.34</v>
      </c>
      <c r="P24" s="2">
        <f t="shared" si="3"/>
        <v>4.1460847170427808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5.2272534513240156</v>
      </c>
      <c r="I25">
        <f>0.25*G22+0.75*G26</f>
        <v>-0.15040831535012056</v>
      </c>
      <c r="J25">
        <f t="shared" si="5"/>
        <v>5.0768451359738949</v>
      </c>
      <c r="M25">
        <f t="shared" si="2"/>
        <v>2001</v>
      </c>
      <c r="N25">
        <f t="shared" si="0"/>
        <v>5.09</v>
      </c>
      <c r="P25" s="2">
        <f t="shared" si="3"/>
        <v>5.0768451359738949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Gas_Prices!AL38</f>
        <v>4.2</v>
      </c>
      <c r="F26">
        <f t="shared" si="1"/>
        <v>4.2950342333405125</v>
      </c>
      <c r="G26">
        <f>E26-F26</f>
        <v>-9.5034233340512309E-2</v>
      </c>
      <c r="H26">
        <f>G26^2</f>
        <v>9.0315055066189417E-3</v>
      </c>
      <c r="I26">
        <f>G26</f>
        <v>-9.5034233340512309E-2</v>
      </c>
      <c r="J26">
        <f t="shared" si="5"/>
        <v>4.2</v>
      </c>
      <c r="M26">
        <f t="shared" si="2"/>
        <v>2002</v>
      </c>
      <c r="N26">
        <f t="shared" si="0"/>
        <v>3.91</v>
      </c>
      <c r="O26">
        <f>E26</f>
        <v>4.2</v>
      </c>
      <c r="P26" s="2">
        <f t="shared" si="3"/>
        <v>4.2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5.720254765022851</v>
      </c>
      <c r="I27">
        <f>0.75*G26+0.25*G30</f>
        <v>-4.4508011527931712E-2</v>
      </c>
      <c r="J27">
        <f t="shared" si="5"/>
        <v>5.6757467534949191</v>
      </c>
      <c r="M27">
        <f t="shared" si="2"/>
        <v>2003</v>
      </c>
      <c r="N27">
        <f t="shared" si="0"/>
        <v>5.72</v>
      </c>
      <c r="P27" s="2">
        <f t="shared" si="3"/>
        <v>5.6757467534949191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6.5788068189550923</v>
      </c>
      <c r="I28">
        <f>0.5*G26+0.5*G30</f>
        <v>6.0182102846488839E-3</v>
      </c>
      <c r="J28">
        <f t="shared" si="5"/>
        <v>6.5848250292397417</v>
      </c>
      <c r="M28">
        <f t="shared" si="2"/>
        <v>2004</v>
      </c>
      <c r="N28">
        <f t="shared" si="0"/>
        <v>6.36</v>
      </c>
      <c r="P28" s="2">
        <f t="shared" si="3"/>
        <v>6.5848250292397417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8.4363900610577947</v>
      </c>
      <c r="I29">
        <f>0.25*G26+0.75*G30</f>
        <v>5.654443209722948E-2</v>
      </c>
      <c r="J29">
        <f t="shared" si="5"/>
        <v>8.4929344931550244</v>
      </c>
      <c r="M29">
        <f t="shared" si="2"/>
        <v>2005</v>
      </c>
      <c r="N29">
        <f t="shared" si="0"/>
        <v>8.33</v>
      </c>
      <c r="P29" s="2">
        <f t="shared" si="3"/>
        <v>8.4929344931550244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Gas_Prices!AL42</f>
        <v>8.26</v>
      </c>
      <c r="F30">
        <f t="shared" si="1"/>
        <v>8.1529293460901897</v>
      </c>
      <c r="G30">
        <f>E30-F30</f>
        <v>0.10707065390981008</v>
      </c>
      <c r="H30">
        <f>G30^2</f>
        <v>1.1464124928674328E-2</v>
      </c>
      <c r="I30">
        <f>G30</f>
        <v>0.10707065390981008</v>
      </c>
      <c r="J30">
        <f t="shared" si="5"/>
        <v>8.26</v>
      </c>
      <c r="M30">
        <f t="shared" si="2"/>
        <v>2006</v>
      </c>
      <c r="N30">
        <f t="shared" si="0"/>
        <v>7.66</v>
      </c>
      <c r="O30">
        <f>E30</f>
        <v>8.26</v>
      </c>
      <c r="P30" s="2">
        <f t="shared" si="3"/>
        <v>8.26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7.885838130528076</v>
      </c>
      <c r="I31">
        <f>0.75*G30+0.25*G34</f>
        <v>0.15187388884532016</v>
      </c>
      <c r="J31">
        <f t="shared" si="5"/>
        <v>8.0377120193733962</v>
      </c>
      <c r="M31">
        <f t="shared" si="2"/>
        <v>2007</v>
      </c>
      <c r="N31">
        <f t="shared" si="0"/>
        <v>7.48</v>
      </c>
      <c r="P31" s="2">
        <f t="shared" si="3"/>
        <v>8.0377120193733962</v>
      </c>
    </row>
    <row r="32" spans="3:16" x14ac:dyDescent="0.2">
      <c r="C32">
        <f t="shared" si="4"/>
        <v>2008</v>
      </c>
      <c r="D32">
        <f>'Gas-311'!D32</f>
        <v>9.4</v>
      </c>
      <c r="E32" s="9" t="s">
        <v>40</v>
      </c>
      <c r="F32">
        <f t="shared" si="1"/>
        <v>9.5683055904467196</v>
      </c>
      <c r="I32">
        <f>0.5*G30+0.5*G34</f>
        <v>0.19667712378083024</v>
      </c>
      <c r="J32">
        <f t="shared" si="5"/>
        <v>9.7649827142275498</v>
      </c>
      <c r="M32">
        <f t="shared" si="2"/>
        <v>2008</v>
      </c>
      <c r="N32">
        <f t="shared" si="0"/>
        <v>9.4</v>
      </c>
      <c r="P32" s="2">
        <f t="shared" si="3"/>
        <v>9.7649827142275498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6.1309078892973981</v>
      </c>
      <c r="I33">
        <f>0.25*G30+0.75*G34</f>
        <v>0.24148035871634033</v>
      </c>
      <c r="J33">
        <f t="shared" si="5"/>
        <v>6.3723882480137384</v>
      </c>
      <c r="M33">
        <f t="shared" si="2"/>
        <v>2009</v>
      </c>
      <c r="N33">
        <f t="shared" si="0"/>
        <v>5.2</v>
      </c>
      <c r="P33" s="2">
        <f t="shared" si="3"/>
        <v>6.3723882480137384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Gas_Prices!AL46</f>
        <v>5.9</v>
      </c>
      <c r="F34">
        <f>$H$3*D34+$I$3*D33</f>
        <v>5.6137164063481499</v>
      </c>
      <c r="G34">
        <f>E34-F34</f>
        <v>0.28628359365185041</v>
      </c>
      <c r="H34">
        <f>G34^2</f>
        <v>8.1958295994217806E-2</v>
      </c>
      <c r="I34">
        <f>G34</f>
        <v>0.28628359365185041</v>
      </c>
      <c r="J34">
        <f>F34+I34</f>
        <v>5.9</v>
      </c>
      <c r="M34">
        <f>C34</f>
        <v>2010</v>
      </c>
      <c r="N34">
        <f t="shared" si="0"/>
        <v>5.37</v>
      </c>
      <c r="O34">
        <f>E34</f>
        <v>5.9</v>
      </c>
      <c r="P34" s="2">
        <f>J34</f>
        <v>5.9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5.3199466204709589</v>
      </c>
      <c r="I35">
        <f>0.75*G34+0.25*G38</f>
        <v>0.15081750707473063</v>
      </c>
      <c r="J35">
        <f t="shared" ref="J35:J42" si="7">F35+I35</f>
        <v>5.4707641275456895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5.4707641275456895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4.1753517694937479</v>
      </c>
      <c r="I36">
        <f>0.5*G34+0.5*G38</f>
        <v>1.5351420497610846E-2</v>
      </c>
      <c r="J36">
        <f t="shared" si="7"/>
        <v>4.1907031899913587</v>
      </c>
      <c r="M36">
        <f t="shared" si="8"/>
        <v>2012</v>
      </c>
      <c r="N36">
        <f t="shared" si="0"/>
        <v>3.79</v>
      </c>
      <c r="P36" s="2">
        <f t="shared" si="9"/>
        <v>4.1907031899913587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4.6495196520956892</v>
      </c>
      <c r="I37">
        <f>0.25*G34+0.75*G38</f>
        <v>-0.12011466607950894</v>
      </c>
      <c r="J37">
        <f t="shared" si="7"/>
        <v>4.5294049860161802</v>
      </c>
      <c r="M37">
        <f t="shared" si="8"/>
        <v>2013</v>
      </c>
      <c r="N37">
        <f t="shared" si="0"/>
        <v>4.54</v>
      </c>
      <c r="P37" s="2">
        <f t="shared" si="9"/>
        <v>4.5294049860161802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Gas_Prices!AL50</f>
        <v>5.36</v>
      </c>
      <c r="F38">
        <f t="shared" si="6"/>
        <v>5.615580752656629</v>
      </c>
      <c r="G38">
        <f>E38-F38</f>
        <v>-0.25558075265662872</v>
      </c>
      <c r="H38">
        <f>G38^2</f>
        <v>6.5321521128528834E-2</v>
      </c>
      <c r="I38">
        <f>G38</f>
        <v>-0.25558075265662872</v>
      </c>
      <c r="J38">
        <f t="shared" si="7"/>
        <v>5.36</v>
      </c>
      <c r="M38">
        <f t="shared" si="8"/>
        <v>2014</v>
      </c>
      <c r="N38">
        <f t="shared" si="0"/>
        <v>5.49</v>
      </c>
      <c r="O38">
        <f>E38</f>
        <v>5.36</v>
      </c>
      <c r="P38" s="2">
        <f t="shared" si="9"/>
        <v>5.36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4.2963349030791349</v>
      </c>
      <c r="I39">
        <f t="shared" ref="I39:I42" si="10">I38</f>
        <v>-0.25558075265662872</v>
      </c>
      <c r="J39">
        <f t="shared" si="7"/>
        <v>4.0407541504225062</v>
      </c>
      <c r="M39">
        <f t="shared" si="8"/>
        <v>2015</v>
      </c>
      <c r="N39">
        <f t="shared" si="0"/>
        <v>3.84</v>
      </c>
      <c r="P39" s="2">
        <f t="shared" si="9"/>
        <v>4.0407541504225062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3.6682356626688533</v>
      </c>
      <c r="I40">
        <f t="shared" si="10"/>
        <v>-0.25558075265662872</v>
      </c>
      <c r="J40">
        <f t="shared" si="7"/>
        <v>3.4126549100122245</v>
      </c>
      <c r="M40">
        <f t="shared" si="8"/>
        <v>2016</v>
      </c>
      <c r="N40">
        <f t="shared" si="0"/>
        <v>3.43</v>
      </c>
      <c r="P40" s="2">
        <f t="shared" si="9"/>
        <v>3.4126549100122245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4.1020364506136779</v>
      </c>
      <c r="I41">
        <f t="shared" si="10"/>
        <v>-0.25558075265662872</v>
      </c>
      <c r="J41">
        <f t="shared" si="7"/>
        <v>3.8464556979570492</v>
      </c>
      <c r="M41">
        <f t="shared" si="8"/>
        <v>2017</v>
      </c>
      <c r="N41">
        <f t="shared" si="0"/>
        <v>3.99</v>
      </c>
      <c r="P41" s="2">
        <f t="shared" si="9"/>
        <v>3.8464556979570492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4.3070535913595487</v>
      </c>
      <c r="I42">
        <f t="shared" si="10"/>
        <v>-0.25558075265662872</v>
      </c>
      <c r="J42">
        <f t="shared" si="7"/>
        <v>4.05147283870292</v>
      </c>
      <c r="M42">
        <f t="shared" si="8"/>
        <v>2018</v>
      </c>
      <c r="N42">
        <f t="shared" si="0"/>
        <v>4.12</v>
      </c>
      <c r="P42" s="2">
        <f t="shared" si="9"/>
        <v>4.05147283870292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P42"/>
  <sheetViews>
    <sheetView topLeftCell="A10" workbookViewId="0">
      <selection activeCell="C34" sqref="C34:P42"/>
    </sheetView>
  </sheetViews>
  <sheetFormatPr defaultRowHeight="12.75" x14ac:dyDescent="0.2"/>
  <cols>
    <col min="9" max="9" width="11.140625" customWidth="1"/>
    <col min="10" max="10" width="10" customWidth="1"/>
  </cols>
  <sheetData>
    <row r="2" spans="3:16" x14ac:dyDescent="0.2">
      <c r="K2" s="9" t="s">
        <v>35</v>
      </c>
    </row>
    <row r="3" spans="3:16" x14ac:dyDescent="0.2">
      <c r="H3" s="4">
        <v>0.69381510767995913</v>
      </c>
      <c r="I3" s="4">
        <v>0.31476165803391898</v>
      </c>
      <c r="K3">
        <v>0</v>
      </c>
    </row>
    <row r="4" spans="3:16" x14ac:dyDescent="0.2">
      <c r="H4">
        <f>SUM(H9:H38)</f>
        <v>0.52695347536446013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0.17216533964668912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4.1194266565252047</v>
      </c>
      <c r="I8">
        <f>G9</f>
        <v>0.17216533964668912</v>
      </c>
      <c r="J8">
        <f>F8+I8</f>
        <v>4.2915919961718938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4.2915919961718938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Gas_Prices!AM21</f>
        <v>4.12</v>
      </c>
      <c r="F9">
        <f t="shared" si="1"/>
        <v>3.947834660353311</v>
      </c>
      <c r="G9">
        <f>E9-F9</f>
        <v>0.17216533964668912</v>
      </c>
      <c r="H9">
        <f>G9^2</f>
        <v>2.9640904175659823E-2</v>
      </c>
      <c r="I9">
        <f>G9</f>
        <v>0.17216533964668912</v>
      </c>
      <c r="J9">
        <f t="shared" ref="J9:J33" si="5">F9+I9</f>
        <v>4.12</v>
      </c>
      <c r="M9">
        <f t="shared" si="2"/>
        <v>1985</v>
      </c>
      <c r="N9">
        <f t="shared" si="0"/>
        <v>3.83</v>
      </c>
      <c r="O9">
        <f>E9</f>
        <v>4.12</v>
      </c>
      <c r="P9" s="2">
        <f t="shared" si="3"/>
        <v>4.12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3.3841165883849813</v>
      </c>
      <c r="I10">
        <f>(0.67*G9+0.33*G12)</f>
        <v>7.9605149698691563E-2</v>
      </c>
      <c r="J10">
        <f t="shared" si="5"/>
        <v>3.4637217380836729</v>
      </c>
      <c r="M10">
        <f t="shared" si="2"/>
        <v>1986</v>
      </c>
      <c r="N10">
        <f t="shared" si="0"/>
        <v>3.14</v>
      </c>
      <c r="P10" s="2">
        <f t="shared" si="3"/>
        <v>3.4637217380836729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2.965724663114389</v>
      </c>
      <c r="I11">
        <f>(0.33*G9+0.67*G12)</f>
        <v>-1.5759894490154434E-2</v>
      </c>
      <c r="J11">
        <f t="shared" si="5"/>
        <v>2.9499647686242345</v>
      </c>
      <c r="M11">
        <f t="shared" si="2"/>
        <v>1987</v>
      </c>
      <c r="N11">
        <f t="shared" si="0"/>
        <v>2.85</v>
      </c>
      <c r="P11" s="2">
        <f t="shared" si="3"/>
        <v>2.9499647686242345</v>
      </c>
    </row>
    <row r="12" spans="3:16" x14ac:dyDescent="0.2">
      <c r="C12">
        <f t="shared" si="4"/>
        <v>1988</v>
      </c>
      <c r="D12">
        <f>'Gas-311'!D12</f>
        <v>2.87</v>
      </c>
      <c r="E12">
        <f>Gas_Prices!AM24</f>
        <v>2.78</v>
      </c>
      <c r="F12">
        <f t="shared" si="1"/>
        <v>2.8883200844381518</v>
      </c>
      <c r="G12">
        <f>E12-F12</f>
        <v>-0.108320084438152</v>
      </c>
      <c r="H12">
        <f>G12^2</f>
        <v>1.1733240692688378E-2</v>
      </c>
      <c r="I12">
        <f>G12</f>
        <v>-0.108320084438152</v>
      </c>
      <c r="J12">
        <f t="shared" si="5"/>
        <v>2.78</v>
      </c>
      <c r="M12">
        <f t="shared" si="2"/>
        <v>1988</v>
      </c>
      <c r="N12">
        <f t="shared" si="0"/>
        <v>2.87</v>
      </c>
      <c r="O12">
        <f>E12</f>
        <v>2.78</v>
      </c>
      <c r="P12" s="2">
        <f t="shared" si="3"/>
        <v>2.78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2.8946153175988303</v>
      </c>
      <c r="I13">
        <f>(0.67*G12+0.33*G15)</f>
        <v>-0.12959203472769942</v>
      </c>
      <c r="J13">
        <f t="shared" si="5"/>
        <v>2.7650232828711307</v>
      </c>
      <c r="M13">
        <f t="shared" si="2"/>
        <v>1989</v>
      </c>
      <c r="N13">
        <f t="shared" si="0"/>
        <v>2.87</v>
      </c>
      <c r="P13" s="2">
        <f t="shared" si="3"/>
        <v>2.7650232828711307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2.8738008643684312</v>
      </c>
      <c r="I14">
        <f>(0.33*G12+0.67*G15)</f>
        <v>-0.15150858957147553</v>
      </c>
      <c r="J14">
        <f t="shared" si="5"/>
        <v>2.7222922747969558</v>
      </c>
      <c r="M14">
        <f t="shared" si="2"/>
        <v>1990</v>
      </c>
      <c r="N14">
        <f t="shared" si="0"/>
        <v>2.84</v>
      </c>
      <c r="P14" s="2">
        <f t="shared" si="3"/>
        <v>2.7222922747969558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Gas_Prices!AM27</f>
        <v>2.532</v>
      </c>
      <c r="F15">
        <f t="shared" si="1"/>
        <v>2.704780539861023</v>
      </c>
      <c r="G15">
        <f>E15-F15</f>
        <v>-0.17278053986102293</v>
      </c>
      <c r="H15">
        <f>G15^2</f>
        <v>2.9853114954666533E-2</v>
      </c>
      <c r="I15">
        <f>G15</f>
        <v>-0.17278053986102293</v>
      </c>
      <c r="J15">
        <f t="shared" si="5"/>
        <v>2.532</v>
      </c>
      <c r="M15">
        <f t="shared" si="2"/>
        <v>1991</v>
      </c>
      <c r="N15">
        <f t="shared" si="0"/>
        <v>2.61</v>
      </c>
      <c r="O15">
        <f>E15</f>
        <v>2.532</v>
      </c>
      <c r="P15" s="2">
        <f t="shared" si="3"/>
        <v>2.532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2.7295194735884163</v>
      </c>
      <c r="I16">
        <f>(0.67*G15+0.33*G18)</f>
        <v>-0.20645688687073721</v>
      </c>
      <c r="J16">
        <f t="shared" si="5"/>
        <v>2.5230625867176792</v>
      </c>
      <c r="M16">
        <f t="shared" si="2"/>
        <v>1992</v>
      </c>
      <c r="N16">
        <f t="shared" si="0"/>
        <v>2.75</v>
      </c>
      <c r="P16" s="2">
        <f t="shared" si="3"/>
        <v>2.5230625867176792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2.9401017315563553</v>
      </c>
      <c r="I17">
        <f>(0.33*G15+0.67*G18)</f>
        <v>-0.24115372924438225</v>
      </c>
      <c r="J17">
        <f t="shared" si="5"/>
        <v>2.698948002311973</v>
      </c>
      <c r="M17">
        <f t="shared" si="2"/>
        <v>1993</v>
      </c>
      <c r="N17">
        <f t="shared" si="0"/>
        <v>2.99</v>
      </c>
      <c r="P17" s="2">
        <f t="shared" si="3"/>
        <v>2.698948002311973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Gas_Prices!AM30</f>
        <v>2.72</v>
      </c>
      <c r="F18">
        <f t="shared" si="1"/>
        <v>2.9948300762540967</v>
      </c>
      <c r="G18">
        <f>E18-F18</f>
        <v>-0.2748300762540965</v>
      </c>
      <c r="H18">
        <f>G18^2</f>
        <v>7.5531570813832494E-2</v>
      </c>
      <c r="I18">
        <f>G18</f>
        <v>-0.2748300762540965</v>
      </c>
      <c r="J18">
        <f t="shared" si="5"/>
        <v>2.72</v>
      </c>
      <c r="M18">
        <f t="shared" si="2"/>
        <v>1994</v>
      </c>
      <c r="N18">
        <f t="shared" si="0"/>
        <v>2.96</v>
      </c>
      <c r="O18">
        <f>E18</f>
        <v>2.72</v>
      </c>
      <c r="P18" s="2">
        <f t="shared" si="3"/>
        <v>2.72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2.7633663920554925</v>
      </c>
      <c r="I19">
        <f>0.75*G18+0.25*G22</f>
        <v>-0.28633848980702037</v>
      </c>
      <c r="J19">
        <f t="shared" si="5"/>
        <v>2.477027902248472</v>
      </c>
      <c r="M19">
        <f t="shared" si="2"/>
        <v>1995</v>
      </c>
      <c r="N19">
        <f t="shared" si="0"/>
        <v>2.64</v>
      </c>
      <c r="P19" s="2">
        <f t="shared" si="3"/>
        <v>2.477027902248472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3.1413750857838103</v>
      </c>
      <c r="I20">
        <f>0.5*G18+0.5*G22</f>
        <v>-0.29784690335994424</v>
      </c>
      <c r="J20">
        <f t="shared" si="5"/>
        <v>2.8435281824238663</v>
      </c>
      <c r="M20">
        <f t="shared" si="2"/>
        <v>1996</v>
      </c>
      <c r="N20">
        <f t="shared" si="0"/>
        <v>3.33</v>
      </c>
      <c r="P20" s="2">
        <f t="shared" si="3"/>
        <v>2.8435281824238663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3.4765091981328071</v>
      </c>
      <c r="I21">
        <f>0.25*G18+0.75*G22</f>
        <v>-0.30935531691286811</v>
      </c>
      <c r="J21">
        <f t="shared" si="5"/>
        <v>3.1671538812199391</v>
      </c>
      <c r="M21">
        <f t="shared" si="2"/>
        <v>1997</v>
      </c>
      <c r="N21">
        <f t="shared" si="0"/>
        <v>3.5</v>
      </c>
      <c r="P21" s="2">
        <f t="shared" si="3"/>
        <v>3.1671538812199391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Gas_Prices!AM34</f>
        <v>2.89</v>
      </c>
      <c r="F22">
        <f t="shared" si="1"/>
        <v>3.2108637304657921</v>
      </c>
      <c r="G22">
        <f>E22-F22</f>
        <v>-0.32086373046579197</v>
      </c>
      <c r="H22">
        <f>G22^2</f>
        <v>0.1029535335284244</v>
      </c>
      <c r="I22">
        <f>G22</f>
        <v>-0.32086373046579197</v>
      </c>
      <c r="J22">
        <f t="shared" si="5"/>
        <v>2.89</v>
      </c>
      <c r="M22">
        <f t="shared" si="2"/>
        <v>1998</v>
      </c>
      <c r="N22">
        <f t="shared" si="0"/>
        <v>3.04</v>
      </c>
      <c r="O22">
        <f>E22</f>
        <v>2.89</v>
      </c>
      <c r="P22" s="2">
        <f t="shared" si="3"/>
        <v>2.89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3.0660733677701892</v>
      </c>
      <c r="I23">
        <f>0.75*G22+0.25*G26</f>
        <v>-0.2993862754546659</v>
      </c>
      <c r="J23">
        <f t="shared" si="5"/>
        <v>2.7666870923155233</v>
      </c>
      <c r="M23">
        <f t="shared" si="2"/>
        <v>1999</v>
      </c>
      <c r="N23">
        <f t="shared" si="0"/>
        <v>3.04</v>
      </c>
      <c r="P23" s="2">
        <f t="shared" si="3"/>
        <v>2.7666870923155233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3.9680330077541361</v>
      </c>
      <c r="I24">
        <f>0.5*G22+0.5*G26</f>
        <v>-0.27790882044353982</v>
      </c>
      <c r="J24">
        <f t="shared" si="5"/>
        <v>3.6901241873105963</v>
      </c>
      <c r="M24">
        <f t="shared" si="2"/>
        <v>2000</v>
      </c>
      <c r="N24">
        <f t="shared" si="0"/>
        <v>4.34</v>
      </c>
      <c r="P24" s="2">
        <f t="shared" si="3"/>
        <v>3.6901241873105963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4.8975844939582007</v>
      </c>
      <c r="I25">
        <f>0.25*G22+0.75*G26</f>
        <v>-0.25643136543241374</v>
      </c>
      <c r="J25">
        <f t="shared" si="5"/>
        <v>4.6411531285257865</v>
      </c>
      <c r="M25">
        <f t="shared" si="2"/>
        <v>2001</v>
      </c>
      <c r="N25">
        <f t="shared" si="0"/>
        <v>5.09</v>
      </c>
      <c r="P25" s="2">
        <f t="shared" si="3"/>
        <v>4.6411531285257865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Gas_Prices!AM38</f>
        <v>4.08</v>
      </c>
      <c r="F26">
        <f t="shared" si="1"/>
        <v>4.3149539104212877</v>
      </c>
      <c r="G26">
        <f>E26-F26</f>
        <v>-0.23495391042128766</v>
      </c>
      <c r="H26">
        <f>G26^2</f>
        <v>5.5203340022254466E-2</v>
      </c>
      <c r="I26">
        <f>G26</f>
        <v>-0.23495391042128766</v>
      </c>
      <c r="J26">
        <f t="shared" si="5"/>
        <v>4.08</v>
      </c>
      <c r="M26">
        <f t="shared" si="2"/>
        <v>2002</v>
      </c>
      <c r="N26">
        <f t="shared" si="0"/>
        <v>3.91</v>
      </c>
      <c r="O26">
        <f>E26</f>
        <v>4.08</v>
      </c>
      <c r="P26" s="2">
        <f t="shared" si="3"/>
        <v>4.08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5.1993404988419893</v>
      </c>
      <c r="I27">
        <f>0.75*G26+0.25*G30</f>
        <v>-6.2862516878723795E-2</v>
      </c>
      <c r="J27">
        <f t="shared" si="5"/>
        <v>5.1364779819632655</v>
      </c>
      <c r="M27">
        <f t="shared" si="2"/>
        <v>2003</v>
      </c>
      <c r="N27">
        <f t="shared" si="0"/>
        <v>5.72</v>
      </c>
      <c r="P27" s="2">
        <f t="shared" si="3"/>
        <v>5.1364779819632655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6.2131007687985571</v>
      </c>
      <c r="I28">
        <f>0.5*G26+0.5*G30</f>
        <v>0.10922887666384007</v>
      </c>
      <c r="J28">
        <f t="shared" si="5"/>
        <v>6.3223296454623972</v>
      </c>
      <c r="M28">
        <f t="shared" si="2"/>
        <v>2004</v>
      </c>
      <c r="N28">
        <f t="shared" si="0"/>
        <v>6.36</v>
      </c>
      <c r="P28" s="2">
        <f t="shared" si="3"/>
        <v>6.3223296454623972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7.7813639920697852</v>
      </c>
      <c r="I29">
        <f>0.25*G26+0.75*G30</f>
        <v>0.28132027020640393</v>
      </c>
      <c r="J29">
        <f t="shared" si="5"/>
        <v>8.0626842622761892</v>
      </c>
      <c r="M29">
        <f t="shared" si="2"/>
        <v>2005</v>
      </c>
      <c r="N29">
        <f t="shared" si="0"/>
        <v>8.33</v>
      </c>
      <c r="P29" s="2">
        <f t="shared" si="3"/>
        <v>8.0626842622761892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Gas_Prices!AM42</f>
        <v>8.39</v>
      </c>
      <c r="F30">
        <f t="shared" si="1"/>
        <v>7.9365883362510328</v>
      </c>
      <c r="G30">
        <f>E30-F30</f>
        <v>0.4534116637489678</v>
      </c>
      <c r="H30">
        <f>G30^2</f>
        <v>0.20558213682360704</v>
      </c>
      <c r="I30">
        <f>G30</f>
        <v>0.4534116637489678</v>
      </c>
      <c r="J30">
        <f t="shared" si="5"/>
        <v>8.39</v>
      </c>
      <c r="M30">
        <f t="shared" si="2"/>
        <v>2006</v>
      </c>
      <c r="N30">
        <f t="shared" si="0"/>
        <v>7.66</v>
      </c>
      <c r="O30">
        <f>E30</f>
        <v>8.39</v>
      </c>
      <c r="P30" s="2">
        <f t="shared" si="3"/>
        <v>8.39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7.6008113059859141</v>
      </c>
      <c r="I31">
        <f>0.75*G30+0.25*G34</f>
        <v>0.34192181030728608</v>
      </c>
      <c r="J31">
        <f t="shared" si="5"/>
        <v>7.9427331162932004</v>
      </c>
      <c r="M31">
        <f t="shared" si="2"/>
        <v>2007</v>
      </c>
      <c r="N31">
        <f t="shared" si="0"/>
        <v>7.48</v>
      </c>
      <c r="P31" s="2">
        <f t="shared" si="3"/>
        <v>7.9427331162932004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8.8762792142853293</v>
      </c>
      <c r="I32">
        <f>0.5*G30+0.5*G34</f>
        <v>0.23043195686560436</v>
      </c>
      <c r="J32">
        <f t="shared" si="5"/>
        <v>9.1067111711509341</v>
      </c>
      <c r="M32">
        <f t="shared" si="2"/>
        <v>2008</v>
      </c>
      <c r="N32">
        <f t="shared" si="0"/>
        <v>9.4</v>
      </c>
      <c r="P32" s="2">
        <f t="shared" si="3"/>
        <v>9.1067111711509341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6.5665981454546261</v>
      </c>
      <c r="I33">
        <f>0.25*G30+0.75*G34</f>
        <v>0.11894210342392264</v>
      </c>
      <c r="J33">
        <f t="shared" si="5"/>
        <v>6.6855402488785485</v>
      </c>
      <c r="M33">
        <f t="shared" si="2"/>
        <v>2009</v>
      </c>
      <c r="N33">
        <f t="shared" si="0"/>
        <v>5.2</v>
      </c>
      <c r="P33" s="2">
        <f t="shared" si="3"/>
        <v>6.6855402488785485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Gas_Prices!AM46</f>
        <v>5.37</v>
      </c>
      <c r="F34">
        <f>$H$3*D34+$I$3*D33</f>
        <v>5.3625477500177592</v>
      </c>
      <c r="G34">
        <f>E34-F34</f>
        <v>7.4522499822409216E-3</v>
      </c>
      <c r="H34">
        <f>G34^2</f>
        <v>5.5536029797809814E-5</v>
      </c>
      <c r="I34">
        <f>G34</f>
        <v>7.4522499822409216E-3</v>
      </c>
      <c r="J34">
        <f>F34+I34</f>
        <v>5.37</v>
      </c>
      <c r="M34">
        <f>C34</f>
        <v>2010</v>
      </c>
      <c r="N34">
        <f t="shared" si="0"/>
        <v>5.37</v>
      </c>
      <c r="O34">
        <f>E34</f>
        <v>5.37</v>
      </c>
      <c r="P34" s="2">
        <f>J34</f>
        <v>5.37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5.1662837931187404</v>
      </c>
      <c r="I35">
        <f>0.75*G34+0.25*G38</f>
        <v>-2.6426529672561205E-2</v>
      </c>
      <c r="J35">
        <f t="shared" ref="J35:J42" si="7">F35+I35</f>
        <v>5.1398572634461797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5.1398572634461797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4.2065151648569792</v>
      </c>
      <c r="I36">
        <f>0.5*G34+0.5*G38</f>
        <v>-6.0305309327363332E-2</v>
      </c>
      <c r="J36">
        <f t="shared" si="7"/>
        <v>4.1462098555296159</v>
      </c>
      <c r="M36">
        <f t="shared" si="8"/>
        <v>2012</v>
      </c>
      <c r="N36">
        <f t="shared" si="0"/>
        <v>3.79</v>
      </c>
      <c r="P36" s="2">
        <f t="shared" si="9"/>
        <v>4.1462098555296159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4.3428672728155675</v>
      </c>
      <c r="I37">
        <f>0.25*G34+0.75*G38</f>
        <v>-9.4184088982165459E-2</v>
      </c>
      <c r="J37">
        <f t="shared" si="7"/>
        <v>4.2486831838334016</v>
      </c>
      <c r="M37">
        <f t="shared" si="8"/>
        <v>2013</v>
      </c>
      <c r="N37">
        <f t="shared" si="0"/>
        <v>4.54</v>
      </c>
      <c r="P37" s="2">
        <f t="shared" si="9"/>
        <v>4.2486831838334016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Gas_Prices!AM50</f>
        <v>5.1100000000000003</v>
      </c>
      <c r="F38">
        <f t="shared" si="6"/>
        <v>5.2380628686369679</v>
      </c>
      <c r="G38">
        <f>E38-F38</f>
        <v>-0.12806286863696759</v>
      </c>
      <c r="H38">
        <f>G38^2</f>
        <v>1.6400098323529216E-2</v>
      </c>
      <c r="I38">
        <f>G38</f>
        <v>-0.12806286863696759</v>
      </c>
      <c r="J38">
        <f t="shared" si="7"/>
        <v>5.1100000000000003</v>
      </c>
      <c r="M38">
        <f t="shared" si="8"/>
        <v>2014</v>
      </c>
      <c r="N38">
        <f t="shared" si="0"/>
        <v>5.49</v>
      </c>
      <c r="O38">
        <f>E38</f>
        <v>5.1100000000000003</v>
      </c>
      <c r="P38" s="2">
        <f t="shared" si="9"/>
        <v>5.1100000000000003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4.3922915160972584</v>
      </c>
      <c r="I39">
        <f t="shared" ref="I39:I42" si="10">I38</f>
        <v>-0.12806286863696759</v>
      </c>
      <c r="J39">
        <f t="shared" si="7"/>
        <v>4.2642286474602908</v>
      </c>
      <c r="M39">
        <f t="shared" si="8"/>
        <v>2015</v>
      </c>
      <c r="N39">
        <f t="shared" si="0"/>
        <v>3.84</v>
      </c>
      <c r="P39" s="2">
        <f t="shared" si="9"/>
        <v>4.2642286474602908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3.5884705861925088</v>
      </c>
      <c r="I40">
        <f t="shared" si="10"/>
        <v>-0.12806286863696759</v>
      </c>
      <c r="J40">
        <f t="shared" si="7"/>
        <v>3.4604077175555412</v>
      </c>
      <c r="M40">
        <f t="shared" si="8"/>
        <v>2016</v>
      </c>
      <c r="N40">
        <f t="shared" si="0"/>
        <v>3.43</v>
      </c>
      <c r="P40" s="2">
        <f t="shared" si="9"/>
        <v>3.4604077175555412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3.8479547666993792</v>
      </c>
      <c r="I41">
        <f t="shared" si="10"/>
        <v>-0.12806286863696759</v>
      </c>
      <c r="J41">
        <f t="shared" si="7"/>
        <v>3.7198918980624116</v>
      </c>
      <c r="M41">
        <f t="shared" si="8"/>
        <v>2017</v>
      </c>
      <c r="N41">
        <f t="shared" si="0"/>
        <v>3.99</v>
      </c>
      <c r="P41" s="2">
        <f t="shared" si="9"/>
        <v>3.7198918980624116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4.1144172591967685</v>
      </c>
      <c r="I42">
        <f t="shared" si="10"/>
        <v>-0.12806286863696759</v>
      </c>
      <c r="J42">
        <f t="shared" si="7"/>
        <v>3.9863543905598009</v>
      </c>
      <c r="M42">
        <f t="shared" si="8"/>
        <v>2018</v>
      </c>
      <c r="N42">
        <f t="shared" si="0"/>
        <v>4.12</v>
      </c>
      <c r="P42" s="2">
        <f t="shared" si="9"/>
        <v>3.9863543905598009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P42"/>
  <sheetViews>
    <sheetView topLeftCell="A1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1.0820726645679439</v>
      </c>
      <c r="I3" s="4">
        <v>0.1091976591077064</v>
      </c>
      <c r="K3">
        <v>0</v>
      </c>
    </row>
    <row r="4" spans="3:16" x14ac:dyDescent="0.2">
      <c r="H4">
        <f>SUM(H9:H38)</f>
        <v>0.40233991104705435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9.7951292363179121E-2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4.8787484441147804</v>
      </c>
      <c r="I8">
        <f>G9</f>
        <v>9.7951292363179121E-2</v>
      </c>
      <c r="J8">
        <f>F8+I8</f>
        <v>4.9766997364779595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4.9766997364779595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Gas_Prices!AN21</f>
        <v>4.6900000000000004</v>
      </c>
      <c r="F9">
        <f t="shared" si="1"/>
        <v>4.5920487076368213</v>
      </c>
      <c r="G9">
        <f>E9-F9</f>
        <v>9.7951292363179121E-2</v>
      </c>
      <c r="H9">
        <f>G9^2</f>
        <v>9.5944556756169929E-3</v>
      </c>
      <c r="I9">
        <f>G9</f>
        <v>9.7951292363179121E-2</v>
      </c>
      <c r="J9">
        <f t="shared" ref="J9:J33" si="5">F9+I9</f>
        <v>4.6900000000000004</v>
      </c>
      <c r="M9">
        <f t="shared" si="2"/>
        <v>1985</v>
      </c>
      <c r="N9">
        <f t="shared" si="0"/>
        <v>3.83</v>
      </c>
      <c r="O9">
        <f>E9</f>
        <v>4.6900000000000004</v>
      </c>
      <c r="P9" s="2">
        <f t="shared" si="3"/>
        <v>4.6900000000000004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3.8159352011258596</v>
      </c>
      <c r="I10">
        <f>(0.67*G9+0.33*G12)</f>
        <v>0.12609594688023237</v>
      </c>
      <c r="J10">
        <f t="shared" si="5"/>
        <v>3.9420311480060919</v>
      </c>
      <c r="M10">
        <f t="shared" si="2"/>
        <v>1986</v>
      </c>
      <c r="N10">
        <f t="shared" si="0"/>
        <v>3.14</v>
      </c>
      <c r="P10" s="2">
        <f t="shared" si="3"/>
        <v>3.9420311480060919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3.4267877436168384</v>
      </c>
      <c r="I11">
        <f>(0.33*G9+0.67*G12)</f>
        <v>0.1550934697159842</v>
      </c>
      <c r="J11">
        <f t="shared" si="5"/>
        <v>3.5818812133328226</v>
      </c>
      <c r="M11">
        <f t="shared" si="2"/>
        <v>1987</v>
      </c>
      <c r="N11">
        <f t="shared" si="0"/>
        <v>2.85</v>
      </c>
      <c r="P11" s="2">
        <f t="shared" si="3"/>
        <v>3.5818812133328226</v>
      </c>
    </row>
    <row r="12" spans="3:16" x14ac:dyDescent="0.2">
      <c r="C12">
        <f t="shared" si="4"/>
        <v>1988</v>
      </c>
      <c r="D12">
        <f>'Gas-311'!D12</f>
        <v>2.87</v>
      </c>
      <c r="E12">
        <f>Gas_Prices!AN24</f>
        <v>3.6</v>
      </c>
      <c r="F12">
        <f t="shared" si="1"/>
        <v>3.4167618757669627</v>
      </c>
      <c r="G12">
        <f>E12-F12</f>
        <v>0.18323812423303742</v>
      </c>
      <c r="H12">
        <f>G12^2</f>
        <v>3.3576210172442056E-2</v>
      </c>
      <c r="I12">
        <f>G12</f>
        <v>0.18323812423303742</v>
      </c>
      <c r="J12">
        <f t="shared" si="5"/>
        <v>3.6</v>
      </c>
      <c r="M12">
        <f t="shared" si="2"/>
        <v>1988</v>
      </c>
      <c r="N12">
        <f t="shared" si="0"/>
        <v>2.87</v>
      </c>
      <c r="O12">
        <f>E12</f>
        <v>3.6</v>
      </c>
      <c r="P12" s="2">
        <f t="shared" si="3"/>
        <v>3.6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3.4189458289491168</v>
      </c>
      <c r="I13">
        <f>(0.67*G12+0.33*G15)</f>
        <v>0.20153031112802267</v>
      </c>
      <c r="J13">
        <f t="shared" si="5"/>
        <v>3.6204761400771392</v>
      </c>
      <c r="M13">
        <f t="shared" si="2"/>
        <v>1989</v>
      </c>
      <c r="N13">
        <f t="shared" si="0"/>
        <v>2.87</v>
      </c>
      <c r="P13" s="2">
        <f t="shared" si="3"/>
        <v>3.6204761400771392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3.386483649012078</v>
      </c>
      <c r="I14">
        <f>(0.33*G12+0.67*G15)</f>
        <v>0.22037680671679533</v>
      </c>
      <c r="J14">
        <f t="shared" si="5"/>
        <v>3.6068604557288735</v>
      </c>
      <c r="M14">
        <f t="shared" si="2"/>
        <v>1990</v>
      </c>
      <c r="N14">
        <f t="shared" si="0"/>
        <v>2.84</v>
      </c>
      <c r="P14" s="2">
        <f t="shared" si="3"/>
        <v>3.6068604557288735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Gas_Prices!AN27</f>
        <v>3.3730000000000002</v>
      </c>
      <c r="F15">
        <f t="shared" si="1"/>
        <v>3.1343310063882197</v>
      </c>
      <c r="G15">
        <f>E15-F15</f>
        <v>0.23866899361178051</v>
      </c>
      <c r="H15">
        <f>G15^2</f>
        <v>5.6962888511660127E-2</v>
      </c>
      <c r="I15">
        <f>G15</f>
        <v>0.23866899361178051</v>
      </c>
      <c r="J15">
        <f t="shared" si="5"/>
        <v>3.3730000000000002</v>
      </c>
      <c r="M15">
        <f t="shared" si="2"/>
        <v>1991</v>
      </c>
      <c r="N15">
        <f t="shared" si="0"/>
        <v>2.61</v>
      </c>
      <c r="O15">
        <f>E15</f>
        <v>3.3730000000000002</v>
      </c>
      <c r="P15" s="2">
        <f t="shared" si="3"/>
        <v>3.3730000000000002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3.2607057178329595</v>
      </c>
      <c r="I16">
        <f>(0.67*G15+0.33*G18)</f>
        <v>0.14689431672835146</v>
      </c>
      <c r="J16">
        <f t="shared" si="5"/>
        <v>3.4076000345613111</v>
      </c>
      <c r="M16">
        <f t="shared" si="2"/>
        <v>1992</v>
      </c>
      <c r="N16">
        <f t="shared" si="0"/>
        <v>2.75</v>
      </c>
      <c r="P16" s="2">
        <f t="shared" si="3"/>
        <v>3.4076000345613111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3.5356908296043454</v>
      </c>
      <c r="I17">
        <f>(0.33*G15+0.67*G18)</f>
        <v>5.2338589030272976E-2</v>
      </c>
      <c r="J17">
        <f t="shared" si="5"/>
        <v>3.5880294186346182</v>
      </c>
      <c r="M17">
        <f t="shared" si="2"/>
        <v>1993</v>
      </c>
      <c r="N17">
        <f t="shared" si="0"/>
        <v>2.99</v>
      </c>
      <c r="P17" s="2">
        <f t="shared" si="3"/>
        <v>3.5880294186346182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Gas_Prices!AN30</f>
        <v>3.49</v>
      </c>
      <c r="F18">
        <f t="shared" si="1"/>
        <v>3.5294360878531563</v>
      </c>
      <c r="G18">
        <f>E18-F18</f>
        <v>-3.943608785315611E-2</v>
      </c>
      <c r="H18">
        <f>G18^2</f>
        <v>1.5552050251618468E-3</v>
      </c>
      <c r="I18">
        <f>G18</f>
        <v>-3.943608785315611E-2</v>
      </c>
      <c r="J18">
        <f t="shared" si="5"/>
        <v>3.49</v>
      </c>
      <c r="M18">
        <f t="shared" si="2"/>
        <v>1994</v>
      </c>
      <c r="N18">
        <f t="shared" si="0"/>
        <v>2.96</v>
      </c>
      <c r="O18">
        <f>E18</f>
        <v>3.49</v>
      </c>
      <c r="P18" s="2">
        <f t="shared" si="3"/>
        <v>3.49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3.1798969054181834</v>
      </c>
      <c r="I19">
        <f>0.75*G18+0.25*G22</f>
        <v>-7.5000242680747564E-2</v>
      </c>
      <c r="J19">
        <f t="shared" si="5"/>
        <v>3.1048966627374357</v>
      </c>
      <c r="M19">
        <f t="shared" si="2"/>
        <v>1995</v>
      </c>
      <c r="N19">
        <f t="shared" si="0"/>
        <v>2.64</v>
      </c>
      <c r="P19" s="2">
        <f t="shared" si="3"/>
        <v>3.1048966627374357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3.8915837930555983</v>
      </c>
      <c r="I20">
        <f>0.5*G18+0.5*G22</f>
        <v>-0.11056439750833902</v>
      </c>
      <c r="J20">
        <f t="shared" si="5"/>
        <v>3.7810193955472595</v>
      </c>
      <c r="M20">
        <f t="shared" si="2"/>
        <v>1996</v>
      </c>
      <c r="N20">
        <f t="shared" si="0"/>
        <v>3.33</v>
      </c>
      <c r="P20" s="2">
        <f t="shared" si="3"/>
        <v>3.7810193955472595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4.1508825308164656</v>
      </c>
      <c r="I21">
        <f>0.25*G18+0.75*G22</f>
        <v>-0.14612855233593047</v>
      </c>
      <c r="J21">
        <f t="shared" si="5"/>
        <v>4.0047539784805348</v>
      </c>
      <c r="M21">
        <f t="shared" si="2"/>
        <v>1997</v>
      </c>
      <c r="N21">
        <f t="shared" si="0"/>
        <v>3.5</v>
      </c>
      <c r="P21" s="2">
        <f t="shared" si="3"/>
        <v>4.0047539784805348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Gas_Prices!AN34</f>
        <v>3.49</v>
      </c>
      <c r="F22">
        <f t="shared" si="1"/>
        <v>3.6716927071635221</v>
      </c>
      <c r="G22">
        <f>E22-F22</f>
        <v>-0.18169270716352193</v>
      </c>
      <c r="H22">
        <f>G22^2</f>
        <v>3.3012239836409329E-2</v>
      </c>
      <c r="I22">
        <f>G22</f>
        <v>-0.18169270716352193</v>
      </c>
      <c r="J22">
        <f t="shared" si="5"/>
        <v>3.49</v>
      </c>
      <c r="M22">
        <f t="shared" si="2"/>
        <v>1998</v>
      </c>
      <c r="N22">
        <f t="shared" si="0"/>
        <v>3.04</v>
      </c>
      <c r="O22">
        <f>E22</f>
        <v>3.49</v>
      </c>
      <c r="P22" s="2">
        <f t="shared" si="3"/>
        <v>3.49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3.6214617839739773</v>
      </c>
      <c r="I23">
        <f>0.75*G22+0.25*G26</f>
        <v>-0.10294958120236297</v>
      </c>
      <c r="J23">
        <f t="shared" si="5"/>
        <v>3.5185122027716145</v>
      </c>
      <c r="M23">
        <f t="shared" si="2"/>
        <v>1999</v>
      </c>
      <c r="N23">
        <f t="shared" si="0"/>
        <v>3.04</v>
      </c>
      <c r="P23" s="2">
        <f t="shared" si="3"/>
        <v>3.5185122027716145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5.0281562479123041</v>
      </c>
      <c r="I24">
        <f>0.5*G22+0.5*G26</f>
        <v>-2.4206455241204017E-2</v>
      </c>
      <c r="J24">
        <f t="shared" si="5"/>
        <v>5.0039497926710998</v>
      </c>
      <c r="M24">
        <f t="shared" si="2"/>
        <v>2000</v>
      </c>
      <c r="N24">
        <f t="shared" si="0"/>
        <v>4.34</v>
      </c>
      <c r="P24" s="2">
        <f t="shared" si="3"/>
        <v>5.0039497926710998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5.9816677031782808</v>
      </c>
      <c r="I25">
        <f>0.25*G22+0.75*G26</f>
        <v>5.4536670719954938E-2</v>
      </c>
      <c r="J25">
        <f t="shared" si="5"/>
        <v>6.0362043738982356</v>
      </c>
      <c r="M25">
        <f t="shared" si="2"/>
        <v>2001</v>
      </c>
      <c r="N25">
        <f t="shared" si="0"/>
        <v>5.09</v>
      </c>
      <c r="P25" s="2">
        <f t="shared" si="3"/>
        <v>6.0362043738982356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Gas_Prices!AN38</f>
        <v>4.92</v>
      </c>
      <c r="F26">
        <f t="shared" si="1"/>
        <v>4.786720203318886</v>
      </c>
      <c r="G26">
        <f>E26-F26</f>
        <v>0.13327979668111389</v>
      </c>
      <c r="H26">
        <f>G26^2</f>
        <v>1.7763504203359058E-2</v>
      </c>
      <c r="I26">
        <f>G26</f>
        <v>0.13327979668111389</v>
      </c>
      <c r="J26">
        <f t="shared" si="5"/>
        <v>4.92</v>
      </c>
      <c r="M26">
        <f t="shared" si="2"/>
        <v>2002</v>
      </c>
      <c r="N26">
        <f t="shared" si="0"/>
        <v>3.91</v>
      </c>
      <c r="O26">
        <f>E26</f>
        <v>4.92</v>
      </c>
      <c r="P26" s="2">
        <f t="shared" si="3"/>
        <v>4.92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6.6164184884397708</v>
      </c>
      <c r="I27">
        <f>0.75*G26+0.25*G30</f>
        <v>1.788656977142411E-2</v>
      </c>
      <c r="J27">
        <f t="shared" si="5"/>
        <v>6.6343050582111953</v>
      </c>
      <c r="M27">
        <f t="shared" si="2"/>
        <v>2003</v>
      </c>
      <c r="N27">
        <f t="shared" si="0"/>
        <v>5.72</v>
      </c>
      <c r="P27" s="2">
        <f t="shared" si="3"/>
        <v>6.6343050582111953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7.5065927567482049</v>
      </c>
      <c r="I28">
        <f>0.5*G26+0.5*G30</f>
        <v>-9.7506657138265673E-2</v>
      </c>
      <c r="J28">
        <f t="shared" si="5"/>
        <v>7.4090860996099392</v>
      </c>
      <c r="M28">
        <f t="shared" si="2"/>
        <v>2004</v>
      </c>
      <c r="N28">
        <f t="shared" si="0"/>
        <v>6.36</v>
      </c>
      <c r="P28" s="2">
        <f t="shared" si="3"/>
        <v>7.4090860996099392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9.7081624077759869</v>
      </c>
      <c r="I29">
        <f>0.25*G26+0.75*G30</f>
        <v>-0.21289988404795546</v>
      </c>
      <c r="J29">
        <f t="shared" si="5"/>
        <v>9.4952625237280319</v>
      </c>
      <c r="M29">
        <f t="shared" si="2"/>
        <v>2005</v>
      </c>
      <c r="N29">
        <f t="shared" si="0"/>
        <v>8.33</v>
      </c>
      <c r="P29" s="2">
        <f t="shared" si="3"/>
        <v>9.4952625237280319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Gas_Prices!AN42</f>
        <v>8.8699999999999992</v>
      </c>
      <c r="F30">
        <f t="shared" si="1"/>
        <v>9.1982931109576445</v>
      </c>
      <c r="G30">
        <f>E30-F30</f>
        <v>-0.32829311095764524</v>
      </c>
      <c r="H30">
        <f>G30^2</f>
        <v>0.10777636670224877</v>
      </c>
      <c r="I30">
        <f>G30</f>
        <v>-0.32829311095764524</v>
      </c>
      <c r="J30">
        <f t="shared" si="5"/>
        <v>8.8699999999999992</v>
      </c>
      <c r="M30">
        <f t="shared" si="2"/>
        <v>2006</v>
      </c>
      <c r="N30">
        <f t="shared" si="0"/>
        <v>7.66</v>
      </c>
      <c r="O30">
        <f>E30</f>
        <v>8.8699999999999992</v>
      </c>
      <c r="P30" s="2">
        <f t="shared" si="3"/>
        <v>8.8699999999999992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8.9303575997332523</v>
      </c>
      <c r="I31">
        <f>0.75*G30+0.25*G34</f>
        <v>-0.15835934224071679</v>
      </c>
      <c r="J31">
        <f t="shared" si="5"/>
        <v>8.7719982574925357</v>
      </c>
      <c r="M31">
        <f t="shared" si="2"/>
        <v>2007</v>
      </c>
      <c r="N31">
        <f t="shared" si="0"/>
        <v>7.48</v>
      </c>
      <c r="P31" s="2">
        <f t="shared" si="3"/>
        <v>8.7719982574925357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10.988281537064317</v>
      </c>
      <c r="I32">
        <f>0.5*G30+0.5*G34</f>
        <v>1.1574426476211652E-2</v>
      </c>
      <c r="J32">
        <f t="shared" si="5"/>
        <v>10.999855963540529</v>
      </c>
      <c r="M32">
        <f t="shared" si="2"/>
        <v>2008</v>
      </c>
      <c r="N32">
        <f t="shared" si="0"/>
        <v>9.4</v>
      </c>
      <c r="P32" s="2">
        <f t="shared" si="3"/>
        <v>10.999855963540529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6.653235851365749</v>
      </c>
      <c r="I33">
        <f>0.25*G30+0.75*G34</f>
        <v>0.1815081951931401</v>
      </c>
      <c r="J33">
        <f t="shared" si="5"/>
        <v>6.8347440465588889</v>
      </c>
      <c r="M33">
        <f t="shared" si="2"/>
        <v>2009</v>
      </c>
      <c r="N33">
        <f t="shared" si="0"/>
        <v>5.2</v>
      </c>
      <c r="P33" s="2">
        <f t="shared" si="3"/>
        <v>6.8347440465588889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Gas_Prices!AN46</f>
        <v>6.73</v>
      </c>
      <c r="F34">
        <f>$H$3*D34+$I$3*D33</f>
        <v>6.3785580360899319</v>
      </c>
      <c r="G34">
        <f>E34-F34</f>
        <v>0.35144196391006854</v>
      </c>
      <c r="H34">
        <f>G34^2</f>
        <v>0.12351145399696592</v>
      </c>
      <c r="I34">
        <f>G34</f>
        <v>0.35144196391006854</v>
      </c>
      <c r="J34">
        <f>F34+I34</f>
        <v>6.73</v>
      </c>
      <c r="M34">
        <f>C34</f>
        <v>2010</v>
      </c>
      <c r="N34">
        <f t="shared" si="0"/>
        <v>5.37</v>
      </c>
      <c r="O34">
        <f>E34</f>
        <v>6.73</v>
      </c>
      <c r="P34" s="2">
        <f>J34</f>
        <v>6.73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6.0075754788937825</v>
      </c>
      <c r="I35">
        <f>0.75*G34+0.25*G38</f>
        <v>0.22949739772580147</v>
      </c>
      <c r="J35">
        <f t="shared" ref="J35:J42" si="7">F35+I35</f>
        <v>6.2370728766195835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6.2370728766195835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4.648135670842116</v>
      </c>
      <c r="I36">
        <f>0.5*G34+0.5*G38</f>
        <v>0.10755283154153439</v>
      </c>
      <c r="J36">
        <f t="shared" si="7"/>
        <v>4.7556885023836504</v>
      </c>
      <c r="M36">
        <f t="shared" si="8"/>
        <v>2012</v>
      </c>
      <c r="N36">
        <f t="shared" si="0"/>
        <v>3.79</v>
      </c>
      <c r="P36" s="2">
        <f t="shared" si="9"/>
        <v>4.7556885023836504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5.3264690251566726</v>
      </c>
      <c r="I37">
        <f>0.25*G34+0.75*G38</f>
        <v>-1.439173464273269E-2</v>
      </c>
      <c r="J37">
        <f t="shared" si="7"/>
        <v>5.3120772905139404</v>
      </c>
      <c r="M37">
        <f t="shared" si="8"/>
        <v>2013</v>
      </c>
      <c r="N37">
        <f t="shared" si="0"/>
        <v>4.54</v>
      </c>
      <c r="P37" s="2">
        <f t="shared" si="9"/>
        <v>5.3120772905139404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Gas_Prices!AN50</f>
        <v>6.3</v>
      </c>
      <c r="F38">
        <f t="shared" si="6"/>
        <v>6.4363363008269996</v>
      </c>
      <c r="G38">
        <f>E38-F38</f>
        <v>-0.13633630082699977</v>
      </c>
      <c r="H38">
        <f>G38^2</f>
        <v>1.8587586923190177E-2</v>
      </c>
      <c r="I38">
        <f>G38</f>
        <v>-0.13633630082699977</v>
      </c>
      <c r="J38">
        <f t="shared" si="7"/>
        <v>6.3</v>
      </c>
      <c r="M38">
        <f t="shared" si="8"/>
        <v>2014</v>
      </c>
      <c r="N38">
        <f t="shared" si="0"/>
        <v>5.49</v>
      </c>
      <c r="O38">
        <f>E38</f>
        <v>6.3</v>
      </c>
      <c r="P38" s="2">
        <f t="shared" si="9"/>
        <v>6.3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4.7546541804422127</v>
      </c>
      <c r="I39">
        <f t="shared" ref="I39:I42" si="10">I38</f>
        <v>-0.13633630082699977</v>
      </c>
      <c r="J39">
        <f t="shared" si="7"/>
        <v>4.6183178796152129</v>
      </c>
      <c r="M39">
        <f t="shared" si="8"/>
        <v>2015</v>
      </c>
      <c r="N39">
        <f t="shared" si="0"/>
        <v>3.84</v>
      </c>
      <c r="P39" s="2">
        <f t="shared" si="9"/>
        <v>4.6183178796152129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4.1308282504416409</v>
      </c>
      <c r="I40">
        <f t="shared" si="10"/>
        <v>-0.13633630082699977</v>
      </c>
      <c r="J40">
        <f t="shared" si="7"/>
        <v>3.9944919496146412</v>
      </c>
      <c r="M40">
        <f t="shared" si="8"/>
        <v>2016</v>
      </c>
      <c r="N40">
        <f t="shared" si="0"/>
        <v>3.43</v>
      </c>
      <c r="P40" s="2">
        <f t="shared" si="9"/>
        <v>3.9944919496146412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4.6920179023655288</v>
      </c>
      <c r="I41">
        <f t="shared" si="10"/>
        <v>-0.13633630082699977</v>
      </c>
      <c r="J41">
        <f t="shared" si="7"/>
        <v>4.5556816015385291</v>
      </c>
      <c r="M41">
        <f t="shared" si="8"/>
        <v>2017</v>
      </c>
      <c r="N41">
        <f t="shared" si="0"/>
        <v>3.99</v>
      </c>
      <c r="P41" s="2">
        <f t="shared" si="9"/>
        <v>4.5556816015385291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4.8938380378596777</v>
      </c>
      <c r="I42">
        <f t="shared" si="10"/>
        <v>-0.13633630082699977</v>
      </c>
      <c r="J42">
        <f t="shared" si="7"/>
        <v>4.757501737032678</v>
      </c>
      <c r="M42">
        <f t="shared" si="8"/>
        <v>2018</v>
      </c>
      <c r="N42">
        <f t="shared" si="0"/>
        <v>4.12</v>
      </c>
      <c r="P42" s="2">
        <f t="shared" si="9"/>
        <v>4.757501737032678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P42"/>
  <sheetViews>
    <sheetView topLeftCell="A8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1.1923090394588391</v>
      </c>
      <c r="I3" s="4">
        <v>9.2893744269467671E-2</v>
      </c>
      <c r="K3">
        <v>0</v>
      </c>
    </row>
    <row r="4" spans="3:16" x14ac:dyDescent="0.2">
      <c r="H4">
        <f>SUM(H9:H38)</f>
        <v>0.24362602387320845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-0.27740797263217143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5.2646867260725845</v>
      </c>
      <c r="I8">
        <f>G9</f>
        <v>-0.27740797263217143</v>
      </c>
      <c r="J8">
        <f>F8+I8</f>
        <v>4.987278753440413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4.987278753440413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Gas_Prices!AO21</f>
        <v>4.67</v>
      </c>
      <c r="F9">
        <f t="shared" si="1"/>
        <v>4.9474079726321714</v>
      </c>
      <c r="G9">
        <f>E9-F9</f>
        <v>-0.27740797263217143</v>
      </c>
      <c r="H9">
        <f>G9^2</f>
        <v>7.6955183279891579E-2</v>
      </c>
      <c r="I9">
        <f>G9</f>
        <v>-0.27740797263217143</v>
      </c>
      <c r="J9">
        <f t="shared" ref="J9:J33" si="5">F9+I9</f>
        <v>4.67</v>
      </c>
      <c r="M9">
        <f t="shared" si="2"/>
        <v>1985</v>
      </c>
      <c r="N9">
        <f t="shared" si="0"/>
        <v>3.83</v>
      </c>
      <c r="O9">
        <f>E9</f>
        <v>4.67</v>
      </c>
      <c r="P9" s="2">
        <f t="shared" si="3"/>
        <v>4.67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4.0996334244528159</v>
      </c>
      <c r="I10">
        <f>(0.67*G9+0.33*G12)</f>
        <v>-0.21446579942045579</v>
      </c>
      <c r="J10">
        <f t="shared" si="5"/>
        <v>3.8851676250323601</v>
      </c>
      <c r="M10">
        <f t="shared" si="2"/>
        <v>1986</v>
      </c>
      <c r="N10">
        <f t="shared" si="0"/>
        <v>3.14</v>
      </c>
      <c r="P10" s="2">
        <f t="shared" si="3"/>
        <v>3.8851676250323601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3.6897671194638204</v>
      </c>
      <c r="I11">
        <f>(0.33*G9+0.67*G12)</f>
        <v>-0.14961628762656695</v>
      </c>
      <c r="J11">
        <f t="shared" si="5"/>
        <v>3.5401508318372534</v>
      </c>
      <c r="M11">
        <f t="shared" si="2"/>
        <v>1987</v>
      </c>
      <c r="N11">
        <f t="shared" si="0"/>
        <v>2.85</v>
      </c>
      <c r="P11" s="2">
        <f t="shared" si="3"/>
        <v>3.5401508318372534</v>
      </c>
    </row>
    <row r="12" spans="3:16" x14ac:dyDescent="0.2">
      <c r="C12">
        <f t="shared" si="4"/>
        <v>1988</v>
      </c>
      <c r="D12">
        <f>'Gas-311'!D12</f>
        <v>2.87</v>
      </c>
      <c r="E12">
        <f>Gas_Prices!AO24</f>
        <v>3.6</v>
      </c>
      <c r="F12">
        <f t="shared" si="1"/>
        <v>3.6866741144148514</v>
      </c>
      <c r="G12">
        <f>E12-F12</f>
        <v>-8.6674114414851289E-2</v>
      </c>
      <c r="H12">
        <f>G12^2</f>
        <v>7.5124021095987316E-3</v>
      </c>
      <c r="I12">
        <f>G12</f>
        <v>-8.6674114414851289E-2</v>
      </c>
      <c r="J12">
        <f t="shared" si="5"/>
        <v>3.6</v>
      </c>
      <c r="M12">
        <f t="shared" si="2"/>
        <v>1988</v>
      </c>
      <c r="N12">
        <f t="shared" si="0"/>
        <v>2.87</v>
      </c>
      <c r="O12">
        <f>E12</f>
        <v>3.6</v>
      </c>
      <c r="P12" s="2">
        <f t="shared" si="3"/>
        <v>3.6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3.6885319893002411</v>
      </c>
      <c r="I13">
        <f>(0.67*G12+0.33*G15)</f>
        <v>-3.3567449473193525E-2</v>
      </c>
      <c r="J13">
        <f t="shared" si="5"/>
        <v>3.6549645398270476</v>
      </c>
      <c r="M13">
        <f t="shared" si="2"/>
        <v>1989</v>
      </c>
      <c r="N13">
        <f t="shared" si="0"/>
        <v>2.87</v>
      </c>
      <c r="P13" s="2">
        <f t="shared" si="3"/>
        <v>3.6549645398270476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3.6527627181164748</v>
      </c>
      <c r="I14">
        <f>(0.33*G12+0.67*G15)</f>
        <v>2.1148508345484169E-2</v>
      </c>
      <c r="J14">
        <f t="shared" si="5"/>
        <v>3.6739112264619589</v>
      </c>
      <c r="M14">
        <f t="shared" si="2"/>
        <v>1990</v>
      </c>
      <c r="N14">
        <f t="shared" si="0"/>
        <v>2.84</v>
      </c>
      <c r="P14" s="2">
        <f t="shared" si="3"/>
        <v>3.6739112264619589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Gas_Prices!AO27</f>
        <v>3.45</v>
      </c>
      <c r="F15">
        <f t="shared" si="1"/>
        <v>3.3757448267128582</v>
      </c>
      <c r="G15">
        <f>E15-F15</f>
        <v>7.4255173287141929E-2</v>
      </c>
      <c r="H15">
        <f>G15^2</f>
        <v>5.513830759903476E-3</v>
      </c>
      <c r="I15">
        <f>G15</f>
        <v>7.4255173287141929E-2</v>
      </c>
      <c r="J15">
        <f t="shared" si="5"/>
        <v>3.45</v>
      </c>
      <c r="M15">
        <f t="shared" si="2"/>
        <v>1991</v>
      </c>
      <c r="N15">
        <f t="shared" si="0"/>
        <v>2.61</v>
      </c>
      <c r="O15">
        <f>E15</f>
        <v>3.45</v>
      </c>
      <c r="P15" s="2">
        <f t="shared" si="3"/>
        <v>3.45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3.521302531055118</v>
      </c>
      <c r="I16">
        <f>(0.67*G15+0.33*G18)</f>
        <v>1.7745238888307244E-2</v>
      </c>
      <c r="J16">
        <f t="shared" si="5"/>
        <v>3.5390477699434251</v>
      </c>
      <c r="M16">
        <f t="shared" si="2"/>
        <v>1992</v>
      </c>
      <c r="N16">
        <f t="shared" si="0"/>
        <v>2.75</v>
      </c>
      <c r="P16" s="2">
        <f t="shared" si="3"/>
        <v>3.5390477699434251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3.8204618247229654</v>
      </c>
      <c r="I17">
        <f>(0.33*G15+0.67*G18)</f>
        <v>-4.0477117765037582E-2</v>
      </c>
      <c r="J17">
        <f t="shared" si="5"/>
        <v>3.779984706957928</v>
      </c>
      <c r="M17">
        <f t="shared" si="2"/>
        <v>1993</v>
      </c>
      <c r="N17">
        <f t="shared" si="0"/>
        <v>2.99</v>
      </c>
      <c r="P17" s="2">
        <f t="shared" si="3"/>
        <v>3.779984706957928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Gas_Prices!AO30</f>
        <v>3.71</v>
      </c>
      <c r="F18">
        <f t="shared" si="1"/>
        <v>3.8069870521638722</v>
      </c>
      <c r="G18">
        <f>E18-F18</f>
        <v>-9.6987052163872267E-2</v>
      </c>
      <c r="H18">
        <f>G18^2</f>
        <v>9.4064882874376806E-3</v>
      </c>
      <c r="I18">
        <f>G18</f>
        <v>-9.6987052163872267E-2</v>
      </c>
      <c r="J18">
        <f t="shared" si="5"/>
        <v>3.71</v>
      </c>
      <c r="M18">
        <f t="shared" si="2"/>
        <v>1994</v>
      </c>
      <c r="N18">
        <f t="shared" si="0"/>
        <v>2.96</v>
      </c>
      <c r="O18">
        <f>E18</f>
        <v>3.71</v>
      </c>
      <c r="P18" s="2">
        <f t="shared" si="3"/>
        <v>3.71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3.42266134720896</v>
      </c>
      <c r="I19">
        <f>0.75*G18+0.25*G22</f>
        <v>-0.14517718534740609</v>
      </c>
      <c r="J19">
        <f t="shared" si="5"/>
        <v>3.2774841618615538</v>
      </c>
      <c r="M19">
        <f t="shared" si="2"/>
        <v>1995</v>
      </c>
      <c r="N19">
        <f t="shared" si="0"/>
        <v>2.64</v>
      </c>
      <c r="P19" s="2">
        <f t="shared" si="3"/>
        <v>3.2774841618615538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4.2156285862693288</v>
      </c>
      <c r="I20">
        <f>0.5*G18+0.5*G22</f>
        <v>-0.19336731853093991</v>
      </c>
      <c r="J20">
        <f t="shared" si="5"/>
        <v>4.0222612677383891</v>
      </c>
      <c r="M20">
        <f t="shared" si="2"/>
        <v>1996</v>
      </c>
      <c r="N20">
        <f t="shared" si="0"/>
        <v>3.33</v>
      </c>
      <c r="P20" s="2">
        <f t="shared" si="3"/>
        <v>4.0222612677383891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4.482417806523264</v>
      </c>
      <c r="I21">
        <f>0.25*G18+0.75*G22</f>
        <v>-0.24155745171447374</v>
      </c>
      <c r="J21">
        <f t="shared" si="5"/>
        <v>4.24086035480879</v>
      </c>
      <c r="M21">
        <f t="shared" si="2"/>
        <v>1997</v>
      </c>
      <c r="N21">
        <f t="shared" si="0"/>
        <v>3.5</v>
      </c>
      <c r="P21" s="2">
        <f t="shared" si="3"/>
        <v>4.24086035480879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Gas_Prices!AO34</f>
        <v>3.66</v>
      </c>
      <c r="F22">
        <f t="shared" si="1"/>
        <v>3.9497475848980077</v>
      </c>
      <c r="G22">
        <f>E22-F22</f>
        <v>-0.28974758489800756</v>
      </c>
      <c r="H22">
        <f>G22^2</f>
        <v>8.3953662954228098E-2</v>
      </c>
      <c r="I22">
        <f>G22</f>
        <v>-0.28974758489800756</v>
      </c>
      <c r="J22">
        <f t="shared" si="5"/>
        <v>3.66</v>
      </c>
      <c r="M22">
        <f t="shared" si="2"/>
        <v>1998</v>
      </c>
      <c r="N22">
        <f t="shared" si="0"/>
        <v>3.04</v>
      </c>
      <c r="O22">
        <f>E22</f>
        <v>3.66</v>
      </c>
      <c r="P22" s="2">
        <f t="shared" si="3"/>
        <v>3.66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3.9070164625340529</v>
      </c>
      <c r="I23">
        <f>0.75*G22+0.25*G26</f>
        <v>-0.18100006432741855</v>
      </c>
      <c r="J23">
        <f t="shared" si="5"/>
        <v>3.7260163982066343</v>
      </c>
      <c r="M23">
        <f t="shared" si="2"/>
        <v>1999</v>
      </c>
      <c r="N23">
        <f t="shared" si="0"/>
        <v>3.04</v>
      </c>
      <c r="P23" s="2">
        <f t="shared" si="3"/>
        <v>3.7260163982066343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5.4570182138305432</v>
      </c>
      <c r="I24">
        <f>0.5*G22+0.5*G26</f>
        <v>-7.2252543756829546E-2</v>
      </c>
      <c r="J24">
        <f t="shared" si="5"/>
        <v>5.3847656700737137</v>
      </c>
      <c r="M24">
        <f t="shared" si="2"/>
        <v>2000</v>
      </c>
      <c r="N24">
        <f t="shared" si="0"/>
        <v>4.34</v>
      </c>
      <c r="P24" s="2">
        <f t="shared" si="3"/>
        <v>5.3847656700737137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6.4720118609749813</v>
      </c>
      <c r="I25">
        <f>0.25*G22+0.75*G26</f>
        <v>3.6494976813759461E-2</v>
      </c>
      <c r="J25">
        <f t="shared" si="5"/>
        <v>6.5085068377887403</v>
      </c>
      <c r="M25">
        <f t="shared" si="2"/>
        <v>2001</v>
      </c>
      <c r="N25">
        <f t="shared" si="0"/>
        <v>5.09</v>
      </c>
      <c r="P25" s="2">
        <f t="shared" si="3"/>
        <v>6.5085068377887403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Gas_Prices!AO38</f>
        <v>5.28</v>
      </c>
      <c r="F26">
        <f t="shared" si="1"/>
        <v>5.1347575026156518</v>
      </c>
      <c r="G26">
        <f>E26-F26</f>
        <v>0.14524249738434847</v>
      </c>
      <c r="H26">
        <f>G26^2</f>
        <v>2.109538304644247E-2</v>
      </c>
      <c r="I26">
        <f>G26</f>
        <v>0.14524249738434847</v>
      </c>
      <c r="J26">
        <f t="shared" si="5"/>
        <v>5.28</v>
      </c>
      <c r="M26">
        <f t="shared" si="2"/>
        <v>2002</v>
      </c>
      <c r="N26">
        <f t="shared" si="0"/>
        <v>3.91</v>
      </c>
      <c r="O26">
        <f>E26</f>
        <v>5.28</v>
      </c>
      <c r="P26" s="2">
        <f t="shared" si="3"/>
        <v>5.28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7.1832222457981789</v>
      </c>
      <c r="I27">
        <f>0.75*G26+0.25*G30</f>
        <v>0.13220884003341782</v>
      </c>
      <c r="J27">
        <f t="shared" si="5"/>
        <v>7.3154310858315963</v>
      </c>
      <c r="M27">
        <f t="shared" si="2"/>
        <v>2003</v>
      </c>
      <c r="N27">
        <f t="shared" si="0"/>
        <v>5.72</v>
      </c>
      <c r="P27" s="2">
        <f t="shared" si="3"/>
        <v>7.3154310858315963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8.1144377081795724</v>
      </c>
      <c r="I28">
        <f>0.5*G26+0.5*G30</f>
        <v>0.11917518268248717</v>
      </c>
      <c r="J28">
        <f t="shared" si="5"/>
        <v>8.2336128908620587</v>
      </c>
      <c r="M28">
        <f t="shared" si="2"/>
        <v>2004</v>
      </c>
      <c r="N28">
        <f t="shared" si="0"/>
        <v>6.36</v>
      </c>
      <c r="P28" s="2">
        <f t="shared" si="3"/>
        <v>8.2336128908620587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10.522738512245946</v>
      </c>
      <c r="I29">
        <f>0.25*G26+0.75*G30</f>
        <v>0.10614152533155652</v>
      </c>
      <c r="J29">
        <f t="shared" si="5"/>
        <v>10.628880037577503</v>
      </c>
      <c r="M29">
        <f t="shared" si="2"/>
        <v>2005</v>
      </c>
      <c r="N29">
        <f t="shared" si="0"/>
        <v>8.33</v>
      </c>
      <c r="P29" s="2">
        <f t="shared" si="3"/>
        <v>10.628880037577503</v>
      </c>
    </row>
    <row r="30" spans="3:16" x14ac:dyDescent="0.2">
      <c r="C30">
        <f t="shared" si="4"/>
        <v>2006</v>
      </c>
      <c r="D30">
        <f>'Gas-311'!D30</f>
        <v>7.66</v>
      </c>
      <c r="E30" s="18">
        <v>10</v>
      </c>
      <c r="F30">
        <f t="shared" si="1"/>
        <v>9.9068921320193741</v>
      </c>
      <c r="G30">
        <f>E30-F30</f>
        <v>9.3107867980625869E-2</v>
      </c>
      <c r="H30">
        <f>G30^2</f>
        <v>8.6690750798976562E-3</v>
      </c>
      <c r="I30">
        <f>G30</f>
        <v>9.3107867980625869E-2</v>
      </c>
      <c r="J30">
        <f t="shared" si="5"/>
        <v>10</v>
      </c>
      <c r="M30">
        <f t="shared" si="2"/>
        <v>2006</v>
      </c>
      <c r="N30">
        <f t="shared" si="0"/>
        <v>7.66</v>
      </c>
      <c r="O30">
        <f>E30</f>
        <v>10</v>
      </c>
      <c r="P30" s="2">
        <f t="shared" si="3"/>
        <v>10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9.63003769625624</v>
      </c>
      <c r="I31">
        <f>0.75*G30+0.25*G34</f>
        <v>0.1133941479616698</v>
      </c>
      <c r="J31">
        <f t="shared" si="5"/>
        <v>9.7434318442179091</v>
      </c>
      <c r="M31">
        <f t="shared" si="2"/>
        <v>2007</v>
      </c>
      <c r="N31">
        <f t="shared" si="0"/>
        <v>7.48</v>
      </c>
      <c r="P31" s="2">
        <f t="shared" si="3"/>
        <v>9.7434318442179091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11.902550178048706</v>
      </c>
      <c r="I32">
        <f>0.5*G30+0.5*G34</f>
        <v>0.13368042794271373</v>
      </c>
      <c r="J32">
        <f t="shared" si="5"/>
        <v>12.03623060599142</v>
      </c>
      <c r="M32">
        <f t="shared" si="2"/>
        <v>2008</v>
      </c>
      <c r="N32">
        <f t="shared" si="0"/>
        <v>9.4</v>
      </c>
      <c r="P32" s="2">
        <f t="shared" si="3"/>
        <v>12.03623060599142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7.0732082013189599</v>
      </c>
      <c r="I33">
        <f>0.25*G30+0.75*G34</f>
        <v>0.15396670792375766</v>
      </c>
      <c r="J33">
        <f t="shared" si="5"/>
        <v>7.2271749092427173</v>
      </c>
      <c r="M33">
        <f t="shared" si="2"/>
        <v>2009</v>
      </c>
      <c r="N33">
        <f t="shared" si="0"/>
        <v>5.2</v>
      </c>
      <c r="P33" s="2">
        <f t="shared" si="3"/>
        <v>7.2271749092427173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Gas_Prices!AO46</f>
        <v>7.06</v>
      </c>
      <c r="F34">
        <f>$H$3*D34+$I$3*D33</f>
        <v>6.885747012095198</v>
      </c>
      <c r="G34">
        <f>E34-F34</f>
        <v>0.17425298790480159</v>
      </c>
      <c r="H34">
        <f>G34^2</f>
        <v>3.0364103793750929E-2</v>
      </c>
      <c r="I34">
        <f>G34</f>
        <v>0.17425298790480159</v>
      </c>
      <c r="J34">
        <f>F34+I34</f>
        <v>7.06</v>
      </c>
      <c r="M34">
        <f>C34</f>
        <v>2010</v>
      </c>
      <c r="N34">
        <f t="shared" si="0"/>
        <v>5.37</v>
      </c>
      <c r="O34">
        <f>E34</f>
        <v>7.06</v>
      </c>
      <c r="P34" s="2">
        <f>J34</f>
        <v>7.06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6.4723076944158251</v>
      </c>
      <c r="I35">
        <f>0.75*G34+0.25*G38</f>
        <v>0.13381118452549878</v>
      </c>
      <c r="J35">
        <f t="shared" ref="J35:J42" si="7">F35+I35</f>
        <v>6.6061188789413237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6.6061188789413237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4.9842489183390342</v>
      </c>
      <c r="I36">
        <f>0.5*G34+0.5*G38</f>
        <v>9.3369381146195973E-2</v>
      </c>
      <c r="J36">
        <f t="shared" si="7"/>
        <v>5.0776182994852306</v>
      </c>
      <c r="M36">
        <f t="shared" si="8"/>
        <v>2012</v>
      </c>
      <c r="N36">
        <f t="shared" si="0"/>
        <v>3.79</v>
      </c>
      <c r="P36" s="2">
        <f t="shared" si="9"/>
        <v>5.0776182994852306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5.7651503299244125</v>
      </c>
      <c r="I37">
        <f>0.25*G34+0.75*G38</f>
        <v>5.2927577766893164E-2</v>
      </c>
      <c r="J37">
        <f t="shared" si="7"/>
        <v>5.8180779076913058</v>
      </c>
      <c r="M37">
        <f t="shared" si="8"/>
        <v>2013</v>
      </c>
      <c r="N37">
        <f t="shared" si="0"/>
        <v>4.54</v>
      </c>
      <c r="P37" s="2">
        <f t="shared" si="9"/>
        <v>5.8180779076913058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Gas_Prices!AO50</f>
        <v>6.98</v>
      </c>
      <c r="F38">
        <f t="shared" si="6"/>
        <v>6.9675142256124101</v>
      </c>
      <c r="G38">
        <f>E38-F38</f>
        <v>1.2485774387590354E-2</v>
      </c>
      <c r="H38">
        <f>G38^2</f>
        <v>1.5589456205780726E-4</v>
      </c>
      <c r="I38">
        <f>G38</f>
        <v>1.2485774387590354E-2</v>
      </c>
      <c r="J38">
        <f t="shared" si="7"/>
        <v>6.98</v>
      </c>
      <c r="M38">
        <f t="shared" si="8"/>
        <v>2014</v>
      </c>
      <c r="N38">
        <f t="shared" si="0"/>
        <v>5.49</v>
      </c>
      <c r="O38">
        <f>E38</f>
        <v>6.98</v>
      </c>
      <c r="P38" s="2">
        <f t="shared" si="9"/>
        <v>6.98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5.0884533675613195</v>
      </c>
      <c r="I39">
        <f t="shared" ref="I39:I42" si="10">I38</f>
        <v>1.2485774387590354E-2</v>
      </c>
      <c r="J39">
        <f t="shared" si="7"/>
        <v>5.1009391419489098</v>
      </c>
      <c r="M39">
        <f t="shared" si="8"/>
        <v>2015</v>
      </c>
      <c r="N39">
        <f t="shared" si="0"/>
        <v>3.84</v>
      </c>
      <c r="P39" s="2">
        <f t="shared" si="9"/>
        <v>5.1009391419489098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4.4463319833385748</v>
      </c>
      <c r="I40">
        <f t="shared" si="10"/>
        <v>1.2485774387590354E-2</v>
      </c>
      <c r="J40">
        <f t="shared" si="7"/>
        <v>4.4588177577261652</v>
      </c>
      <c r="M40">
        <f t="shared" si="8"/>
        <v>2016</v>
      </c>
      <c r="N40">
        <f t="shared" si="0"/>
        <v>3.43</v>
      </c>
      <c r="P40" s="2">
        <f t="shared" si="9"/>
        <v>4.4588177577261652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5.0759386102850428</v>
      </c>
      <c r="I41">
        <f t="shared" si="10"/>
        <v>1.2485774387590354E-2</v>
      </c>
      <c r="J41">
        <f t="shared" si="7"/>
        <v>5.0884243846726331</v>
      </c>
      <c r="M41">
        <f t="shared" si="8"/>
        <v>2017</v>
      </c>
      <c r="N41">
        <f t="shared" si="0"/>
        <v>3.99</v>
      </c>
      <c r="P41" s="2">
        <f t="shared" si="9"/>
        <v>5.0884243846726331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5.2829592822055931</v>
      </c>
      <c r="I42">
        <f t="shared" si="10"/>
        <v>1.2485774387590354E-2</v>
      </c>
      <c r="J42">
        <f t="shared" si="7"/>
        <v>5.2954450565931834</v>
      </c>
      <c r="M42">
        <f t="shared" si="8"/>
        <v>2018</v>
      </c>
      <c r="N42">
        <f t="shared" si="0"/>
        <v>4.12</v>
      </c>
      <c r="P42" s="2">
        <f t="shared" si="9"/>
        <v>5.2954450565931834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0.90506228419600177</v>
      </c>
      <c r="I3" s="4">
        <v>0.33848582867534893</v>
      </c>
      <c r="K3">
        <v>0</v>
      </c>
    </row>
    <row r="4" spans="3:16" x14ac:dyDescent="0.2">
      <c r="H4">
        <f>SUM(H9:H38)</f>
        <v>0.15856492596079927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-0.17018044603961791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5.0816229713387697</v>
      </c>
      <c r="I8">
        <f>G9</f>
        <v>-0.17018044603961791</v>
      </c>
      <c r="J8">
        <f>F8+I8</f>
        <v>4.9114425252991518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4.9114425252991518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Gas_Prices!AP21</f>
        <v>4.6839999999999993</v>
      </c>
      <c r="F9">
        <f t="shared" si="1"/>
        <v>4.8541804460396172</v>
      </c>
      <c r="G9">
        <f>E9-F9</f>
        <v>-0.17018044603961791</v>
      </c>
      <c r="H9">
        <f>G9^2</f>
        <v>2.89613842142433E-2</v>
      </c>
      <c r="I9">
        <f>G9</f>
        <v>-0.17018044603961791</v>
      </c>
      <c r="J9">
        <f t="shared" ref="J9:J33" si="5">F9+I9</f>
        <v>4.6839999999999993</v>
      </c>
      <c r="M9">
        <f t="shared" si="2"/>
        <v>1985</v>
      </c>
      <c r="N9">
        <f t="shared" si="0"/>
        <v>3.83</v>
      </c>
      <c r="O9">
        <f>E9</f>
        <v>4.6839999999999993</v>
      </c>
      <c r="P9" s="2">
        <f t="shared" si="3"/>
        <v>4.6839999999999993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4.1382962962020322</v>
      </c>
      <c r="I10">
        <f>(0.67*G9+0.33*G12)</f>
        <v>-0.12696131007774314</v>
      </c>
      <c r="J10">
        <f t="shared" si="5"/>
        <v>4.0113349861242895</v>
      </c>
      <c r="M10">
        <f t="shared" si="2"/>
        <v>1986</v>
      </c>
      <c r="N10">
        <f t="shared" si="0"/>
        <v>3.14</v>
      </c>
      <c r="P10" s="2">
        <f t="shared" si="3"/>
        <v>4.0113349861242895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3.6422730119992006</v>
      </c>
      <c r="I11">
        <f>(0.33*G9+0.67*G12)</f>
        <v>-8.2432503329144882E-2</v>
      </c>
      <c r="J11">
        <f t="shared" si="5"/>
        <v>3.5598405086700557</v>
      </c>
      <c r="M11">
        <f t="shared" si="2"/>
        <v>1987</v>
      </c>
      <c r="N11">
        <f t="shared" si="0"/>
        <v>2.85</v>
      </c>
      <c r="P11" s="2">
        <f t="shared" si="3"/>
        <v>3.5598405086700557</v>
      </c>
    </row>
    <row r="12" spans="3:16" x14ac:dyDescent="0.2">
      <c r="C12">
        <f t="shared" si="4"/>
        <v>1988</v>
      </c>
      <c r="D12">
        <f>'Gas-311'!D12</f>
        <v>2.87</v>
      </c>
      <c r="E12">
        <f>Gas_Prices!AP24</f>
        <v>3.5229999999999997</v>
      </c>
      <c r="F12">
        <f t="shared" si="1"/>
        <v>3.5622133673672698</v>
      </c>
      <c r="G12">
        <f>E12-F12</f>
        <v>-3.9213367367270102E-2</v>
      </c>
      <c r="H12">
        <f>G12^2</f>
        <v>1.5376881802804838E-3</v>
      </c>
      <c r="I12">
        <f>G12</f>
        <v>-3.9213367367270102E-2</v>
      </c>
      <c r="J12">
        <f t="shared" si="5"/>
        <v>3.5229999999999997</v>
      </c>
      <c r="M12">
        <f t="shared" si="2"/>
        <v>1988</v>
      </c>
      <c r="N12">
        <f t="shared" si="0"/>
        <v>2.87</v>
      </c>
      <c r="O12">
        <f>E12</f>
        <v>3.5229999999999997</v>
      </c>
      <c r="P12" s="2">
        <f t="shared" si="3"/>
        <v>3.5229999999999997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3.5689830839407763</v>
      </c>
      <c r="I13">
        <f>(0.67*G12+0.33*G15)</f>
        <v>-6.3450201486243453E-3</v>
      </c>
      <c r="J13">
        <f t="shared" si="5"/>
        <v>3.5626380637921522</v>
      </c>
      <c r="M13">
        <f t="shared" si="2"/>
        <v>1989</v>
      </c>
      <c r="N13">
        <f t="shared" si="0"/>
        <v>2.87</v>
      </c>
      <c r="P13" s="2">
        <f t="shared" si="3"/>
        <v>3.5626380637921522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3.5418312154148968</v>
      </c>
      <c r="I14">
        <f>(0.33*G12+0.67*G15)</f>
        <v>2.7519337591798559E-2</v>
      </c>
      <c r="J14">
        <f t="shared" si="5"/>
        <v>3.5693505530066951</v>
      </c>
      <c r="M14">
        <f t="shared" si="2"/>
        <v>1990</v>
      </c>
      <c r="N14">
        <f t="shared" si="0"/>
        <v>2.84</v>
      </c>
      <c r="P14" s="2">
        <f t="shared" si="3"/>
        <v>3.5693505530066951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Gas_Prices!AP27</f>
        <v>3.3838999999999997</v>
      </c>
      <c r="F15">
        <f t="shared" si="1"/>
        <v>3.3235123151895554</v>
      </c>
      <c r="G15">
        <f>E15-F15</f>
        <v>6.038768481044432E-2</v>
      </c>
      <c r="H15">
        <f>G15^2</f>
        <v>3.6466724767655677E-3</v>
      </c>
      <c r="I15">
        <f>G15</f>
        <v>6.038768481044432E-2</v>
      </c>
      <c r="J15">
        <f t="shared" si="5"/>
        <v>3.3838999999999997</v>
      </c>
      <c r="M15">
        <f t="shared" si="2"/>
        <v>1991</v>
      </c>
      <c r="N15">
        <f t="shared" si="0"/>
        <v>2.61</v>
      </c>
      <c r="O15">
        <f>E15</f>
        <v>3.3838999999999997</v>
      </c>
      <c r="P15" s="2">
        <f t="shared" si="3"/>
        <v>3.3838999999999997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3.3723692943816657</v>
      </c>
      <c r="I16">
        <f>(0.67*G15+0.33*G18)</f>
        <v>1.8000942466376482E-2</v>
      </c>
      <c r="J16">
        <f t="shared" si="5"/>
        <v>3.390370236848042</v>
      </c>
      <c r="M16">
        <f t="shared" si="2"/>
        <v>1992</v>
      </c>
      <c r="N16">
        <f t="shared" si="0"/>
        <v>2.75</v>
      </c>
      <c r="P16" s="2">
        <f t="shared" si="3"/>
        <v>3.390370236848042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3.6369722586032553</v>
      </c>
      <c r="I17">
        <f>(0.33*G15+0.67*G18)</f>
        <v>-2.5670246615390385E-2</v>
      </c>
      <c r="J17">
        <f t="shared" si="5"/>
        <v>3.6113020119878652</v>
      </c>
      <c r="M17">
        <f t="shared" si="2"/>
        <v>1993</v>
      </c>
      <c r="N17">
        <f t="shared" si="0"/>
        <v>2.99</v>
      </c>
      <c r="P17" s="2">
        <f t="shared" si="3"/>
        <v>3.6113020119878652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Gas_Prices!AP30</f>
        <v>3.6230000000000002</v>
      </c>
      <c r="F18">
        <f t="shared" si="1"/>
        <v>3.6910569889594584</v>
      </c>
      <c r="G18">
        <f>E18-F18</f>
        <v>-6.805698895945822E-2</v>
      </c>
      <c r="H18">
        <f>G18^2</f>
        <v>4.631753746227818E-3</v>
      </c>
      <c r="I18">
        <f>G18</f>
        <v>-6.805698895945822E-2</v>
      </c>
      <c r="J18">
        <f t="shared" si="5"/>
        <v>3.6230000000000002</v>
      </c>
      <c r="M18">
        <f t="shared" si="2"/>
        <v>1994</v>
      </c>
      <c r="N18">
        <f t="shared" si="0"/>
        <v>2.96</v>
      </c>
      <c r="O18">
        <f>E18</f>
        <v>3.6230000000000002</v>
      </c>
      <c r="P18" s="2">
        <f t="shared" si="3"/>
        <v>3.6230000000000002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3.3912824831564778</v>
      </c>
      <c r="I19">
        <f>0.75*G18+0.25*G22</f>
        <v>-0.10756517779948527</v>
      </c>
      <c r="J19">
        <f t="shared" si="5"/>
        <v>3.2837173053569924</v>
      </c>
      <c r="M19">
        <f t="shared" si="2"/>
        <v>1995</v>
      </c>
      <c r="N19">
        <f t="shared" si="0"/>
        <v>2.64</v>
      </c>
      <c r="P19" s="2">
        <f t="shared" si="3"/>
        <v>3.2837173053569924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3.907459994075607</v>
      </c>
      <c r="I20">
        <f>0.5*G18+0.5*G22</f>
        <v>-0.14707336663951232</v>
      </c>
      <c r="J20">
        <f t="shared" si="5"/>
        <v>3.7603866274360946</v>
      </c>
      <c r="M20">
        <f t="shared" si="2"/>
        <v>1996</v>
      </c>
      <c r="N20">
        <f t="shared" si="0"/>
        <v>3.33</v>
      </c>
      <c r="P20" s="2">
        <f t="shared" si="3"/>
        <v>3.7603866274360946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4.294875804174918</v>
      </c>
      <c r="I21">
        <f>0.25*G18+0.75*G22</f>
        <v>-0.18658155547953936</v>
      </c>
      <c r="J21">
        <f t="shared" si="5"/>
        <v>4.1082942486953788</v>
      </c>
      <c r="M21">
        <f t="shared" si="2"/>
        <v>1997</v>
      </c>
      <c r="N21">
        <f t="shared" si="0"/>
        <v>3.5</v>
      </c>
      <c r="P21" s="2">
        <f t="shared" si="3"/>
        <v>4.1082942486953788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Gas_Prices!AP34</f>
        <v>3.71</v>
      </c>
      <c r="F22">
        <f t="shared" si="1"/>
        <v>3.9360897443195664</v>
      </c>
      <c r="G22">
        <f>E22-F22</f>
        <v>-0.22608974431956641</v>
      </c>
      <c r="H22">
        <f>G22^2</f>
        <v>5.1116572486486912E-2</v>
      </c>
      <c r="I22">
        <f>G22</f>
        <v>-0.22608974431956641</v>
      </c>
      <c r="J22">
        <f t="shared" si="5"/>
        <v>3.71</v>
      </c>
      <c r="M22">
        <f t="shared" si="2"/>
        <v>1998</v>
      </c>
      <c r="N22">
        <f t="shared" si="0"/>
        <v>3.04</v>
      </c>
      <c r="O22">
        <f>E22</f>
        <v>3.71</v>
      </c>
      <c r="P22" s="2">
        <f t="shared" si="3"/>
        <v>3.71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3.7803862631289062</v>
      </c>
      <c r="I23">
        <f>0.75*G22+0.25*G26</f>
        <v>-0.11748890803064815</v>
      </c>
      <c r="J23">
        <f t="shared" si="5"/>
        <v>3.662897355098258</v>
      </c>
      <c r="M23">
        <f t="shared" si="2"/>
        <v>1999</v>
      </c>
      <c r="N23">
        <f t="shared" si="0"/>
        <v>3.04</v>
      </c>
      <c r="P23" s="2">
        <f t="shared" si="3"/>
        <v>3.662897355098258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4.9569672325837084</v>
      </c>
      <c r="I24">
        <f>0.5*G22+0.5*G26</f>
        <v>-8.8880717417298971E-3</v>
      </c>
      <c r="J24">
        <f t="shared" si="5"/>
        <v>4.9480791608419787</v>
      </c>
      <c r="M24">
        <f t="shared" si="2"/>
        <v>2000</v>
      </c>
      <c r="N24">
        <f t="shared" si="0"/>
        <v>4.34</v>
      </c>
      <c r="P24" s="2">
        <f t="shared" si="3"/>
        <v>4.9480791608419787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6.0757955230086633</v>
      </c>
      <c r="I25">
        <f>0.25*G22+0.75*G26</f>
        <v>9.9712764547188359E-2</v>
      </c>
      <c r="J25">
        <f t="shared" si="5"/>
        <v>6.1755082875558518</v>
      </c>
      <c r="M25">
        <f t="shared" si="2"/>
        <v>2001</v>
      </c>
      <c r="N25">
        <f t="shared" si="0"/>
        <v>5.09</v>
      </c>
      <c r="P25" s="2">
        <f t="shared" si="3"/>
        <v>6.1755082875558518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Gas_Prices!AP38</f>
        <v>5.47</v>
      </c>
      <c r="F26">
        <f t="shared" si="1"/>
        <v>5.2616863991638931</v>
      </c>
      <c r="G26">
        <f>E26-F26</f>
        <v>0.20831360083610662</v>
      </c>
      <c r="H26">
        <f>G26^2</f>
        <v>4.3394556293304756E-2</v>
      </c>
      <c r="I26">
        <f>G26</f>
        <v>0.20831360083610662</v>
      </c>
      <c r="J26">
        <f t="shared" si="5"/>
        <v>5.47</v>
      </c>
      <c r="M26">
        <f t="shared" si="2"/>
        <v>2002</v>
      </c>
      <c r="N26">
        <f t="shared" si="0"/>
        <v>3.91</v>
      </c>
      <c r="O26">
        <f>E26</f>
        <v>5.47</v>
      </c>
      <c r="P26" s="2">
        <f t="shared" si="3"/>
        <v>5.47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6.5004358557217445</v>
      </c>
      <c r="I27">
        <f>0.75*G26+0.25*G30</f>
        <v>0.16314418817532195</v>
      </c>
      <c r="J27">
        <f t="shared" si="5"/>
        <v>6.6635800438970669</v>
      </c>
      <c r="M27">
        <f t="shared" si="2"/>
        <v>2003</v>
      </c>
      <c r="N27">
        <f t="shared" si="0"/>
        <v>5.72</v>
      </c>
      <c r="P27" s="2">
        <f t="shared" si="3"/>
        <v>6.6635800438970669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7.6923350675095676</v>
      </c>
      <c r="I28">
        <f>0.5*G26+0.5*G30</f>
        <v>0.11797477551453728</v>
      </c>
      <c r="J28">
        <f t="shared" si="5"/>
        <v>7.8103098430241049</v>
      </c>
      <c r="M28">
        <f t="shared" si="2"/>
        <v>2004</v>
      </c>
      <c r="N28">
        <f t="shared" si="0"/>
        <v>6.36</v>
      </c>
      <c r="P28" s="2">
        <f t="shared" si="3"/>
        <v>7.8103098430241049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9.6919386977279132</v>
      </c>
      <c r="I29">
        <f>0.25*G26+0.75*G30</f>
        <v>7.2805362853752609E-2</v>
      </c>
      <c r="J29">
        <f t="shared" si="5"/>
        <v>9.7647440605816662</v>
      </c>
      <c r="M29">
        <f t="shared" si="2"/>
        <v>2005</v>
      </c>
      <c r="N29">
        <f t="shared" si="0"/>
        <v>8.33</v>
      </c>
      <c r="P29" s="2">
        <f t="shared" si="3"/>
        <v>9.7647440605816662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Gas_Prices!AP42</f>
        <v>9.7799999999999994</v>
      </c>
      <c r="F30">
        <f t="shared" si="1"/>
        <v>9.7523640498070314</v>
      </c>
      <c r="G30">
        <f>E30-F30</f>
        <v>2.763595019296794E-2</v>
      </c>
      <c r="H30">
        <f>G30^2</f>
        <v>7.6374574306820465E-4</v>
      </c>
      <c r="I30">
        <f>G30</f>
        <v>2.763595019296794E-2</v>
      </c>
      <c r="J30">
        <f t="shared" si="5"/>
        <v>9.7799999999999994</v>
      </c>
      <c r="M30">
        <f t="shared" si="2"/>
        <v>2006</v>
      </c>
      <c r="N30">
        <f t="shared" si="0"/>
        <v>7.66</v>
      </c>
      <c r="O30">
        <f>E30</f>
        <v>9.7799999999999994</v>
      </c>
      <c r="P30" s="2">
        <f t="shared" si="3"/>
        <v>9.7799999999999994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9.3626673334392656</v>
      </c>
      <c r="I31">
        <f>0.75*G30+0.25*G34</f>
        <v>5.649268833640031E-3</v>
      </c>
      <c r="J31">
        <f t="shared" si="5"/>
        <v>9.3683166022729054</v>
      </c>
      <c r="M31">
        <f t="shared" si="2"/>
        <v>2007</v>
      </c>
      <c r="N31">
        <f t="shared" si="0"/>
        <v>7.48</v>
      </c>
      <c r="P31" s="2">
        <f t="shared" si="3"/>
        <v>9.3683166022729054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11.039459469934027</v>
      </c>
      <c r="I32">
        <f>0.5*G30+0.5*G34</f>
        <v>-1.6337412525687878E-2</v>
      </c>
      <c r="J32">
        <f t="shared" si="5"/>
        <v>11.023122057408338</v>
      </c>
      <c r="M32">
        <f t="shared" si="2"/>
        <v>2008</v>
      </c>
      <c r="N32">
        <f t="shared" si="0"/>
        <v>9.4</v>
      </c>
      <c r="P32" s="2">
        <f t="shared" si="3"/>
        <v>11.023122057408338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7.8880906673674893</v>
      </c>
      <c r="I33">
        <f>0.25*G30+0.75*G34</f>
        <v>-3.8324093885015786E-2</v>
      </c>
      <c r="J33">
        <f t="shared" si="5"/>
        <v>7.8497665734824738</v>
      </c>
      <c r="M33">
        <f t="shared" si="2"/>
        <v>2009</v>
      </c>
      <c r="N33">
        <f t="shared" si="0"/>
        <v>5.2</v>
      </c>
      <c r="P33" s="2">
        <f t="shared" si="3"/>
        <v>7.8497665734824738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Gas_Prices!AP46</f>
        <v>6.56</v>
      </c>
      <c r="F34">
        <f>$H$3*D34+$I$3*D33</f>
        <v>6.6203107752443433</v>
      </c>
      <c r="G34">
        <f>E34-F34</f>
        <v>-6.0310775244343695E-2</v>
      </c>
      <c r="H34">
        <f>G34^2</f>
        <v>3.6373896105737404E-3</v>
      </c>
      <c r="I34">
        <f>G34</f>
        <v>-6.0310775244343695E-2</v>
      </c>
      <c r="J34">
        <f>F34+I34</f>
        <v>6.56</v>
      </c>
      <c r="M34">
        <f>C34</f>
        <v>2010</v>
      </c>
      <c r="N34">
        <f t="shared" si="0"/>
        <v>5.37</v>
      </c>
      <c r="O34">
        <f>E34</f>
        <v>6.56</v>
      </c>
      <c r="P34" s="2">
        <f>J34</f>
        <v>6.56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6.3520309438085931</v>
      </c>
      <c r="I35">
        <f>0.75*G34+0.25*G38</f>
        <v>-9.1124820387913363E-3</v>
      </c>
      <c r="J35">
        <f t="shared" ref="J35:J42" si="7">F35+I35</f>
        <v>6.342918461769802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6.342918461769802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5.126000058766345</v>
      </c>
      <c r="I36">
        <f>0.5*G34+0.5*G38</f>
        <v>4.2085811166761022E-2</v>
      </c>
      <c r="J36">
        <f t="shared" si="7"/>
        <v>5.1680858699331065</v>
      </c>
      <c r="M36">
        <f t="shared" si="8"/>
        <v>2012</v>
      </c>
      <c r="N36">
        <f t="shared" si="0"/>
        <v>3.79</v>
      </c>
      <c r="P36" s="2">
        <f t="shared" si="9"/>
        <v>5.1680858699331065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5.3918440609294205</v>
      </c>
      <c r="I37">
        <f>0.25*G34+0.75*G38</f>
        <v>9.3284104372313381E-2</v>
      </c>
      <c r="J37">
        <f t="shared" si="7"/>
        <v>5.4851281653017336</v>
      </c>
      <c r="M37">
        <f t="shared" si="8"/>
        <v>2013</v>
      </c>
      <c r="N37">
        <f t="shared" si="0"/>
        <v>4.54</v>
      </c>
      <c r="P37" s="2">
        <f t="shared" si="9"/>
        <v>5.4851281653017336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Gas_Prices!AP50</f>
        <v>6.65</v>
      </c>
      <c r="F38">
        <f t="shared" si="6"/>
        <v>6.5055176024221346</v>
      </c>
      <c r="G38">
        <f>E38-F38</f>
        <v>0.14448239757786574</v>
      </c>
      <c r="H38">
        <f>G38^2</f>
        <v>2.0875163209848464E-2</v>
      </c>
      <c r="I38">
        <f>G38</f>
        <v>0.14448239757786574</v>
      </c>
      <c r="J38">
        <f t="shared" si="7"/>
        <v>6.65</v>
      </c>
      <c r="M38">
        <f t="shared" si="8"/>
        <v>2014</v>
      </c>
      <c r="N38">
        <f t="shared" si="0"/>
        <v>5.49</v>
      </c>
      <c r="O38">
        <f>E38</f>
        <v>6.65</v>
      </c>
      <c r="P38" s="2">
        <f t="shared" si="9"/>
        <v>6.65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5.3337263707403118</v>
      </c>
      <c r="I39">
        <f t="shared" ref="I39:I42" si="10">I38</f>
        <v>0.14448239757786574</v>
      </c>
      <c r="J39">
        <f t="shared" si="7"/>
        <v>5.4782087683181775</v>
      </c>
      <c r="M39">
        <f t="shared" si="8"/>
        <v>2015</v>
      </c>
      <c r="N39">
        <f t="shared" si="0"/>
        <v>3.84</v>
      </c>
      <c r="P39" s="2">
        <f t="shared" si="9"/>
        <v>5.4782087683181775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4.4041492169056262</v>
      </c>
      <c r="I40">
        <f t="shared" si="10"/>
        <v>0.14448239757786574</v>
      </c>
      <c r="J40">
        <f t="shared" si="7"/>
        <v>4.548631614483492</v>
      </c>
      <c r="M40">
        <f t="shared" si="8"/>
        <v>2016</v>
      </c>
      <c r="N40">
        <f t="shared" si="0"/>
        <v>3.43</v>
      </c>
      <c r="P40" s="2">
        <f t="shared" si="9"/>
        <v>4.548631614483492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4.7722049062984944</v>
      </c>
      <c r="I41">
        <f t="shared" si="10"/>
        <v>0.14448239757786574</v>
      </c>
      <c r="J41">
        <f t="shared" si="7"/>
        <v>4.9166873038763601</v>
      </c>
      <c r="M41">
        <f t="shared" si="8"/>
        <v>2017</v>
      </c>
      <c r="N41">
        <f t="shared" si="0"/>
        <v>3.99</v>
      </c>
      <c r="P41" s="2">
        <f t="shared" si="9"/>
        <v>4.9166873038763601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5.0794150673021692</v>
      </c>
      <c r="I42">
        <f t="shared" si="10"/>
        <v>0.14448239757786574</v>
      </c>
      <c r="J42">
        <f t="shared" si="7"/>
        <v>5.2238974648800349</v>
      </c>
      <c r="M42">
        <f t="shared" si="8"/>
        <v>2018</v>
      </c>
      <c r="N42">
        <f t="shared" si="0"/>
        <v>4.12</v>
      </c>
      <c r="P42" s="2">
        <f t="shared" si="9"/>
        <v>5.2238974648800349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2:P42"/>
  <sheetViews>
    <sheetView topLeftCell="A34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0.98951553576650375</v>
      </c>
      <c r="I3" s="4">
        <v>0.21699267210797643</v>
      </c>
      <c r="K3">
        <v>0</v>
      </c>
    </row>
    <row r="4" spans="3:16" x14ac:dyDescent="0.2">
      <c r="H4">
        <f>SUM(H9:H38)</f>
        <v>0.33390264106826023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4.048554237158708E-2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4.9358340186799694</v>
      </c>
      <c r="I8">
        <f>G9</f>
        <v>4.048554237158708E-2</v>
      </c>
      <c r="J8">
        <f>F8+I8</f>
        <v>4.9763195610515565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4.9763195610515565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Gas_Prices!AQ21</f>
        <v>4.72</v>
      </c>
      <c r="F9">
        <f t="shared" si="1"/>
        <v>4.6795144576284127</v>
      </c>
      <c r="G9">
        <f>E9-F9</f>
        <v>4.048554237158708E-2</v>
      </c>
      <c r="H9">
        <f>G9^2</f>
        <v>1.6390791411215729E-3</v>
      </c>
      <c r="I9">
        <f>G9</f>
        <v>4.048554237158708E-2</v>
      </c>
      <c r="J9">
        <f t="shared" ref="J9:J33" si="5">F9+I9</f>
        <v>4.72</v>
      </c>
      <c r="M9">
        <f t="shared" si="2"/>
        <v>1985</v>
      </c>
      <c r="N9">
        <f t="shared" si="0"/>
        <v>3.83</v>
      </c>
      <c r="O9">
        <f>E9</f>
        <v>4.72</v>
      </c>
      <c r="P9" s="2">
        <f t="shared" si="3"/>
        <v>4.72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3.9381607164803718</v>
      </c>
      <c r="I10">
        <f>(0.67*G9+0.33*G12)</f>
        <v>1.7773541346955964E-2</v>
      </c>
      <c r="J10">
        <f t="shared" si="5"/>
        <v>3.9559342578273275</v>
      </c>
      <c r="M10">
        <f t="shared" si="2"/>
        <v>1986</v>
      </c>
      <c r="N10">
        <f t="shared" si="0"/>
        <v>3.14</v>
      </c>
      <c r="P10" s="2">
        <f t="shared" si="3"/>
        <v>3.9559342578273275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3.5014762673535818</v>
      </c>
      <c r="I11">
        <f>(0.33*G9+0.67*G12)</f>
        <v>-5.6267021329670062E-3</v>
      </c>
      <c r="J11">
        <f t="shared" si="5"/>
        <v>3.495849565220615</v>
      </c>
      <c r="M11">
        <f t="shared" si="2"/>
        <v>1987</v>
      </c>
      <c r="N11">
        <f t="shared" si="0"/>
        <v>2.85</v>
      </c>
      <c r="P11" s="2">
        <f t="shared" si="3"/>
        <v>3.495849565220615</v>
      </c>
    </row>
    <row r="12" spans="3:16" x14ac:dyDescent="0.2">
      <c r="C12">
        <f t="shared" si="4"/>
        <v>1988</v>
      </c>
      <c r="D12">
        <f>'Gas-311'!D12</f>
        <v>2.87</v>
      </c>
      <c r="E12">
        <f>Gas_Prices!AQ24</f>
        <v>3.43</v>
      </c>
      <c r="F12">
        <f t="shared" si="1"/>
        <v>3.4583387031575983</v>
      </c>
      <c r="G12">
        <f>E12-F12</f>
        <v>-2.8338703157598122E-2</v>
      </c>
      <c r="H12">
        <f>G12^2</f>
        <v>8.0308209665446177E-4</v>
      </c>
      <c r="I12">
        <f>G12</f>
        <v>-2.8338703157598122E-2</v>
      </c>
      <c r="J12">
        <f t="shared" si="5"/>
        <v>3.43</v>
      </c>
      <c r="M12">
        <f t="shared" si="2"/>
        <v>1988</v>
      </c>
      <c r="N12">
        <f t="shared" si="0"/>
        <v>2.87</v>
      </c>
      <c r="O12">
        <f>E12</f>
        <v>3.43</v>
      </c>
      <c r="P12" s="2">
        <f t="shared" si="3"/>
        <v>3.43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3.4626785565997582</v>
      </c>
      <c r="I13">
        <f>(0.67*G12+0.33*G15)</f>
        <v>2.0977805629124172E-2</v>
      </c>
      <c r="J13">
        <f t="shared" si="5"/>
        <v>3.4836563622288823</v>
      </c>
      <c r="M13">
        <f t="shared" si="2"/>
        <v>1989</v>
      </c>
      <c r="N13">
        <f t="shared" si="0"/>
        <v>2.87</v>
      </c>
      <c r="P13" s="2">
        <f t="shared" si="3"/>
        <v>3.4836563622288823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3.4329930905267632</v>
      </c>
      <c r="I14">
        <f>(0.33*G12+0.67*G15)</f>
        <v>7.1788754076050176E-2</v>
      </c>
      <c r="J14">
        <f t="shared" si="5"/>
        <v>3.5047818446028134</v>
      </c>
      <c r="M14">
        <f t="shared" si="2"/>
        <v>1990</v>
      </c>
      <c r="N14">
        <f t="shared" si="0"/>
        <v>2.84</v>
      </c>
      <c r="P14" s="2">
        <f t="shared" si="3"/>
        <v>3.5047818446028134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Gas_Prices!AQ27</f>
        <v>3.32</v>
      </c>
      <c r="F15">
        <f t="shared" si="1"/>
        <v>3.1988947371372274</v>
      </c>
      <c r="G15">
        <f>E15-F15</f>
        <v>0.12110526286277246</v>
      </c>
      <c r="H15">
        <f>G15^2</f>
        <v>1.4666484693061213E-2</v>
      </c>
      <c r="I15">
        <f>G15</f>
        <v>0.12110526286277246</v>
      </c>
      <c r="J15">
        <f t="shared" si="5"/>
        <v>3.32</v>
      </c>
      <c r="M15">
        <f t="shared" si="2"/>
        <v>1991</v>
      </c>
      <c r="N15">
        <f t="shared" si="0"/>
        <v>2.61</v>
      </c>
      <c r="O15">
        <f>E15</f>
        <v>3.32</v>
      </c>
      <c r="P15" s="2">
        <f t="shared" si="3"/>
        <v>3.32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3.2875185975597039</v>
      </c>
      <c r="I16">
        <f>(0.67*G15+0.33*G18)</f>
        <v>7.5275081212396344E-2</v>
      </c>
      <c r="J16">
        <f t="shared" si="5"/>
        <v>3.3627936787721002</v>
      </c>
      <c r="M16">
        <f t="shared" si="2"/>
        <v>1992</v>
      </c>
      <c r="N16">
        <f t="shared" si="0"/>
        <v>2.75</v>
      </c>
      <c r="P16" s="2">
        <f t="shared" si="3"/>
        <v>3.3627936787721002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3.5553813002387815</v>
      </c>
      <c r="I17">
        <f>(0.33*G15+0.67*G18)</f>
        <v>2.8056106178675495E-2</v>
      </c>
      <c r="J17">
        <f t="shared" si="5"/>
        <v>3.583437406417457</v>
      </c>
      <c r="M17">
        <f t="shared" si="2"/>
        <v>1993</v>
      </c>
      <c r="N17">
        <f t="shared" si="0"/>
        <v>2.99</v>
      </c>
      <c r="P17" s="2">
        <f t="shared" si="3"/>
        <v>3.583437406417457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Gas_Prices!AQ30</f>
        <v>3.56</v>
      </c>
      <c r="F18">
        <f t="shared" si="1"/>
        <v>3.5777740754717007</v>
      </c>
      <c r="G18">
        <f>E18-F18</f>
        <v>-1.7774075471700623E-2</v>
      </c>
      <c r="H18">
        <f>G18^2</f>
        <v>3.1591775887370973E-4</v>
      </c>
      <c r="I18">
        <f>G18</f>
        <v>-1.7774075471700623E-2</v>
      </c>
      <c r="J18">
        <f t="shared" si="5"/>
        <v>3.56</v>
      </c>
      <c r="M18">
        <f t="shared" si="2"/>
        <v>1994</v>
      </c>
      <c r="N18">
        <f t="shared" si="0"/>
        <v>2.96</v>
      </c>
      <c r="O18">
        <f>E18</f>
        <v>3.56</v>
      </c>
      <c r="P18" s="2">
        <f t="shared" si="3"/>
        <v>3.56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3.2546193238631802</v>
      </c>
      <c r="I19">
        <f>0.75*G18+0.25*G22</f>
        <v>-0.10523095188079767</v>
      </c>
      <c r="J19">
        <f t="shared" si="5"/>
        <v>3.1493883719823828</v>
      </c>
      <c r="M19">
        <f t="shared" si="2"/>
        <v>1995</v>
      </c>
      <c r="N19">
        <f t="shared" si="0"/>
        <v>2.64</v>
      </c>
      <c r="P19" s="2">
        <f t="shared" si="3"/>
        <v>3.1493883719823828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3.8679473884675151</v>
      </c>
      <c r="I20">
        <f>0.5*G18+0.5*G22</f>
        <v>-0.19268782828989472</v>
      </c>
      <c r="J20">
        <f t="shared" si="5"/>
        <v>3.6752595601776203</v>
      </c>
      <c r="M20">
        <f t="shared" si="2"/>
        <v>1996</v>
      </c>
      <c r="N20">
        <f t="shared" si="0"/>
        <v>3.33</v>
      </c>
      <c r="P20" s="2">
        <f t="shared" si="3"/>
        <v>3.6752595601776203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4.1858899733023245</v>
      </c>
      <c r="I21">
        <f>0.25*G18+0.75*G22</f>
        <v>-0.28014470469899178</v>
      </c>
      <c r="J21">
        <f t="shared" si="5"/>
        <v>3.9057452686033329</v>
      </c>
      <c r="M21">
        <f t="shared" si="2"/>
        <v>1997</v>
      </c>
      <c r="N21">
        <f t="shared" si="0"/>
        <v>3.5</v>
      </c>
      <c r="P21" s="2">
        <f t="shared" si="3"/>
        <v>3.9057452686033329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Gas_Prices!AQ34</f>
        <v>3.4</v>
      </c>
      <c r="F22">
        <f t="shared" si="1"/>
        <v>3.7676015811080887</v>
      </c>
      <c r="G22">
        <f>E22-F22</f>
        <v>-0.36760158110808883</v>
      </c>
      <c r="H22">
        <f>G22^2</f>
        <v>0.13513092243316679</v>
      </c>
      <c r="I22">
        <f>G22</f>
        <v>-0.36760158110808883</v>
      </c>
      <c r="J22">
        <f t="shared" si="5"/>
        <v>3.4</v>
      </c>
      <c r="M22">
        <f t="shared" si="2"/>
        <v>1998</v>
      </c>
      <c r="N22">
        <f t="shared" si="0"/>
        <v>3.04</v>
      </c>
      <c r="O22">
        <f>E22</f>
        <v>3.4</v>
      </c>
      <c r="P22" s="2">
        <f t="shared" si="3"/>
        <v>3.4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3.6677849519384198</v>
      </c>
      <c r="I23">
        <f>0.75*G22+0.25*G26</f>
        <v>-0.29407579730022404</v>
      </c>
      <c r="J23">
        <f t="shared" si="5"/>
        <v>3.3737091546381959</v>
      </c>
      <c r="M23">
        <f t="shared" si="2"/>
        <v>1999</v>
      </c>
      <c r="N23">
        <f t="shared" si="0"/>
        <v>3.04</v>
      </c>
      <c r="P23" s="2">
        <f t="shared" si="3"/>
        <v>3.3737091546381959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4.9541551484348743</v>
      </c>
      <c r="I24">
        <f>0.5*G22+0.5*G26</f>
        <v>-0.22055001349235925</v>
      </c>
      <c r="J24">
        <f t="shared" si="5"/>
        <v>4.7336051349425148</v>
      </c>
      <c r="M24">
        <f t="shared" si="2"/>
        <v>2000</v>
      </c>
      <c r="N24">
        <f t="shared" si="0"/>
        <v>4.34</v>
      </c>
      <c r="P24" s="2">
        <f t="shared" si="3"/>
        <v>4.7336051349425148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5.978382274000122</v>
      </c>
      <c r="I25">
        <f>0.25*G22+0.75*G26</f>
        <v>-0.14702422968449447</v>
      </c>
      <c r="J25">
        <f t="shared" si="5"/>
        <v>5.8313580443156274</v>
      </c>
      <c r="M25">
        <f t="shared" si="2"/>
        <v>2001</v>
      </c>
      <c r="N25">
        <f t="shared" si="0"/>
        <v>5.09</v>
      </c>
      <c r="P25" s="2">
        <f t="shared" si="3"/>
        <v>5.8313580443156274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Gas_Prices!AQ38</f>
        <v>4.9000000000000004</v>
      </c>
      <c r="F26">
        <f t="shared" si="1"/>
        <v>4.97349844587663</v>
      </c>
      <c r="G26">
        <f>E26-F26</f>
        <v>-7.3498445876629681E-2</v>
      </c>
      <c r="H26">
        <f>G26^2</f>
        <v>5.4020215462798624E-3</v>
      </c>
      <c r="I26">
        <f>G26</f>
        <v>-7.3498445876629681E-2</v>
      </c>
      <c r="J26">
        <f t="shared" si="5"/>
        <v>4.9000000000000004</v>
      </c>
      <c r="M26">
        <f t="shared" si="2"/>
        <v>2002</v>
      </c>
      <c r="N26">
        <f t="shared" si="0"/>
        <v>3.91</v>
      </c>
      <c r="O26">
        <f>E26</f>
        <v>4.9000000000000004</v>
      </c>
      <c r="P26" s="2">
        <f t="shared" si="3"/>
        <v>4.9000000000000004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6.5084702125265892</v>
      </c>
      <c r="I27">
        <f>0.75*G26+0.25*G30</f>
        <v>-3.6933325065187761E-2</v>
      </c>
      <c r="J27">
        <f t="shared" si="5"/>
        <v>6.4715368874614017</v>
      </c>
      <c r="M27">
        <f t="shared" si="2"/>
        <v>2003</v>
      </c>
      <c r="N27">
        <f t="shared" si="0"/>
        <v>5.72</v>
      </c>
      <c r="P27" s="2">
        <f t="shared" si="3"/>
        <v>6.4715368874614017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7.53451689193259</v>
      </c>
      <c r="I28">
        <f>0.5*G26+0.5*G30</f>
        <v>-3.6820425374584076E-4</v>
      </c>
      <c r="J28">
        <f t="shared" si="5"/>
        <v>7.5341486876788437</v>
      </c>
      <c r="M28">
        <f t="shared" si="2"/>
        <v>2004</v>
      </c>
      <c r="N28">
        <f t="shared" si="0"/>
        <v>6.36</v>
      </c>
      <c r="P28" s="2">
        <f t="shared" si="3"/>
        <v>7.5341486876788437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9.6227378075417072</v>
      </c>
      <c r="I29">
        <f>0.25*G26+0.75*G30</f>
        <v>3.6196916557696079E-2</v>
      </c>
      <c r="J29">
        <f t="shared" si="5"/>
        <v>9.658934724099403</v>
      </c>
      <c r="M29">
        <f t="shared" si="2"/>
        <v>2005</v>
      </c>
      <c r="N29">
        <f t="shared" si="0"/>
        <v>8.33</v>
      </c>
      <c r="P29" s="2">
        <f t="shared" si="3"/>
        <v>9.658934724099403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Gas_Prices!AQ42</f>
        <v>9.4600000000000009</v>
      </c>
      <c r="F30">
        <f t="shared" si="1"/>
        <v>9.3872379626308629</v>
      </c>
      <c r="G30">
        <f>E30-F30</f>
        <v>7.2762037369138E-2</v>
      </c>
      <c r="H30">
        <f>G30^2</f>
        <v>5.2943140821078349E-3</v>
      </c>
      <c r="I30">
        <f>G30</f>
        <v>7.2762037369138E-2</v>
      </c>
      <c r="J30">
        <f t="shared" si="5"/>
        <v>9.4600000000000009</v>
      </c>
      <c r="M30">
        <f t="shared" si="2"/>
        <v>2006</v>
      </c>
      <c r="N30">
        <f t="shared" si="0"/>
        <v>7.66</v>
      </c>
      <c r="O30">
        <f>E30</f>
        <v>9.4600000000000009</v>
      </c>
      <c r="P30" s="2">
        <f t="shared" si="3"/>
        <v>9.4600000000000009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9.0637400758805473</v>
      </c>
      <c r="I31">
        <f>0.75*G30+0.25*G34</f>
        <v>0.13905644751995294</v>
      </c>
      <c r="J31">
        <f t="shared" si="5"/>
        <v>9.2027965234005009</v>
      </c>
      <c r="M31">
        <f t="shared" si="2"/>
        <v>2007</v>
      </c>
      <c r="N31">
        <f t="shared" si="0"/>
        <v>7.48</v>
      </c>
      <c r="P31" s="2">
        <f t="shared" si="3"/>
        <v>9.2027965234005009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10.924551223572799</v>
      </c>
      <c r="I32">
        <f>0.5*G30+0.5*G34</f>
        <v>0.20535085767076788</v>
      </c>
      <c r="J32">
        <f t="shared" si="5"/>
        <v>11.129902081243566</v>
      </c>
      <c r="M32">
        <f t="shared" si="2"/>
        <v>2008</v>
      </c>
      <c r="N32">
        <f t="shared" si="0"/>
        <v>9.4</v>
      </c>
      <c r="P32" s="2">
        <f t="shared" si="3"/>
        <v>11.129902081243566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7.1852119038007984</v>
      </c>
      <c r="I33">
        <f>0.25*G30+0.75*G34</f>
        <v>0.27164526782158283</v>
      </c>
      <c r="J33">
        <f t="shared" si="5"/>
        <v>7.4568571716223815</v>
      </c>
      <c r="M33">
        <f t="shared" si="2"/>
        <v>2009</v>
      </c>
      <c r="N33">
        <f t="shared" si="0"/>
        <v>5.2</v>
      </c>
      <c r="P33" s="2">
        <f t="shared" si="3"/>
        <v>7.4568571716223815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Gas_Prices!AQ46</f>
        <v>6.78</v>
      </c>
      <c r="F34">
        <f>$H$3*D34+$I$3*D33</f>
        <v>6.4420603220276025</v>
      </c>
      <c r="G34">
        <f>E34-F34</f>
        <v>0.33793967797239777</v>
      </c>
      <c r="H34">
        <f>G34^2</f>
        <v>0.11420322594808791</v>
      </c>
      <c r="I34">
        <f>G34</f>
        <v>0.33793967797239777</v>
      </c>
      <c r="J34">
        <f>F34+I34</f>
        <v>6.78</v>
      </c>
      <c r="M34">
        <f>C34</f>
        <v>2010</v>
      </c>
      <c r="N34">
        <f t="shared" si="0"/>
        <v>5.37</v>
      </c>
      <c r="O34">
        <f>E34</f>
        <v>6.78</v>
      </c>
      <c r="P34" s="2">
        <f>J34</f>
        <v>6.78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6.1227234834100175</v>
      </c>
      <c r="I35">
        <f>0.75*G34+0.25*G38</f>
        <v>0.19405800279721852</v>
      </c>
      <c r="J35">
        <f t="shared" ref="J35:J42" si="7">F35+I35</f>
        <v>6.316781486207236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6.316781486207236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4.837397167816011</v>
      </c>
      <c r="I36">
        <f>0.5*G34+0.5*G38</f>
        <v>5.0176327622039274E-2</v>
      </c>
      <c r="J36">
        <f t="shared" si="7"/>
        <v>4.8875734954380503</v>
      </c>
      <c r="M36">
        <f t="shared" si="8"/>
        <v>2012</v>
      </c>
      <c r="N36">
        <f t="shared" si="0"/>
        <v>3.79</v>
      </c>
      <c r="P36" s="2">
        <f t="shared" si="9"/>
        <v>4.8875734954380503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5.3148027596691572</v>
      </c>
      <c r="I37">
        <f>0.25*G34+0.75*G38</f>
        <v>-9.3705347553139973E-2</v>
      </c>
      <c r="J37">
        <f t="shared" si="7"/>
        <v>5.2210974121160172</v>
      </c>
      <c r="M37">
        <f t="shared" si="8"/>
        <v>2013</v>
      </c>
      <c r="N37">
        <f t="shared" si="0"/>
        <v>4.54</v>
      </c>
      <c r="P37" s="2">
        <f t="shared" si="9"/>
        <v>5.2210974121160172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Gas_Prices!AQ50</f>
        <v>6.18</v>
      </c>
      <c r="F38">
        <f t="shared" si="6"/>
        <v>6.4175870227283189</v>
      </c>
      <c r="G38">
        <f>E38-F38</f>
        <v>-0.23758702272831922</v>
      </c>
      <c r="H38">
        <f>G38^2</f>
        <v>5.6447593368906875E-2</v>
      </c>
      <c r="I38">
        <f>G38</f>
        <v>-0.23758702272831922</v>
      </c>
      <c r="J38">
        <f t="shared" si="7"/>
        <v>6.18</v>
      </c>
      <c r="M38">
        <f t="shared" si="8"/>
        <v>2014</v>
      </c>
      <c r="N38">
        <f t="shared" si="0"/>
        <v>5.49</v>
      </c>
      <c r="O38">
        <f>E38</f>
        <v>6.18</v>
      </c>
      <c r="P38" s="2">
        <f t="shared" si="9"/>
        <v>6.18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4.9910294272161648</v>
      </c>
      <c r="I39">
        <f t="shared" ref="I39:I42" si="10">I38</f>
        <v>-0.23758702272831922</v>
      </c>
      <c r="J39">
        <f t="shared" si="7"/>
        <v>4.7534424044878456</v>
      </c>
      <c r="M39">
        <f t="shared" si="8"/>
        <v>2015</v>
      </c>
      <c r="N39">
        <f t="shared" si="0"/>
        <v>3.84</v>
      </c>
      <c r="P39" s="2">
        <f t="shared" si="9"/>
        <v>4.7534424044878456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4.2272901485737373</v>
      </c>
      <c r="I40">
        <f t="shared" si="10"/>
        <v>-0.23758702272831922</v>
      </c>
      <c r="J40">
        <f t="shared" si="7"/>
        <v>3.9897031258454181</v>
      </c>
      <c r="M40">
        <f t="shared" si="8"/>
        <v>2016</v>
      </c>
      <c r="N40">
        <f t="shared" si="0"/>
        <v>3.43</v>
      </c>
      <c r="P40" s="2">
        <f t="shared" si="9"/>
        <v>3.9897031258454181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4.6924518530387092</v>
      </c>
      <c r="I41">
        <f t="shared" si="10"/>
        <v>-0.23758702272831922</v>
      </c>
      <c r="J41">
        <f t="shared" si="7"/>
        <v>4.4548648303103899</v>
      </c>
      <c r="M41">
        <f t="shared" si="8"/>
        <v>2017</v>
      </c>
      <c r="N41">
        <f t="shared" si="0"/>
        <v>3.99</v>
      </c>
      <c r="P41" s="2">
        <f t="shared" si="9"/>
        <v>4.4548648303103899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4.9426047690688213</v>
      </c>
      <c r="I42">
        <f t="shared" si="10"/>
        <v>-0.23758702272831922</v>
      </c>
      <c r="J42">
        <f t="shared" si="7"/>
        <v>4.7050177463405021</v>
      </c>
      <c r="M42">
        <f t="shared" si="8"/>
        <v>2018</v>
      </c>
      <c r="N42">
        <f t="shared" si="0"/>
        <v>4.12</v>
      </c>
      <c r="P42" s="2">
        <f t="shared" si="9"/>
        <v>4.7050177463405021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1.090881138126599</v>
      </c>
      <c r="I3" s="4">
        <v>0</v>
      </c>
      <c r="K3">
        <v>0</v>
      </c>
    </row>
    <row r="4" spans="3:16" x14ac:dyDescent="0.2">
      <c r="H4">
        <f>SUM(H9:H38)</f>
        <v>2.9498703133839026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0.46192524097512511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4.4726126663190557</v>
      </c>
      <c r="I8">
        <f>G9</f>
        <v>0.46192524097512511</v>
      </c>
      <c r="J8">
        <f>F8+I8</f>
        <v>4.9345379072941808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4.9345379072941808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Gas_Prices!AR21</f>
        <v>4.6399999999999997</v>
      </c>
      <c r="F9">
        <f t="shared" si="1"/>
        <v>4.1780747590248746</v>
      </c>
      <c r="G9">
        <f>E9-F9</f>
        <v>0.46192524097512511</v>
      </c>
      <c r="H9">
        <f>G9^2</f>
        <v>0.2133749282499274</v>
      </c>
      <c r="I9">
        <f>G9</f>
        <v>0.46192524097512511</v>
      </c>
      <c r="J9">
        <f t="shared" ref="J9:J33" si="5">F9+I9</f>
        <v>4.6399999999999997</v>
      </c>
      <c r="M9">
        <f t="shared" si="2"/>
        <v>1985</v>
      </c>
      <c r="N9">
        <f t="shared" si="0"/>
        <v>3.83</v>
      </c>
      <c r="O9">
        <f>E9</f>
        <v>4.6399999999999997</v>
      </c>
      <c r="P9" s="2">
        <f t="shared" si="3"/>
        <v>4.6399999999999997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3.4253667737175211</v>
      </c>
      <c r="I10">
        <f>(0.67*G9+0.33*G12)</f>
        <v>0.42471638553363178</v>
      </c>
      <c r="J10">
        <f t="shared" si="5"/>
        <v>3.8500831592511529</v>
      </c>
      <c r="M10">
        <f t="shared" si="2"/>
        <v>1986</v>
      </c>
      <c r="N10">
        <f t="shared" si="0"/>
        <v>3.14</v>
      </c>
      <c r="P10" s="2">
        <f t="shared" si="3"/>
        <v>3.8500831592511529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3.1090112436608073</v>
      </c>
      <c r="I11">
        <f>(0.33*G9+0.67*G12)</f>
        <v>0.38637998901815385</v>
      </c>
      <c r="J11">
        <f t="shared" si="5"/>
        <v>3.4953912326789611</v>
      </c>
      <c r="M11">
        <f t="shared" si="2"/>
        <v>1987</v>
      </c>
      <c r="N11">
        <f t="shared" si="0"/>
        <v>2.85</v>
      </c>
      <c r="P11" s="2">
        <f t="shared" si="3"/>
        <v>3.4953912326789611</v>
      </c>
    </row>
    <row r="12" spans="3:16" x14ac:dyDescent="0.2">
      <c r="C12">
        <f t="shared" si="4"/>
        <v>1988</v>
      </c>
      <c r="D12">
        <f>'Gas-311'!D12</f>
        <v>2.87</v>
      </c>
      <c r="E12">
        <f>Gas_Prices!AR24</f>
        <v>3.48</v>
      </c>
      <c r="F12">
        <f t="shared" si="1"/>
        <v>3.1308288664233395</v>
      </c>
      <c r="G12">
        <f>E12-F12</f>
        <v>0.34917113357666052</v>
      </c>
      <c r="H12">
        <f>G12^2</f>
        <v>0.1219204805232101</v>
      </c>
      <c r="I12">
        <f>G12</f>
        <v>0.34917113357666052</v>
      </c>
      <c r="J12">
        <f t="shared" si="5"/>
        <v>3.48</v>
      </c>
      <c r="M12">
        <f t="shared" si="2"/>
        <v>1988</v>
      </c>
      <c r="N12">
        <f t="shared" si="0"/>
        <v>2.87</v>
      </c>
      <c r="O12">
        <f>E12</f>
        <v>3.48</v>
      </c>
      <c r="P12" s="2">
        <f t="shared" si="3"/>
        <v>3.48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3.1308288664233395</v>
      </c>
      <c r="I13">
        <f>(0.67*G12+0.33*G15)</f>
        <v>0.31571873522792293</v>
      </c>
      <c r="J13">
        <f t="shared" si="5"/>
        <v>3.4465476016512624</v>
      </c>
      <c r="M13">
        <f t="shared" si="2"/>
        <v>1989</v>
      </c>
      <c r="N13">
        <f t="shared" si="0"/>
        <v>2.87</v>
      </c>
      <c r="P13" s="2">
        <f t="shared" si="3"/>
        <v>3.4465476016512624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3.098102432279541</v>
      </c>
      <c r="I14">
        <f>(0.33*G12+0.67*G15)</f>
        <v>0.28125262783831451</v>
      </c>
      <c r="J14">
        <f t="shared" si="5"/>
        <v>3.3793550601178555</v>
      </c>
      <c r="M14">
        <f t="shared" si="2"/>
        <v>1990</v>
      </c>
      <c r="N14">
        <f t="shared" si="0"/>
        <v>2.84</v>
      </c>
      <c r="P14" s="2">
        <f t="shared" si="3"/>
        <v>3.3793550601178555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Gas_Prices!AR27</f>
        <v>3.0950000000000002</v>
      </c>
      <c r="F15">
        <f t="shared" si="1"/>
        <v>2.8471997705104233</v>
      </c>
      <c r="G15">
        <f>E15-F15</f>
        <v>0.24780022948957692</v>
      </c>
      <c r="H15">
        <f>G15^2</f>
        <v>6.1404953735086983E-2</v>
      </c>
      <c r="I15">
        <f>G15</f>
        <v>0.24780022948957692</v>
      </c>
      <c r="J15">
        <f t="shared" si="5"/>
        <v>3.0950000000000002</v>
      </c>
      <c r="M15">
        <f t="shared" si="2"/>
        <v>1991</v>
      </c>
      <c r="N15">
        <f t="shared" si="0"/>
        <v>2.61</v>
      </c>
      <c r="O15">
        <f>E15</f>
        <v>3.0950000000000002</v>
      </c>
      <c r="P15" s="2">
        <f t="shared" si="3"/>
        <v>3.0950000000000002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2.9999231298481472</v>
      </c>
      <c r="I16">
        <f>(0.67*G15+0.33*G18)</f>
        <v>0.19275345803595462</v>
      </c>
      <c r="J16">
        <f t="shared" si="5"/>
        <v>3.1926765878841019</v>
      </c>
      <c r="M16">
        <f t="shared" si="2"/>
        <v>1992</v>
      </c>
      <c r="N16">
        <f t="shared" si="0"/>
        <v>2.75</v>
      </c>
      <c r="P16" s="2">
        <f t="shared" si="3"/>
        <v>3.1926765878841019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3.2617346029985312</v>
      </c>
      <c r="I17">
        <f>(0.33*G15+0.67*G18)</f>
        <v>0.1360386025988892</v>
      </c>
      <c r="J17">
        <f t="shared" si="5"/>
        <v>3.3977732055974204</v>
      </c>
      <c r="M17">
        <f t="shared" si="2"/>
        <v>1993</v>
      </c>
      <c r="N17">
        <f t="shared" si="0"/>
        <v>2.99</v>
      </c>
      <c r="P17" s="2">
        <f t="shared" si="3"/>
        <v>3.3977732055974204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Gas_Prices!AR30</f>
        <v>3.31</v>
      </c>
      <c r="F18">
        <f t="shared" si="1"/>
        <v>3.2290081688547332</v>
      </c>
      <c r="G18">
        <f>E18-F18</f>
        <v>8.0991831145266868E-2</v>
      </c>
      <c r="H18">
        <f>G18^2</f>
        <v>6.5596767122634205E-3</v>
      </c>
      <c r="I18">
        <f>G18</f>
        <v>8.0991831145266868E-2</v>
      </c>
      <c r="J18">
        <f t="shared" si="5"/>
        <v>3.31</v>
      </c>
      <c r="M18">
        <f t="shared" si="2"/>
        <v>1994</v>
      </c>
      <c r="N18">
        <f t="shared" si="0"/>
        <v>2.96</v>
      </c>
      <c r="O18">
        <f>E18</f>
        <v>3.31</v>
      </c>
      <c r="P18" s="2">
        <f t="shared" si="3"/>
        <v>3.31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2.8799262046542218</v>
      </c>
      <c r="I19">
        <f>0.75*G18+0.25*G22</f>
        <v>4.1674208382734945E-2</v>
      </c>
      <c r="J19">
        <f t="shared" si="5"/>
        <v>2.9216004130369568</v>
      </c>
      <c r="M19">
        <f t="shared" si="2"/>
        <v>1995</v>
      </c>
      <c r="N19">
        <f t="shared" si="0"/>
        <v>2.64</v>
      </c>
      <c r="P19" s="2">
        <f t="shared" si="3"/>
        <v>2.9216004130369568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3.6326341899615748</v>
      </c>
      <c r="I20">
        <f>0.5*G18+0.5*G22</f>
        <v>2.3565856202030222E-3</v>
      </c>
      <c r="J20">
        <f t="shared" si="5"/>
        <v>3.6349907755817776</v>
      </c>
      <c r="M20">
        <f t="shared" si="2"/>
        <v>1996</v>
      </c>
      <c r="N20">
        <f t="shared" si="0"/>
        <v>3.33</v>
      </c>
      <c r="P20" s="2">
        <f t="shared" si="3"/>
        <v>3.6349907755817776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3.8180839834430964</v>
      </c>
      <c r="I21">
        <f>0.25*G18+0.75*G22</f>
        <v>-3.6961037142328901E-2</v>
      </c>
      <c r="J21">
        <f t="shared" si="5"/>
        <v>3.7811229463007674</v>
      </c>
      <c r="M21">
        <f t="shared" si="2"/>
        <v>1997</v>
      </c>
      <c r="N21">
        <f t="shared" si="0"/>
        <v>3.5</v>
      </c>
      <c r="P21" s="2">
        <f t="shared" si="3"/>
        <v>3.7811229463007674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Gas_Prices!AR34</f>
        <v>3.24</v>
      </c>
      <c r="F22">
        <f t="shared" si="1"/>
        <v>3.316278659904861</v>
      </c>
      <c r="G22">
        <f>E22-F22</f>
        <v>-7.6278659904860824E-2</v>
      </c>
      <c r="H22">
        <f>G22^2</f>
        <v>5.8184339568814226E-3</v>
      </c>
      <c r="I22">
        <f>G22</f>
        <v>-7.6278659904860824E-2</v>
      </c>
      <c r="J22">
        <f t="shared" si="5"/>
        <v>3.24</v>
      </c>
      <c r="M22">
        <f t="shared" si="2"/>
        <v>1998</v>
      </c>
      <c r="N22">
        <f t="shared" si="0"/>
        <v>3.04</v>
      </c>
      <c r="O22">
        <f>E22</f>
        <v>3.24</v>
      </c>
      <c r="P22" s="2">
        <f t="shared" si="3"/>
        <v>3.24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3.316278659904861</v>
      </c>
      <c r="I23">
        <f>0.75*G22+0.25*G26</f>
        <v>-5.8545307447396278E-2</v>
      </c>
      <c r="J23">
        <f t="shared" si="5"/>
        <v>3.257733352457465</v>
      </c>
      <c r="M23">
        <f t="shared" si="2"/>
        <v>1999</v>
      </c>
      <c r="N23">
        <f t="shared" si="0"/>
        <v>3.04</v>
      </c>
      <c r="P23" s="2">
        <f t="shared" si="3"/>
        <v>3.257733352457465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4.7344241394694393</v>
      </c>
      <c r="I24">
        <f>0.5*G22+0.5*G26</f>
        <v>-4.0811954989931731E-2</v>
      </c>
      <c r="J24">
        <f t="shared" si="5"/>
        <v>4.6936121844795071</v>
      </c>
      <c r="M24">
        <f t="shared" si="2"/>
        <v>2000</v>
      </c>
      <c r="N24">
        <f t="shared" si="0"/>
        <v>4.34</v>
      </c>
      <c r="P24" s="2">
        <f t="shared" si="3"/>
        <v>4.6936121844795071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5.5525849930643894</v>
      </c>
      <c r="I25">
        <f>0.25*G22+0.75*G26</f>
        <v>-2.3078602532467185E-2</v>
      </c>
      <c r="J25">
        <f t="shared" si="5"/>
        <v>5.5295063905319219</v>
      </c>
      <c r="M25">
        <f t="shared" si="2"/>
        <v>2001</v>
      </c>
      <c r="N25">
        <f t="shared" si="0"/>
        <v>5.09</v>
      </c>
      <c r="P25" s="2">
        <f t="shared" si="3"/>
        <v>5.5295063905319219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Gas_Prices!AR38</f>
        <v>4.26</v>
      </c>
      <c r="F26">
        <f t="shared" si="1"/>
        <v>4.2653452500750024</v>
      </c>
      <c r="G26">
        <f>E26-F26</f>
        <v>-5.3452500750026388E-3</v>
      </c>
      <c r="H26">
        <f>G26^2</f>
        <v>2.8571698364315715E-5</v>
      </c>
      <c r="I26">
        <f>G26</f>
        <v>-5.3452500750026388E-3</v>
      </c>
      <c r="J26">
        <f t="shared" si="5"/>
        <v>4.26</v>
      </c>
      <c r="M26">
        <f t="shared" si="2"/>
        <v>2002</v>
      </c>
      <c r="N26">
        <f t="shared" si="0"/>
        <v>3.91</v>
      </c>
      <c r="O26">
        <f>E26</f>
        <v>4.26</v>
      </c>
      <c r="P26" s="2">
        <f t="shared" si="3"/>
        <v>4.26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6.2398401100841463</v>
      </c>
      <c r="I27">
        <f>0.75*G26+0.25*G30</f>
        <v>-0.33304631706868926</v>
      </c>
      <c r="J27">
        <f t="shared" si="5"/>
        <v>5.9067937930154573</v>
      </c>
      <c r="M27">
        <f t="shared" si="2"/>
        <v>2003</v>
      </c>
      <c r="N27">
        <f t="shared" si="0"/>
        <v>5.72</v>
      </c>
      <c r="P27" s="2">
        <f t="shared" si="3"/>
        <v>5.9067937930154573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6.93800403848517</v>
      </c>
      <c r="I28">
        <f>0.5*G26+0.5*G30</f>
        <v>-0.66074738406237588</v>
      </c>
      <c r="J28">
        <f t="shared" si="5"/>
        <v>6.2772566544227946</v>
      </c>
      <c r="M28">
        <f t="shared" si="2"/>
        <v>2004</v>
      </c>
      <c r="N28">
        <f t="shared" si="0"/>
        <v>6.36</v>
      </c>
      <c r="P28" s="2">
        <f t="shared" si="3"/>
        <v>6.2772566544227946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9.0870398805945705</v>
      </c>
      <c r="I29">
        <f>0.25*G26+0.75*G30</f>
        <v>-0.98844845105606249</v>
      </c>
      <c r="J29">
        <f t="shared" si="5"/>
        <v>8.0985914295385086</v>
      </c>
      <c r="M29">
        <f t="shared" si="2"/>
        <v>2005</v>
      </c>
      <c r="N29">
        <f t="shared" si="0"/>
        <v>8.33</v>
      </c>
      <c r="P29" s="2">
        <f t="shared" si="3"/>
        <v>8.0985914295385086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Gas_Prices!AR42</f>
        <v>7.04</v>
      </c>
      <c r="F30">
        <f t="shared" si="1"/>
        <v>8.3561495180497491</v>
      </c>
      <c r="G30">
        <f>E30-F30</f>
        <v>-1.3161495180497491</v>
      </c>
      <c r="H30">
        <f>G30^2</f>
        <v>1.7322495538625868</v>
      </c>
      <c r="I30">
        <f>G30</f>
        <v>-1.3161495180497491</v>
      </c>
      <c r="J30">
        <f t="shared" si="5"/>
        <v>7.04</v>
      </c>
      <c r="M30">
        <f t="shared" si="2"/>
        <v>2006</v>
      </c>
      <c r="N30">
        <f t="shared" si="0"/>
        <v>7.66</v>
      </c>
      <c r="O30">
        <f>E30</f>
        <v>7.04</v>
      </c>
      <c r="P30" s="2">
        <f t="shared" si="3"/>
        <v>7.04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8.1597909131869617</v>
      </c>
      <c r="I31">
        <f>0.75*G30+0.25*G34</f>
        <v>-0.79412006647227118</v>
      </c>
      <c r="J31">
        <f t="shared" si="5"/>
        <v>7.365670846714691</v>
      </c>
      <c r="M31">
        <f t="shared" si="2"/>
        <v>2007</v>
      </c>
      <c r="N31">
        <f t="shared" si="0"/>
        <v>7.48</v>
      </c>
      <c r="P31" s="2">
        <f t="shared" si="3"/>
        <v>7.365670846714691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10.254282698390032</v>
      </c>
      <c r="I32">
        <f>0.5*G30+0.5*G34</f>
        <v>-0.27209061489479325</v>
      </c>
      <c r="J32">
        <f t="shared" si="5"/>
        <v>9.9821920834952387</v>
      </c>
      <c r="M32">
        <f t="shared" si="2"/>
        <v>2008</v>
      </c>
      <c r="N32">
        <f t="shared" si="0"/>
        <v>9.4</v>
      </c>
      <c r="P32" s="2">
        <f t="shared" si="3"/>
        <v>9.9821920834952387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5.6725819182583148</v>
      </c>
      <c r="I33">
        <f>0.25*G30+0.75*G34</f>
        <v>0.24993883668268468</v>
      </c>
      <c r="J33">
        <f t="shared" si="5"/>
        <v>5.9225207549409991</v>
      </c>
      <c r="M33">
        <f t="shared" si="2"/>
        <v>2009</v>
      </c>
      <c r="N33">
        <f t="shared" si="0"/>
        <v>5.2</v>
      </c>
      <c r="P33" s="2">
        <f t="shared" si="3"/>
        <v>5.9225207549409991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Gas_Prices!AR46</f>
        <v>6.63</v>
      </c>
      <c r="F34">
        <f>$H$3*D34+$I$3*D33</f>
        <v>5.8580317117398373</v>
      </c>
      <c r="G34">
        <f>E34-F34</f>
        <v>0.77196828826016262</v>
      </c>
      <c r="H34">
        <f>G34^2</f>
        <v>0.59593503807932557</v>
      </c>
      <c r="I34">
        <f>G34</f>
        <v>0.77196828826016262</v>
      </c>
      <c r="J34">
        <f>F34+I34</f>
        <v>6.63</v>
      </c>
      <c r="M34">
        <f>C34</f>
        <v>2010</v>
      </c>
      <c r="N34">
        <f t="shared" si="0"/>
        <v>5.37</v>
      </c>
      <c r="O34">
        <f>E34</f>
        <v>6.63</v>
      </c>
      <c r="P34" s="2">
        <f>J34</f>
        <v>6.63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5.4653145020142606</v>
      </c>
      <c r="I35">
        <f>0.75*G34+0.25*G38</f>
        <v>0.69424185411636485</v>
      </c>
      <c r="J35">
        <f t="shared" ref="J35:J42" si="7">F35+I35</f>
        <v>6.1595563561306257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6.1595563561306257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4.1344395134998102</v>
      </c>
      <c r="I36">
        <f>0.5*G34+0.5*G38</f>
        <v>0.61651541997256709</v>
      </c>
      <c r="J36">
        <f t="shared" si="7"/>
        <v>4.7509549334723769</v>
      </c>
      <c r="M36">
        <f t="shared" si="8"/>
        <v>2012</v>
      </c>
      <c r="N36">
        <f t="shared" si="0"/>
        <v>3.79</v>
      </c>
      <c r="P36" s="2">
        <f t="shared" si="9"/>
        <v>4.7509549334723769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4.9526003670947594</v>
      </c>
      <c r="I37">
        <f>0.25*G34+0.75*G38</f>
        <v>0.53878898582876933</v>
      </c>
      <c r="J37">
        <f t="shared" si="7"/>
        <v>5.4913893529235285</v>
      </c>
      <c r="M37">
        <f t="shared" si="8"/>
        <v>2013</v>
      </c>
      <c r="N37">
        <f t="shared" si="0"/>
        <v>4.54</v>
      </c>
      <c r="P37" s="2">
        <f t="shared" si="9"/>
        <v>5.4913893529235285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Gas_Prices!AR50</f>
        <v>6.45</v>
      </c>
      <c r="F38">
        <f t="shared" si="6"/>
        <v>5.9889374483150286</v>
      </c>
      <c r="G38">
        <f>E38-F38</f>
        <v>0.46106255168497157</v>
      </c>
      <c r="H38">
        <f>G38^2</f>
        <v>0.21257867656625709</v>
      </c>
      <c r="I38">
        <f>G38</f>
        <v>0.46106255168497157</v>
      </c>
      <c r="J38">
        <f t="shared" si="7"/>
        <v>6.45</v>
      </c>
      <c r="M38">
        <f t="shared" si="8"/>
        <v>2014</v>
      </c>
      <c r="N38">
        <f t="shared" si="0"/>
        <v>5.49</v>
      </c>
      <c r="O38">
        <f>E38</f>
        <v>6.45</v>
      </c>
      <c r="P38" s="2">
        <f t="shared" si="9"/>
        <v>6.45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4.1889835704061404</v>
      </c>
      <c r="I39">
        <f t="shared" ref="I39:I42" si="10">I38</f>
        <v>0.46106255168497157</v>
      </c>
      <c r="J39">
        <f t="shared" si="7"/>
        <v>4.650046122091112</v>
      </c>
      <c r="M39">
        <f t="shared" si="8"/>
        <v>2015</v>
      </c>
      <c r="N39">
        <f t="shared" si="0"/>
        <v>3.84</v>
      </c>
      <c r="P39" s="2">
        <f t="shared" si="9"/>
        <v>4.650046122091112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3.7417223037742349</v>
      </c>
      <c r="I40">
        <f t="shared" si="10"/>
        <v>0.46106255168497157</v>
      </c>
      <c r="J40">
        <f t="shared" si="7"/>
        <v>4.2027848554592069</v>
      </c>
      <c r="M40">
        <f t="shared" si="8"/>
        <v>2016</v>
      </c>
      <c r="N40">
        <f t="shared" si="0"/>
        <v>3.43</v>
      </c>
      <c r="P40" s="2">
        <f t="shared" si="9"/>
        <v>4.2027848554592069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4.3526157411251303</v>
      </c>
      <c r="I41">
        <f t="shared" si="10"/>
        <v>0.46106255168497157</v>
      </c>
      <c r="J41">
        <f t="shared" si="7"/>
        <v>4.8136782928101018</v>
      </c>
      <c r="M41">
        <f t="shared" si="8"/>
        <v>2017</v>
      </c>
      <c r="N41">
        <f t="shared" si="0"/>
        <v>3.99</v>
      </c>
      <c r="P41" s="2">
        <f t="shared" si="9"/>
        <v>4.8136782928101018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4.4944302890815884</v>
      </c>
      <c r="I42">
        <f t="shared" si="10"/>
        <v>0.46106255168497157</v>
      </c>
      <c r="J42">
        <f t="shared" si="7"/>
        <v>4.9554928407665599</v>
      </c>
      <c r="M42">
        <f t="shared" si="8"/>
        <v>2018</v>
      </c>
      <c r="N42">
        <f t="shared" si="0"/>
        <v>4.12</v>
      </c>
      <c r="P42" s="2">
        <f t="shared" si="9"/>
        <v>4.9554928407665599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2:P42"/>
  <sheetViews>
    <sheetView topLeftCell="A33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1.3959896880445808</v>
      </c>
      <c r="I3" s="4">
        <v>0</v>
      </c>
      <c r="K3">
        <v>0</v>
      </c>
    </row>
    <row r="4" spans="3:16" x14ac:dyDescent="0.2">
      <c r="H4">
        <f>SUM(H9:H38)</f>
        <v>1.6508954895927053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-0.31664050521074394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5.7235577209827806</v>
      </c>
      <c r="I8">
        <f>G9</f>
        <v>-0.31664050521074394</v>
      </c>
      <c r="J8">
        <f>F8+I8</f>
        <v>5.4069172157720367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5.4069172157720367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Gas_Prices!AS21</f>
        <v>5.03</v>
      </c>
      <c r="F9">
        <f t="shared" si="1"/>
        <v>5.3466405052107442</v>
      </c>
      <c r="G9">
        <f>E9-F9</f>
        <v>-0.31664050521074394</v>
      </c>
      <c r="H9">
        <f>G9^2</f>
        <v>0.10026120954011516</v>
      </c>
      <c r="I9">
        <f>G9</f>
        <v>-0.31664050521074394</v>
      </c>
      <c r="J9">
        <f t="shared" ref="J9:J33" si="5">F9+I9</f>
        <v>5.03</v>
      </c>
      <c r="M9">
        <f t="shared" si="2"/>
        <v>1985</v>
      </c>
      <c r="N9">
        <f t="shared" si="0"/>
        <v>3.83</v>
      </c>
      <c r="O9">
        <f>E9</f>
        <v>5.03</v>
      </c>
      <c r="P9" s="2">
        <f t="shared" si="3"/>
        <v>5.03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4.3834076204599839</v>
      </c>
      <c r="I10">
        <f>(0.67*G9+0.33*G12)</f>
        <v>-0.24729097203822087</v>
      </c>
      <c r="J10">
        <f t="shared" si="5"/>
        <v>4.1361166484217629</v>
      </c>
      <c r="M10">
        <f t="shared" si="2"/>
        <v>1986</v>
      </c>
      <c r="N10">
        <f t="shared" si="0"/>
        <v>3.14</v>
      </c>
      <c r="P10" s="2">
        <f t="shared" si="3"/>
        <v>4.1361166484217629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3.9785706109270556</v>
      </c>
      <c r="I11">
        <f>(0.33*G9+0.67*G12)</f>
        <v>-0.17583993786046981</v>
      </c>
      <c r="J11">
        <f t="shared" si="5"/>
        <v>3.802730673066586</v>
      </c>
      <c r="M11">
        <f t="shared" si="2"/>
        <v>1987</v>
      </c>
      <c r="N11">
        <f t="shared" si="0"/>
        <v>2.85</v>
      </c>
      <c r="P11" s="2">
        <f t="shared" si="3"/>
        <v>3.802730673066586</v>
      </c>
    </row>
    <row r="12" spans="3:16" x14ac:dyDescent="0.2">
      <c r="C12">
        <f t="shared" si="4"/>
        <v>1988</v>
      </c>
      <c r="D12">
        <f>'Gas-311'!D12</f>
        <v>2.87</v>
      </c>
      <c r="E12">
        <f>Gas_Prices!AS24</f>
        <v>3.9</v>
      </c>
      <c r="F12">
        <f t="shared" si="1"/>
        <v>4.0064904046879466</v>
      </c>
      <c r="G12">
        <f>E12-F12</f>
        <v>-0.10649040468794668</v>
      </c>
      <c r="H12">
        <f>G12^2</f>
        <v>1.1340206290602657E-2</v>
      </c>
      <c r="I12">
        <f>G12</f>
        <v>-0.10649040468794668</v>
      </c>
      <c r="J12">
        <f t="shared" si="5"/>
        <v>3.9</v>
      </c>
      <c r="M12">
        <f t="shared" si="2"/>
        <v>1988</v>
      </c>
      <c r="N12">
        <f t="shared" si="0"/>
        <v>2.87</v>
      </c>
      <c r="O12">
        <f>E12</f>
        <v>3.9</v>
      </c>
      <c r="P12" s="2">
        <f t="shared" si="3"/>
        <v>3.9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4.0064904046879466</v>
      </c>
      <c r="I13">
        <f>(0.67*G12+0.33*G15)</f>
        <v>-6.8884489453721665E-2</v>
      </c>
      <c r="J13">
        <f t="shared" si="5"/>
        <v>3.9376059152342249</v>
      </c>
      <c r="M13">
        <f t="shared" si="2"/>
        <v>1989</v>
      </c>
      <c r="N13">
        <f t="shared" si="0"/>
        <v>2.87</v>
      </c>
      <c r="P13" s="2">
        <f t="shared" si="3"/>
        <v>3.9376059152342249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3.9646107140466094</v>
      </c>
      <c r="I14">
        <f>(0.33*G12+0.67*G15)</f>
        <v>-3.0139001030580714E-2</v>
      </c>
      <c r="J14">
        <f t="shared" si="5"/>
        <v>3.9344717130160287</v>
      </c>
      <c r="M14">
        <f t="shared" si="2"/>
        <v>1990</v>
      </c>
      <c r="N14">
        <f t="shared" si="0"/>
        <v>2.84</v>
      </c>
      <c r="P14" s="2">
        <f t="shared" si="3"/>
        <v>3.9344717130160287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Gas_Prices!AS27</f>
        <v>3.6509999999999998</v>
      </c>
      <c r="F15">
        <f t="shared" si="1"/>
        <v>3.6435330857963555</v>
      </c>
      <c r="G15">
        <f>E15-F15</f>
        <v>7.4669142036443148E-3</v>
      </c>
      <c r="H15">
        <f>G15^2</f>
        <v>5.575480772458521E-5</v>
      </c>
      <c r="I15">
        <f>G15</f>
        <v>7.4669142036443148E-3</v>
      </c>
      <c r="J15">
        <f t="shared" si="5"/>
        <v>3.6509999999999998</v>
      </c>
      <c r="M15">
        <f t="shared" si="2"/>
        <v>1991</v>
      </c>
      <c r="N15">
        <f t="shared" si="0"/>
        <v>2.61</v>
      </c>
      <c r="O15">
        <f>E15</f>
        <v>3.6509999999999998</v>
      </c>
      <c r="P15" s="2">
        <f t="shared" si="3"/>
        <v>3.6509999999999998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3.8389716421225972</v>
      </c>
      <c r="I16">
        <f>(0.67*G15+0.33*G18)</f>
        <v>-7.8199894765504721E-2</v>
      </c>
      <c r="J16">
        <f t="shared" si="5"/>
        <v>3.7607717473570923</v>
      </c>
      <c r="M16">
        <f t="shared" si="2"/>
        <v>1992</v>
      </c>
      <c r="N16">
        <f t="shared" si="0"/>
        <v>2.75</v>
      </c>
      <c r="P16" s="2">
        <f t="shared" si="3"/>
        <v>3.7607717473570923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4.1740091672532973</v>
      </c>
      <c r="I17">
        <f>(0.33*G15+0.67*G18)</f>
        <v>-0.16646266764280979</v>
      </c>
      <c r="J17">
        <f t="shared" si="5"/>
        <v>4.0075464996104877</v>
      </c>
      <c r="M17">
        <f t="shared" si="2"/>
        <v>1993</v>
      </c>
      <c r="N17">
        <f t="shared" si="0"/>
        <v>2.99</v>
      </c>
      <c r="P17" s="2">
        <f t="shared" si="3"/>
        <v>4.0075464996104877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Gas_Prices!AS30</f>
        <v>3.88</v>
      </c>
      <c r="F18">
        <f t="shared" si="1"/>
        <v>4.1321294766119587</v>
      </c>
      <c r="G18">
        <f>E18-F18</f>
        <v>-0.25212947661195884</v>
      </c>
      <c r="H18">
        <f>G18^2</f>
        <v>6.3569272976620295E-2</v>
      </c>
      <c r="I18">
        <f>G18</f>
        <v>-0.25212947661195884</v>
      </c>
      <c r="J18">
        <f t="shared" si="5"/>
        <v>3.88</v>
      </c>
      <c r="M18">
        <f t="shared" si="2"/>
        <v>1994</v>
      </c>
      <c r="N18">
        <f t="shared" si="0"/>
        <v>2.96</v>
      </c>
      <c r="O18">
        <f>E18</f>
        <v>3.88</v>
      </c>
      <c r="P18" s="2">
        <f t="shared" si="3"/>
        <v>3.88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3.6854127764376936</v>
      </c>
      <c r="I19">
        <f>0.75*G18+0.25*G22</f>
        <v>-0.20254927037285042</v>
      </c>
      <c r="J19">
        <f t="shared" si="5"/>
        <v>3.4828635060648434</v>
      </c>
      <c r="M19">
        <f t="shared" si="2"/>
        <v>1995</v>
      </c>
      <c r="N19">
        <f t="shared" si="0"/>
        <v>2.64</v>
      </c>
      <c r="P19" s="2">
        <f t="shared" si="3"/>
        <v>3.4828635060648434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4.6486456611884543</v>
      </c>
      <c r="I20">
        <f>0.5*G18+0.5*G22</f>
        <v>-0.15296906413374201</v>
      </c>
      <c r="J20">
        <f t="shared" si="5"/>
        <v>4.4956765970547128</v>
      </c>
      <c r="M20">
        <f t="shared" si="2"/>
        <v>1996</v>
      </c>
      <c r="N20">
        <f t="shared" si="0"/>
        <v>3.33</v>
      </c>
      <c r="P20" s="2">
        <f t="shared" si="3"/>
        <v>4.4956765970547128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4.8859639081560324</v>
      </c>
      <c r="I21">
        <f>0.25*G18+0.75*G22</f>
        <v>-0.10338885789463359</v>
      </c>
      <c r="J21">
        <f t="shared" si="5"/>
        <v>4.7825750502613991</v>
      </c>
      <c r="M21">
        <f t="shared" si="2"/>
        <v>1997</v>
      </c>
      <c r="N21">
        <f t="shared" si="0"/>
        <v>3.5</v>
      </c>
      <c r="P21" s="2">
        <f t="shared" si="3"/>
        <v>4.7825750502613991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Gas_Prices!AS34</f>
        <v>4.1900000000000004</v>
      </c>
      <c r="F22">
        <f t="shared" si="1"/>
        <v>4.2438086516555256</v>
      </c>
      <c r="G22">
        <f>E22-F22</f>
        <v>-5.3808651655525175E-2</v>
      </c>
      <c r="H22">
        <f>G22^2</f>
        <v>2.895370992985652E-3</v>
      </c>
      <c r="I22">
        <f>G22</f>
        <v>-5.3808651655525175E-2</v>
      </c>
      <c r="J22">
        <f t="shared" si="5"/>
        <v>4.1900000000000004</v>
      </c>
      <c r="M22">
        <f t="shared" si="2"/>
        <v>1998</v>
      </c>
      <c r="N22">
        <f t="shared" si="0"/>
        <v>3.04</v>
      </c>
      <c r="O22">
        <f>E22</f>
        <v>4.1900000000000004</v>
      </c>
      <c r="P22" s="2">
        <f t="shared" si="3"/>
        <v>4.1900000000000004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4.2438086516555256</v>
      </c>
      <c r="I23">
        <f>0.75*G22+0.25*G26</f>
        <v>-0.11743640880522155</v>
      </c>
      <c r="J23">
        <f t="shared" si="5"/>
        <v>4.1263722428503042</v>
      </c>
      <c r="M23">
        <f t="shared" si="2"/>
        <v>1999</v>
      </c>
      <c r="N23">
        <f t="shared" si="0"/>
        <v>3.04</v>
      </c>
      <c r="P23" s="2">
        <f t="shared" si="3"/>
        <v>4.1263722428503042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6.0585952461134802</v>
      </c>
      <c r="I24">
        <f>0.5*G22+0.5*G26</f>
        <v>-0.18106416595491792</v>
      </c>
      <c r="J24">
        <f t="shared" si="5"/>
        <v>5.8775310801585618</v>
      </c>
      <c r="M24">
        <f t="shared" si="2"/>
        <v>2000</v>
      </c>
      <c r="N24">
        <f t="shared" si="0"/>
        <v>4.34</v>
      </c>
      <c r="P24" s="2">
        <f t="shared" si="3"/>
        <v>5.8775310801585618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7.1055875121469159</v>
      </c>
      <c r="I25">
        <f>0.25*G22+0.75*G26</f>
        <v>-0.2446919231046143</v>
      </c>
      <c r="J25">
        <f t="shared" si="5"/>
        <v>6.8608955890423013</v>
      </c>
      <c r="M25">
        <f t="shared" si="2"/>
        <v>2001</v>
      </c>
      <c r="N25">
        <f t="shared" si="0"/>
        <v>5.09</v>
      </c>
      <c r="P25" s="2">
        <f t="shared" si="3"/>
        <v>6.8608955890423013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Gas_Prices!AS38</f>
        <v>5.15</v>
      </c>
      <c r="F26">
        <f t="shared" si="1"/>
        <v>5.458319680254311</v>
      </c>
      <c r="G26">
        <f>E26-F26</f>
        <v>-0.30831968025431067</v>
      </c>
      <c r="H26">
        <f>G26^2</f>
        <v>9.5061025232120372E-2</v>
      </c>
      <c r="I26">
        <f>G26</f>
        <v>-0.30831968025431067</v>
      </c>
      <c r="J26">
        <f t="shared" si="5"/>
        <v>5.15</v>
      </c>
      <c r="M26">
        <f t="shared" si="2"/>
        <v>2002</v>
      </c>
      <c r="N26">
        <f t="shared" si="0"/>
        <v>3.91</v>
      </c>
      <c r="O26">
        <f>E26</f>
        <v>5.15</v>
      </c>
      <c r="P26" s="2">
        <f t="shared" si="3"/>
        <v>5.15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7.9850610156150017</v>
      </c>
      <c r="I27">
        <f>0.75*G26+0.25*G30</f>
        <v>-0.32206001279610508</v>
      </c>
      <c r="J27">
        <f t="shared" si="5"/>
        <v>7.6630010028188966</v>
      </c>
      <c r="M27">
        <f t="shared" si="2"/>
        <v>2003</v>
      </c>
      <c r="N27">
        <f t="shared" si="0"/>
        <v>5.72</v>
      </c>
      <c r="P27" s="2">
        <f t="shared" si="3"/>
        <v>7.6630010028188966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8.8784944159635337</v>
      </c>
      <c r="I28">
        <f>0.5*G26+0.5*G30</f>
        <v>-0.33580034533789949</v>
      </c>
      <c r="J28">
        <f t="shared" si="5"/>
        <v>8.5426940706256342</v>
      </c>
      <c r="M28">
        <f t="shared" si="2"/>
        <v>2004</v>
      </c>
      <c r="N28">
        <f t="shared" si="0"/>
        <v>6.36</v>
      </c>
      <c r="P28" s="2">
        <f t="shared" si="3"/>
        <v>8.5426940706256342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11.628594101411359</v>
      </c>
      <c r="I29">
        <f>0.25*G26+0.75*G30</f>
        <v>-0.3495406778796939</v>
      </c>
      <c r="J29">
        <f t="shared" si="5"/>
        <v>11.279053423531664</v>
      </c>
      <c r="M29">
        <f t="shared" si="2"/>
        <v>2005</v>
      </c>
      <c r="N29">
        <f t="shared" si="0"/>
        <v>8.33</v>
      </c>
      <c r="P29" s="2">
        <f t="shared" si="3"/>
        <v>11.279053423531664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Gas_Prices!AS42</f>
        <v>10.33</v>
      </c>
      <c r="F30">
        <f t="shared" si="1"/>
        <v>10.693281010421488</v>
      </c>
      <c r="G30">
        <f>E30-F30</f>
        <v>-0.3632810104214883</v>
      </c>
      <c r="H30">
        <f>G30^2</f>
        <v>0.13197309253285749</v>
      </c>
      <c r="I30">
        <f>G30</f>
        <v>-0.3632810104214883</v>
      </c>
      <c r="J30">
        <f t="shared" si="5"/>
        <v>10.33</v>
      </c>
      <c r="M30">
        <f t="shared" si="2"/>
        <v>2006</v>
      </c>
      <c r="N30">
        <f t="shared" si="0"/>
        <v>7.66</v>
      </c>
      <c r="O30">
        <f>E30</f>
        <v>10.33</v>
      </c>
      <c r="P30" s="2">
        <f t="shared" si="3"/>
        <v>10.33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10.442002866573464</v>
      </c>
      <c r="I31">
        <f>0.75*G30+0.25*G34</f>
        <v>5.9230859840337935E-3</v>
      </c>
      <c r="J31">
        <f t="shared" si="5"/>
        <v>10.447925952557497</v>
      </c>
      <c r="M31">
        <f t="shared" si="2"/>
        <v>2007</v>
      </c>
      <c r="N31">
        <f t="shared" si="0"/>
        <v>7.48</v>
      </c>
      <c r="P31" s="2">
        <f t="shared" si="3"/>
        <v>10.447925952557497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13.122303067619059</v>
      </c>
      <c r="I32">
        <f>0.5*G30+0.5*G34</f>
        <v>0.37512718238955589</v>
      </c>
      <c r="J32">
        <f t="shared" si="5"/>
        <v>13.497430250008616</v>
      </c>
      <c r="M32">
        <f t="shared" si="2"/>
        <v>2008</v>
      </c>
      <c r="N32">
        <f t="shared" si="0"/>
        <v>9.4</v>
      </c>
      <c r="P32" s="2">
        <f t="shared" si="3"/>
        <v>13.497430250008616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7.2591463778318204</v>
      </c>
      <c r="I33">
        <f>0.25*G30+0.75*G34</f>
        <v>0.74433127879507799</v>
      </c>
      <c r="J33">
        <f t="shared" si="5"/>
        <v>8.0034776566268988</v>
      </c>
      <c r="M33">
        <f t="shared" si="2"/>
        <v>2009</v>
      </c>
      <c r="N33">
        <f t="shared" si="0"/>
        <v>5.2</v>
      </c>
      <c r="P33" s="2">
        <f t="shared" si="3"/>
        <v>8.0034776566268988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Gas_Prices!AS46</f>
        <v>8.61</v>
      </c>
      <c r="F34">
        <f>$H$3*D34+$I$3*D33</f>
        <v>7.4964646247993993</v>
      </c>
      <c r="G34">
        <f>E34-F34</f>
        <v>1.1135353752006001</v>
      </c>
      <c r="H34">
        <f>G34^2</f>
        <v>1.2399610318231411</v>
      </c>
      <c r="I34">
        <f>G34</f>
        <v>1.1135353752006001</v>
      </c>
      <c r="J34">
        <f>F34+I34</f>
        <v>8.61</v>
      </c>
      <c r="M34">
        <f>C34</f>
        <v>2010</v>
      </c>
      <c r="N34">
        <f t="shared" si="0"/>
        <v>5.37</v>
      </c>
      <c r="O34">
        <f>E34</f>
        <v>8.61</v>
      </c>
      <c r="P34" s="2">
        <f>J34</f>
        <v>8.61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6.993908337103349</v>
      </c>
      <c r="I35">
        <f>0.75*G34+0.25*G38</f>
        <v>0.85415568455926283</v>
      </c>
      <c r="J35">
        <f t="shared" ref="J35:J42" si="7">F35+I35</f>
        <v>7.8480640216626121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7.8480640216626121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5.2908009176889612</v>
      </c>
      <c r="I36">
        <f>0.5*G34+0.5*G38</f>
        <v>0.59477599391792557</v>
      </c>
      <c r="J36">
        <f t="shared" si="7"/>
        <v>5.8855769116068863</v>
      </c>
      <c r="M36">
        <f t="shared" si="8"/>
        <v>2012</v>
      </c>
      <c r="N36">
        <f t="shared" si="0"/>
        <v>3.79</v>
      </c>
      <c r="P36" s="2">
        <f t="shared" si="9"/>
        <v>5.8855769116068863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6.3377931837223969</v>
      </c>
      <c r="I37">
        <f>0.25*G34+0.75*G38</f>
        <v>0.33539630327658831</v>
      </c>
      <c r="J37">
        <f t="shared" si="7"/>
        <v>6.673189486998985</v>
      </c>
      <c r="M37">
        <f t="shared" si="8"/>
        <v>2013</v>
      </c>
      <c r="N37">
        <f t="shared" si="0"/>
        <v>4.54</v>
      </c>
      <c r="P37" s="2">
        <f t="shared" si="9"/>
        <v>6.673189486998985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Gas_Prices!AS50</f>
        <v>7.74</v>
      </c>
      <c r="F38">
        <f t="shared" si="6"/>
        <v>7.6639833873647492</v>
      </c>
      <c r="G38">
        <f>E38-F38</f>
        <v>7.6016612635251057E-2</v>
      </c>
      <c r="H38">
        <f>G38^2</f>
        <v>5.7785253965378109E-3</v>
      </c>
      <c r="I38">
        <f>G38</f>
        <v>7.6016612635251057E-2</v>
      </c>
      <c r="J38">
        <f t="shared" si="7"/>
        <v>7.74</v>
      </c>
      <c r="M38">
        <f t="shared" si="8"/>
        <v>2014</v>
      </c>
      <c r="N38">
        <f t="shared" si="0"/>
        <v>5.49</v>
      </c>
      <c r="O38">
        <f>E38</f>
        <v>7.74</v>
      </c>
      <c r="P38" s="2">
        <f t="shared" si="9"/>
        <v>7.74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5.3606004020911904</v>
      </c>
      <c r="I39">
        <f t="shared" ref="I39:I42" si="10">I38</f>
        <v>7.6016612635251057E-2</v>
      </c>
      <c r="J39">
        <f t="shared" si="7"/>
        <v>5.4366170147264414</v>
      </c>
      <c r="M39">
        <f t="shared" si="8"/>
        <v>2015</v>
      </c>
      <c r="N39">
        <f t="shared" si="0"/>
        <v>3.84</v>
      </c>
      <c r="P39" s="2">
        <f t="shared" si="9"/>
        <v>5.4366170147264414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4.7882446299929127</v>
      </c>
      <c r="I40">
        <f t="shared" si="10"/>
        <v>7.6016612635251057E-2</v>
      </c>
      <c r="J40">
        <f t="shared" si="7"/>
        <v>4.8642612426281637</v>
      </c>
      <c r="M40">
        <f t="shared" si="8"/>
        <v>2016</v>
      </c>
      <c r="N40">
        <f t="shared" si="0"/>
        <v>3.43</v>
      </c>
      <c r="P40" s="2">
        <f t="shared" si="9"/>
        <v>4.8642612426281637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5.5699988552978779</v>
      </c>
      <c r="I41">
        <f t="shared" si="10"/>
        <v>7.6016612635251057E-2</v>
      </c>
      <c r="J41">
        <f t="shared" si="7"/>
        <v>5.6460154679331289</v>
      </c>
      <c r="M41">
        <f t="shared" si="8"/>
        <v>2017</v>
      </c>
      <c r="N41">
        <f t="shared" si="0"/>
        <v>3.99</v>
      </c>
      <c r="P41" s="2">
        <f t="shared" si="9"/>
        <v>5.6460154679331289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5.751477514743673</v>
      </c>
      <c r="I42">
        <f t="shared" si="10"/>
        <v>7.6016612635251057E-2</v>
      </c>
      <c r="J42">
        <f t="shared" si="7"/>
        <v>5.827494127378924</v>
      </c>
      <c r="M42">
        <f t="shared" si="8"/>
        <v>2018</v>
      </c>
      <c r="N42">
        <f t="shared" si="0"/>
        <v>4.12</v>
      </c>
      <c r="P42" s="2">
        <f t="shared" si="9"/>
        <v>5.827494127378924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2:P42"/>
  <sheetViews>
    <sheetView workbookViewId="0">
      <selection activeCell="A13" sqref="A13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1.3299672638242974</v>
      </c>
      <c r="I3" s="4">
        <v>0</v>
      </c>
      <c r="K3">
        <v>0</v>
      </c>
    </row>
    <row r="4" spans="3:16" x14ac:dyDescent="0.2">
      <c r="H4">
        <f>SUM(H9:H38)</f>
        <v>3.9057570264040318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'Gas-311'!D7</f>
        <v>4.05</v>
      </c>
      <c r="I7">
        <f>G9</f>
        <v>-1.3737746204470587</v>
      </c>
      <c r="M7">
        <f>C7</f>
        <v>1983</v>
      </c>
      <c r="N7">
        <f t="shared" ref="N7:N42" si="0">D7</f>
        <v>4.05</v>
      </c>
      <c r="P7" s="2"/>
    </row>
    <row r="8" spans="3:16" x14ac:dyDescent="0.2">
      <c r="C8">
        <f>C7+1</f>
        <v>1984</v>
      </c>
      <c r="D8">
        <f>'Gas-311'!D8</f>
        <v>4.0999999999999996</v>
      </c>
      <c r="F8">
        <f t="shared" ref="F8:F33" si="1">$H$3*D8+$I$3*D7</f>
        <v>5.4528657816796189</v>
      </c>
      <c r="I8">
        <f>G9</f>
        <v>-1.3737746204470587</v>
      </c>
      <c r="J8">
        <f>F8+I8</f>
        <v>4.0790911612325598</v>
      </c>
      <c r="M8">
        <f t="shared" ref="M8:M33" si="2">C8</f>
        <v>1984</v>
      </c>
      <c r="N8">
        <f t="shared" si="0"/>
        <v>4.0999999999999996</v>
      </c>
      <c r="P8" s="2">
        <f t="shared" ref="P8:P33" si="3">J8</f>
        <v>4.0790911612325598</v>
      </c>
    </row>
    <row r="9" spans="3:16" x14ac:dyDescent="0.2">
      <c r="C9">
        <f t="shared" ref="C9:C42" si="4">C8+1</f>
        <v>1985</v>
      </c>
      <c r="D9">
        <f>'Gas-311'!D9</f>
        <v>3.83</v>
      </c>
      <c r="E9">
        <f>Gas_Prices!AT21</f>
        <v>3.72</v>
      </c>
      <c r="F9">
        <f t="shared" si="1"/>
        <v>5.0937746204470589</v>
      </c>
      <c r="G9">
        <f>E9-F9</f>
        <v>-1.3737746204470587</v>
      </c>
      <c r="H9">
        <f>G9^2</f>
        <v>1.8872567077844602</v>
      </c>
      <c r="I9">
        <f>G9</f>
        <v>-1.3737746204470587</v>
      </c>
      <c r="J9">
        <f t="shared" ref="J9:J33" si="5">F9+I9</f>
        <v>3.72</v>
      </c>
      <c r="M9">
        <f t="shared" si="2"/>
        <v>1985</v>
      </c>
      <c r="N9">
        <f t="shared" si="0"/>
        <v>3.83</v>
      </c>
      <c r="O9">
        <f>E9</f>
        <v>3.72</v>
      </c>
      <c r="P9" s="2">
        <f t="shared" si="3"/>
        <v>3.72</v>
      </c>
    </row>
    <row r="10" spans="3:16" x14ac:dyDescent="0.2">
      <c r="C10">
        <f t="shared" si="4"/>
        <v>1986</v>
      </c>
      <c r="D10">
        <f>'Gas-311'!D10</f>
        <v>3.14</v>
      </c>
      <c r="F10">
        <f t="shared" si="1"/>
        <v>4.1760972084082937</v>
      </c>
      <c r="I10">
        <f>(0.67*G9+0.33*G12)</f>
        <v>-0.94584099126752141</v>
      </c>
      <c r="J10">
        <f t="shared" si="5"/>
        <v>3.2302562171407723</v>
      </c>
      <c r="M10">
        <f t="shared" si="2"/>
        <v>1986</v>
      </c>
      <c r="N10">
        <f t="shared" si="0"/>
        <v>3.14</v>
      </c>
      <c r="P10" s="2">
        <f t="shared" si="3"/>
        <v>3.2302562171407723</v>
      </c>
    </row>
    <row r="11" spans="3:16" x14ac:dyDescent="0.2">
      <c r="C11">
        <f t="shared" si="4"/>
        <v>1987</v>
      </c>
      <c r="D11">
        <f>'Gas-311'!D11</f>
        <v>2.85</v>
      </c>
      <c r="F11">
        <f t="shared" si="1"/>
        <v>3.7904067018992476</v>
      </c>
      <c r="I11">
        <f>(0.33*G9+0.67*G12)</f>
        <v>-0.50493967635527082</v>
      </c>
      <c r="J11">
        <f t="shared" si="5"/>
        <v>3.2854670255439768</v>
      </c>
      <c r="M11">
        <f t="shared" si="2"/>
        <v>1987</v>
      </c>
      <c r="N11">
        <f t="shared" si="0"/>
        <v>2.85</v>
      </c>
      <c r="P11" s="2">
        <f t="shared" si="3"/>
        <v>3.2854670255439768</v>
      </c>
    </row>
    <row r="12" spans="3:16" x14ac:dyDescent="0.2">
      <c r="C12">
        <f t="shared" si="4"/>
        <v>1988</v>
      </c>
      <c r="D12">
        <f>'Gas-311'!D12</f>
        <v>2.87</v>
      </c>
      <c r="E12">
        <f>Gas_Prices!AT24</f>
        <v>3.74</v>
      </c>
      <c r="F12">
        <f t="shared" si="1"/>
        <v>3.8170060471757337</v>
      </c>
      <c r="G12">
        <f>E12-F12</f>
        <v>-7.700604717573345E-2</v>
      </c>
      <c r="H12">
        <f>G12^2</f>
        <v>5.9299313016312853E-3</v>
      </c>
      <c r="I12">
        <f>G12</f>
        <v>-7.700604717573345E-2</v>
      </c>
      <c r="J12">
        <f t="shared" si="5"/>
        <v>3.74</v>
      </c>
      <c r="M12">
        <f t="shared" si="2"/>
        <v>1988</v>
      </c>
      <c r="N12">
        <f t="shared" si="0"/>
        <v>2.87</v>
      </c>
      <c r="O12">
        <f>E12</f>
        <v>3.74</v>
      </c>
      <c r="P12" s="2">
        <f t="shared" si="3"/>
        <v>3.74</v>
      </c>
    </row>
    <row r="13" spans="3:16" x14ac:dyDescent="0.2">
      <c r="C13">
        <f t="shared" si="4"/>
        <v>1989</v>
      </c>
      <c r="D13">
        <f>'Gas-311'!D13</f>
        <v>2.87</v>
      </c>
      <c r="F13">
        <f t="shared" si="1"/>
        <v>3.8170060471757337</v>
      </c>
      <c r="I13">
        <f>(0.67*G12+0.33*G15)</f>
        <v>8.2645144060391335E-2</v>
      </c>
      <c r="J13">
        <f t="shared" si="5"/>
        <v>3.8996511912361251</v>
      </c>
      <c r="M13">
        <f t="shared" si="2"/>
        <v>1989</v>
      </c>
      <c r="N13">
        <f t="shared" si="0"/>
        <v>2.87</v>
      </c>
      <c r="P13" s="2">
        <f t="shared" si="3"/>
        <v>3.8996511912361251</v>
      </c>
    </row>
    <row r="14" spans="3:16" x14ac:dyDescent="0.2">
      <c r="C14">
        <f t="shared" si="4"/>
        <v>1990</v>
      </c>
      <c r="D14">
        <f>'Gas-311'!D14</f>
        <v>2.84</v>
      </c>
      <c r="F14">
        <f t="shared" si="1"/>
        <v>3.7771070292610043</v>
      </c>
      <c r="I14">
        <f>(0.33*G12+0.67*G15)</f>
        <v>0.2471342501824593</v>
      </c>
      <c r="J14">
        <f t="shared" si="5"/>
        <v>4.0242412794434639</v>
      </c>
      <c r="M14">
        <f t="shared" si="2"/>
        <v>1990</v>
      </c>
      <c r="N14">
        <f t="shared" si="0"/>
        <v>2.84</v>
      </c>
      <c r="P14" s="2">
        <f t="shared" si="3"/>
        <v>4.0242412794434639</v>
      </c>
    </row>
    <row r="15" spans="3:16" x14ac:dyDescent="0.2">
      <c r="C15">
        <f t="shared" si="4"/>
        <v>1991</v>
      </c>
      <c r="D15">
        <f>'Gas-311'!D15</f>
        <v>2.61</v>
      </c>
      <c r="E15" s="3">
        <f>Gas_Prices!AT27</f>
        <v>3.8780000000000001</v>
      </c>
      <c r="F15">
        <f t="shared" si="1"/>
        <v>3.471214558581416</v>
      </c>
      <c r="G15">
        <f>E15-F15</f>
        <v>0.40678544141858408</v>
      </c>
      <c r="H15">
        <f>G15^2</f>
        <v>0.1654743953501123</v>
      </c>
      <c r="I15">
        <f>G15</f>
        <v>0.40678544141858408</v>
      </c>
      <c r="J15">
        <f t="shared" si="5"/>
        <v>3.8780000000000001</v>
      </c>
      <c r="M15">
        <f t="shared" si="2"/>
        <v>1991</v>
      </c>
      <c r="N15">
        <f t="shared" si="0"/>
        <v>2.61</v>
      </c>
      <c r="O15">
        <f>E15</f>
        <v>3.8780000000000001</v>
      </c>
      <c r="P15" s="2">
        <f t="shared" si="3"/>
        <v>3.8780000000000001</v>
      </c>
    </row>
    <row r="16" spans="3:16" x14ac:dyDescent="0.2">
      <c r="C16">
        <f t="shared" si="4"/>
        <v>1992</v>
      </c>
      <c r="D16">
        <f>'Gas-311'!D16</f>
        <v>2.75</v>
      </c>
      <c r="F16">
        <f t="shared" si="1"/>
        <v>3.6574099755168179</v>
      </c>
      <c r="I16">
        <f>(0.67*G15+0.33*G18)</f>
        <v>0.43203422244687756</v>
      </c>
      <c r="J16">
        <f t="shared" si="5"/>
        <v>4.0894441979636955</v>
      </c>
      <c r="M16">
        <f t="shared" si="2"/>
        <v>1992</v>
      </c>
      <c r="N16">
        <f t="shared" si="0"/>
        <v>2.75</v>
      </c>
      <c r="P16" s="2">
        <f t="shared" si="3"/>
        <v>4.0894441979636955</v>
      </c>
    </row>
    <row r="17" spans="3:16" x14ac:dyDescent="0.2">
      <c r="C17">
        <f t="shared" si="4"/>
        <v>1993</v>
      </c>
      <c r="D17">
        <f>'Gas-311'!D17</f>
        <v>2.99</v>
      </c>
      <c r="F17">
        <f t="shared" si="1"/>
        <v>3.9766021188346494</v>
      </c>
      <c r="I17">
        <f>(0.33*G15+0.67*G18)</f>
        <v>0.45804811805178602</v>
      </c>
      <c r="J17">
        <f t="shared" si="5"/>
        <v>4.4346502368864353</v>
      </c>
      <c r="M17">
        <f t="shared" si="2"/>
        <v>1993</v>
      </c>
      <c r="N17">
        <f t="shared" si="0"/>
        <v>2.99</v>
      </c>
      <c r="P17" s="2">
        <f t="shared" si="3"/>
        <v>4.4346502368864353</v>
      </c>
    </row>
    <row r="18" spans="3:16" x14ac:dyDescent="0.2">
      <c r="C18">
        <f t="shared" si="4"/>
        <v>1994</v>
      </c>
      <c r="D18">
        <f>'Gas-311'!D18</f>
        <v>2.96</v>
      </c>
      <c r="E18" s="3">
        <f>Gas_Prices!AT30</f>
        <v>4.42</v>
      </c>
      <c r="F18">
        <f t="shared" si="1"/>
        <v>3.9367031009199205</v>
      </c>
      <c r="G18">
        <f>E18-F18</f>
        <v>0.48329689908007945</v>
      </c>
      <c r="H18">
        <f>G18^2</f>
        <v>0.2335758926604205</v>
      </c>
      <c r="I18">
        <f>G18</f>
        <v>0.48329689908007945</v>
      </c>
      <c r="J18">
        <f t="shared" si="5"/>
        <v>4.42</v>
      </c>
      <c r="M18">
        <f t="shared" si="2"/>
        <v>1994</v>
      </c>
      <c r="N18">
        <f t="shared" si="0"/>
        <v>2.96</v>
      </c>
      <c r="O18">
        <f>E18</f>
        <v>4.42</v>
      </c>
      <c r="P18" s="2">
        <f t="shared" si="3"/>
        <v>4.42</v>
      </c>
    </row>
    <row r="19" spans="3:16" x14ac:dyDescent="0.2">
      <c r="C19">
        <f t="shared" si="4"/>
        <v>1995</v>
      </c>
      <c r="D19">
        <f>'Gas-311'!D19</f>
        <v>2.64</v>
      </c>
      <c r="F19">
        <f t="shared" si="1"/>
        <v>3.5111135764961454</v>
      </c>
      <c r="I19">
        <f>0.75*G18+0.25*G22</f>
        <v>0.3241975538035935</v>
      </c>
      <c r="J19">
        <f t="shared" si="5"/>
        <v>3.8353111302997389</v>
      </c>
      <c r="M19">
        <f t="shared" si="2"/>
        <v>1995</v>
      </c>
      <c r="N19">
        <f t="shared" si="0"/>
        <v>2.64</v>
      </c>
      <c r="P19" s="2">
        <f t="shared" si="3"/>
        <v>3.8353111302997389</v>
      </c>
    </row>
    <row r="20" spans="3:16" x14ac:dyDescent="0.2">
      <c r="C20">
        <f t="shared" si="4"/>
        <v>1996</v>
      </c>
      <c r="D20">
        <f>'Gas-311'!D20</f>
        <v>3.33</v>
      </c>
      <c r="F20">
        <f t="shared" si="1"/>
        <v>4.4287909885349102</v>
      </c>
      <c r="I20">
        <f>0.5*G18+0.5*G22</f>
        <v>0.16509820852710755</v>
      </c>
      <c r="J20">
        <f t="shared" si="5"/>
        <v>4.5938891970620173</v>
      </c>
      <c r="M20">
        <f t="shared" si="2"/>
        <v>1996</v>
      </c>
      <c r="N20">
        <f t="shared" si="0"/>
        <v>3.33</v>
      </c>
      <c r="P20" s="2">
        <f t="shared" si="3"/>
        <v>4.5938891970620173</v>
      </c>
    </row>
    <row r="21" spans="3:16" x14ac:dyDescent="0.2">
      <c r="C21">
        <f t="shared" si="4"/>
        <v>1997</v>
      </c>
      <c r="D21">
        <f>'Gas-311'!D21</f>
        <v>3.5</v>
      </c>
      <c r="F21">
        <f t="shared" si="1"/>
        <v>4.654885423385041</v>
      </c>
      <c r="I21">
        <f>0.25*G18+0.75*G22</f>
        <v>5.9988632506216E-3</v>
      </c>
      <c r="J21">
        <f t="shared" si="5"/>
        <v>4.6608842866356621</v>
      </c>
      <c r="M21">
        <f t="shared" si="2"/>
        <v>1997</v>
      </c>
      <c r="N21">
        <f t="shared" si="0"/>
        <v>3.5</v>
      </c>
      <c r="P21" s="2">
        <f t="shared" si="3"/>
        <v>4.6608842866356621</v>
      </c>
    </row>
    <row r="22" spans="3:16" x14ac:dyDescent="0.2">
      <c r="C22">
        <f t="shared" si="4"/>
        <v>1998</v>
      </c>
      <c r="D22">
        <f>'Gas-311'!D22</f>
        <v>3.04</v>
      </c>
      <c r="E22" s="3">
        <f>Gas_Prices!AT34</f>
        <v>3.89</v>
      </c>
      <c r="F22">
        <f t="shared" si="1"/>
        <v>4.0431004820258645</v>
      </c>
      <c r="G22">
        <f>E22-F22</f>
        <v>-0.15310048202586435</v>
      </c>
      <c r="H22">
        <f>G22^2</f>
        <v>2.3439757596552011E-2</v>
      </c>
      <c r="I22">
        <f>G22</f>
        <v>-0.15310048202586435</v>
      </c>
      <c r="J22">
        <f t="shared" si="5"/>
        <v>3.89</v>
      </c>
      <c r="M22">
        <f t="shared" si="2"/>
        <v>1998</v>
      </c>
      <c r="N22">
        <f t="shared" si="0"/>
        <v>3.04</v>
      </c>
      <c r="O22">
        <f>E22</f>
        <v>3.89</v>
      </c>
      <c r="P22" s="2">
        <f t="shared" si="3"/>
        <v>3.89</v>
      </c>
    </row>
    <row r="23" spans="3:16" x14ac:dyDescent="0.2">
      <c r="C23">
        <f t="shared" si="4"/>
        <v>1999</v>
      </c>
      <c r="D23">
        <f>'Gas-311'!D23</f>
        <v>3.04</v>
      </c>
      <c r="F23">
        <f t="shared" si="1"/>
        <v>4.0431004820258645</v>
      </c>
      <c r="I23">
        <f>0.75*G22+0.25*G26</f>
        <v>-0.14736836190764901</v>
      </c>
      <c r="J23">
        <f t="shared" si="5"/>
        <v>3.8957321201182156</v>
      </c>
      <c r="M23">
        <f t="shared" si="2"/>
        <v>1999</v>
      </c>
      <c r="N23">
        <f t="shared" si="0"/>
        <v>3.04</v>
      </c>
      <c r="P23" s="2">
        <f t="shared" si="3"/>
        <v>3.8957321201182156</v>
      </c>
    </row>
    <row r="24" spans="3:16" x14ac:dyDescent="0.2">
      <c r="C24">
        <f t="shared" si="4"/>
        <v>2000</v>
      </c>
      <c r="D24">
        <f>'Gas-311'!D24</f>
        <v>4.34</v>
      </c>
      <c r="F24">
        <f t="shared" si="1"/>
        <v>5.7720579249974504</v>
      </c>
      <c r="I24">
        <f>0.5*G22+0.5*G26</f>
        <v>-0.14163624178943368</v>
      </c>
      <c r="J24">
        <f t="shared" si="5"/>
        <v>5.6304216832080165</v>
      </c>
      <c r="M24">
        <f t="shared" si="2"/>
        <v>2000</v>
      </c>
      <c r="N24">
        <f t="shared" si="0"/>
        <v>4.34</v>
      </c>
      <c r="P24" s="2">
        <f t="shared" si="3"/>
        <v>5.6304216832080165</v>
      </c>
    </row>
    <row r="25" spans="3:16" x14ac:dyDescent="0.2">
      <c r="C25">
        <f t="shared" si="4"/>
        <v>2001</v>
      </c>
      <c r="D25">
        <f>'Gas-311'!D25</f>
        <v>5.09</v>
      </c>
      <c r="F25">
        <f t="shared" si="1"/>
        <v>6.7695333728656735</v>
      </c>
      <c r="I25">
        <f>0.25*G22+0.75*G26</f>
        <v>-0.13590412167121835</v>
      </c>
      <c r="J25">
        <f t="shared" si="5"/>
        <v>6.6336292511944555</v>
      </c>
      <c r="M25">
        <f t="shared" si="2"/>
        <v>2001</v>
      </c>
      <c r="N25">
        <f t="shared" si="0"/>
        <v>5.09</v>
      </c>
      <c r="P25" s="2">
        <f t="shared" si="3"/>
        <v>6.6336292511944555</v>
      </c>
    </row>
    <row r="26" spans="3:16" x14ac:dyDescent="0.2">
      <c r="C26">
        <f t="shared" si="4"/>
        <v>2002</v>
      </c>
      <c r="D26">
        <f>'Gas-311'!D26</f>
        <v>3.91</v>
      </c>
      <c r="E26" s="3">
        <f>Gas_Prices!AT38</f>
        <v>5.07</v>
      </c>
      <c r="F26">
        <f t="shared" si="1"/>
        <v>5.2001720015530033</v>
      </c>
      <c r="G26">
        <f>E26-F26</f>
        <v>-0.13017200155300301</v>
      </c>
      <c r="H26">
        <f>G26^2</f>
        <v>1.6944749988315019E-2</v>
      </c>
      <c r="I26">
        <f>G26</f>
        <v>-0.13017200155300301</v>
      </c>
      <c r="J26">
        <f t="shared" si="5"/>
        <v>5.07</v>
      </c>
      <c r="M26">
        <f t="shared" si="2"/>
        <v>2002</v>
      </c>
      <c r="N26">
        <f t="shared" si="0"/>
        <v>3.91</v>
      </c>
      <c r="O26">
        <f>E26</f>
        <v>5.07</v>
      </c>
      <c r="P26" s="2">
        <f t="shared" si="3"/>
        <v>5.07</v>
      </c>
    </row>
    <row r="27" spans="3:16" x14ac:dyDescent="0.2">
      <c r="C27">
        <f t="shared" si="4"/>
        <v>2003</v>
      </c>
      <c r="D27">
        <f>'Gas-311'!D27</f>
        <v>5.72</v>
      </c>
      <c r="F27">
        <f t="shared" si="1"/>
        <v>7.6074127490749808</v>
      </c>
      <c r="I27">
        <f>0.75*G26+0.25*G30</f>
        <v>-0.19951631138828185</v>
      </c>
      <c r="J27">
        <f t="shared" si="5"/>
        <v>7.4078964376866985</v>
      </c>
      <c r="M27">
        <f t="shared" si="2"/>
        <v>2003</v>
      </c>
      <c r="N27">
        <f t="shared" si="0"/>
        <v>5.72</v>
      </c>
      <c r="P27" s="2">
        <f t="shared" si="3"/>
        <v>7.4078964376866985</v>
      </c>
    </row>
    <row r="28" spans="3:16" x14ac:dyDescent="0.2">
      <c r="C28">
        <f t="shared" si="4"/>
        <v>2004</v>
      </c>
      <c r="D28">
        <f>'Gas-311'!D28</f>
        <v>6.36</v>
      </c>
      <c r="F28">
        <f t="shared" si="1"/>
        <v>8.4585917979225318</v>
      </c>
      <c r="I28">
        <f>0.5*G26+0.5*G30</f>
        <v>-0.26886062122356069</v>
      </c>
      <c r="J28">
        <f t="shared" si="5"/>
        <v>8.1897311766989702</v>
      </c>
      <c r="M28">
        <f t="shared" si="2"/>
        <v>2004</v>
      </c>
      <c r="N28">
        <f t="shared" si="0"/>
        <v>6.36</v>
      </c>
      <c r="P28" s="2">
        <f t="shared" si="3"/>
        <v>8.1897311766989702</v>
      </c>
    </row>
    <row r="29" spans="3:16" x14ac:dyDescent="0.2">
      <c r="C29">
        <f t="shared" si="4"/>
        <v>2005</v>
      </c>
      <c r="D29">
        <f>'Gas-311'!D29</f>
        <v>8.33</v>
      </c>
      <c r="F29">
        <f t="shared" si="1"/>
        <v>11.078627307656397</v>
      </c>
      <c r="I29">
        <f>0.25*G26+0.75*G30</f>
        <v>-0.33820493105883953</v>
      </c>
      <c r="J29">
        <f t="shared" si="5"/>
        <v>10.740422376597557</v>
      </c>
      <c r="M29">
        <f t="shared" si="2"/>
        <v>2005</v>
      </c>
      <c r="N29">
        <f t="shared" si="0"/>
        <v>8.33</v>
      </c>
      <c r="P29" s="2">
        <f t="shared" si="3"/>
        <v>10.740422376597557</v>
      </c>
    </row>
    <row r="30" spans="3:16" x14ac:dyDescent="0.2">
      <c r="C30">
        <f t="shared" si="4"/>
        <v>2006</v>
      </c>
      <c r="D30">
        <f>'Gas-311'!D30</f>
        <v>7.66</v>
      </c>
      <c r="E30" s="3">
        <f>Gas_Prices!AT42</f>
        <v>9.7799999999999994</v>
      </c>
      <c r="F30">
        <f t="shared" si="1"/>
        <v>10.187549240894118</v>
      </c>
      <c r="G30">
        <f>E30-F30</f>
        <v>-0.40754924089411837</v>
      </c>
      <c r="H30">
        <f>G30^2</f>
        <v>0.16609638375337213</v>
      </c>
      <c r="I30">
        <f>G30</f>
        <v>-0.40754924089411837</v>
      </c>
      <c r="J30">
        <f t="shared" si="5"/>
        <v>9.7799999999999994</v>
      </c>
      <c r="M30">
        <f t="shared" si="2"/>
        <v>2006</v>
      </c>
      <c r="N30">
        <f t="shared" si="0"/>
        <v>7.66</v>
      </c>
      <c r="O30">
        <f>E30</f>
        <v>9.7799999999999994</v>
      </c>
      <c r="P30" s="2">
        <f t="shared" si="3"/>
        <v>9.7799999999999994</v>
      </c>
    </row>
    <row r="31" spans="3:16" x14ac:dyDescent="0.2">
      <c r="C31">
        <f t="shared" si="4"/>
        <v>2007</v>
      </c>
      <c r="D31">
        <f>'Gas-311'!D31</f>
        <v>7.48</v>
      </c>
      <c r="F31">
        <f t="shared" si="1"/>
        <v>9.948155133405745</v>
      </c>
      <c r="I31">
        <f>0.75*G30+0.25*G34</f>
        <v>-1.1142982354708009E-2</v>
      </c>
      <c r="J31">
        <f t="shared" si="5"/>
        <v>9.9370121510510376</v>
      </c>
      <c r="M31">
        <f t="shared" si="2"/>
        <v>2007</v>
      </c>
      <c r="N31">
        <f t="shared" si="0"/>
        <v>7.48</v>
      </c>
      <c r="P31" s="2">
        <f t="shared" si="3"/>
        <v>9.9370121510510376</v>
      </c>
    </row>
    <row r="32" spans="3:16" x14ac:dyDescent="0.2">
      <c r="C32">
        <f t="shared" si="4"/>
        <v>2008</v>
      </c>
      <c r="D32">
        <f>'Gas-311'!D32</f>
        <v>9.4</v>
      </c>
      <c r="F32">
        <f t="shared" si="1"/>
        <v>12.501692279948395</v>
      </c>
      <c r="I32">
        <f>0.5*G30+0.5*G34</f>
        <v>0.38526327618470235</v>
      </c>
      <c r="J32">
        <f t="shared" si="5"/>
        <v>12.886955556133097</v>
      </c>
      <c r="M32">
        <f t="shared" si="2"/>
        <v>2008</v>
      </c>
      <c r="N32">
        <f t="shared" si="0"/>
        <v>9.4</v>
      </c>
      <c r="P32" s="2">
        <f t="shared" si="3"/>
        <v>12.886955556133097</v>
      </c>
    </row>
    <row r="33" spans="3:16" x14ac:dyDescent="0.2">
      <c r="C33">
        <f t="shared" si="4"/>
        <v>2009</v>
      </c>
      <c r="D33">
        <f>'Gas-311'!D33</f>
        <v>5.2</v>
      </c>
      <c r="F33">
        <f t="shared" si="1"/>
        <v>6.9158297718863464</v>
      </c>
      <c r="I33">
        <f>0.25*G30+0.75*G34</f>
        <v>0.78166953472411271</v>
      </c>
      <c r="J33">
        <f t="shared" si="5"/>
        <v>7.6974993066104593</v>
      </c>
      <c r="M33">
        <f t="shared" si="2"/>
        <v>2009</v>
      </c>
      <c r="N33">
        <f t="shared" si="0"/>
        <v>5.2</v>
      </c>
      <c r="P33" s="2">
        <f t="shared" si="3"/>
        <v>7.6974993066104593</v>
      </c>
    </row>
    <row r="34" spans="3:16" x14ac:dyDescent="0.2">
      <c r="C34">
        <f t="shared" si="4"/>
        <v>2010</v>
      </c>
      <c r="D34">
        <f>[4]Prices!Z30</f>
        <v>5.37</v>
      </c>
      <c r="E34" s="3">
        <f>Gas_Prices!AT46</f>
        <v>8.32</v>
      </c>
      <c r="F34">
        <f>$H$3*D34+$I$3*D33</f>
        <v>7.1419242067364772</v>
      </c>
      <c r="G34">
        <f>E34-F34</f>
        <v>1.1780757932635231</v>
      </c>
      <c r="H34">
        <f>G34^2</f>
        <v>1.3878625746734792</v>
      </c>
      <c r="I34">
        <f>G34</f>
        <v>1.1780757932635231</v>
      </c>
      <c r="J34">
        <f>F34+I34</f>
        <v>8.32</v>
      </c>
      <c r="M34">
        <f>C34</f>
        <v>2010</v>
      </c>
      <c r="N34">
        <f t="shared" si="0"/>
        <v>5.37</v>
      </c>
      <c r="O34">
        <f>E34</f>
        <v>8.32</v>
      </c>
      <c r="P34" s="2">
        <f>J34</f>
        <v>8.32</v>
      </c>
    </row>
    <row r="35" spans="3:16" x14ac:dyDescent="0.2">
      <c r="C35">
        <f t="shared" si="4"/>
        <v>2011</v>
      </c>
      <c r="D35">
        <f>[4]Prices!Z31</f>
        <v>5.01</v>
      </c>
      <c r="F35">
        <f t="shared" ref="F35:F42" si="6">$H$3*D35+$I$3*D34</f>
        <v>6.6631359917597299</v>
      </c>
      <c r="I35">
        <f>0.75*G34+0.25*G38</f>
        <v>0.91817677534879416</v>
      </c>
      <c r="J35">
        <f t="shared" ref="J35:J42" si="7">F35+I35</f>
        <v>7.5813127671085239</v>
      </c>
      <c r="M35">
        <f t="shared" ref="M35:M42" si="8">C35</f>
        <v>2011</v>
      </c>
      <c r="N35">
        <f t="shared" si="0"/>
        <v>5.01</v>
      </c>
      <c r="P35" s="2">
        <f t="shared" ref="P35:P42" si="9">J35</f>
        <v>7.5813127671085239</v>
      </c>
    </row>
    <row r="36" spans="3:16" x14ac:dyDescent="0.2">
      <c r="C36">
        <f t="shared" si="4"/>
        <v>2012</v>
      </c>
      <c r="D36">
        <f>[4]Prices!Z32</f>
        <v>3.79</v>
      </c>
      <c r="F36">
        <f t="shared" si="6"/>
        <v>5.0405759298940875</v>
      </c>
      <c r="I36">
        <f>0.5*G34+0.5*G38</f>
        <v>0.65827775743406525</v>
      </c>
      <c r="J36">
        <f t="shared" si="7"/>
        <v>5.6988536873281532</v>
      </c>
      <c r="M36">
        <f t="shared" si="8"/>
        <v>2012</v>
      </c>
      <c r="N36">
        <f t="shared" si="0"/>
        <v>3.79</v>
      </c>
      <c r="P36" s="2">
        <f t="shared" si="9"/>
        <v>5.6988536873281532</v>
      </c>
    </row>
    <row r="37" spans="3:16" x14ac:dyDescent="0.2">
      <c r="C37">
        <f t="shared" si="4"/>
        <v>2013</v>
      </c>
      <c r="D37">
        <f>[4]Prices!Z33</f>
        <v>4.54</v>
      </c>
      <c r="F37">
        <f t="shared" si="6"/>
        <v>6.0380513777623106</v>
      </c>
      <c r="I37">
        <f>0.25*G34+0.75*G38</f>
        <v>0.39837873951933633</v>
      </c>
      <c r="J37">
        <f t="shared" si="7"/>
        <v>6.4364301172816472</v>
      </c>
      <c r="M37">
        <f t="shared" si="8"/>
        <v>2013</v>
      </c>
      <c r="N37">
        <f t="shared" si="0"/>
        <v>4.54</v>
      </c>
      <c r="P37" s="2">
        <f t="shared" si="9"/>
        <v>6.4364301172816472</v>
      </c>
    </row>
    <row r="38" spans="3:16" x14ac:dyDescent="0.2">
      <c r="C38">
        <f t="shared" si="4"/>
        <v>2014</v>
      </c>
      <c r="D38">
        <f>[4]Prices!Z34</f>
        <v>5.49</v>
      </c>
      <c r="E38" s="3">
        <f>Gas_Prices!AT50</f>
        <v>7.44</v>
      </c>
      <c r="F38">
        <f t="shared" si="6"/>
        <v>7.301520278395393</v>
      </c>
      <c r="G38">
        <f>E38-F38</f>
        <v>0.13847972160460742</v>
      </c>
      <c r="H38">
        <f>G38^2</f>
        <v>1.9176633295689575E-2</v>
      </c>
      <c r="I38">
        <f>G38</f>
        <v>0.13847972160460742</v>
      </c>
      <c r="J38">
        <f t="shared" si="7"/>
        <v>7.44</v>
      </c>
      <c r="M38">
        <f t="shared" si="8"/>
        <v>2014</v>
      </c>
      <c r="N38">
        <f t="shared" si="0"/>
        <v>5.49</v>
      </c>
      <c r="O38">
        <f>E38</f>
        <v>7.44</v>
      </c>
      <c r="P38" s="2">
        <f t="shared" si="9"/>
        <v>7.44</v>
      </c>
    </row>
    <row r="39" spans="3:16" x14ac:dyDescent="0.2">
      <c r="C39">
        <f t="shared" si="4"/>
        <v>2015</v>
      </c>
      <c r="D39">
        <f>[4]Prices!Z35</f>
        <v>3.84</v>
      </c>
      <c r="F39">
        <f t="shared" si="6"/>
        <v>5.1070742930853017</v>
      </c>
      <c r="I39">
        <f t="shared" ref="I39:I42" si="10">I38</f>
        <v>0.13847972160460742</v>
      </c>
      <c r="J39">
        <f t="shared" si="7"/>
        <v>5.2455540146899091</v>
      </c>
      <c r="M39">
        <f t="shared" si="8"/>
        <v>2015</v>
      </c>
      <c r="N39">
        <f t="shared" si="0"/>
        <v>3.84</v>
      </c>
      <c r="P39" s="2">
        <f t="shared" si="9"/>
        <v>5.2455540146899091</v>
      </c>
    </row>
    <row r="40" spans="3:16" x14ac:dyDescent="0.2">
      <c r="C40">
        <f t="shared" si="4"/>
        <v>2016</v>
      </c>
      <c r="D40">
        <f>[4]Prices!Z36</f>
        <v>3.43</v>
      </c>
      <c r="F40">
        <f t="shared" si="6"/>
        <v>4.5617877149173403</v>
      </c>
      <c r="I40">
        <f t="shared" si="10"/>
        <v>0.13847972160460742</v>
      </c>
      <c r="J40">
        <f t="shared" si="7"/>
        <v>4.7002674365219477</v>
      </c>
      <c r="M40">
        <f t="shared" si="8"/>
        <v>2016</v>
      </c>
      <c r="N40">
        <f t="shared" si="0"/>
        <v>3.43</v>
      </c>
      <c r="P40" s="2">
        <f t="shared" si="9"/>
        <v>4.7002674365219477</v>
      </c>
    </row>
    <row r="41" spans="3:16" x14ac:dyDescent="0.2">
      <c r="C41">
        <f t="shared" si="4"/>
        <v>2017</v>
      </c>
      <c r="D41">
        <f>[4]Prices!Z37</f>
        <v>3.99</v>
      </c>
      <c r="F41">
        <f t="shared" si="6"/>
        <v>5.3065693826589468</v>
      </c>
      <c r="I41">
        <f t="shared" si="10"/>
        <v>0.13847972160460742</v>
      </c>
      <c r="J41">
        <f t="shared" si="7"/>
        <v>5.4450491042635543</v>
      </c>
      <c r="M41">
        <f t="shared" si="8"/>
        <v>2017</v>
      </c>
      <c r="N41">
        <f t="shared" si="0"/>
        <v>3.99</v>
      </c>
      <c r="P41" s="2">
        <f t="shared" si="9"/>
        <v>5.4450491042635543</v>
      </c>
    </row>
    <row r="42" spans="3:16" x14ac:dyDescent="0.2">
      <c r="C42">
        <f t="shared" si="4"/>
        <v>2018</v>
      </c>
      <c r="D42">
        <f>[4]Prices!Z38</f>
        <v>4.12</v>
      </c>
      <c r="F42">
        <f t="shared" si="6"/>
        <v>5.4794651269561054</v>
      </c>
      <c r="I42">
        <f t="shared" si="10"/>
        <v>0.13847972160460742</v>
      </c>
      <c r="J42">
        <f t="shared" si="7"/>
        <v>5.6179448485607129</v>
      </c>
      <c r="M42">
        <f t="shared" si="8"/>
        <v>2018</v>
      </c>
      <c r="N42">
        <f t="shared" si="0"/>
        <v>4.12</v>
      </c>
      <c r="P42" s="2">
        <f t="shared" si="9"/>
        <v>5.6179448485607129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Gas_Prices</vt:lpstr>
      <vt:lpstr>Predicted Gas Prices</vt:lpstr>
      <vt:lpstr>Gas-311</vt:lpstr>
      <vt:lpstr>Gas-312</vt:lpstr>
      <vt:lpstr>Gas-313</vt:lpstr>
      <vt:lpstr>Gas-314</vt:lpstr>
      <vt:lpstr>Gas-315</vt:lpstr>
      <vt:lpstr>Gas-316</vt:lpstr>
      <vt:lpstr>Gas-321</vt:lpstr>
      <vt:lpstr>Gas-322</vt:lpstr>
      <vt:lpstr>Gas-323</vt:lpstr>
      <vt:lpstr>Gas-324</vt:lpstr>
      <vt:lpstr>Gas-325</vt:lpstr>
      <vt:lpstr>Gas-326</vt:lpstr>
      <vt:lpstr>Sheet1</vt:lpstr>
      <vt:lpstr>Gas-327</vt:lpstr>
      <vt:lpstr>Gas-331</vt:lpstr>
      <vt:lpstr>Gas-332</vt:lpstr>
      <vt:lpstr>Gas-333</vt:lpstr>
      <vt:lpstr>Gas-334</vt:lpstr>
      <vt:lpstr>Gas-335</vt:lpstr>
      <vt:lpstr>Gas-336</vt:lpstr>
      <vt:lpstr>Gas-337</vt:lpstr>
      <vt:lpstr>Gas-339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David</cp:lastModifiedBy>
  <dcterms:created xsi:type="dcterms:W3CDTF">2010-10-31T16:10:11Z</dcterms:created>
  <dcterms:modified xsi:type="dcterms:W3CDTF">2020-02-26T18:38:24Z</dcterms:modified>
</cp:coreProperties>
</file>