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Fuel_Prices_by_Sector\"/>
    </mc:Choice>
  </mc:AlternateContent>
  <xr:revisionPtr revIDLastSave="0" documentId="13_ncr:1_{D4B7C5E4-2855-44AC-9BBE-0D9CD69BDE2A}" xr6:coauthVersionLast="45" xr6:coauthVersionMax="45" xr10:uidLastSave="{00000000-0000-0000-0000-000000000000}"/>
  <bookViews>
    <workbookView xWindow="390" yWindow="4005" windowWidth="25395" windowHeight="14040" activeTab="2" xr2:uid="{00000000-000D-0000-FFFF-FFFF00000000}"/>
  </bookViews>
  <sheets>
    <sheet name="LPG_Prices" sheetId="26" r:id="rId1"/>
    <sheet name="Gas_Prices_Jan13" sheetId="5" r:id="rId2"/>
    <sheet name="Predicted LPG Prices" sheetId="25" r:id="rId3"/>
    <sheet name="LPG-311" sheetId="1" r:id="rId4"/>
    <sheet name="LPG-312" sheetId="27" r:id="rId5"/>
    <sheet name="LPG-313" sheetId="28" r:id="rId6"/>
    <sheet name="LPG-314" sheetId="29" r:id="rId7"/>
    <sheet name="LPG-315" sheetId="30" r:id="rId8"/>
    <sheet name="LPG-316" sheetId="31" r:id="rId9"/>
    <sheet name="LPG-321" sheetId="32" r:id="rId10"/>
    <sheet name="LPG-322" sheetId="33" r:id="rId11"/>
    <sheet name="LPG-323" sheetId="34" r:id="rId12"/>
    <sheet name="LPG-324" sheetId="35" r:id="rId13"/>
    <sheet name="LPG-325" sheetId="36" r:id="rId14"/>
    <sheet name="LPG-326" sheetId="37" r:id="rId15"/>
    <sheet name="LPG-327" sheetId="38" r:id="rId16"/>
    <sheet name="LPG-331" sheetId="39" r:id="rId17"/>
    <sheet name="LPG-332" sheetId="40" r:id="rId18"/>
    <sheet name="LPG-333" sheetId="41" r:id="rId19"/>
    <sheet name="LPG-334" sheetId="42" r:id="rId20"/>
    <sheet name="LPG-335" sheetId="43" r:id="rId21"/>
    <sheet name="LPG-336" sheetId="44" r:id="rId22"/>
    <sheet name="LPG-337" sheetId="45" r:id="rId23"/>
    <sheet name="LPG-339" sheetId="46" r:id="rId24"/>
  </sheets>
  <externalReferences>
    <externalReference r:id="rId25"/>
    <externalReference r:id="rId26"/>
    <externalReference r:id="rId27"/>
    <externalReference r:id="rId28"/>
  </externalReferences>
  <definedNames>
    <definedName name="solver_adj" localSheetId="3" hidden="1">'LPG-311'!$H$3:$I$3</definedName>
    <definedName name="solver_adj" localSheetId="4" hidden="1">'LPG-312'!$H$3:$I$3</definedName>
    <definedName name="solver_adj" localSheetId="5" hidden="1">'LPG-313'!$H$3:$I$3</definedName>
    <definedName name="solver_adj" localSheetId="6" hidden="1">'LPG-314'!$H$3:$I$3</definedName>
    <definedName name="solver_adj" localSheetId="7" hidden="1">'LPG-315'!$H$3:$I$3</definedName>
    <definedName name="solver_adj" localSheetId="8" hidden="1">'LPG-316'!$H$3:$I$3</definedName>
    <definedName name="solver_adj" localSheetId="9" hidden="1">'LPG-321'!$H$3:$I$3</definedName>
    <definedName name="solver_adj" localSheetId="10" hidden="1">'LPG-322'!$H$3:$I$3</definedName>
    <definedName name="solver_adj" localSheetId="11" hidden="1">'LPG-323'!$H$3:$I$3</definedName>
    <definedName name="solver_adj" localSheetId="12" hidden="1">'LPG-324'!$H$3:$I$3</definedName>
    <definedName name="solver_adj" localSheetId="13" hidden="1">'LPG-325'!$H$3:$I$3</definedName>
    <definedName name="solver_adj" localSheetId="14" hidden="1">'LPG-326'!$H$3:$I$3</definedName>
    <definedName name="solver_adj" localSheetId="15" hidden="1">'LPG-327'!$H$3:$I$3</definedName>
    <definedName name="solver_adj" localSheetId="16" hidden="1">'LPG-331'!$H$3:$I$3</definedName>
    <definedName name="solver_adj" localSheetId="17" hidden="1">'LPG-332'!$H$3:$I$3</definedName>
    <definedName name="solver_adj" localSheetId="18" hidden="1">'LPG-333'!$H$3:$I$3</definedName>
    <definedName name="solver_adj" localSheetId="19" hidden="1">'LPG-334'!$H$3:$I$3</definedName>
    <definedName name="solver_adj" localSheetId="20" hidden="1">'LPG-335'!$H$3:$I$3</definedName>
    <definedName name="solver_adj" localSheetId="21" hidden="1">'LPG-336'!$H$3:$I$3</definedName>
    <definedName name="solver_adj" localSheetId="22" hidden="1">'LPG-337'!$H$3:$I$3</definedName>
    <definedName name="solver_adj" localSheetId="23" hidden="1">'LPG-339'!$H$3:$I$3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cvg" localSheetId="22" hidden="1">0.0001</definedName>
    <definedName name="solver_cvg" localSheetId="23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drv" localSheetId="23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ng" localSheetId="23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est" localSheetId="23" hidden="1">1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7" hidden="1">100</definedName>
    <definedName name="solver_itr" localSheetId="8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itr" localSheetId="12" hidden="1">100</definedName>
    <definedName name="solver_itr" localSheetId="13" hidden="1">100</definedName>
    <definedName name="solver_itr" localSheetId="14" hidden="1">100</definedName>
    <definedName name="solver_itr" localSheetId="15" hidden="1">100</definedName>
    <definedName name="solver_itr" localSheetId="16" hidden="1">100</definedName>
    <definedName name="solver_itr" localSheetId="17" hidden="1">100</definedName>
    <definedName name="solver_itr" localSheetId="18" hidden="1">100</definedName>
    <definedName name="solver_itr" localSheetId="19" hidden="1">100</definedName>
    <definedName name="solver_itr" localSheetId="20" hidden="1">100</definedName>
    <definedName name="solver_itr" localSheetId="21" hidden="1">100</definedName>
    <definedName name="solver_itr" localSheetId="22" hidden="1">100</definedName>
    <definedName name="solver_itr" localSheetId="23" hidden="1">100</definedName>
    <definedName name="solver_lhs1" localSheetId="5" hidden="1">'LPG-313'!$H$3</definedName>
    <definedName name="solver_lhs1" localSheetId="6" hidden="1">'LPG-314'!$H$3</definedName>
    <definedName name="solver_lhs1" localSheetId="7" hidden="1">'LPG-315'!$H$3</definedName>
    <definedName name="solver_lhs1" localSheetId="8" hidden="1">'LPG-316'!$H$3</definedName>
    <definedName name="solver_lhs1" localSheetId="9" hidden="1">'LPG-321'!$H$3</definedName>
    <definedName name="solver_lhs1" localSheetId="10" hidden="1">'LPG-322'!$H$3</definedName>
    <definedName name="solver_lhs1" localSheetId="11" hidden="1">'LPG-323'!$H$3</definedName>
    <definedName name="solver_lhs1" localSheetId="12" hidden="1">'LPG-324'!$H$3</definedName>
    <definedName name="solver_lhs1" localSheetId="13" hidden="1">'LPG-325'!$H$3</definedName>
    <definedName name="solver_lhs1" localSheetId="14" hidden="1">'LPG-326'!$H$3</definedName>
    <definedName name="solver_lhs1" localSheetId="15" hidden="1">'LPG-327'!$H$3</definedName>
    <definedName name="solver_lhs1" localSheetId="16" hidden="1">'LPG-331'!$H$3</definedName>
    <definedName name="solver_lhs1" localSheetId="17" hidden="1">'LPG-332'!$H$3</definedName>
    <definedName name="solver_lhs1" localSheetId="18" hidden="1">'LPG-333'!$H$3</definedName>
    <definedName name="solver_lhs1" localSheetId="19" hidden="1">'LPG-334'!$H$3</definedName>
    <definedName name="solver_lhs1" localSheetId="20" hidden="1">'LPG-335'!$H$3</definedName>
    <definedName name="solver_lhs1" localSheetId="21" hidden="1">'LPG-336'!$H$3</definedName>
    <definedName name="solver_lhs1" localSheetId="22" hidden="1">'LPG-337'!$H$3</definedName>
    <definedName name="solver_lhs1" localSheetId="23" hidden="1">'LPG-339'!$H$3</definedName>
    <definedName name="solver_lhs2" localSheetId="5" hidden="1">'LPG-313'!$I$3</definedName>
    <definedName name="solver_lhs2" localSheetId="6" hidden="1">'LPG-314'!$I$3</definedName>
    <definedName name="solver_lhs2" localSheetId="7" hidden="1">'LPG-315'!$I$3</definedName>
    <definedName name="solver_lhs2" localSheetId="8" hidden="1">'LPG-316'!$I$3</definedName>
    <definedName name="solver_lhs2" localSheetId="9" hidden="1">'LPG-321'!$I$3</definedName>
    <definedName name="solver_lhs2" localSheetId="10" hidden="1">'LPG-322'!$I$3</definedName>
    <definedName name="solver_lhs2" localSheetId="11" hidden="1">'LPG-323'!$I$3</definedName>
    <definedName name="solver_lhs2" localSheetId="12" hidden="1">'LPG-324'!$I$3</definedName>
    <definedName name="solver_lhs2" localSheetId="13" hidden="1">'LPG-325'!$I$3</definedName>
    <definedName name="solver_lhs2" localSheetId="14" hidden="1">'LPG-326'!$I$3</definedName>
    <definedName name="solver_lhs2" localSheetId="15" hidden="1">'LPG-327'!$I$3</definedName>
    <definedName name="solver_lhs2" localSheetId="16" hidden="1">'LPG-331'!$I$3</definedName>
    <definedName name="solver_lhs2" localSheetId="17" hidden="1">'LPG-332'!$I$3</definedName>
    <definedName name="solver_lhs2" localSheetId="18" hidden="1">'LPG-333'!$I$3</definedName>
    <definedName name="solver_lhs2" localSheetId="19" hidden="1">'LPG-334'!$I$3</definedName>
    <definedName name="solver_lhs2" localSheetId="20" hidden="1">'LPG-335'!$I$3</definedName>
    <definedName name="solver_lhs2" localSheetId="21" hidden="1">'LPG-336'!$I$3</definedName>
    <definedName name="solver_lhs2" localSheetId="22" hidden="1">'LPG-337'!$I$3</definedName>
    <definedName name="solver_lhs2" localSheetId="23" hidden="1">'LPG-339'!$I$3</definedName>
    <definedName name="solver_lhs3" localSheetId="5" hidden="1">'LPG-313'!$Y$3</definedName>
    <definedName name="solver_lhs3" localSheetId="6" hidden="1">'LPG-314'!$Y$3</definedName>
    <definedName name="solver_lhs3" localSheetId="7" hidden="1">'LPG-315'!$Y$3</definedName>
    <definedName name="solver_lhs3" localSheetId="8" hidden="1">'LPG-316'!$Y$3</definedName>
    <definedName name="solver_lhs3" localSheetId="9" hidden="1">'LPG-321'!$Y$3</definedName>
    <definedName name="solver_lhs3" localSheetId="10" hidden="1">'LPG-322'!$Y$3</definedName>
    <definedName name="solver_lhs3" localSheetId="11" hidden="1">'LPG-323'!$Y$3</definedName>
    <definedName name="solver_lhs3" localSheetId="12" hidden="1">'LPG-324'!$Y$3</definedName>
    <definedName name="solver_lhs3" localSheetId="13" hidden="1">'LPG-325'!$Y$3</definedName>
    <definedName name="solver_lhs3" localSheetId="14" hidden="1">'LPG-326'!$Y$3</definedName>
    <definedName name="solver_lhs3" localSheetId="15" hidden="1">'LPG-327'!$Y$3</definedName>
    <definedName name="solver_lhs3" localSheetId="16" hidden="1">'LPG-331'!$Y$3</definedName>
    <definedName name="solver_lhs3" localSheetId="17" hidden="1">'LPG-332'!$Y$3</definedName>
    <definedName name="solver_lhs3" localSheetId="18" hidden="1">'LPG-333'!$Y$3</definedName>
    <definedName name="solver_lhs3" localSheetId="19" hidden="1">'LPG-334'!$Y$3</definedName>
    <definedName name="solver_lhs3" localSheetId="20" hidden="1">'LPG-335'!$Y$3</definedName>
    <definedName name="solver_lhs3" localSheetId="21" hidden="1">'LPG-336'!$Y$3</definedName>
    <definedName name="solver_lhs3" localSheetId="22" hidden="1">'LPG-337'!$Y$3</definedName>
    <definedName name="solver_lhs3" localSheetId="23" hidden="1">'LPG-339'!$Y$3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lin" localSheetId="23" hidden="1">2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ip" localSheetId="23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ni" localSheetId="23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rt" localSheetId="22" hidden="1">0.075</definedName>
    <definedName name="solver_mrt" localSheetId="23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msl" localSheetId="23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eg" localSheetId="19" hidden="1">2</definedName>
    <definedName name="solver_neg" localSheetId="20" hidden="1">2</definedName>
    <definedName name="solver_neg" localSheetId="21" hidden="1">2</definedName>
    <definedName name="solver_neg" localSheetId="22" hidden="1">2</definedName>
    <definedName name="solver_neg" localSheetId="23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od" localSheetId="23" hidden="1">2147483647</definedName>
    <definedName name="solver_num" localSheetId="3" hidden="1">0</definedName>
    <definedName name="solver_num" localSheetId="4" hidden="1">0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um" localSheetId="10" hidden="1">2</definedName>
    <definedName name="solver_num" localSheetId="11" hidden="1">2</definedName>
    <definedName name="solver_num" localSheetId="12" hidden="1">2</definedName>
    <definedName name="solver_num" localSheetId="13" hidden="1">2</definedName>
    <definedName name="solver_num" localSheetId="14" hidden="1">2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num" localSheetId="18" hidden="1">2</definedName>
    <definedName name="solver_num" localSheetId="19" hidden="1">2</definedName>
    <definedName name="solver_num" localSheetId="20" hidden="1">2</definedName>
    <definedName name="solver_num" localSheetId="21" hidden="1">2</definedName>
    <definedName name="solver_num" localSheetId="22" hidden="1">2</definedName>
    <definedName name="solver_num" localSheetId="23" hidden="1">2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nwt" localSheetId="23" hidden="1">1</definedName>
    <definedName name="solver_opt" localSheetId="3" hidden="1">'LPG-311'!$H$4</definedName>
    <definedName name="solver_opt" localSheetId="4" hidden="1">'LPG-312'!$H$4</definedName>
    <definedName name="solver_opt" localSheetId="5" hidden="1">'LPG-313'!$H$4</definedName>
    <definedName name="solver_opt" localSheetId="6" hidden="1">'LPG-314'!$H$4</definedName>
    <definedName name="solver_opt" localSheetId="7" hidden="1">'LPG-315'!$H$4</definedName>
    <definedName name="solver_opt" localSheetId="8" hidden="1">'LPG-316'!$H$4</definedName>
    <definedName name="solver_opt" localSheetId="9" hidden="1">'LPG-321'!$H$4</definedName>
    <definedName name="solver_opt" localSheetId="10" hidden="1">'LPG-322'!$H$4</definedName>
    <definedName name="solver_opt" localSheetId="11" hidden="1">'LPG-323'!$H$4</definedName>
    <definedName name="solver_opt" localSheetId="12" hidden="1">'LPG-324'!$H$4</definedName>
    <definedName name="solver_opt" localSheetId="13" hidden="1">'LPG-325'!$H$4</definedName>
    <definedName name="solver_opt" localSheetId="14" hidden="1">'LPG-326'!$H$4</definedName>
    <definedName name="solver_opt" localSheetId="15" hidden="1">'LPG-327'!$H$4</definedName>
    <definedName name="solver_opt" localSheetId="16" hidden="1">'LPG-331'!$H$4</definedName>
    <definedName name="solver_opt" localSheetId="17" hidden="1">'LPG-332'!$H$4</definedName>
    <definedName name="solver_opt" localSheetId="18" hidden="1">'LPG-333'!$H$4</definedName>
    <definedName name="solver_opt" localSheetId="19" hidden="1">'LPG-334'!$H$4</definedName>
    <definedName name="solver_opt" localSheetId="20" hidden="1">'LPG-335'!$H$4</definedName>
    <definedName name="solver_opt" localSheetId="21" hidden="1">'LPG-336'!$H$4</definedName>
    <definedName name="solver_opt" localSheetId="22" hidden="1">'LPG-337'!$H$4</definedName>
    <definedName name="solver_opt" localSheetId="23" hidden="1">'LPG-339'!$H$4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pre" localSheetId="22" hidden="1">0.000001</definedName>
    <definedName name="solver_pre" localSheetId="23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bv" localSheetId="23" hidden="1">1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1" localSheetId="23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2" localSheetId="23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el3" localSheetId="23" hidden="1">3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1" localSheetId="19" hidden="1">0</definedName>
    <definedName name="solver_rhs1" localSheetId="20" hidden="1">0</definedName>
    <definedName name="solver_rhs1" localSheetId="21" hidden="1">0</definedName>
    <definedName name="solver_rhs1" localSheetId="22" hidden="1">0</definedName>
    <definedName name="solver_rhs1" localSheetId="23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2" localSheetId="12" hidden="1">0</definedName>
    <definedName name="solver_rhs2" localSheetId="13" hidden="1">0</definedName>
    <definedName name="solver_rhs2" localSheetId="14" hidden="1">0</definedName>
    <definedName name="solver_rhs2" localSheetId="15" hidden="1">0</definedName>
    <definedName name="solver_rhs2" localSheetId="16" hidden="1">0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20" hidden="1">0</definedName>
    <definedName name="solver_rhs2" localSheetId="21" hidden="1">0</definedName>
    <definedName name="solver_rhs2" localSheetId="22" hidden="1">0</definedName>
    <definedName name="solver_rhs2" localSheetId="23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hs3" localSheetId="8" hidden="1">0</definedName>
    <definedName name="solver_rhs3" localSheetId="9" hidden="1">0</definedName>
    <definedName name="solver_rhs3" localSheetId="10" hidden="1">0</definedName>
    <definedName name="solver_rhs3" localSheetId="11" hidden="1">0</definedName>
    <definedName name="solver_rhs3" localSheetId="12" hidden="1">0</definedName>
    <definedName name="solver_rhs3" localSheetId="13" hidden="1">0</definedName>
    <definedName name="solver_rhs3" localSheetId="14" hidden="1">0</definedName>
    <definedName name="solver_rhs3" localSheetId="15" hidden="1">0</definedName>
    <definedName name="solver_rhs3" localSheetId="16" hidden="1">0</definedName>
    <definedName name="solver_rhs3" localSheetId="17" hidden="1">0</definedName>
    <definedName name="solver_rhs3" localSheetId="18" hidden="1">0</definedName>
    <definedName name="solver_rhs3" localSheetId="19" hidden="1">0</definedName>
    <definedName name="solver_rhs3" localSheetId="20" hidden="1">0</definedName>
    <definedName name="solver_rhs3" localSheetId="21" hidden="1">0</definedName>
    <definedName name="solver_rhs3" localSheetId="22" hidden="1">0</definedName>
    <definedName name="solver_rhs3" localSheetId="23" hidden="1">0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lx" localSheetId="12" hidden="1">1</definedName>
    <definedName name="solver_rlx" localSheetId="13" hidden="1">1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1</definedName>
    <definedName name="solver_rlx" localSheetId="19" hidden="1">1</definedName>
    <definedName name="solver_rlx" localSheetId="20" hidden="1">1</definedName>
    <definedName name="solver_rlx" localSheetId="21" hidden="1">1</definedName>
    <definedName name="solver_rlx" localSheetId="22" hidden="1">1</definedName>
    <definedName name="solver_rlx" localSheetId="23" hidden="1">1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rsd" localSheetId="23" hidden="1">0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cl" localSheetId="22" hidden="1">2</definedName>
    <definedName name="solver_scl" localSheetId="23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ho" localSheetId="23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ssz" localSheetId="23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im" localSheetId="23" hidden="1">100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ol" localSheetId="23" hidden="1">0.05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typ" localSheetId="23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al" localSheetId="23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  <definedName name="solver_ver" localSheetId="2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722" i="25" l="1"/>
  <c r="AS721" i="25"/>
  <c r="AS720" i="25"/>
  <c r="AS719" i="25"/>
  <c r="AS718" i="25"/>
  <c r="AS717" i="25"/>
  <c r="AS716" i="25"/>
  <c r="AS715" i="25"/>
  <c r="AS714" i="25"/>
  <c r="AS713" i="25"/>
  <c r="AS712" i="25"/>
  <c r="AS711" i="25"/>
  <c r="AS710" i="25"/>
  <c r="AS709" i="25"/>
  <c r="AS708" i="25"/>
  <c r="AS707" i="25"/>
  <c r="AS706" i="25"/>
  <c r="AS705" i="25"/>
  <c r="AS704" i="25"/>
  <c r="AS703" i="25"/>
  <c r="AS702" i="25"/>
  <c r="AS701" i="25"/>
  <c r="AS700" i="25"/>
  <c r="AS699" i="25"/>
  <c r="AS698" i="25"/>
  <c r="AS697" i="25"/>
  <c r="AS696" i="25"/>
  <c r="AS695" i="25"/>
  <c r="AS694" i="25"/>
  <c r="AS693" i="25"/>
  <c r="AS692" i="25"/>
  <c r="AS691" i="25"/>
  <c r="AS690" i="25"/>
  <c r="AS689" i="25"/>
  <c r="AS688" i="25"/>
  <c r="AS687" i="25"/>
  <c r="AS686" i="25"/>
  <c r="AS685" i="25"/>
  <c r="AS684" i="25"/>
  <c r="AS683" i="25"/>
  <c r="AS682" i="25"/>
  <c r="AS681" i="25"/>
  <c r="AS680" i="25"/>
  <c r="AS679" i="25"/>
  <c r="AS678" i="25"/>
  <c r="AS677" i="25"/>
  <c r="AS676" i="25"/>
  <c r="AS675" i="25"/>
  <c r="AS674" i="25"/>
  <c r="AS673" i="25"/>
  <c r="AS672" i="25"/>
  <c r="AS671" i="25"/>
  <c r="AS670" i="25"/>
  <c r="AS669" i="25"/>
  <c r="AS668" i="25"/>
  <c r="AS667" i="25"/>
  <c r="AS666" i="25"/>
  <c r="AS665" i="25"/>
  <c r="AS664" i="25"/>
  <c r="AS663" i="25"/>
  <c r="AS662" i="25"/>
  <c r="AS661" i="25"/>
  <c r="AS660" i="25"/>
  <c r="E92" i="25" a="1"/>
  <c r="E92" i="25" s="1"/>
  <c r="P92" i="25"/>
  <c r="Q92" i="25"/>
  <c r="R92" i="25"/>
  <c r="S92" i="25"/>
  <c r="W92" i="25"/>
  <c r="X92" i="25"/>
  <c r="Y92" i="25"/>
  <c r="AB92" i="25"/>
  <c r="AC92" i="25"/>
  <c r="AD92" i="25"/>
  <c r="AE92" i="25"/>
  <c r="AI92" i="25"/>
  <c r="AJ92" i="25"/>
  <c r="AK92" i="25"/>
  <c r="E93" i="25"/>
  <c r="F93" i="25"/>
  <c r="G93" i="25"/>
  <c r="H93" i="25"/>
  <c r="L93" i="25"/>
  <c r="M93" i="25"/>
  <c r="N93" i="25"/>
  <c r="Q93" i="25"/>
  <c r="R93" i="25"/>
  <c r="S93" i="25"/>
  <c r="T93" i="25"/>
  <c r="X93" i="25"/>
  <c r="Y93" i="25"/>
  <c r="Z93" i="25"/>
  <c r="AC93" i="25"/>
  <c r="AD93" i="25"/>
  <c r="AE93" i="25"/>
  <c r="AF93" i="25"/>
  <c r="AJ93" i="25"/>
  <c r="AK93" i="25"/>
  <c r="AL93" i="25"/>
  <c r="F94" i="25"/>
  <c r="G94" i="25"/>
  <c r="H94" i="25"/>
  <c r="I94" i="25"/>
  <c r="M94" i="25"/>
  <c r="N94" i="25"/>
  <c r="O94" i="25"/>
  <c r="R94" i="25"/>
  <c r="S94" i="25"/>
  <c r="T94" i="25"/>
  <c r="U94" i="25"/>
  <c r="Y94" i="25"/>
  <c r="Z94" i="25"/>
  <c r="AA94" i="25"/>
  <c r="AD94" i="25"/>
  <c r="AE94" i="25"/>
  <c r="AF94" i="25"/>
  <c r="AG94" i="25"/>
  <c r="AK94" i="25"/>
  <c r="AL94" i="25"/>
  <c r="AM94" i="25"/>
  <c r="G95" i="25"/>
  <c r="H95" i="25"/>
  <c r="I95" i="25"/>
  <c r="J95" i="25"/>
  <c r="N95" i="25"/>
  <c r="O95" i="25"/>
  <c r="P95" i="25"/>
  <c r="S95" i="25"/>
  <c r="T95" i="25"/>
  <c r="U95" i="25"/>
  <c r="V95" i="25"/>
  <c r="Z95" i="25"/>
  <c r="AA95" i="25"/>
  <c r="AB95" i="25"/>
  <c r="AE95" i="25"/>
  <c r="AF95" i="25"/>
  <c r="AG95" i="25"/>
  <c r="AH95" i="25"/>
  <c r="AL95" i="25"/>
  <c r="AM95" i="25"/>
  <c r="E96" i="25"/>
  <c r="H96" i="25"/>
  <c r="I96" i="25"/>
  <c r="J96" i="25"/>
  <c r="K96" i="25"/>
  <c r="O96" i="25"/>
  <c r="P96" i="25"/>
  <c r="Q96" i="25"/>
  <c r="T96" i="25"/>
  <c r="U96" i="25"/>
  <c r="V96" i="25"/>
  <c r="W96" i="25"/>
  <c r="AA96" i="25"/>
  <c r="AB96" i="25"/>
  <c r="AC96" i="25"/>
  <c r="AF96" i="25"/>
  <c r="AG96" i="25"/>
  <c r="AH96" i="25"/>
  <c r="AI96" i="25"/>
  <c r="AM96" i="25"/>
  <c r="E97" i="25"/>
  <c r="F97" i="25"/>
  <c r="I97" i="25"/>
  <c r="J97" i="25"/>
  <c r="K97" i="25"/>
  <c r="L97" i="25"/>
  <c r="P97" i="25"/>
  <c r="Q97" i="25"/>
  <c r="R97" i="25"/>
  <c r="U97" i="25"/>
  <c r="V97" i="25"/>
  <c r="W97" i="25"/>
  <c r="X97" i="25"/>
  <c r="AB97" i="25"/>
  <c r="AC97" i="25"/>
  <c r="AD97" i="25"/>
  <c r="AG97" i="25"/>
  <c r="AH97" i="25"/>
  <c r="AI97" i="25"/>
  <c r="AJ97" i="25"/>
  <c r="E98" i="25"/>
  <c r="F98" i="25"/>
  <c r="G98" i="25"/>
  <c r="J98" i="25"/>
  <c r="K98" i="25"/>
  <c r="L98" i="25"/>
  <c r="M98" i="25"/>
  <c r="Q98" i="25"/>
  <c r="R98" i="25"/>
  <c r="S98" i="25"/>
  <c r="V98" i="25"/>
  <c r="W98" i="25"/>
  <c r="X98" i="25"/>
  <c r="Y98" i="25"/>
  <c r="AC98" i="25"/>
  <c r="AD98" i="25"/>
  <c r="AE98" i="25"/>
  <c r="AH98" i="25"/>
  <c r="AI98" i="25"/>
  <c r="AJ98" i="25"/>
  <c r="AK98" i="25"/>
  <c r="F99" i="25"/>
  <c r="G99" i="25"/>
  <c r="H99" i="25"/>
  <c r="K99" i="25"/>
  <c r="L99" i="25"/>
  <c r="M99" i="25"/>
  <c r="N99" i="25"/>
  <c r="R99" i="25"/>
  <c r="S99" i="25"/>
  <c r="T99" i="25"/>
  <c r="W99" i="25"/>
  <c r="X99" i="25"/>
  <c r="Y99" i="25"/>
  <c r="Z99" i="25"/>
  <c r="AD99" i="25"/>
  <c r="AE99" i="25"/>
  <c r="AF99" i="25"/>
  <c r="AI99" i="25"/>
  <c r="AJ99" i="25"/>
  <c r="AK99" i="25"/>
  <c r="AL99" i="25"/>
  <c r="G100" i="25"/>
  <c r="H100" i="25"/>
  <c r="I100" i="25"/>
  <c r="L100" i="25"/>
  <c r="M100" i="25"/>
  <c r="N100" i="25"/>
  <c r="O100" i="25"/>
  <c r="S100" i="25"/>
  <c r="T100" i="25"/>
  <c r="U100" i="25"/>
  <c r="W100" i="25"/>
  <c r="X100" i="25"/>
  <c r="Y100" i="25"/>
  <c r="Z100" i="25"/>
  <c r="AA100" i="25"/>
  <c r="AE100" i="25"/>
  <c r="AF100" i="25"/>
  <c r="AG100" i="25"/>
  <c r="AJ100" i="25"/>
  <c r="AK100" i="25"/>
  <c r="AL100" i="25"/>
  <c r="AM100" i="25"/>
  <c r="H101" i="25"/>
  <c r="I101" i="25"/>
  <c r="J101" i="25"/>
  <c r="L101" i="25"/>
  <c r="M101" i="25"/>
  <c r="N101" i="25"/>
  <c r="O101" i="25"/>
  <c r="P101" i="25"/>
  <c r="T101" i="25"/>
  <c r="U101" i="25"/>
  <c r="V101" i="25"/>
  <c r="X101" i="25"/>
  <c r="Y101" i="25"/>
  <c r="Z101" i="25"/>
  <c r="AA101" i="25"/>
  <c r="AB101" i="25"/>
  <c r="AF101" i="25"/>
  <c r="AG101" i="25"/>
  <c r="AH101" i="25"/>
  <c r="AJ101" i="25"/>
  <c r="AK101" i="25"/>
  <c r="AL101" i="25"/>
  <c r="AM101" i="25"/>
  <c r="E102" i="25"/>
  <c r="I102" i="25"/>
  <c r="J102" i="25"/>
  <c r="K102" i="25"/>
  <c r="M102" i="25"/>
  <c r="N102" i="25"/>
  <c r="O102" i="25"/>
  <c r="P102" i="25"/>
  <c r="Q102" i="25"/>
  <c r="U102" i="25"/>
  <c r="V102" i="25"/>
  <c r="W102" i="25"/>
  <c r="Y102" i="25"/>
  <c r="Z102" i="25"/>
  <c r="AA102" i="25"/>
  <c r="AB102" i="25"/>
  <c r="AC102" i="25"/>
  <c r="AG102" i="25"/>
  <c r="AH102" i="25"/>
  <c r="AI102" i="25"/>
  <c r="AK102" i="25"/>
  <c r="AL102" i="25"/>
  <c r="AM102" i="25"/>
  <c r="E103" i="25"/>
  <c r="F103" i="25"/>
  <c r="J103" i="25"/>
  <c r="K103" i="25"/>
  <c r="L103" i="25"/>
  <c r="N103" i="25"/>
  <c r="O103" i="25"/>
  <c r="P103" i="25"/>
  <c r="Q103" i="25"/>
  <c r="R103" i="25"/>
  <c r="V103" i="25"/>
  <c r="W103" i="25"/>
  <c r="X103" i="25"/>
  <c r="Z103" i="25"/>
  <c r="AA103" i="25"/>
  <c r="AB103" i="25"/>
  <c r="AC103" i="25"/>
  <c r="AD103" i="25"/>
  <c r="AH103" i="25"/>
  <c r="AI103" i="25"/>
  <c r="AJ103" i="25"/>
  <c r="AL103" i="25"/>
  <c r="AM103" i="25"/>
  <c r="E104" i="25"/>
  <c r="F104" i="25"/>
  <c r="G104" i="25"/>
  <c r="K104" i="25"/>
  <c r="L104" i="25"/>
  <c r="M104" i="25"/>
  <c r="O104" i="25"/>
  <c r="P104" i="25"/>
  <c r="Q104" i="25"/>
  <c r="R104" i="25"/>
  <c r="S104" i="25"/>
  <c r="W104" i="25"/>
  <c r="X104" i="25"/>
  <c r="Y104" i="25"/>
  <c r="AA104" i="25"/>
  <c r="AB104" i="25"/>
  <c r="AC104" i="25"/>
  <c r="AD104" i="25"/>
  <c r="AE104" i="25"/>
  <c r="AI104" i="25"/>
  <c r="AJ104" i="25"/>
  <c r="AK104" i="25"/>
  <c r="AM104" i="25"/>
  <c r="E105" i="25"/>
  <c r="F105" i="25"/>
  <c r="G105" i="25"/>
  <c r="H105" i="25"/>
  <c r="L105" i="25"/>
  <c r="M105" i="25"/>
  <c r="N105" i="25"/>
  <c r="P105" i="25"/>
  <c r="Q105" i="25"/>
  <c r="R105" i="25"/>
  <c r="S105" i="25"/>
  <c r="T105" i="25"/>
  <c r="X105" i="25"/>
  <c r="Y105" i="25"/>
  <c r="Z105" i="25"/>
  <c r="AB105" i="25"/>
  <c r="AC105" i="25"/>
  <c r="AD105" i="25"/>
  <c r="AE105" i="25"/>
  <c r="AF105" i="25"/>
  <c r="AJ105" i="25"/>
  <c r="AK105" i="25"/>
  <c r="AL105" i="25"/>
  <c r="E106" i="25"/>
  <c r="F106" i="25"/>
  <c r="G106" i="25"/>
  <c r="H106" i="25"/>
  <c r="I106" i="25"/>
  <c r="M106" i="25"/>
  <c r="N106" i="25"/>
  <c r="O106" i="25"/>
  <c r="Q106" i="25"/>
  <c r="R106" i="25"/>
  <c r="S106" i="25"/>
  <c r="T106" i="25"/>
  <c r="U106" i="25"/>
  <c r="Y106" i="25"/>
  <c r="Z106" i="25"/>
  <c r="AA106" i="25"/>
  <c r="AC106" i="25"/>
  <c r="AD106" i="25"/>
  <c r="AE106" i="25"/>
  <c r="AF106" i="25"/>
  <c r="AG106" i="25"/>
  <c r="AK106" i="25"/>
  <c r="AL106" i="25"/>
  <c r="AM106" i="25"/>
  <c r="F107" i="25"/>
  <c r="G107" i="25"/>
  <c r="H107" i="25"/>
  <c r="I107" i="25"/>
  <c r="J107" i="25"/>
  <c r="N107" i="25"/>
  <c r="O107" i="25"/>
  <c r="P107" i="25"/>
  <c r="R107" i="25"/>
  <c r="S107" i="25"/>
  <c r="T107" i="25"/>
  <c r="U107" i="25"/>
  <c r="V107" i="25"/>
  <c r="Z107" i="25"/>
  <c r="AA107" i="25"/>
  <c r="AB107" i="25"/>
  <c r="AD107" i="25"/>
  <c r="AE107" i="25"/>
  <c r="AF107" i="25"/>
  <c r="AG107" i="25"/>
  <c r="AH107" i="25"/>
  <c r="AL107" i="25"/>
  <c r="AM107" i="25"/>
  <c r="E108" i="25"/>
  <c r="G108" i="25"/>
  <c r="H108" i="25"/>
  <c r="I108" i="25"/>
  <c r="J108" i="25"/>
  <c r="K108" i="25"/>
  <c r="O108" i="25"/>
  <c r="P108" i="25"/>
  <c r="Q108" i="25"/>
  <c r="S108" i="25"/>
  <c r="T108" i="25"/>
  <c r="U108" i="25"/>
  <c r="V108" i="25"/>
  <c r="W108" i="25"/>
  <c r="AA108" i="25"/>
  <c r="AB108" i="25"/>
  <c r="AC108" i="25"/>
  <c r="AE108" i="25"/>
  <c r="AF108" i="25"/>
  <c r="AG108" i="25"/>
  <c r="AH108" i="25"/>
  <c r="AI108" i="25"/>
  <c r="AM108" i="25"/>
  <c r="E109" i="25"/>
  <c r="F109" i="25"/>
  <c r="H109" i="25"/>
  <c r="I109" i="25"/>
  <c r="J109" i="25"/>
  <c r="K109" i="25"/>
  <c r="L109" i="25"/>
  <c r="P109" i="25"/>
  <c r="Q109" i="25"/>
  <c r="R109" i="25"/>
  <c r="T109" i="25"/>
  <c r="U109" i="25"/>
  <c r="V109" i="25"/>
  <c r="W109" i="25"/>
  <c r="X109" i="25"/>
  <c r="AB109" i="25"/>
  <c r="AC109" i="25"/>
  <c r="AD109" i="25"/>
  <c r="AF109" i="25"/>
  <c r="AG109" i="25"/>
  <c r="AH109" i="25"/>
  <c r="AI109" i="25"/>
  <c r="AJ109" i="25"/>
  <c r="E110" i="25"/>
  <c r="F110" i="25"/>
  <c r="G110" i="25"/>
  <c r="I110" i="25"/>
  <c r="J110" i="25"/>
  <c r="K110" i="25"/>
  <c r="L110" i="25"/>
  <c r="M110" i="25"/>
  <c r="Q110" i="25"/>
  <c r="R110" i="25"/>
  <c r="S110" i="25"/>
  <c r="U110" i="25"/>
  <c r="V110" i="25"/>
  <c r="W110" i="25"/>
  <c r="X110" i="25"/>
  <c r="Y110" i="25"/>
  <c r="AC110" i="25"/>
  <c r="AD110" i="25"/>
  <c r="AE110" i="25"/>
  <c r="AG110" i="25"/>
  <c r="AH110" i="25"/>
  <c r="AI110" i="25"/>
  <c r="AJ110" i="25"/>
  <c r="AK110" i="25"/>
  <c r="F111" i="25"/>
  <c r="G111" i="25"/>
  <c r="H111" i="25"/>
  <c r="J111" i="25"/>
  <c r="K111" i="25"/>
  <c r="L111" i="25"/>
  <c r="M111" i="25"/>
  <c r="N111" i="25"/>
  <c r="R111" i="25"/>
  <c r="S111" i="25"/>
  <c r="T111" i="25"/>
  <c r="V111" i="25"/>
  <c r="W111" i="25"/>
  <c r="X111" i="25"/>
  <c r="Y111" i="25"/>
  <c r="Z111" i="25"/>
  <c r="AD111" i="25"/>
  <c r="AE111" i="25"/>
  <c r="AF111" i="25"/>
  <c r="AH111" i="25"/>
  <c r="AI111" i="25"/>
  <c r="AJ111" i="25"/>
  <c r="AK111" i="25"/>
  <c r="AL111" i="25"/>
  <c r="G112" i="25"/>
  <c r="H112" i="25"/>
  <c r="I112" i="25"/>
  <c r="K112" i="25"/>
  <c r="L112" i="25"/>
  <c r="M112" i="25"/>
  <c r="N112" i="25"/>
  <c r="O112" i="25"/>
  <c r="S112" i="25"/>
  <c r="T112" i="25"/>
  <c r="U112" i="25"/>
  <c r="W112" i="25"/>
  <c r="X112" i="25"/>
  <c r="Y112" i="25"/>
  <c r="Z112" i="25"/>
  <c r="AA112" i="25"/>
  <c r="AE112" i="25"/>
  <c r="AF112" i="25"/>
  <c r="AG112" i="25"/>
  <c r="AI112" i="25"/>
  <c r="AJ112" i="25"/>
  <c r="AK112" i="25"/>
  <c r="AL112" i="25"/>
  <c r="AM112" i="25"/>
  <c r="AK91" i="25"/>
  <c r="AL91" i="25" s="1"/>
  <c r="AM91" i="25" s="1"/>
  <c r="E84" i="25"/>
  <c r="F84" i="25"/>
  <c r="G84" i="25"/>
  <c r="H84" i="25"/>
  <c r="I84" i="25"/>
  <c r="J84" i="25"/>
  <c r="K84" i="25"/>
  <c r="L84" i="25"/>
  <c r="M84" i="25"/>
  <c r="N84" i="25"/>
  <c r="O84" i="25"/>
  <c r="P84" i="25"/>
  <c r="Q84" i="25"/>
  <c r="R84" i="25"/>
  <c r="S84" i="25"/>
  <c r="T84" i="25"/>
  <c r="U84" i="25"/>
  <c r="V84" i="25"/>
  <c r="W84" i="25"/>
  <c r="X84" i="25"/>
  <c r="Y84" i="25"/>
  <c r="E85" i="25"/>
  <c r="F85" i="25"/>
  <c r="G85" i="25"/>
  <c r="H85" i="25"/>
  <c r="I85" i="25"/>
  <c r="J85" i="25"/>
  <c r="K85" i="25"/>
  <c r="L85" i="25"/>
  <c r="M85" i="25"/>
  <c r="N85" i="25"/>
  <c r="O85" i="25"/>
  <c r="P85" i="25"/>
  <c r="Q85" i="25"/>
  <c r="R85" i="25"/>
  <c r="S85" i="25"/>
  <c r="T85" i="25"/>
  <c r="U85" i="25"/>
  <c r="V85" i="25"/>
  <c r="W85" i="25"/>
  <c r="X85" i="25"/>
  <c r="Y85" i="25"/>
  <c r="E86" i="25"/>
  <c r="F86" i="25"/>
  <c r="G86" i="25"/>
  <c r="H86" i="25"/>
  <c r="I86" i="25"/>
  <c r="J86" i="25"/>
  <c r="K86" i="25"/>
  <c r="L86" i="25"/>
  <c r="M86" i="25"/>
  <c r="N86" i="25"/>
  <c r="O86" i="25"/>
  <c r="P86" i="25"/>
  <c r="Q86" i="25"/>
  <c r="R86" i="25"/>
  <c r="S86" i="25"/>
  <c r="T86" i="25"/>
  <c r="U86" i="25"/>
  <c r="V86" i="25"/>
  <c r="W86" i="25"/>
  <c r="X86" i="25"/>
  <c r="Y86" i="25"/>
  <c r="E38" i="46"/>
  <c r="E34" i="46"/>
  <c r="D42" i="46"/>
  <c r="N42" i="46" s="1"/>
  <c r="D41" i="46"/>
  <c r="F41" i="46" s="1"/>
  <c r="D40" i="46"/>
  <c r="N40" i="46" s="1"/>
  <c r="D39" i="46"/>
  <c r="N39" i="46" s="1"/>
  <c r="O38" i="46"/>
  <c r="D38" i="46"/>
  <c r="F38" i="46" s="1"/>
  <c r="D37" i="46"/>
  <c r="F37" i="46" s="1"/>
  <c r="D36" i="46"/>
  <c r="N36" i="46" s="1"/>
  <c r="D35" i="46"/>
  <c r="N35" i="46" s="1"/>
  <c r="O34" i="46"/>
  <c r="M34" i="46"/>
  <c r="D34" i="46"/>
  <c r="F34" i="46" s="1"/>
  <c r="C34" i="46"/>
  <c r="C35" i="46" s="1"/>
  <c r="E38" i="45"/>
  <c r="O38" i="45" s="1"/>
  <c r="E34" i="45"/>
  <c r="O34" i="45" s="1"/>
  <c r="D42" i="45"/>
  <c r="N42" i="45" s="1"/>
  <c r="D41" i="45"/>
  <c r="F41" i="45" s="1"/>
  <c r="D40" i="45"/>
  <c r="N40" i="45" s="1"/>
  <c r="D39" i="45"/>
  <c r="N39" i="45" s="1"/>
  <c r="D38" i="45"/>
  <c r="F38" i="45" s="1"/>
  <c r="D37" i="45"/>
  <c r="F37" i="45" s="1"/>
  <c r="D36" i="45"/>
  <c r="N36" i="45" s="1"/>
  <c r="D35" i="45"/>
  <c r="N35" i="45" s="1"/>
  <c r="M34" i="45"/>
  <c r="D34" i="45"/>
  <c r="F34" i="45" s="1"/>
  <c r="C34" i="45"/>
  <c r="C35" i="45" s="1"/>
  <c r="E38" i="44"/>
  <c r="E34" i="44"/>
  <c r="O34" i="44" s="1"/>
  <c r="N42" i="44"/>
  <c r="D42" i="44"/>
  <c r="F42" i="44" s="1"/>
  <c r="D41" i="44"/>
  <c r="N41" i="44" s="1"/>
  <c r="F40" i="44"/>
  <c r="D40" i="44"/>
  <c r="N40" i="44" s="1"/>
  <c r="N39" i="44"/>
  <c r="D39" i="44"/>
  <c r="F39" i="44" s="1"/>
  <c r="O38" i="44"/>
  <c r="D38" i="44"/>
  <c r="F38" i="44" s="1"/>
  <c r="D37" i="44"/>
  <c r="N37" i="44" s="1"/>
  <c r="F36" i="44"/>
  <c r="D36" i="44"/>
  <c r="N36" i="44" s="1"/>
  <c r="N35" i="44"/>
  <c r="M35" i="44"/>
  <c r="D35" i="44"/>
  <c r="F35" i="44" s="1"/>
  <c r="C35" i="44"/>
  <c r="C36" i="44" s="1"/>
  <c r="D34" i="44"/>
  <c r="F34" i="44" s="1"/>
  <c r="C34" i="44"/>
  <c r="M34" i="44" s="1"/>
  <c r="E38" i="43"/>
  <c r="O38" i="43" s="1"/>
  <c r="E34" i="43"/>
  <c r="D42" i="43"/>
  <c r="N42" i="43" s="1"/>
  <c r="N41" i="43"/>
  <c r="D41" i="43"/>
  <c r="F41" i="43" s="1"/>
  <c r="D40" i="43"/>
  <c r="N40" i="43" s="1"/>
  <c r="D39" i="43"/>
  <c r="N39" i="43" s="1"/>
  <c r="N38" i="43"/>
  <c r="D38" i="43"/>
  <c r="F38" i="43" s="1"/>
  <c r="N37" i="43"/>
  <c r="D37" i="43"/>
  <c r="F37" i="43" s="1"/>
  <c r="D36" i="43"/>
  <c r="N36" i="43" s="1"/>
  <c r="D35" i="43"/>
  <c r="N35" i="43" s="1"/>
  <c r="O34" i="43"/>
  <c r="N34" i="43"/>
  <c r="M34" i="43"/>
  <c r="D34" i="43"/>
  <c r="F34" i="43" s="1"/>
  <c r="C34" i="43"/>
  <c r="C35" i="43" s="1"/>
  <c r="E38" i="42"/>
  <c r="O38" i="42" s="1"/>
  <c r="E34" i="42"/>
  <c r="O34" i="42" s="1"/>
  <c r="D42" i="42"/>
  <c r="N42" i="42" s="1"/>
  <c r="N41" i="42"/>
  <c r="F41" i="42"/>
  <c r="D41" i="42"/>
  <c r="D40" i="42"/>
  <c r="N40" i="42" s="1"/>
  <c r="D39" i="42"/>
  <c r="N39" i="42" s="1"/>
  <c r="D38" i="42"/>
  <c r="F38" i="42" s="1"/>
  <c r="N37" i="42"/>
  <c r="F37" i="42"/>
  <c r="D37" i="42"/>
  <c r="D36" i="42"/>
  <c r="N36" i="42" s="1"/>
  <c r="N35" i="42"/>
  <c r="D35" i="42"/>
  <c r="F35" i="42" s="1"/>
  <c r="M34" i="42"/>
  <c r="D34" i="42"/>
  <c r="F34" i="42" s="1"/>
  <c r="C34" i="42"/>
  <c r="C35" i="42" s="1"/>
  <c r="E38" i="41"/>
  <c r="E34" i="41"/>
  <c r="D42" i="41"/>
  <c r="N42" i="41" s="1"/>
  <c r="D41" i="41"/>
  <c r="F41" i="41" s="1"/>
  <c r="D40" i="41"/>
  <c r="N40" i="41" s="1"/>
  <c r="D39" i="41"/>
  <c r="N39" i="41" s="1"/>
  <c r="D38" i="41"/>
  <c r="F38" i="41" s="1"/>
  <c r="D37" i="41"/>
  <c r="F37" i="41" s="1"/>
  <c r="D36" i="41"/>
  <c r="N36" i="41" s="1"/>
  <c r="D35" i="41"/>
  <c r="N35" i="41" s="1"/>
  <c r="M34" i="41"/>
  <c r="D34" i="41"/>
  <c r="F34" i="41" s="1"/>
  <c r="C34" i="41"/>
  <c r="C35" i="41" s="1"/>
  <c r="E38" i="40"/>
  <c r="O38" i="40" s="1"/>
  <c r="E34" i="40"/>
  <c r="D42" i="40"/>
  <c r="N42" i="40" s="1"/>
  <c r="N41" i="40"/>
  <c r="D41" i="40"/>
  <c r="F41" i="40" s="1"/>
  <c r="D40" i="40"/>
  <c r="N40" i="40" s="1"/>
  <c r="D39" i="40"/>
  <c r="N39" i="40" s="1"/>
  <c r="N38" i="40"/>
  <c r="D38" i="40"/>
  <c r="F38" i="40" s="1"/>
  <c r="N37" i="40"/>
  <c r="D37" i="40"/>
  <c r="F37" i="40" s="1"/>
  <c r="D36" i="40"/>
  <c r="N36" i="40" s="1"/>
  <c r="D35" i="40"/>
  <c r="N35" i="40" s="1"/>
  <c r="O34" i="40"/>
  <c r="N34" i="40"/>
  <c r="M34" i="40"/>
  <c r="D34" i="40"/>
  <c r="F34" i="40" s="1"/>
  <c r="C34" i="40"/>
  <c r="C35" i="40" s="1"/>
  <c r="E30" i="40"/>
  <c r="E38" i="39"/>
  <c r="O38" i="39" s="1"/>
  <c r="E34" i="39"/>
  <c r="O34" i="39" s="1"/>
  <c r="N42" i="39"/>
  <c r="D42" i="39"/>
  <c r="F42" i="39" s="1"/>
  <c r="D41" i="39"/>
  <c r="F41" i="39" s="1"/>
  <c r="F40" i="39"/>
  <c r="D40" i="39"/>
  <c r="N40" i="39" s="1"/>
  <c r="N39" i="39"/>
  <c r="D39" i="39"/>
  <c r="F39" i="39" s="1"/>
  <c r="D38" i="39"/>
  <c r="F38" i="39" s="1"/>
  <c r="D37" i="39"/>
  <c r="N37" i="39" s="1"/>
  <c r="F36" i="39"/>
  <c r="D36" i="39"/>
  <c r="N36" i="39" s="1"/>
  <c r="N35" i="39"/>
  <c r="D35" i="39"/>
  <c r="F35" i="39" s="1"/>
  <c r="D34" i="39"/>
  <c r="F34" i="39" s="1"/>
  <c r="C34" i="39"/>
  <c r="C35" i="39" s="1"/>
  <c r="E38" i="38"/>
  <c r="E34" i="38"/>
  <c r="O38" i="38"/>
  <c r="O34" i="38"/>
  <c r="N42" i="38"/>
  <c r="D42" i="38"/>
  <c r="F42" i="38" s="1"/>
  <c r="F41" i="38"/>
  <c r="D41" i="38"/>
  <c r="N41" i="38" s="1"/>
  <c r="D40" i="38"/>
  <c r="N40" i="38" s="1"/>
  <c r="N39" i="38"/>
  <c r="D39" i="38"/>
  <c r="F39" i="38" s="1"/>
  <c r="D38" i="38"/>
  <c r="F38" i="38" s="1"/>
  <c r="F37" i="38"/>
  <c r="D37" i="38"/>
  <c r="N37" i="38" s="1"/>
  <c r="D36" i="38"/>
  <c r="N36" i="38" s="1"/>
  <c r="N35" i="38"/>
  <c r="D35" i="38"/>
  <c r="F35" i="38" s="1"/>
  <c r="M34" i="38"/>
  <c r="D34" i="38"/>
  <c r="F34" i="38" s="1"/>
  <c r="C34" i="38"/>
  <c r="C35" i="38" s="1"/>
  <c r="E38" i="37"/>
  <c r="O38" i="37" s="1"/>
  <c r="E34" i="37"/>
  <c r="N42" i="37"/>
  <c r="D42" i="37"/>
  <c r="F42" i="37" s="1"/>
  <c r="D41" i="37"/>
  <c r="F41" i="37" s="1"/>
  <c r="D40" i="37"/>
  <c r="N40" i="37" s="1"/>
  <c r="N39" i="37"/>
  <c r="D39" i="37"/>
  <c r="F39" i="37" s="1"/>
  <c r="D38" i="37"/>
  <c r="F38" i="37" s="1"/>
  <c r="D37" i="37"/>
  <c r="N37" i="37" s="1"/>
  <c r="D36" i="37"/>
  <c r="N36" i="37" s="1"/>
  <c r="N35" i="37"/>
  <c r="D35" i="37"/>
  <c r="F35" i="37" s="1"/>
  <c r="O34" i="37"/>
  <c r="D34" i="37"/>
  <c r="F34" i="37" s="1"/>
  <c r="G34" i="37" s="1"/>
  <c r="C34" i="37"/>
  <c r="C35" i="37" s="1"/>
  <c r="E38" i="36"/>
  <c r="O38" i="36" s="1"/>
  <c r="E34" i="36"/>
  <c r="O34" i="36" s="1"/>
  <c r="D42" i="36"/>
  <c r="N42" i="36" s="1"/>
  <c r="N41" i="36"/>
  <c r="D41" i="36"/>
  <c r="D40" i="36"/>
  <c r="F41" i="36" s="1"/>
  <c r="D39" i="36"/>
  <c r="N39" i="36" s="1"/>
  <c r="N38" i="36"/>
  <c r="D38" i="36"/>
  <c r="F38" i="36" s="1"/>
  <c r="D37" i="36"/>
  <c r="N37" i="36" s="1"/>
  <c r="D36" i="36"/>
  <c r="F37" i="36" s="1"/>
  <c r="D35" i="36"/>
  <c r="N35" i="36" s="1"/>
  <c r="N34" i="36"/>
  <c r="M34" i="36"/>
  <c r="D34" i="36"/>
  <c r="F34" i="36" s="1"/>
  <c r="C34" i="36"/>
  <c r="C35" i="36" s="1"/>
  <c r="E38" i="35"/>
  <c r="O38" i="35" s="1"/>
  <c r="E34" i="35"/>
  <c r="O34" i="35" s="1"/>
  <c r="N42" i="35"/>
  <c r="D42" i="35"/>
  <c r="F42" i="35" s="1"/>
  <c r="D41" i="35"/>
  <c r="N41" i="35" s="1"/>
  <c r="F40" i="35"/>
  <c r="D40" i="35"/>
  <c r="N40" i="35" s="1"/>
  <c r="N39" i="35"/>
  <c r="D39" i="35"/>
  <c r="F39" i="35" s="1"/>
  <c r="D38" i="35"/>
  <c r="F38" i="35" s="1"/>
  <c r="D37" i="35"/>
  <c r="N37" i="35" s="1"/>
  <c r="F36" i="35"/>
  <c r="D36" i="35"/>
  <c r="N36" i="35" s="1"/>
  <c r="N35" i="35"/>
  <c r="D35" i="35"/>
  <c r="F35" i="35" s="1"/>
  <c r="D34" i="35"/>
  <c r="F34" i="35" s="1"/>
  <c r="C34" i="35"/>
  <c r="C35" i="35" s="1"/>
  <c r="E38" i="34"/>
  <c r="O38" i="34" s="1"/>
  <c r="E34" i="34"/>
  <c r="N42" i="34"/>
  <c r="D42" i="34"/>
  <c r="F42" i="34" s="1"/>
  <c r="D41" i="34"/>
  <c r="F41" i="34" s="1"/>
  <c r="D40" i="34"/>
  <c r="N40" i="34" s="1"/>
  <c r="N39" i="34"/>
  <c r="D39" i="34"/>
  <c r="F39" i="34" s="1"/>
  <c r="N38" i="34"/>
  <c r="D38" i="34"/>
  <c r="D37" i="34"/>
  <c r="F37" i="34" s="1"/>
  <c r="D36" i="34"/>
  <c r="N36" i="34" s="1"/>
  <c r="N35" i="34"/>
  <c r="D35" i="34"/>
  <c r="F35" i="34" s="1"/>
  <c r="N34" i="34"/>
  <c r="M34" i="34"/>
  <c r="F34" i="34"/>
  <c r="D34" i="34"/>
  <c r="C34" i="34"/>
  <c r="C35" i="34" s="1"/>
  <c r="E38" i="33"/>
  <c r="E34" i="33"/>
  <c r="O34" i="33" s="1"/>
  <c r="N42" i="33"/>
  <c r="D42" i="33"/>
  <c r="F42" i="33" s="1"/>
  <c r="D41" i="33"/>
  <c r="N41" i="33" s="1"/>
  <c r="F40" i="33"/>
  <c r="D40" i="33"/>
  <c r="N40" i="33" s="1"/>
  <c r="N39" i="33"/>
  <c r="D39" i="33"/>
  <c r="F39" i="33" s="1"/>
  <c r="O38" i="33"/>
  <c r="D38" i="33"/>
  <c r="F38" i="33" s="1"/>
  <c r="D37" i="33"/>
  <c r="N37" i="33" s="1"/>
  <c r="F36" i="33"/>
  <c r="D36" i="33"/>
  <c r="N36" i="33" s="1"/>
  <c r="N35" i="33"/>
  <c r="D35" i="33"/>
  <c r="F35" i="33" s="1"/>
  <c r="D34" i="33"/>
  <c r="F34" i="33" s="1"/>
  <c r="C34" i="33"/>
  <c r="C35" i="33" s="1"/>
  <c r="E38" i="32"/>
  <c r="O38" i="32" s="1"/>
  <c r="E34" i="32"/>
  <c r="O34" i="32" s="1"/>
  <c r="D42" i="32"/>
  <c r="N42" i="32" s="1"/>
  <c r="D41" i="32"/>
  <c r="F41" i="32" s="1"/>
  <c r="D40" i="32"/>
  <c r="N40" i="32" s="1"/>
  <c r="D39" i="32"/>
  <c r="N39" i="32" s="1"/>
  <c r="N38" i="32"/>
  <c r="D38" i="32"/>
  <c r="F38" i="32" s="1"/>
  <c r="D37" i="32"/>
  <c r="F37" i="32" s="1"/>
  <c r="D36" i="32"/>
  <c r="N36" i="32" s="1"/>
  <c r="D35" i="32"/>
  <c r="N35" i="32" s="1"/>
  <c r="N34" i="32"/>
  <c r="M34" i="32"/>
  <c r="D34" i="32"/>
  <c r="F34" i="32" s="1"/>
  <c r="C34" i="32"/>
  <c r="C35" i="32" s="1"/>
  <c r="E38" i="31"/>
  <c r="O38" i="31" s="1"/>
  <c r="E34" i="31"/>
  <c r="O34" i="31" s="1"/>
  <c r="N42" i="31"/>
  <c r="D42" i="31"/>
  <c r="F42" i="31" s="1"/>
  <c r="D41" i="31"/>
  <c r="F41" i="31" s="1"/>
  <c r="D40" i="31"/>
  <c r="N40" i="31" s="1"/>
  <c r="N39" i="31"/>
  <c r="D39" i="31"/>
  <c r="F39" i="31" s="1"/>
  <c r="N38" i="31"/>
  <c r="F38" i="31"/>
  <c r="D38" i="31"/>
  <c r="D37" i="31"/>
  <c r="F37" i="31" s="1"/>
  <c r="D36" i="31"/>
  <c r="N36" i="31" s="1"/>
  <c r="N35" i="31"/>
  <c r="D35" i="31"/>
  <c r="F35" i="31" s="1"/>
  <c r="N34" i="31"/>
  <c r="M34" i="31"/>
  <c r="F34" i="31"/>
  <c r="D34" i="31"/>
  <c r="C34" i="31"/>
  <c r="C35" i="31" s="1"/>
  <c r="E38" i="30"/>
  <c r="E34" i="30"/>
  <c r="F42" i="30"/>
  <c r="D42" i="30"/>
  <c r="N42" i="30" s="1"/>
  <c r="D41" i="30"/>
  <c r="F41" i="30" s="1"/>
  <c r="N40" i="30"/>
  <c r="D40" i="30"/>
  <c r="F39" i="30"/>
  <c r="D39" i="30"/>
  <c r="N39" i="30" s="1"/>
  <c r="F38" i="30"/>
  <c r="D38" i="30"/>
  <c r="N38" i="30" s="1"/>
  <c r="D37" i="30"/>
  <c r="F37" i="30" s="1"/>
  <c r="N36" i="30"/>
  <c r="D36" i="30"/>
  <c r="F35" i="30"/>
  <c r="D35" i="30"/>
  <c r="N35" i="30" s="1"/>
  <c r="M34" i="30"/>
  <c r="F34" i="30"/>
  <c r="D34" i="30"/>
  <c r="N34" i="30" s="1"/>
  <c r="C34" i="30"/>
  <c r="C35" i="30" s="1"/>
  <c r="E38" i="29"/>
  <c r="O38" i="29" s="1"/>
  <c r="E34" i="29"/>
  <c r="O34" i="29" s="1"/>
  <c r="D42" i="29"/>
  <c r="N42" i="29" s="1"/>
  <c r="N41" i="29"/>
  <c r="D41" i="29"/>
  <c r="F41" i="29" s="1"/>
  <c r="F40" i="29"/>
  <c r="D40" i="29"/>
  <c r="N40" i="29" s="1"/>
  <c r="D39" i="29"/>
  <c r="N39" i="29" s="1"/>
  <c r="D38" i="29"/>
  <c r="F38" i="29" s="1"/>
  <c r="N37" i="29"/>
  <c r="D37" i="29"/>
  <c r="F37" i="29" s="1"/>
  <c r="F36" i="29"/>
  <c r="D36" i="29"/>
  <c r="N36" i="29" s="1"/>
  <c r="D35" i="29"/>
  <c r="N35" i="29" s="1"/>
  <c r="N34" i="29"/>
  <c r="M34" i="29"/>
  <c r="D34" i="29"/>
  <c r="F34" i="29" s="1"/>
  <c r="C34" i="29"/>
  <c r="C35" i="29" s="1"/>
  <c r="E38" i="28"/>
  <c r="O38" i="28" s="1"/>
  <c r="E34" i="28"/>
  <c r="O34" i="28" s="1"/>
  <c r="N42" i="28"/>
  <c r="D42" i="28"/>
  <c r="F42" i="28" s="1"/>
  <c r="D41" i="28"/>
  <c r="N41" i="28" s="1"/>
  <c r="F40" i="28"/>
  <c r="D40" i="28"/>
  <c r="N40" i="28" s="1"/>
  <c r="N39" i="28"/>
  <c r="D39" i="28"/>
  <c r="F39" i="28" s="1"/>
  <c r="D38" i="28"/>
  <c r="F38" i="28" s="1"/>
  <c r="D37" i="28"/>
  <c r="N37" i="28" s="1"/>
  <c r="F36" i="28"/>
  <c r="D36" i="28"/>
  <c r="N36" i="28" s="1"/>
  <c r="N35" i="28"/>
  <c r="D35" i="28"/>
  <c r="F35" i="28" s="1"/>
  <c r="N34" i="28"/>
  <c r="M34" i="28"/>
  <c r="D34" i="28"/>
  <c r="F34" i="28" s="1"/>
  <c r="C34" i="28"/>
  <c r="C35" i="28" s="1"/>
  <c r="E38" i="27"/>
  <c r="O38" i="27" s="1"/>
  <c r="E34" i="27"/>
  <c r="O34" i="27" s="1"/>
  <c r="N42" i="27"/>
  <c r="D42" i="27"/>
  <c r="F42" i="27" s="1"/>
  <c r="N41" i="27"/>
  <c r="F41" i="27"/>
  <c r="D41" i="27"/>
  <c r="D40" i="27"/>
  <c r="F40" i="27" s="1"/>
  <c r="N39" i="27"/>
  <c r="D39" i="27"/>
  <c r="F39" i="27" s="1"/>
  <c r="N38" i="27"/>
  <c r="D38" i="27"/>
  <c r="F38" i="27" s="1"/>
  <c r="N37" i="27"/>
  <c r="F37" i="27"/>
  <c r="D37" i="27"/>
  <c r="D36" i="27"/>
  <c r="N36" i="27" s="1"/>
  <c r="N35" i="27"/>
  <c r="D35" i="27"/>
  <c r="F35" i="27" s="1"/>
  <c r="N34" i="27"/>
  <c r="M34" i="27"/>
  <c r="D34" i="27"/>
  <c r="F34" i="27" s="1"/>
  <c r="C34" i="27"/>
  <c r="C35" i="27" s="1"/>
  <c r="E38" i="1"/>
  <c r="E34" i="1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AA51" i="26"/>
  <c r="AA7" i="26" a="1"/>
  <c r="AA7" i="26" s="1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AI100" i="25" l="1"/>
  <c r="K100" i="25"/>
  <c r="AH99" i="25"/>
  <c r="V99" i="25"/>
  <c r="J99" i="25"/>
  <c r="AG98" i="25"/>
  <c r="U98" i="25"/>
  <c r="I98" i="25"/>
  <c r="AF97" i="25"/>
  <c r="T97" i="25"/>
  <c r="H97" i="25"/>
  <c r="AE96" i="25"/>
  <c r="S96" i="25"/>
  <c r="G96" i="25"/>
  <c r="AD95" i="25"/>
  <c r="R95" i="25"/>
  <c r="F95" i="25"/>
  <c r="AC94" i="25"/>
  <c r="Q94" i="25"/>
  <c r="E94" i="25"/>
  <c r="AB93" i="25"/>
  <c r="P93" i="25"/>
  <c r="AM92" i="25"/>
  <c r="AA92" i="25"/>
  <c r="O92" i="25"/>
  <c r="AH112" i="25"/>
  <c r="V112" i="25"/>
  <c r="J112" i="25"/>
  <c r="AG111" i="25"/>
  <c r="U111" i="25"/>
  <c r="I111" i="25"/>
  <c r="AF110" i="25"/>
  <c r="T110" i="25"/>
  <c r="H110" i="25"/>
  <c r="AE109" i="25"/>
  <c r="S109" i="25"/>
  <c r="G109" i="25"/>
  <c r="AD108" i="25"/>
  <c r="R108" i="25"/>
  <c r="F108" i="25"/>
  <c r="AC107" i="25"/>
  <c r="Q107" i="25"/>
  <c r="E107" i="25"/>
  <c r="AB106" i="25"/>
  <c r="P106" i="25"/>
  <c r="AM105" i="25"/>
  <c r="AA105" i="25"/>
  <c r="O105" i="25"/>
  <c r="AL104" i="25"/>
  <c r="Z104" i="25"/>
  <c r="N104" i="25"/>
  <c r="AK103" i="25"/>
  <c r="Y103" i="25"/>
  <c r="M103" i="25"/>
  <c r="AJ102" i="25"/>
  <c r="X102" i="25"/>
  <c r="L102" i="25"/>
  <c r="AI101" i="25"/>
  <c r="W101" i="25"/>
  <c r="K101" i="25"/>
  <c r="AH100" i="25"/>
  <c r="V100" i="25"/>
  <c r="J100" i="25"/>
  <c r="AG99" i="25"/>
  <c r="U99" i="25"/>
  <c r="I99" i="25"/>
  <c r="AF98" i="25"/>
  <c r="T98" i="25"/>
  <c r="H98" i="25"/>
  <c r="AE97" i="25"/>
  <c r="S97" i="25"/>
  <c r="G97" i="25"/>
  <c r="AD96" i="25"/>
  <c r="R96" i="25"/>
  <c r="F96" i="25"/>
  <c r="AC95" i="25"/>
  <c r="Q95" i="25"/>
  <c r="E95" i="25"/>
  <c r="AB94" i="25"/>
  <c r="P94" i="25"/>
  <c r="AM93" i="25"/>
  <c r="AA93" i="25"/>
  <c r="O93" i="25"/>
  <c r="AL92" i="25"/>
  <c r="Z92" i="25"/>
  <c r="N92" i="25"/>
  <c r="M92" i="25"/>
  <c r="L92" i="25"/>
  <c r="K92" i="25"/>
  <c r="Q111" i="25"/>
  <c r="AM109" i="25"/>
  <c r="AL108" i="25"/>
  <c r="AK107" i="25"/>
  <c r="M107" i="25"/>
  <c r="L106" i="25"/>
  <c r="AI105" i="25"/>
  <c r="W105" i="25"/>
  <c r="K105" i="25"/>
  <c r="AH104" i="25"/>
  <c r="J104" i="25"/>
  <c r="AG103" i="25"/>
  <c r="U103" i="25"/>
  <c r="I103" i="25"/>
  <c r="AF102" i="25"/>
  <c r="T102" i="25"/>
  <c r="H102" i="25"/>
  <c r="AE101" i="25"/>
  <c r="S101" i="25"/>
  <c r="G101" i="25"/>
  <c r="AD100" i="25"/>
  <c r="R100" i="25"/>
  <c r="F100" i="25"/>
  <c r="AC99" i="25"/>
  <c r="Q99" i="25"/>
  <c r="E99" i="25"/>
  <c r="AB98" i="25"/>
  <c r="P98" i="25"/>
  <c r="AM97" i="25"/>
  <c r="O97" i="25"/>
  <c r="Z96" i="25"/>
  <c r="N96" i="25"/>
  <c r="AK95" i="25"/>
  <c r="Y95" i="25"/>
  <c r="M95" i="25"/>
  <c r="AJ94" i="25"/>
  <c r="X94" i="25"/>
  <c r="L94" i="25"/>
  <c r="AI93" i="25"/>
  <c r="W93" i="25"/>
  <c r="K93" i="25"/>
  <c r="AH92" i="25"/>
  <c r="V92" i="25"/>
  <c r="J92" i="25"/>
  <c r="R112" i="25"/>
  <c r="AC111" i="25"/>
  <c r="P110" i="25"/>
  <c r="O109" i="25"/>
  <c r="AJ106" i="25"/>
  <c r="AL96" i="25"/>
  <c r="AC112" i="25"/>
  <c r="Q112" i="25"/>
  <c r="E112" i="25"/>
  <c r="AB111" i="25"/>
  <c r="P111" i="25"/>
  <c r="AM110" i="25"/>
  <c r="AA110" i="25"/>
  <c r="O110" i="25"/>
  <c r="AL109" i="25"/>
  <c r="Z109" i="25"/>
  <c r="N109" i="25"/>
  <c r="AK108" i="25"/>
  <c r="Y108" i="25"/>
  <c r="M108" i="25"/>
  <c r="AJ107" i="25"/>
  <c r="X107" i="25"/>
  <c r="L107" i="25"/>
  <c r="AI106" i="25"/>
  <c r="W106" i="25"/>
  <c r="K106" i="25"/>
  <c r="AH105" i="25"/>
  <c r="V105" i="25"/>
  <c r="J105" i="25"/>
  <c r="AG104" i="25"/>
  <c r="U104" i="25"/>
  <c r="I104" i="25"/>
  <c r="AF103" i="25"/>
  <c r="T103" i="25"/>
  <c r="H103" i="25"/>
  <c r="AE102" i="25"/>
  <c r="S102" i="25"/>
  <c r="G102" i="25"/>
  <c r="AD101" i="25"/>
  <c r="R101" i="25"/>
  <c r="F101" i="25"/>
  <c r="AC100" i="25"/>
  <c r="Q100" i="25"/>
  <c r="E100" i="25"/>
  <c r="AB99" i="25"/>
  <c r="P99" i="25"/>
  <c r="AM98" i="25"/>
  <c r="AA98" i="25"/>
  <c r="O98" i="25"/>
  <c r="AL97" i="25"/>
  <c r="Z97" i="25"/>
  <c r="N97" i="25"/>
  <c r="AK96" i="25"/>
  <c r="Y96" i="25"/>
  <c r="M96" i="25"/>
  <c r="AJ95" i="25"/>
  <c r="X95" i="25"/>
  <c r="L95" i="25"/>
  <c r="AI94" i="25"/>
  <c r="W94" i="25"/>
  <c r="K94" i="25"/>
  <c r="AH93" i="25"/>
  <c r="V93" i="25"/>
  <c r="J93" i="25"/>
  <c r="AG92" i="25"/>
  <c r="U92" i="25"/>
  <c r="I92" i="25"/>
  <c r="AD112" i="25"/>
  <c r="F112" i="25"/>
  <c r="E111" i="25"/>
  <c r="AB110" i="25"/>
  <c r="AA109" i="25"/>
  <c r="Z108" i="25"/>
  <c r="N108" i="25"/>
  <c r="Y107" i="25"/>
  <c r="X106" i="25"/>
  <c r="V104" i="25"/>
  <c r="AA97" i="25"/>
  <c r="AB112" i="25"/>
  <c r="P112" i="25"/>
  <c r="AM111" i="25"/>
  <c r="AA111" i="25"/>
  <c r="O111" i="25"/>
  <c r="AL110" i="25"/>
  <c r="Z110" i="25"/>
  <c r="N110" i="25"/>
  <c r="AK109" i="25"/>
  <c r="Y109" i="25"/>
  <c r="M109" i="25"/>
  <c r="AJ108" i="25"/>
  <c r="X108" i="25"/>
  <c r="L108" i="25"/>
  <c r="AI107" i="25"/>
  <c r="W107" i="25"/>
  <c r="K107" i="25"/>
  <c r="AH106" i="25"/>
  <c r="V106" i="25"/>
  <c r="J106" i="25"/>
  <c r="AG105" i="25"/>
  <c r="U105" i="25"/>
  <c r="I105" i="25"/>
  <c r="AF104" i="25"/>
  <c r="T104" i="25"/>
  <c r="H104" i="25"/>
  <c r="AE103" i="25"/>
  <c r="S103" i="25"/>
  <c r="G103" i="25"/>
  <c r="AD102" i="25"/>
  <c r="R102" i="25"/>
  <c r="F102" i="25"/>
  <c r="AC101" i="25"/>
  <c r="Q101" i="25"/>
  <c r="E101" i="25"/>
  <c r="AB100" i="25"/>
  <c r="P100" i="25"/>
  <c r="AM99" i="25"/>
  <c r="AA99" i="25"/>
  <c r="O99" i="25"/>
  <c r="AL98" i="25"/>
  <c r="Z98" i="25"/>
  <c r="N98" i="25"/>
  <c r="AK97" i="25"/>
  <c r="Y97" i="25"/>
  <c r="M97" i="25"/>
  <c r="AJ96" i="25"/>
  <c r="X96" i="25"/>
  <c r="L96" i="25"/>
  <c r="AI95" i="25"/>
  <c r="W95" i="25"/>
  <c r="K95" i="25"/>
  <c r="AH94" i="25"/>
  <c r="V94" i="25"/>
  <c r="J94" i="25"/>
  <c r="AG93" i="25"/>
  <c r="U93" i="25"/>
  <c r="I93" i="25"/>
  <c r="AF92" i="25"/>
  <c r="T92" i="25"/>
  <c r="H92" i="25"/>
  <c r="G92" i="25"/>
  <c r="F92" i="25"/>
  <c r="M35" i="46"/>
  <c r="C36" i="46"/>
  <c r="G34" i="46"/>
  <c r="G38" i="46"/>
  <c r="N34" i="46"/>
  <c r="N38" i="46"/>
  <c r="F36" i="46"/>
  <c r="N37" i="46"/>
  <c r="F40" i="46"/>
  <c r="N41" i="46"/>
  <c r="F35" i="46"/>
  <c r="F39" i="46"/>
  <c r="F42" i="46"/>
  <c r="M35" i="45"/>
  <c r="C36" i="45"/>
  <c r="G38" i="45"/>
  <c r="G34" i="45"/>
  <c r="N34" i="45"/>
  <c r="N38" i="45"/>
  <c r="F36" i="45"/>
  <c r="N37" i="45"/>
  <c r="F40" i="45"/>
  <c r="N41" i="45"/>
  <c r="F35" i="45"/>
  <c r="F39" i="45"/>
  <c r="F42" i="45"/>
  <c r="M36" i="44"/>
  <c r="C37" i="44"/>
  <c r="G38" i="44"/>
  <c r="G34" i="44"/>
  <c r="F37" i="44"/>
  <c r="F41" i="44"/>
  <c r="N34" i="44"/>
  <c r="N38" i="44"/>
  <c r="G34" i="43"/>
  <c r="G38" i="43"/>
  <c r="I38" i="43" s="1"/>
  <c r="M35" i="43"/>
  <c r="C36" i="43"/>
  <c r="I34" i="43"/>
  <c r="J34" i="43" s="1"/>
  <c r="P34" i="43" s="1"/>
  <c r="H34" i="43"/>
  <c r="F36" i="43"/>
  <c r="F40" i="43"/>
  <c r="F35" i="43"/>
  <c r="F39" i="43"/>
  <c r="F42" i="43"/>
  <c r="G38" i="42"/>
  <c r="M35" i="42"/>
  <c r="C36" i="42"/>
  <c r="G34" i="42"/>
  <c r="N34" i="42"/>
  <c r="N38" i="42"/>
  <c r="F36" i="42"/>
  <c r="F40" i="42"/>
  <c r="F39" i="42"/>
  <c r="F42" i="42"/>
  <c r="G34" i="41"/>
  <c r="G38" i="41"/>
  <c r="H38" i="41" s="1"/>
  <c r="M35" i="41"/>
  <c r="C36" i="41"/>
  <c r="N34" i="41"/>
  <c r="N38" i="41"/>
  <c r="O34" i="41"/>
  <c r="F36" i="41"/>
  <c r="N37" i="41"/>
  <c r="O38" i="41"/>
  <c r="F40" i="41"/>
  <c r="N41" i="41"/>
  <c r="F35" i="41"/>
  <c r="F39" i="41"/>
  <c r="F42" i="41"/>
  <c r="G38" i="40"/>
  <c r="G34" i="40"/>
  <c r="M35" i="40"/>
  <c r="C36" i="40"/>
  <c r="F36" i="40"/>
  <c r="F40" i="40"/>
  <c r="F35" i="40"/>
  <c r="F39" i="40"/>
  <c r="F42" i="40"/>
  <c r="G38" i="39"/>
  <c r="M35" i="39"/>
  <c r="C36" i="39"/>
  <c r="G34" i="39"/>
  <c r="F37" i="39"/>
  <c r="M34" i="39"/>
  <c r="N34" i="39"/>
  <c r="N38" i="39"/>
  <c r="N41" i="39"/>
  <c r="G38" i="38"/>
  <c r="M35" i="38"/>
  <c r="C36" i="38"/>
  <c r="G34" i="38"/>
  <c r="N34" i="38"/>
  <c r="N38" i="38"/>
  <c r="F36" i="38"/>
  <c r="F40" i="38"/>
  <c r="G38" i="37"/>
  <c r="I38" i="37" s="1"/>
  <c r="I34" i="37"/>
  <c r="J34" i="37" s="1"/>
  <c r="P34" i="37" s="1"/>
  <c r="H34" i="37"/>
  <c r="C36" i="37"/>
  <c r="M35" i="37"/>
  <c r="F37" i="37"/>
  <c r="M34" i="37"/>
  <c r="N34" i="37"/>
  <c r="N38" i="37"/>
  <c r="F36" i="37"/>
  <c r="F40" i="37"/>
  <c r="N41" i="37"/>
  <c r="G38" i="36"/>
  <c r="M35" i="36"/>
  <c r="C36" i="36"/>
  <c r="G34" i="36"/>
  <c r="F36" i="36"/>
  <c r="F40" i="36"/>
  <c r="F35" i="36"/>
  <c r="N36" i="36"/>
  <c r="F39" i="36"/>
  <c r="N40" i="36"/>
  <c r="F42" i="36"/>
  <c r="G38" i="35"/>
  <c r="C36" i="35"/>
  <c r="M35" i="35"/>
  <c r="G34" i="35"/>
  <c r="F37" i="35"/>
  <c r="F41" i="35"/>
  <c r="M34" i="35"/>
  <c r="N34" i="35"/>
  <c r="N38" i="35"/>
  <c r="G34" i="34"/>
  <c r="I34" i="34" s="1"/>
  <c r="J34" i="34" s="1"/>
  <c r="P34" i="34" s="1"/>
  <c r="O34" i="34"/>
  <c r="M35" i="34"/>
  <c r="C36" i="34"/>
  <c r="F36" i="34"/>
  <c r="N37" i="34"/>
  <c r="F40" i="34"/>
  <c r="N41" i="34"/>
  <c r="F38" i="34"/>
  <c r="G38" i="34" s="1"/>
  <c r="G38" i="33"/>
  <c r="M35" i="33"/>
  <c r="C36" i="33"/>
  <c r="G34" i="33"/>
  <c r="F37" i="33"/>
  <c r="F41" i="33"/>
  <c r="M34" i="33"/>
  <c r="N34" i="33"/>
  <c r="N38" i="33"/>
  <c r="G34" i="32"/>
  <c r="I34" i="32" s="1"/>
  <c r="J34" i="32" s="1"/>
  <c r="P34" i="32" s="1"/>
  <c r="H34" i="32"/>
  <c r="M35" i="32"/>
  <c r="C36" i="32"/>
  <c r="G38" i="32"/>
  <c r="F36" i="32"/>
  <c r="N37" i="32"/>
  <c r="F40" i="32"/>
  <c r="N41" i="32"/>
  <c r="F35" i="32"/>
  <c r="F39" i="32"/>
  <c r="F42" i="32"/>
  <c r="C36" i="31"/>
  <c r="M35" i="31"/>
  <c r="F36" i="31"/>
  <c r="N37" i="31"/>
  <c r="F40" i="31"/>
  <c r="N41" i="31"/>
  <c r="G38" i="31"/>
  <c r="G34" i="31"/>
  <c r="G38" i="30"/>
  <c r="G34" i="30"/>
  <c r="I38" i="30"/>
  <c r="I39" i="30" s="1"/>
  <c r="I40" i="30" s="1"/>
  <c r="I41" i="30" s="1"/>
  <c r="I42" i="30" s="1"/>
  <c r="J42" i="30" s="1"/>
  <c r="P42" i="30" s="1"/>
  <c r="H38" i="30"/>
  <c r="M35" i="30"/>
  <c r="C36" i="30"/>
  <c r="I34" i="30"/>
  <c r="H34" i="30"/>
  <c r="I35" i="30"/>
  <c r="J35" i="30" s="1"/>
  <c r="P35" i="30" s="1"/>
  <c r="I36" i="30"/>
  <c r="I37" i="30"/>
  <c r="J37" i="30" s="1"/>
  <c r="P37" i="30" s="1"/>
  <c r="J34" i="30"/>
  <c r="P34" i="30" s="1"/>
  <c r="O34" i="30"/>
  <c r="F36" i="30"/>
  <c r="N37" i="30"/>
  <c r="O38" i="30"/>
  <c r="F40" i="30"/>
  <c r="N41" i="30"/>
  <c r="G38" i="29"/>
  <c r="M35" i="29"/>
  <c r="C36" i="29"/>
  <c r="G34" i="29"/>
  <c r="N38" i="29"/>
  <c r="F39" i="29"/>
  <c r="F42" i="29"/>
  <c r="F35" i="29"/>
  <c r="G34" i="28"/>
  <c r="G38" i="28"/>
  <c r="C36" i="28"/>
  <c r="M35" i="28"/>
  <c r="F41" i="28"/>
  <c r="N38" i="28"/>
  <c r="F37" i="28"/>
  <c r="M35" i="27"/>
  <c r="C36" i="27"/>
  <c r="G38" i="27"/>
  <c r="G34" i="27"/>
  <c r="F36" i="27"/>
  <c r="N40" i="27"/>
  <c r="AR12" i="26"/>
  <c r="AF8" i="26"/>
  <c r="AT13" i="26"/>
  <c r="AT9" i="26"/>
  <c r="AP12" i="26"/>
  <c r="AS9" i="26"/>
  <c r="AR13" i="26"/>
  <c r="AU10" i="26"/>
  <c r="AC8" i="26"/>
  <c r="AK15" i="26"/>
  <c r="AQ13" i="26"/>
  <c r="AT10" i="26"/>
  <c r="AN8" i="26"/>
  <c r="AP13" i="26"/>
  <c r="AJ11" i="26"/>
  <c r="AD9" i="26"/>
  <c r="AM8" i="26"/>
  <c r="AA8" i="26"/>
  <c r="AJ7" i="26"/>
  <c r="AF12" i="26"/>
  <c r="AR8" i="26"/>
  <c r="AQ12" i="26"/>
  <c r="AN7" i="26"/>
  <c r="AJ14" i="26"/>
  <c r="AC12" i="26"/>
  <c r="AO15" i="26"/>
  <c r="AN11" i="26"/>
  <c r="AH9" i="26"/>
  <c r="AL14" i="26"/>
  <c r="AU9" i="26"/>
  <c r="AN15" i="26"/>
  <c r="AE12" i="26"/>
  <c r="AE8" i="26"/>
  <c r="AA15" i="26"/>
  <c r="AD12" i="26"/>
  <c r="AG9" i="26"/>
  <c r="AI14" i="26"/>
  <c r="AL11" i="26"/>
  <c r="AF9" i="26"/>
  <c r="AH14" i="26"/>
  <c r="AB12" i="26"/>
  <c r="AE9" i="26"/>
  <c r="AJ15" i="26"/>
  <c r="AD13" i="26"/>
  <c r="AS10" i="26"/>
  <c r="AR14" i="26"/>
  <c r="AL12" i="26"/>
  <c r="AR10" i="26"/>
  <c r="AL8" i="26"/>
  <c r="AH15" i="26"/>
  <c r="AN13" i="26"/>
  <c r="AH11" i="26"/>
  <c r="AN9" i="26"/>
  <c r="AK8" i="26"/>
  <c r="AS15" i="26"/>
  <c r="AD14" i="26"/>
  <c r="AS11" i="26"/>
  <c r="AR11" i="26"/>
  <c r="AC11" i="26"/>
  <c r="AB15" i="26"/>
  <c r="AB11" i="26"/>
  <c r="AG13" i="26"/>
  <c r="AJ10" i="26"/>
  <c r="AL15" i="26"/>
  <c r="AF13" i="26"/>
  <c r="AI10" i="26"/>
  <c r="AO8" i="26"/>
  <c r="AE13" i="26"/>
  <c r="AH10" i="26"/>
  <c r="AB8" i="26"/>
  <c r="AS14" i="26"/>
  <c r="AM12" i="26"/>
  <c r="AG10" i="26"/>
  <c r="AI15" i="26"/>
  <c r="AO13" i="26"/>
  <c r="AI11" i="26"/>
  <c r="AO9" i="26"/>
  <c r="AU7" i="26"/>
  <c r="AQ14" i="26"/>
  <c r="AK12" i="26"/>
  <c r="AQ10" i="26"/>
  <c r="AB9" i="26"/>
  <c r="AH7" i="26"/>
  <c r="AG15" i="26"/>
  <c r="AM13" i="26"/>
  <c r="AJ12" i="26"/>
  <c r="AP10" i="26"/>
  <c r="AM9" i="26"/>
  <c r="AJ8" i="26"/>
  <c r="AS7" i="26"/>
  <c r="AF15" i="26"/>
  <c r="AC14" i="26"/>
  <c r="AL13" i="26"/>
  <c r="AI12" i="26"/>
  <c r="AO10" i="26"/>
  <c r="AL9" i="26"/>
  <c r="AI8" i="26"/>
  <c r="AF7" i="26"/>
  <c r="AQ15" i="26"/>
  <c r="AE15" i="26"/>
  <c r="AN14" i="26"/>
  <c r="AB14" i="26"/>
  <c r="AK13" i="26"/>
  <c r="AT12" i="26"/>
  <c r="AH12" i="26"/>
  <c r="AQ11" i="26"/>
  <c r="AE11" i="26"/>
  <c r="AN10" i="26"/>
  <c r="AB10" i="26"/>
  <c r="AK9" i="26"/>
  <c r="AT8" i="26"/>
  <c r="AH8" i="26"/>
  <c r="AQ7" i="26"/>
  <c r="AE7" i="26"/>
  <c r="AU13" i="26"/>
  <c r="AI9" i="26"/>
  <c r="AH13" i="26"/>
  <c r="AQ8" i="26"/>
  <c r="AS13" i="26"/>
  <c r="AA11" i="26"/>
  <c r="AU14" i="26"/>
  <c r="AO12" i="26"/>
  <c r="AR9" i="26"/>
  <c r="AL7" i="26"/>
  <c r="AT14" i="26"/>
  <c r="AN12" i="26"/>
  <c r="AK11" i="26"/>
  <c r="AQ9" i="26"/>
  <c r="AK7" i="26"/>
  <c r="AG14" i="26"/>
  <c r="AA12" i="26"/>
  <c r="AP9" i="26"/>
  <c r="AU15" i="26"/>
  <c r="AF14" i="26"/>
  <c r="AC13" i="26"/>
  <c r="AU11" i="26"/>
  <c r="AF10" i="26"/>
  <c r="AC9" i="26"/>
  <c r="AI7" i="26"/>
  <c r="AT15" i="26"/>
  <c r="AE14" i="26"/>
  <c r="AB13" i="26"/>
  <c r="AT11" i="26"/>
  <c r="AE10" i="26"/>
  <c r="AT7" i="26"/>
  <c r="AP14" i="26"/>
  <c r="AA13" i="26"/>
  <c r="AG11" i="26"/>
  <c r="AD10" i="26"/>
  <c r="AA9" i="26"/>
  <c r="AG7" i="26"/>
  <c r="AR15" i="26"/>
  <c r="AO14" i="26"/>
  <c r="AU12" i="26"/>
  <c r="AF11" i="26"/>
  <c r="AC10" i="26"/>
  <c r="AU8" i="26"/>
  <c r="AR7" i="26"/>
  <c r="AP15" i="26"/>
  <c r="AD15" i="26"/>
  <c r="AM14" i="26"/>
  <c r="AA14" i="26"/>
  <c r="AJ13" i="26"/>
  <c r="AS12" i="26"/>
  <c r="AG12" i="26"/>
  <c r="AP11" i="26"/>
  <c r="AD11" i="26"/>
  <c r="AM10" i="26"/>
  <c r="AA10" i="26"/>
  <c r="AJ9" i="26"/>
  <c r="AS8" i="26"/>
  <c r="AG8" i="26"/>
  <c r="AP7" i="26"/>
  <c r="AD7" i="26"/>
  <c r="AO11" i="26"/>
  <c r="AO7" i="26"/>
  <c r="AC7" i="26"/>
  <c r="AI13" i="26"/>
  <c r="AB7" i="26"/>
  <c r="AC15" i="26"/>
  <c r="AL10" i="26"/>
  <c r="AK14" i="26"/>
  <c r="AK10" i="26"/>
  <c r="AM15" i="26"/>
  <c r="AM11" i="26"/>
  <c r="AP8" i="26"/>
  <c r="AD8" i="26"/>
  <c r="AM7" i="26"/>
  <c r="I38" i="46" l="1"/>
  <c r="H38" i="46"/>
  <c r="I37" i="46"/>
  <c r="J37" i="46" s="1"/>
  <c r="P37" i="46" s="1"/>
  <c r="I34" i="46"/>
  <c r="J34" i="46" s="1"/>
  <c r="P34" i="46" s="1"/>
  <c r="H34" i="46"/>
  <c r="I35" i="46"/>
  <c r="J35" i="46" s="1"/>
  <c r="P35" i="46" s="1"/>
  <c r="I36" i="46"/>
  <c r="J36" i="46" s="1"/>
  <c r="P36" i="46" s="1"/>
  <c r="C37" i="46"/>
  <c r="M36" i="46"/>
  <c r="C37" i="45"/>
  <c r="M36" i="45"/>
  <c r="I37" i="45"/>
  <c r="J37" i="45" s="1"/>
  <c r="P37" i="45" s="1"/>
  <c r="I34" i="45"/>
  <c r="J34" i="45" s="1"/>
  <c r="P34" i="45" s="1"/>
  <c r="H34" i="45"/>
  <c r="I35" i="45"/>
  <c r="J35" i="45" s="1"/>
  <c r="P35" i="45" s="1"/>
  <c r="I36" i="45"/>
  <c r="J36" i="45" s="1"/>
  <c r="P36" i="45" s="1"/>
  <c r="I38" i="45"/>
  <c r="H38" i="45"/>
  <c r="C38" i="44"/>
  <c r="M37" i="44"/>
  <c r="I35" i="44"/>
  <c r="J35" i="44" s="1"/>
  <c r="P35" i="44" s="1"/>
  <c r="I36" i="44"/>
  <c r="J36" i="44" s="1"/>
  <c r="P36" i="44" s="1"/>
  <c r="I37" i="44"/>
  <c r="J37" i="44" s="1"/>
  <c r="P37" i="44" s="1"/>
  <c r="I34" i="44"/>
  <c r="J34" i="44" s="1"/>
  <c r="P34" i="44" s="1"/>
  <c r="H34" i="44"/>
  <c r="I38" i="44"/>
  <c r="H38" i="44"/>
  <c r="I39" i="43"/>
  <c r="I40" i="43" s="1"/>
  <c r="I41" i="43" s="1"/>
  <c r="J38" i="43"/>
  <c r="P38" i="43" s="1"/>
  <c r="I35" i="43"/>
  <c r="J35" i="43" s="1"/>
  <c r="P35" i="43" s="1"/>
  <c r="I36" i="43"/>
  <c r="J36" i="43" s="1"/>
  <c r="P36" i="43" s="1"/>
  <c r="I37" i="43"/>
  <c r="J37" i="43" s="1"/>
  <c r="P37" i="43" s="1"/>
  <c r="H38" i="43"/>
  <c r="C37" i="43"/>
  <c r="M36" i="43"/>
  <c r="I37" i="42"/>
  <c r="J37" i="42" s="1"/>
  <c r="P37" i="42" s="1"/>
  <c r="I34" i="42"/>
  <c r="J34" i="42" s="1"/>
  <c r="P34" i="42" s="1"/>
  <c r="H34" i="42"/>
  <c r="I35" i="42"/>
  <c r="J35" i="42" s="1"/>
  <c r="P35" i="42" s="1"/>
  <c r="I36" i="42"/>
  <c r="J36" i="42" s="1"/>
  <c r="P36" i="42" s="1"/>
  <c r="C37" i="42"/>
  <c r="M36" i="42"/>
  <c r="I38" i="42"/>
  <c r="H38" i="42"/>
  <c r="I37" i="41"/>
  <c r="J37" i="41" s="1"/>
  <c r="P37" i="41" s="1"/>
  <c r="I36" i="41"/>
  <c r="J36" i="41" s="1"/>
  <c r="P36" i="41" s="1"/>
  <c r="I35" i="41"/>
  <c r="J35" i="41" s="1"/>
  <c r="P35" i="41" s="1"/>
  <c r="H34" i="41"/>
  <c r="I34" i="41"/>
  <c r="J34" i="41" s="1"/>
  <c r="P34" i="41" s="1"/>
  <c r="I38" i="41"/>
  <c r="I39" i="41" s="1"/>
  <c r="I40" i="41" s="1"/>
  <c r="I41" i="41" s="1"/>
  <c r="I42" i="41" s="1"/>
  <c r="J42" i="41" s="1"/>
  <c r="P42" i="41" s="1"/>
  <c r="J38" i="41"/>
  <c r="P38" i="41" s="1"/>
  <c r="J39" i="41"/>
  <c r="P39" i="41" s="1"/>
  <c r="C37" i="41"/>
  <c r="M36" i="41"/>
  <c r="C37" i="40"/>
  <c r="M36" i="40"/>
  <c r="I38" i="40"/>
  <c r="H38" i="40"/>
  <c r="I37" i="40"/>
  <c r="J37" i="40" s="1"/>
  <c r="P37" i="40" s="1"/>
  <c r="I34" i="40"/>
  <c r="J34" i="40" s="1"/>
  <c r="P34" i="40" s="1"/>
  <c r="H34" i="40"/>
  <c r="I35" i="40"/>
  <c r="J35" i="40" s="1"/>
  <c r="P35" i="40" s="1"/>
  <c r="I36" i="40"/>
  <c r="J36" i="40" s="1"/>
  <c r="P36" i="40" s="1"/>
  <c r="I37" i="39"/>
  <c r="J37" i="39" s="1"/>
  <c r="P37" i="39" s="1"/>
  <c r="I35" i="39"/>
  <c r="J35" i="39" s="1"/>
  <c r="P35" i="39" s="1"/>
  <c r="I36" i="39"/>
  <c r="J36" i="39" s="1"/>
  <c r="P36" i="39" s="1"/>
  <c r="I34" i="39"/>
  <c r="J34" i="39" s="1"/>
  <c r="P34" i="39" s="1"/>
  <c r="H34" i="39"/>
  <c r="I38" i="39"/>
  <c r="H38" i="39"/>
  <c r="M36" i="39"/>
  <c r="C37" i="39"/>
  <c r="I38" i="38"/>
  <c r="H38" i="38"/>
  <c r="I37" i="38"/>
  <c r="J37" i="38" s="1"/>
  <c r="P37" i="38" s="1"/>
  <c r="H34" i="38"/>
  <c r="I35" i="38"/>
  <c r="J35" i="38" s="1"/>
  <c r="P35" i="38" s="1"/>
  <c r="I36" i="38"/>
  <c r="J36" i="38" s="1"/>
  <c r="P36" i="38" s="1"/>
  <c r="I34" i="38"/>
  <c r="J34" i="38" s="1"/>
  <c r="P34" i="38" s="1"/>
  <c r="C37" i="38"/>
  <c r="M36" i="38"/>
  <c r="H38" i="37"/>
  <c r="I39" i="37"/>
  <c r="I40" i="37" s="1"/>
  <c r="I41" i="37" s="1"/>
  <c r="J38" i="37"/>
  <c r="P38" i="37" s="1"/>
  <c r="I35" i="37"/>
  <c r="J35" i="37" s="1"/>
  <c r="P35" i="37" s="1"/>
  <c r="I37" i="37"/>
  <c r="J37" i="37" s="1"/>
  <c r="P37" i="37" s="1"/>
  <c r="I36" i="37"/>
  <c r="J36" i="37" s="1"/>
  <c r="P36" i="37" s="1"/>
  <c r="C37" i="37"/>
  <c r="M36" i="37"/>
  <c r="I37" i="36"/>
  <c r="J37" i="36" s="1"/>
  <c r="P37" i="36" s="1"/>
  <c r="I34" i="36"/>
  <c r="J34" i="36" s="1"/>
  <c r="P34" i="36" s="1"/>
  <c r="H34" i="36"/>
  <c r="I35" i="36"/>
  <c r="J35" i="36" s="1"/>
  <c r="P35" i="36" s="1"/>
  <c r="I36" i="36"/>
  <c r="J36" i="36" s="1"/>
  <c r="P36" i="36" s="1"/>
  <c r="I38" i="36"/>
  <c r="H38" i="36"/>
  <c r="C37" i="36"/>
  <c r="M36" i="36"/>
  <c r="I35" i="35"/>
  <c r="J35" i="35" s="1"/>
  <c r="P35" i="35" s="1"/>
  <c r="I36" i="35"/>
  <c r="J36" i="35" s="1"/>
  <c r="P36" i="35" s="1"/>
  <c r="I37" i="35"/>
  <c r="J37" i="35" s="1"/>
  <c r="P37" i="35" s="1"/>
  <c r="I34" i="35"/>
  <c r="J34" i="35" s="1"/>
  <c r="P34" i="35" s="1"/>
  <c r="H34" i="35"/>
  <c r="M36" i="35"/>
  <c r="C37" i="35"/>
  <c r="I38" i="35"/>
  <c r="H38" i="35"/>
  <c r="I36" i="34"/>
  <c r="H34" i="34"/>
  <c r="C37" i="34"/>
  <c r="M36" i="34"/>
  <c r="I38" i="34"/>
  <c r="I39" i="34" s="1"/>
  <c r="H38" i="34"/>
  <c r="I35" i="34"/>
  <c r="J35" i="34" s="1"/>
  <c r="P35" i="34" s="1"/>
  <c r="J36" i="34"/>
  <c r="P36" i="34" s="1"/>
  <c r="I37" i="34"/>
  <c r="J37" i="34" s="1"/>
  <c r="P37" i="34" s="1"/>
  <c r="H38" i="33"/>
  <c r="I38" i="33"/>
  <c r="I35" i="33"/>
  <c r="J35" i="33" s="1"/>
  <c r="P35" i="33" s="1"/>
  <c r="I36" i="33"/>
  <c r="J36" i="33" s="1"/>
  <c r="P36" i="33" s="1"/>
  <c r="H34" i="33"/>
  <c r="I37" i="33"/>
  <c r="J37" i="33" s="1"/>
  <c r="P37" i="33" s="1"/>
  <c r="I34" i="33"/>
  <c r="J34" i="33" s="1"/>
  <c r="P34" i="33" s="1"/>
  <c r="C37" i="33"/>
  <c r="M36" i="33"/>
  <c r="I36" i="32"/>
  <c r="I38" i="32"/>
  <c r="H38" i="32"/>
  <c r="C37" i="32"/>
  <c r="M36" i="32"/>
  <c r="I37" i="32"/>
  <c r="J37" i="32" s="1"/>
  <c r="P37" i="32" s="1"/>
  <c r="I35" i="32"/>
  <c r="J35" i="32" s="1"/>
  <c r="P35" i="32" s="1"/>
  <c r="J36" i="32"/>
  <c r="P36" i="32" s="1"/>
  <c r="I38" i="31"/>
  <c r="H38" i="31"/>
  <c r="C37" i="31"/>
  <c r="M36" i="31"/>
  <c r="I37" i="31"/>
  <c r="J37" i="31" s="1"/>
  <c r="P37" i="31" s="1"/>
  <c r="I35" i="31"/>
  <c r="J35" i="31" s="1"/>
  <c r="P35" i="31" s="1"/>
  <c r="I36" i="31"/>
  <c r="J36" i="31" s="1"/>
  <c r="P36" i="31" s="1"/>
  <c r="I34" i="31"/>
  <c r="J34" i="31" s="1"/>
  <c r="P34" i="31" s="1"/>
  <c r="H34" i="31"/>
  <c r="J41" i="30"/>
  <c r="P41" i="30" s="1"/>
  <c r="J38" i="30"/>
  <c r="P38" i="30" s="1"/>
  <c r="J40" i="30"/>
  <c r="P40" i="30" s="1"/>
  <c r="C37" i="30"/>
  <c r="M36" i="30"/>
  <c r="J36" i="30"/>
  <c r="P36" i="30" s="1"/>
  <c r="J39" i="30"/>
  <c r="P39" i="30" s="1"/>
  <c r="I37" i="29"/>
  <c r="J37" i="29" s="1"/>
  <c r="P37" i="29" s="1"/>
  <c r="I34" i="29"/>
  <c r="J34" i="29" s="1"/>
  <c r="P34" i="29" s="1"/>
  <c r="H34" i="29"/>
  <c r="I35" i="29"/>
  <c r="J35" i="29" s="1"/>
  <c r="P35" i="29" s="1"/>
  <c r="I36" i="29"/>
  <c r="J36" i="29" s="1"/>
  <c r="P36" i="29" s="1"/>
  <c r="C37" i="29"/>
  <c r="M36" i="29"/>
  <c r="I38" i="29"/>
  <c r="H38" i="29"/>
  <c r="I35" i="28"/>
  <c r="J35" i="28" s="1"/>
  <c r="P35" i="28" s="1"/>
  <c r="I36" i="28"/>
  <c r="J36" i="28" s="1"/>
  <c r="P36" i="28" s="1"/>
  <c r="H34" i="28"/>
  <c r="I37" i="28"/>
  <c r="J37" i="28" s="1"/>
  <c r="P37" i="28" s="1"/>
  <c r="I34" i="28"/>
  <c r="J34" i="28" s="1"/>
  <c r="P34" i="28" s="1"/>
  <c r="C37" i="28"/>
  <c r="M36" i="28"/>
  <c r="H38" i="28"/>
  <c r="I38" i="28"/>
  <c r="H34" i="27"/>
  <c r="I34" i="27"/>
  <c r="J34" i="27" s="1"/>
  <c r="P34" i="27" s="1"/>
  <c r="I37" i="27"/>
  <c r="J37" i="27" s="1"/>
  <c r="P37" i="27" s="1"/>
  <c r="I35" i="27"/>
  <c r="J35" i="27" s="1"/>
  <c r="P35" i="27" s="1"/>
  <c r="I36" i="27"/>
  <c r="J36" i="27" s="1"/>
  <c r="P36" i="27" s="1"/>
  <c r="H38" i="27"/>
  <c r="I38" i="27"/>
  <c r="C37" i="27"/>
  <c r="M36" i="27"/>
  <c r="C38" i="46" l="1"/>
  <c r="M37" i="46"/>
  <c r="I39" i="46"/>
  <c r="J38" i="46"/>
  <c r="P38" i="46" s="1"/>
  <c r="I39" i="45"/>
  <c r="J38" i="45"/>
  <c r="P38" i="45" s="1"/>
  <c r="C38" i="45"/>
  <c r="M37" i="45"/>
  <c r="I39" i="44"/>
  <c r="J38" i="44"/>
  <c r="P38" i="44" s="1"/>
  <c r="C39" i="44"/>
  <c r="M38" i="44"/>
  <c r="J40" i="43"/>
  <c r="P40" i="43" s="1"/>
  <c r="J39" i="43"/>
  <c r="P39" i="43" s="1"/>
  <c r="I42" i="43"/>
  <c r="J42" i="43" s="1"/>
  <c r="P42" i="43" s="1"/>
  <c r="J41" i="43"/>
  <c r="P41" i="43" s="1"/>
  <c r="M37" i="43"/>
  <c r="C38" i="43"/>
  <c r="I39" i="42"/>
  <c r="J38" i="42"/>
  <c r="P38" i="42" s="1"/>
  <c r="C38" i="42"/>
  <c r="M37" i="42"/>
  <c r="J41" i="41"/>
  <c r="P41" i="41" s="1"/>
  <c r="J40" i="41"/>
  <c r="P40" i="41" s="1"/>
  <c r="C38" i="41"/>
  <c r="M37" i="41"/>
  <c r="I39" i="40"/>
  <c r="J38" i="40"/>
  <c r="P38" i="40" s="1"/>
  <c r="M37" i="40"/>
  <c r="C38" i="40"/>
  <c r="I39" i="39"/>
  <c r="J38" i="39"/>
  <c r="P38" i="39" s="1"/>
  <c r="C38" i="39"/>
  <c r="M37" i="39"/>
  <c r="C38" i="38"/>
  <c r="M37" i="38"/>
  <c r="I39" i="38"/>
  <c r="J38" i="38"/>
  <c r="P38" i="38" s="1"/>
  <c r="I42" i="37"/>
  <c r="J42" i="37" s="1"/>
  <c r="P42" i="37" s="1"/>
  <c r="J41" i="37"/>
  <c r="P41" i="37" s="1"/>
  <c r="J40" i="37"/>
  <c r="P40" i="37" s="1"/>
  <c r="J39" i="37"/>
  <c r="P39" i="37" s="1"/>
  <c r="C38" i="37"/>
  <c r="M37" i="37"/>
  <c r="I39" i="36"/>
  <c r="J38" i="36"/>
  <c r="P38" i="36" s="1"/>
  <c r="C38" i="36"/>
  <c r="M37" i="36"/>
  <c r="C38" i="35"/>
  <c r="M37" i="35"/>
  <c r="I39" i="35"/>
  <c r="J38" i="35"/>
  <c r="P38" i="35" s="1"/>
  <c r="J38" i="34"/>
  <c r="P38" i="34" s="1"/>
  <c r="I40" i="34"/>
  <c r="J39" i="34"/>
  <c r="P39" i="34" s="1"/>
  <c r="C38" i="34"/>
  <c r="M37" i="34"/>
  <c r="I39" i="33"/>
  <c r="J38" i="33"/>
  <c r="P38" i="33" s="1"/>
  <c r="C38" i="33"/>
  <c r="M37" i="33"/>
  <c r="C38" i="32"/>
  <c r="M37" i="32"/>
  <c r="I39" i="32"/>
  <c r="J38" i="32"/>
  <c r="P38" i="32" s="1"/>
  <c r="I39" i="31"/>
  <c r="J38" i="31"/>
  <c r="P38" i="31" s="1"/>
  <c r="M37" i="31"/>
  <c r="C38" i="31"/>
  <c r="C38" i="30"/>
  <c r="M37" i="30"/>
  <c r="I39" i="29"/>
  <c r="J38" i="29"/>
  <c r="P38" i="29" s="1"/>
  <c r="C38" i="29"/>
  <c r="M37" i="29"/>
  <c r="I39" i="28"/>
  <c r="J38" i="28"/>
  <c r="P38" i="28" s="1"/>
  <c r="C38" i="28"/>
  <c r="M37" i="28"/>
  <c r="C38" i="27"/>
  <c r="M37" i="27"/>
  <c r="I39" i="27"/>
  <c r="J38" i="27"/>
  <c r="P38" i="27" s="1"/>
  <c r="I40" i="46" l="1"/>
  <c r="J39" i="46"/>
  <c r="P39" i="46" s="1"/>
  <c r="C39" i="46"/>
  <c r="M38" i="46"/>
  <c r="I40" i="45"/>
  <c r="J39" i="45"/>
  <c r="P39" i="45" s="1"/>
  <c r="C39" i="45"/>
  <c r="M38" i="45"/>
  <c r="I40" i="44"/>
  <c r="J39" i="44"/>
  <c r="P39" i="44" s="1"/>
  <c r="C40" i="44"/>
  <c r="M39" i="44"/>
  <c r="M38" i="43"/>
  <c r="C39" i="43"/>
  <c r="C39" i="42"/>
  <c r="M38" i="42"/>
  <c r="I40" i="42"/>
  <c r="J39" i="42"/>
  <c r="P39" i="42" s="1"/>
  <c r="C39" i="41"/>
  <c r="M38" i="41"/>
  <c r="M38" i="40"/>
  <c r="C39" i="40"/>
  <c r="I40" i="40"/>
  <c r="J39" i="40"/>
  <c r="P39" i="40" s="1"/>
  <c r="I40" i="39"/>
  <c r="J39" i="39"/>
  <c r="P39" i="39" s="1"/>
  <c r="C39" i="39"/>
  <c r="M38" i="39"/>
  <c r="C39" i="38"/>
  <c r="M38" i="38"/>
  <c r="I40" i="38"/>
  <c r="J39" i="38"/>
  <c r="P39" i="38" s="1"/>
  <c r="C39" i="37"/>
  <c r="M38" i="37"/>
  <c r="M38" i="36"/>
  <c r="C39" i="36"/>
  <c r="I40" i="36"/>
  <c r="J39" i="36"/>
  <c r="P39" i="36" s="1"/>
  <c r="C39" i="35"/>
  <c r="M38" i="35"/>
  <c r="I40" i="35"/>
  <c r="J39" i="35"/>
  <c r="P39" i="35" s="1"/>
  <c r="I41" i="34"/>
  <c r="J40" i="34"/>
  <c r="P40" i="34" s="1"/>
  <c r="C39" i="34"/>
  <c r="M38" i="34"/>
  <c r="I40" i="33"/>
  <c r="J39" i="33"/>
  <c r="P39" i="33" s="1"/>
  <c r="C39" i="33"/>
  <c r="M38" i="33"/>
  <c r="I40" i="32"/>
  <c r="J39" i="32"/>
  <c r="P39" i="32" s="1"/>
  <c r="C39" i="32"/>
  <c r="M38" i="32"/>
  <c r="I40" i="31"/>
  <c r="J39" i="31"/>
  <c r="P39" i="31" s="1"/>
  <c r="C39" i="31"/>
  <c r="M38" i="31"/>
  <c r="C39" i="30"/>
  <c r="M38" i="30"/>
  <c r="M38" i="29"/>
  <c r="C39" i="29"/>
  <c r="I40" i="29"/>
  <c r="J39" i="29"/>
  <c r="P39" i="29" s="1"/>
  <c r="C39" i="28"/>
  <c r="M38" i="28"/>
  <c r="I40" i="28"/>
  <c r="J39" i="28"/>
  <c r="P39" i="28" s="1"/>
  <c r="C39" i="27"/>
  <c r="M38" i="27"/>
  <c r="I40" i="27"/>
  <c r="J39" i="27"/>
  <c r="P39" i="27" s="1"/>
  <c r="M39" i="46" l="1"/>
  <c r="C40" i="46"/>
  <c r="I41" i="46"/>
  <c r="J40" i="46"/>
  <c r="P40" i="46" s="1"/>
  <c r="I41" i="45"/>
  <c r="J40" i="45"/>
  <c r="P40" i="45" s="1"/>
  <c r="M39" i="45"/>
  <c r="C40" i="45"/>
  <c r="M40" i="44"/>
  <c r="C41" i="44"/>
  <c r="I41" i="44"/>
  <c r="J40" i="44"/>
  <c r="P40" i="44" s="1"/>
  <c r="M39" i="43"/>
  <c r="C40" i="43"/>
  <c r="I41" i="42"/>
  <c r="J40" i="42"/>
  <c r="P40" i="42" s="1"/>
  <c r="M39" i="42"/>
  <c r="C40" i="42"/>
  <c r="M39" i="41"/>
  <c r="C40" i="41"/>
  <c r="M39" i="40"/>
  <c r="C40" i="40"/>
  <c r="I41" i="40"/>
  <c r="J40" i="40"/>
  <c r="P40" i="40" s="1"/>
  <c r="C40" i="39"/>
  <c r="M39" i="39"/>
  <c r="I41" i="39"/>
  <c r="J40" i="39"/>
  <c r="P40" i="39" s="1"/>
  <c r="I41" i="38"/>
  <c r="J40" i="38"/>
  <c r="P40" i="38" s="1"/>
  <c r="M39" i="38"/>
  <c r="C40" i="38"/>
  <c r="C40" i="37"/>
  <c r="M39" i="37"/>
  <c r="I41" i="36"/>
  <c r="J40" i="36"/>
  <c r="P40" i="36" s="1"/>
  <c r="M39" i="36"/>
  <c r="C40" i="36"/>
  <c r="C40" i="35"/>
  <c r="M39" i="35"/>
  <c r="I41" i="35"/>
  <c r="J40" i="35"/>
  <c r="P40" i="35" s="1"/>
  <c r="M39" i="34"/>
  <c r="C40" i="34"/>
  <c r="I42" i="34"/>
  <c r="J42" i="34" s="1"/>
  <c r="P42" i="34" s="1"/>
  <c r="J41" i="34"/>
  <c r="P41" i="34" s="1"/>
  <c r="M39" i="33"/>
  <c r="C40" i="33"/>
  <c r="I41" i="33"/>
  <c r="J40" i="33"/>
  <c r="P40" i="33" s="1"/>
  <c r="I41" i="32"/>
  <c r="J40" i="32"/>
  <c r="P40" i="32" s="1"/>
  <c r="M39" i="32"/>
  <c r="C40" i="32"/>
  <c r="M39" i="31"/>
  <c r="C40" i="31"/>
  <c r="I41" i="31"/>
  <c r="J40" i="31"/>
  <c r="P40" i="31" s="1"/>
  <c r="M39" i="30"/>
  <c r="C40" i="30"/>
  <c r="M39" i="29"/>
  <c r="C40" i="29"/>
  <c r="I41" i="29"/>
  <c r="J40" i="29"/>
  <c r="P40" i="29" s="1"/>
  <c r="M39" i="28"/>
  <c r="C40" i="28"/>
  <c r="I41" i="28"/>
  <c r="J40" i="28"/>
  <c r="P40" i="28" s="1"/>
  <c r="M39" i="27"/>
  <c r="C40" i="27"/>
  <c r="I41" i="27"/>
  <c r="J40" i="27"/>
  <c r="P40" i="27" s="1"/>
  <c r="I42" i="46" l="1"/>
  <c r="J42" i="46" s="1"/>
  <c r="P42" i="46" s="1"/>
  <c r="J41" i="46"/>
  <c r="P41" i="46" s="1"/>
  <c r="C41" i="46"/>
  <c r="M40" i="46"/>
  <c r="C41" i="45"/>
  <c r="M40" i="45"/>
  <c r="I42" i="45"/>
  <c r="J42" i="45" s="1"/>
  <c r="P42" i="45" s="1"/>
  <c r="J41" i="45"/>
  <c r="P41" i="45" s="1"/>
  <c r="I42" i="44"/>
  <c r="J42" i="44" s="1"/>
  <c r="P42" i="44" s="1"/>
  <c r="J41" i="44"/>
  <c r="P41" i="44" s="1"/>
  <c r="C42" i="44"/>
  <c r="M42" i="44" s="1"/>
  <c r="M41" i="44"/>
  <c r="C41" i="43"/>
  <c r="M40" i="43"/>
  <c r="I42" i="42"/>
  <c r="J42" i="42" s="1"/>
  <c r="P42" i="42" s="1"/>
  <c r="J41" i="42"/>
  <c r="P41" i="42" s="1"/>
  <c r="C41" i="42"/>
  <c r="M40" i="42"/>
  <c r="C41" i="41"/>
  <c r="M40" i="41"/>
  <c r="I42" i="40"/>
  <c r="J42" i="40" s="1"/>
  <c r="P42" i="40" s="1"/>
  <c r="J41" i="40"/>
  <c r="P41" i="40" s="1"/>
  <c r="C41" i="40"/>
  <c r="M40" i="40"/>
  <c r="I42" i="39"/>
  <c r="J42" i="39" s="1"/>
  <c r="P42" i="39" s="1"/>
  <c r="J41" i="39"/>
  <c r="P41" i="39" s="1"/>
  <c r="M40" i="39"/>
  <c r="C41" i="39"/>
  <c r="I42" i="38"/>
  <c r="J42" i="38" s="1"/>
  <c r="P42" i="38" s="1"/>
  <c r="J41" i="38"/>
  <c r="P41" i="38" s="1"/>
  <c r="C41" i="38"/>
  <c r="M40" i="38"/>
  <c r="C41" i="37"/>
  <c r="M40" i="37"/>
  <c r="C41" i="36"/>
  <c r="M40" i="36"/>
  <c r="I42" i="36"/>
  <c r="J42" i="36" s="1"/>
  <c r="P42" i="36" s="1"/>
  <c r="J41" i="36"/>
  <c r="P41" i="36" s="1"/>
  <c r="M40" i="35"/>
  <c r="C41" i="35"/>
  <c r="I42" i="35"/>
  <c r="J42" i="35" s="1"/>
  <c r="P42" i="35" s="1"/>
  <c r="J41" i="35"/>
  <c r="P41" i="35" s="1"/>
  <c r="C41" i="34"/>
  <c r="M40" i="34"/>
  <c r="M40" i="33"/>
  <c r="C41" i="33"/>
  <c r="I42" i="33"/>
  <c r="J42" i="33" s="1"/>
  <c r="P42" i="33" s="1"/>
  <c r="J41" i="33"/>
  <c r="P41" i="33" s="1"/>
  <c r="I42" i="32"/>
  <c r="J42" i="32" s="1"/>
  <c r="P42" i="32" s="1"/>
  <c r="J41" i="32"/>
  <c r="P41" i="32" s="1"/>
  <c r="C41" i="32"/>
  <c r="M40" i="32"/>
  <c r="M40" i="31"/>
  <c r="C41" i="31"/>
  <c r="I42" i="31"/>
  <c r="J42" i="31" s="1"/>
  <c r="P42" i="31" s="1"/>
  <c r="J41" i="31"/>
  <c r="P41" i="31" s="1"/>
  <c r="C41" i="30"/>
  <c r="M40" i="30"/>
  <c r="C41" i="29"/>
  <c r="M40" i="29"/>
  <c r="I42" i="29"/>
  <c r="J42" i="29" s="1"/>
  <c r="P42" i="29" s="1"/>
  <c r="J41" i="29"/>
  <c r="P41" i="29" s="1"/>
  <c r="M40" i="28"/>
  <c r="C41" i="28"/>
  <c r="I42" i="28"/>
  <c r="J42" i="28" s="1"/>
  <c r="P42" i="28" s="1"/>
  <c r="J41" i="28"/>
  <c r="P41" i="28" s="1"/>
  <c r="C41" i="27"/>
  <c r="M40" i="27"/>
  <c r="I42" i="27"/>
  <c r="J42" i="27" s="1"/>
  <c r="P42" i="27" s="1"/>
  <c r="J41" i="27"/>
  <c r="P41" i="27" s="1"/>
  <c r="C42" i="46" l="1"/>
  <c r="M42" i="46" s="1"/>
  <c r="M41" i="46"/>
  <c r="C42" i="45"/>
  <c r="M42" i="45" s="1"/>
  <c r="M41" i="45"/>
  <c r="M41" i="43"/>
  <c r="C42" i="43"/>
  <c r="M42" i="43" s="1"/>
  <c r="C42" i="42"/>
  <c r="M42" i="42" s="1"/>
  <c r="M41" i="42"/>
  <c r="C42" i="41"/>
  <c r="M42" i="41" s="1"/>
  <c r="M41" i="41"/>
  <c r="C42" i="40"/>
  <c r="M42" i="40" s="1"/>
  <c r="M41" i="40"/>
  <c r="C42" i="39"/>
  <c r="M42" i="39" s="1"/>
  <c r="M41" i="39"/>
  <c r="C42" i="38"/>
  <c r="M42" i="38" s="1"/>
  <c r="M41" i="38"/>
  <c r="C42" i="37"/>
  <c r="M42" i="37" s="1"/>
  <c r="M41" i="37"/>
  <c r="C42" i="36"/>
  <c r="M42" i="36" s="1"/>
  <c r="M41" i="36"/>
  <c r="C42" i="35"/>
  <c r="M42" i="35" s="1"/>
  <c r="M41" i="35"/>
  <c r="C42" i="34"/>
  <c r="M42" i="34" s="1"/>
  <c r="M41" i="34"/>
  <c r="C42" i="33"/>
  <c r="M42" i="33" s="1"/>
  <c r="M41" i="33"/>
  <c r="C42" i="32"/>
  <c r="M42" i="32" s="1"/>
  <c r="M41" i="32"/>
  <c r="C42" i="31"/>
  <c r="M42" i="31" s="1"/>
  <c r="M41" i="31"/>
  <c r="C42" i="30"/>
  <c r="M42" i="30" s="1"/>
  <c r="M41" i="30"/>
  <c r="C42" i="29"/>
  <c r="M42" i="29" s="1"/>
  <c r="M41" i="29"/>
  <c r="C42" i="28"/>
  <c r="M42" i="28" s="1"/>
  <c r="M41" i="28"/>
  <c r="C42" i="27"/>
  <c r="M42" i="27" s="1"/>
  <c r="M41" i="27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F34" i="1" s="1"/>
  <c r="D34" i="1"/>
  <c r="D35" i="1"/>
  <c r="D36" i="1"/>
  <c r="D37" i="1"/>
  <c r="D38" i="1"/>
  <c r="D39" i="1"/>
  <c r="N39" i="1" s="1"/>
  <c r="D40" i="1"/>
  <c r="F40" i="1" s="1"/>
  <c r="D41" i="1"/>
  <c r="D42" i="1"/>
  <c r="N42" i="1" s="1"/>
  <c r="N41" i="1"/>
  <c r="O38" i="1"/>
  <c r="N38" i="1"/>
  <c r="F38" i="1"/>
  <c r="N37" i="1"/>
  <c r="F36" i="1"/>
  <c r="N36" i="1"/>
  <c r="N35" i="1"/>
  <c r="F35" i="1"/>
  <c r="O34" i="1"/>
  <c r="N34" i="1"/>
  <c r="M34" i="1"/>
  <c r="C34" i="1"/>
  <c r="C35" i="1" s="1"/>
  <c r="F39" i="1" l="1"/>
  <c r="N40" i="1"/>
  <c r="F42" i="1"/>
  <c r="M35" i="1"/>
  <c r="C36" i="1"/>
  <c r="G38" i="1"/>
  <c r="G34" i="1"/>
  <c r="F37" i="1"/>
  <c r="F41" i="1"/>
  <c r="I27" i="5"/>
  <c r="H27" i="5"/>
  <c r="G27" i="5"/>
  <c r="F27" i="5"/>
  <c r="E27" i="5"/>
  <c r="D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D24" i="5"/>
  <c r="I23" i="5"/>
  <c r="H23" i="5"/>
  <c r="G23" i="5"/>
  <c r="F23" i="5"/>
  <c r="E23" i="5"/>
  <c r="D23" i="5"/>
  <c r="I22" i="5"/>
  <c r="H22" i="5"/>
  <c r="G22" i="5"/>
  <c r="F22" i="5"/>
  <c r="E22" i="5"/>
  <c r="D22" i="5"/>
  <c r="I21" i="5"/>
  <c r="H21" i="5"/>
  <c r="G21" i="5"/>
  <c r="F21" i="5"/>
  <c r="E21" i="5"/>
  <c r="D21" i="5"/>
  <c r="I20" i="5"/>
  <c r="H20" i="5"/>
  <c r="G20" i="5"/>
  <c r="F20" i="5"/>
  <c r="E20" i="5"/>
  <c r="D20" i="5"/>
  <c r="I19" i="5"/>
  <c r="H19" i="5"/>
  <c r="G19" i="5"/>
  <c r="F19" i="5"/>
  <c r="E19" i="5"/>
  <c r="D19" i="5"/>
  <c r="I18" i="5"/>
  <c r="H18" i="5"/>
  <c r="G18" i="5"/>
  <c r="F18" i="5"/>
  <c r="E18" i="5"/>
  <c r="D18" i="5"/>
  <c r="I17" i="5"/>
  <c r="H17" i="5"/>
  <c r="G17" i="5"/>
  <c r="F17" i="5"/>
  <c r="E17" i="5"/>
  <c r="D17" i="5"/>
  <c r="I16" i="5"/>
  <c r="H16" i="5"/>
  <c r="G16" i="5"/>
  <c r="F16" i="5"/>
  <c r="E16" i="5"/>
  <c r="D16" i="5"/>
  <c r="I15" i="5"/>
  <c r="H15" i="5"/>
  <c r="G15" i="5"/>
  <c r="F15" i="5"/>
  <c r="E15" i="5"/>
  <c r="D15" i="5"/>
  <c r="I14" i="5"/>
  <c r="H14" i="5"/>
  <c r="G14" i="5"/>
  <c r="F14" i="5"/>
  <c r="E14" i="5"/>
  <c r="D14" i="5"/>
  <c r="I13" i="5"/>
  <c r="H13" i="5"/>
  <c r="G13" i="5"/>
  <c r="F13" i="5"/>
  <c r="E13" i="5"/>
  <c r="D13" i="5"/>
  <c r="I12" i="5"/>
  <c r="H12" i="5"/>
  <c r="G12" i="5"/>
  <c r="F12" i="5"/>
  <c r="E12" i="5"/>
  <c r="D12" i="5"/>
  <c r="I11" i="5"/>
  <c r="H11" i="5"/>
  <c r="G11" i="5"/>
  <c r="F11" i="5"/>
  <c r="E11" i="5"/>
  <c r="D11" i="5"/>
  <c r="I10" i="5"/>
  <c r="H10" i="5"/>
  <c r="G10" i="5"/>
  <c r="F10" i="5"/>
  <c r="E10" i="5"/>
  <c r="D10" i="5"/>
  <c r="I9" i="5"/>
  <c r="H9" i="5"/>
  <c r="G9" i="5"/>
  <c r="F9" i="5"/>
  <c r="E9" i="5"/>
  <c r="D9" i="5"/>
  <c r="I8" i="5"/>
  <c r="H8" i="5"/>
  <c r="G8" i="5"/>
  <c r="F8" i="5"/>
  <c r="E8" i="5"/>
  <c r="D8" i="5"/>
  <c r="I7" i="5"/>
  <c r="H7" i="5"/>
  <c r="G7" i="5"/>
  <c r="F7" i="5"/>
  <c r="E7" i="5"/>
  <c r="D7" i="5"/>
  <c r="I27" i="26"/>
  <c r="H27" i="26"/>
  <c r="G27" i="26"/>
  <c r="F27" i="26"/>
  <c r="E27" i="26"/>
  <c r="D27" i="26"/>
  <c r="I26" i="26"/>
  <c r="H26" i="26"/>
  <c r="G26" i="26"/>
  <c r="F26" i="26"/>
  <c r="E26" i="26"/>
  <c r="D26" i="26"/>
  <c r="I25" i="26"/>
  <c r="H25" i="26"/>
  <c r="G25" i="26"/>
  <c r="F25" i="26"/>
  <c r="E25" i="26"/>
  <c r="D25" i="26"/>
  <c r="I24" i="26"/>
  <c r="H24" i="26"/>
  <c r="G24" i="26"/>
  <c r="F24" i="26"/>
  <c r="E24" i="26"/>
  <c r="D24" i="26"/>
  <c r="I23" i="26"/>
  <c r="H23" i="26"/>
  <c r="G23" i="26"/>
  <c r="F23" i="26"/>
  <c r="E23" i="26"/>
  <c r="D23" i="26"/>
  <c r="I22" i="26"/>
  <c r="H22" i="26"/>
  <c r="G22" i="26"/>
  <c r="F22" i="26"/>
  <c r="E22" i="26"/>
  <c r="D22" i="26"/>
  <c r="I21" i="26"/>
  <c r="H21" i="26"/>
  <c r="G21" i="26"/>
  <c r="F21" i="26"/>
  <c r="E21" i="26"/>
  <c r="D21" i="26"/>
  <c r="I20" i="26"/>
  <c r="H20" i="26"/>
  <c r="G20" i="26"/>
  <c r="F20" i="26"/>
  <c r="E20" i="26"/>
  <c r="D20" i="26"/>
  <c r="I19" i="26"/>
  <c r="H19" i="26"/>
  <c r="G19" i="26"/>
  <c r="F19" i="26"/>
  <c r="E19" i="26"/>
  <c r="D19" i="26"/>
  <c r="I18" i="26"/>
  <c r="H18" i="26"/>
  <c r="G18" i="26"/>
  <c r="F18" i="26"/>
  <c r="E18" i="26"/>
  <c r="D18" i="26"/>
  <c r="I17" i="26"/>
  <c r="H17" i="26"/>
  <c r="G17" i="26"/>
  <c r="F17" i="26"/>
  <c r="E17" i="26"/>
  <c r="D17" i="26"/>
  <c r="I16" i="26"/>
  <c r="H16" i="26"/>
  <c r="G16" i="26"/>
  <c r="F16" i="26"/>
  <c r="E16" i="26"/>
  <c r="D16" i="26"/>
  <c r="I15" i="26"/>
  <c r="H15" i="26"/>
  <c r="G15" i="26"/>
  <c r="F15" i="26"/>
  <c r="E15" i="26"/>
  <c r="D15" i="26"/>
  <c r="I14" i="26"/>
  <c r="H14" i="26"/>
  <c r="G14" i="26"/>
  <c r="F14" i="26"/>
  <c r="E14" i="26"/>
  <c r="D14" i="26"/>
  <c r="I13" i="26"/>
  <c r="H13" i="26"/>
  <c r="G13" i="26"/>
  <c r="F13" i="26"/>
  <c r="E13" i="26"/>
  <c r="D13" i="26"/>
  <c r="I12" i="26"/>
  <c r="H12" i="26"/>
  <c r="G12" i="26"/>
  <c r="F12" i="26"/>
  <c r="E12" i="26"/>
  <c r="D12" i="26"/>
  <c r="I11" i="26"/>
  <c r="H11" i="26"/>
  <c r="G11" i="26"/>
  <c r="F11" i="26"/>
  <c r="E11" i="26"/>
  <c r="D11" i="26"/>
  <c r="I10" i="26"/>
  <c r="H10" i="26"/>
  <c r="G10" i="26"/>
  <c r="F10" i="26"/>
  <c r="E10" i="26"/>
  <c r="D10" i="26"/>
  <c r="I9" i="26"/>
  <c r="H9" i="26"/>
  <c r="G9" i="26"/>
  <c r="F9" i="26"/>
  <c r="E9" i="26"/>
  <c r="D9" i="26"/>
  <c r="I8" i="26"/>
  <c r="H8" i="26"/>
  <c r="G8" i="26"/>
  <c r="F8" i="26"/>
  <c r="E8" i="26"/>
  <c r="D8" i="26"/>
  <c r="I7" i="26"/>
  <c r="H7" i="26"/>
  <c r="G7" i="26"/>
  <c r="F7" i="26"/>
  <c r="E7" i="26"/>
  <c r="D7" i="26"/>
  <c r="M36" i="1" l="1"/>
  <c r="C37" i="1"/>
  <c r="I35" i="1"/>
  <c r="J35" i="1" s="1"/>
  <c r="P35" i="1" s="1"/>
  <c r="I36" i="1"/>
  <c r="J36" i="1" s="1"/>
  <c r="P36" i="1" s="1"/>
  <c r="I34" i="1"/>
  <c r="J34" i="1" s="1"/>
  <c r="P34" i="1" s="1"/>
  <c r="I37" i="1"/>
  <c r="J37" i="1" s="1"/>
  <c r="P37" i="1" s="1"/>
  <c r="H34" i="1"/>
  <c r="I38" i="1"/>
  <c r="H38" i="1"/>
  <c r="D33" i="26"/>
  <c r="E33" i="26"/>
  <c r="F33" i="26"/>
  <c r="G33" i="26"/>
  <c r="D34" i="26"/>
  <c r="E34" i="26"/>
  <c r="F34" i="26"/>
  <c r="G34" i="26"/>
  <c r="D35" i="26"/>
  <c r="E35" i="26"/>
  <c r="F35" i="26"/>
  <c r="G35" i="26"/>
  <c r="D36" i="26"/>
  <c r="E36" i="26"/>
  <c r="F36" i="26"/>
  <c r="G36" i="26"/>
  <c r="D37" i="26"/>
  <c r="E37" i="26"/>
  <c r="F37" i="26"/>
  <c r="G37" i="26"/>
  <c r="D38" i="26"/>
  <c r="E38" i="26"/>
  <c r="F38" i="26"/>
  <c r="G38" i="26"/>
  <c r="D39" i="26"/>
  <c r="E39" i="26"/>
  <c r="F39" i="26"/>
  <c r="G39" i="26"/>
  <c r="D40" i="26"/>
  <c r="E40" i="26"/>
  <c r="F40" i="26"/>
  <c r="G40" i="26"/>
  <c r="D41" i="26"/>
  <c r="E41" i="26"/>
  <c r="F41" i="26"/>
  <c r="G41" i="26"/>
  <c r="D42" i="26"/>
  <c r="E42" i="26"/>
  <c r="F42" i="26"/>
  <c r="G42" i="26"/>
  <c r="D43" i="26"/>
  <c r="E43" i="26"/>
  <c r="F43" i="26"/>
  <c r="G43" i="26"/>
  <c r="D44" i="26"/>
  <c r="E44" i="26"/>
  <c r="F44" i="26"/>
  <c r="G44" i="26"/>
  <c r="D45" i="26"/>
  <c r="E45" i="26"/>
  <c r="F45" i="26"/>
  <c r="G45" i="26"/>
  <c r="D46" i="26"/>
  <c r="E46" i="26"/>
  <c r="F46" i="26"/>
  <c r="G46" i="26"/>
  <c r="D47" i="26"/>
  <c r="E47" i="26"/>
  <c r="F47" i="26"/>
  <c r="G47" i="26"/>
  <c r="D48" i="26"/>
  <c r="E48" i="26"/>
  <c r="F48" i="26"/>
  <c r="G48" i="26"/>
  <c r="D49" i="26"/>
  <c r="E49" i="26"/>
  <c r="F49" i="26"/>
  <c r="G49" i="26"/>
  <c r="D50" i="26"/>
  <c r="E50" i="26"/>
  <c r="F50" i="26"/>
  <c r="G50" i="26"/>
  <c r="D51" i="26"/>
  <c r="E51" i="26"/>
  <c r="F51" i="26"/>
  <c r="G51" i="26"/>
  <c r="D52" i="26"/>
  <c r="E52" i="26"/>
  <c r="F52" i="26"/>
  <c r="G52" i="26"/>
  <c r="D53" i="26"/>
  <c r="E53" i="26"/>
  <c r="F53" i="26"/>
  <c r="G53" i="26"/>
  <c r="D54" i="26"/>
  <c r="E54" i="26"/>
  <c r="F54" i="26"/>
  <c r="G54" i="26"/>
  <c r="K54" i="26"/>
  <c r="D33" i="46"/>
  <c r="N33" i="46" s="1"/>
  <c r="D32" i="46"/>
  <c r="N32" i="46" s="1"/>
  <c r="D31" i="46"/>
  <c r="N31" i="46" s="1"/>
  <c r="D30" i="46"/>
  <c r="N30" i="46" s="1"/>
  <c r="D29" i="46"/>
  <c r="N29" i="46" s="1"/>
  <c r="D28" i="46"/>
  <c r="N28" i="46" s="1"/>
  <c r="D27" i="46"/>
  <c r="N27" i="46" s="1"/>
  <c r="D26" i="46"/>
  <c r="N26" i="46" s="1"/>
  <c r="D25" i="46"/>
  <c r="N25" i="46" s="1"/>
  <c r="D24" i="46"/>
  <c r="N24" i="46" s="1"/>
  <c r="D23" i="46"/>
  <c r="N23" i="46" s="1"/>
  <c r="D22" i="46"/>
  <c r="N22" i="46" s="1"/>
  <c r="D21" i="46"/>
  <c r="N21" i="46" s="1"/>
  <c r="D20" i="46"/>
  <c r="N20" i="46" s="1"/>
  <c r="D19" i="46"/>
  <c r="N19" i="46" s="1"/>
  <c r="D18" i="46"/>
  <c r="N18" i="46" s="1"/>
  <c r="D17" i="46"/>
  <c r="N17" i="46" s="1"/>
  <c r="D16" i="46"/>
  <c r="N16" i="46" s="1"/>
  <c r="D15" i="46"/>
  <c r="N15" i="46" s="1"/>
  <c r="D14" i="46"/>
  <c r="N14" i="46" s="1"/>
  <c r="D13" i="46"/>
  <c r="N13" i="46" s="1"/>
  <c r="D12" i="46"/>
  <c r="N12" i="46" s="1"/>
  <c r="D11" i="46"/>
  <c r="N11" i="46" s="1"/>
  <c r="D10" i="46"/>
  <c r="N10" i="46" s="1"/>
  <c r="D9" i="46"/>
  <c r="N9" i="46" s="1"/>
  <c r="D8" i="46"/>
  <c r="N8" i="46" s="1"/>
  <c r="C8" i="46"/>
  <c r="C9" i="46" s="1"/>
  <c r="M7" i="46"/>
  <c r="D7" i="46"/>
  <c r="N7" i="46" s="1"/>
  <c r="P6" i="46"/>
  <c r="O6" i="46"/>
  <c r="N6" i="46"/>
  <c r="D33" i="45"/>
  <c r="D32" i="45"/>
  <c r="N32" i="45" s="1"/>
  <c r="D31" i="45"/>
  <c r="D30" i="45"/>
  <c r="N30" i="45" s="1"/>
  <c r="D29" i="45"/>
  <c r="N29" i="45" s="1"/>
  <c r="D28" i="45"/>
  <c r="D27" i="45"/>
  <c r="N27" i="45" s="1"/>
  <c r="D26" i="45"/>
  <c r="N26" i="45" s="1"/>
  <c r="D25" i="45"/>
  <c r="D24" i="45"/>
  <c r="N24" i="45" s="1"/>
  <c r="D23" i="45"/>
  <c r="D22" i="45"/>
  <c r="N22" i="45" s="1"/>
  <c r="D21" i="45"/>
  <c r="N21" i="45" s="1"/>
  <c r="D20" i="45"/>
  <c r="D19" i="45"/>
  <c r="N19" i="45" s="1"/>
  <c r="D18" i="45"/>
  <c r="N18" i="45" s="1"/>
  <c r="D17" i="45"/>
  <c r="D16" i="45"/>
  <c r="N16" i="45" s="1"/>
  <c r="D15" i="45"/>
  <c r="N15" i="45" s="1"/>
  <c r="D14" i="45"/>
  <c r="D13" i="45"/>
  <c r="N13" i="45" s="1"/>
  <c r="D12" i="45"/>
  <c r="D11" i="45"/>
  <c r="N11" i="45" s="1"/>
  <c r="D10" i="45"/>
  <c r="D9" i="45"/>
  <c r="D8" i="45"/>
  <c r="N8" i="45" s="1"/>
  <c r="C8" i="45"/>
  <c r="C9" i="45" s="1"/>
  <c r="M7" i="45"/>
  <c r="D7" i="45"/>
  <c r="P6" i="45"/>
  <c r="O6" i="45"/>
  <c r="N6" i="45"/>
  <c r="D33" i="44"/>
  <c r="N33" i="44" s="1"/>
  <c r="D32" i="44"/>
  <c r="N32" i="44" s="1"/>
  <c r="D31" i="44"/>
  <c r="N31" i="44" s="1"/>
  <c r="D30" i="44"/>
  <c r="N30" i="44" s="1"/>
  <c r="D29" i="44"/>
  <c r="N29" i="44" s="1"/>
  <c r="D28" i="44"/>
  <c r="N28" i="44" s="1"/>
  <c r="D27" i="44"/>
  <c r="N27" i="44" s="1"/>
  <c r="D26" i="44"/>
  <c r="N26" i="44" s="1"/>
  <c r="D25" i="44"/>
  <c r="N25" i="44" s="1"/>
  <c r="D24" i="44"/>
  <c r="N24" i="44" s="1"/>
  <c r="D23" i="44"/>
  <c r="N23" i="44" s="1"/>
  <c r="D22" i="44"/>
  <c r="N22" i="44" s="1"/>
  <c r="D21" i="44"/>
  <c r="N21" i="44" s="1"/>
  <c r="D20" i="44"/>
  <c r="N20" i="44" s="1"/>
  <c r="D19" i="44"/>
  <c r="N19" i="44" s="1"/>
  <c r="D18" i="44"/>
  <c r="N18" i="44" s="1"/>
  <c r="D17" i="44"/>
  <c r="N17" i="44" s="1"/>
  <c r="D16" i="44"/>
  <c r="N16" i="44" s="1"/>
  <c r="D15" i="44"/>
  <c r="N15" i="44" s="1"/>
  <c r="D14" i="44"/>
  <c r="N14" i="44" s="1"/>
  <c r="D13" i="44"/>
  <c r="N13" i="44" s="1"/>
  <c r="D12" i="44"/>
  <c r="N12" i="44" s="1"/>
  <c r="D11" i="44"/>
  <c r="N11" i="44" s="1"/>
  <c r="D10" i="44"/>
  <c r="N10" i="44" s="1"/>
  <c r="D9" i="44"/>
  <c r="N9" i="44" s="1"/>
  <c r="D8" i="44"/>
  <c r="N8" i="44" s="1"/>
  <c r="C8" i="44"/>
  <c r="C9" i="44" s="1"/>
  <c r="M7" i="44"/>
  <c r="D7" i="44"/>
  <c r="N7" i="44" s="1"/>
  <c r="P6" i="44"/>
  <c r="O6" i="44"/>
  <c r="N6" i="44"/>
  <c r="D33" i="43"/>
  <c r="N33" i="43" s="1"/>
  <c r="D32" i="43"/>
  <c r="N32" i="43" s="1"/>
  <c r="D31" i="43"/>
  <c r="N31" i="43" s="1"/>
  <c r="D30" i="43"/>
  <c r="N30" i="43" s="1"/>
  <c r="D29" i="43"/>
  <c r="N29" i="43" s="1"/>
  <c r="D28" i="43"/>
  <c r="N28" i="43" s="1"/>
  <c r="D27" i="43"/>
  <c r="N27" i="43" s="1"/>
  <c r="D26" i="43"/>
  <c r="N26" i="43" s="1"/>
  <c r="D25" i="43"/>
  <c r="N25" i="43" s="1"/>
  <c r="D24" i="43"/>
  <c r="N24" i="43" s="1"/>
  <c r="D23" i="43"/>
  <c r="N23" i="43" s="1"/>
  <c r="D22" i="43"/>
  <c r="N22" i="43" s="1"/>
  <c r="D21" i="43"/>
  <c r="N21" i="43" s="1"/>
  <c r="D20" i="43"/>
  <c r="N20" i="43" s="1"/>
  <c r="D19" i="43"/>
  <c r="N19" i="43" s="1"/>
  <c r="D18" i="43"/>
  <c r="N18" i="43" s="1"/>
  <c r="D17" i="43"/>
  <c r="N17" i="43" s="1"/>
  <c r="D16" i="43"/>
  <c r="N16" i="43" s="1"/>
  <c r="D15" i="43"/>
  <c r="N15" i="43" s="1"/>
  <c r="D14" i="43"/>
  <c r="N14" i="43" s="1"/>
  <c r="D13" i="43"/>
  <c r="N13" i="43" s="1"/>
  <c r="D12" i="43"/>
  <c r="N12" i="43" s="1"/>
  <c r="D11" i="43"/>
  <c r="N11" i="43" s="1"/>
  <c r="D10" i="43"/>
  <c r="N10" i="43" s="1"/>
  <c r="D9" i="43"/>
  <c r="N9" i="43" s="1"/>
  <c r="D8" i="43"/>
  <c r="N8" i="43" s="1"/>
  <c r="C8" i="43"/>
  <c r="C9" i="43" s="1"/>
  <c r="M7" i="43"/>
  <c r="D7" i="43"/>
  <c r="N7" i="43" s="1"/>
  <c r="P6" i="43"/>
  <c r="O6" i="43"/>
  <c r="N6" i="43"/>
  <c r="D33" i="42"/>
  <c r="N33" i="42" s="1"/>
  <c r="D32" i="42"/>
  <c r="N32" i="42" s="1"/>
  <c r="D31" i="42"/>
  <c r="N31" i="42" s="1"/>
  <c r="D30" i="42"/>
  <c r="N30" i="42" s="1"/>
  <c r="D29" i="42"/>
  <c r="N29" i="42" s="1"/>
  <c r="D28" i="42"/>
  <c r="N28" i="42" s="1"/>
  <c r="D27" i="42"/>
  <c r="N27" i="42" s="1"/>
  <c r="D26" i="42"/>
  <c r="N26" i="42" s="1"/>
  <c r="D25" i="42"/>
  <c r="N25" i="42" s="1"/>
  <c r="D24" i="42"/>
  <c r="N24" i="42" s="1"/>
  <c r="D23" i="42"/>
  <c r="N23" i="42" s="1"/>
  <c r="D22" i="42"/>
  <c r="N22" i="42" s="1"/>
  <c r="D21" i="42"/>
  <c r="N21" i="42" s="1"/>
  <c r="D20" i="42"/>
  <c r="N20" i="42" s="1"/>
  <c r="D19" i="42"/>
  <c r="N19" i="42" s="1"/>
  <c r="D18" i="42"/>
  <c r="N18" i="42" s="1"/>
  <c r="D17" i="42"/>
  <c r="N17" i="42" s="1"/>
  <c r="D16" i="42"/>
  <c r="N16" i="42" s="1"/>
  <c r="D15" i="42"/>
  <c r="N15" i="42" s="1"/>
  <c r="D14" i="42"/>
  <c r="N14" i="42" s="1"/>
  <c r="D13" i="42"/>
  <c r="N13" i="42" s="1"/>
  <c r="D12" i="42"/>
  <c r="N12" i="42" s="1"/>
  <c r="D11" i="42"/>
  <c r="N11" i="42" s="1"/>
  <c r="D10" i="42"/>
  <c r="N10" i="42" s="1"/>
  <c r="D9" i="42"/>
  <c r="N9" i="42" s="1"/>
  <c r="D8" i="42"/>
  <c r="N8" i="42" s="1"/>
  <c r="C8" i="42"/>
  <c r="M8" i="42" s="1"/>
  <c r="M7" i="42"/>
  <c r="D7" i="42"/>
  <c r="N7" i="42" s="1"/>
  <c r="P6" i="42"/>
  <c r="O6" i="42"/>
  <c r="N6" i="42"/>
  <c r="D33" i="41"/>
  <c r="N33" i="41" s="1"/>
  <c r="D32" i="41"/>
  <c r="N32" i="41" s="1"/>
  <c r="D31" i="41"/>
  <c r="N31" i="41" s="1"/>
  <c r="D30" i="41"/>
  <c r="N30" i="41" s="1"/>
  <c r="D29" i="41"/>
  <c r="N29" i="41" s="1"/>
  <c r="D28" i="41"/>
  <c r="N28" i="41" s="1"/>
  <c r="D27" i="41"/>
  <c r="N27" i="41" s="1"/>
  <c r="D26" i="41"/>
  <c r="N26" i="41" s="1"/>
  <c r="D25" i="41"/>
  <c r="N25" i="41" s="1"/>
  <c r="D24" i="41"/>
  <c r="N24" i="41" s="1"/>
  <c r="D23" i="41"/>
  <c r="N23" i="41" s="1"/>
  <c r="D22" i="41"/>
  <c r="N22" i="41" s="1"/>
  <c r="D21" i="41"/>
  <c r="N21" i="41" s="1"/>
  <c r="D20" i="41"/>
  <c r="N20" i="41" s="1"/>
  <c r="D19" i="41"/>
  <c r="N19" i="41" s="1"/>
  <c r="D18" i="41"/>
  <c r="N18" i="41" s="1"/>
  <c r="D17" i="41"/>
  <c r="N17" i="41" s="1"/>
  <c r="D16" i="41"/>
  <c r="N16" i="41" s="1"/>
  <c r="D15" i="41"/>
  <c r="N15" i="41" s="1"/>
  <c r="D14" i="41"/>
  <c r="N14" i="41" s="1"/>
  <c r="D13" i="41"/>
  <c r="N13" i="41" s="1"/>
  <c r="D12" i="41"/>
  <c r="N12" i="41" s="1"/>
  <c r="D11" i="41"/>
  <c r="N11" i="41" s="1"/>
  <c r="D10" i="41"/>
  <c r="N10" i="41" s="1"/>
  <c r="D9" i="41"/>
  <c r="N9" i="41" s="1"/>
  <c r="D8" i="41"/>
  <c r="N8" i="41" s="1"/>
  <c r="C8" i="41"/>
  <c r="C9" i="41" s="1"/>
  <c r="M7" i="41"/>
  <c r="D7" i="41"/>
  <c r="N7" i="41" s="1"/>
  <c r="P6" i="41"/>
  <c r="O6" i="41"/>
  <c r="N6" i="41"/>
  <c r="D33" i="40"/>
  <c r="N33" i="40" s="1"/>
  <c r="D32" i="40"/>
  <c r="N32" i="40" s="1"/>
  <c r="D31" i="40"/>
  <c r="N31" i="40" s="1"/>
  <c r="D30" i="40"/>
  <c r="N30" i="40" s="1"/>
  <c r="D29" i="40"/>
  <c r="N29" i="40" s="1"/>
  <c r="D28" i="40"/>
  <c r="N28" i="40" s="1"/>
  <c r="D27" i="40"/>
  <c r="N27" i="40" s="1"/>
  <c r="D26" i="40"/>
  <c r="N26" i="40" s="1"/>
  <c r="D25" i="40"/>
  <c r="N25" i="40" s="1"/>
  <c r="D24" i="40"/>
  <c r="N24" i="40" s="1"/>
  <c r="D23" i="40"/>
  <c r="N23" i="40" s="1"/>
  <c r="D22" i="40"/>
  <c r="N22" i="40" s="1"/>
  <c r="D21" i="40"/>
  <c r="N21" i="40" s="1"/>
  <c r="D20" i="40"/>
  <c r="N20" i="40" s="1"/>
  <c r="D19" i="40"/>
  <c r="N19" i="40" s="1"/>
  <c r="D18" i="40"/>
  <c r="N18" i="40" s="1"/>
  <c r="D17" i="40"/>
  <c r="N17" i="40" s="1"/>
  <c r="D16" i="40"/>
  <c r="N16" i="40" s="1"/>
  <c r="D15" i="40"/>
  <c r="D14" i="40"/>
  <c r="N14" i="40" s="1"/>
  <c r="D13" i="40"/>
  <c r="N13" i="40" s="1"/>
  <c r="D12" i="40"/>
  <c r="N12" i="40" s="1"/>
  <c r="D11" i="40"/>
  <c r="N11" i="40" s="1"/>
  <c r="D10" i="40"/>
  <c r="N10" i="40" s="1"/>
  <c r="D9" i="40"/>
  <c r="N9" i="40" s="1"/>
  <c r="D8" i="40"/>
  <c r="N8" i="40" s="1"/>
  <c r="C8" i="40"/>
  <c r="C9" i="40" s="1"/>
  <c r="M7" i="40"/>
  <c r="D7" i="40"/>
  <c r="N7" i="40" s="1"/>
  <c r="P6" i="40"/>
  <c r="O6" i="40"/>
  <c r="N6" i="40"/>
  <c r="D33" i="39"/>
  <c r="N33" i="39" s="1"/>
  <c r="D32" i="39"/>
  <c r="N32" i="39" s="1"/>
  <c r="D31" i="39"/>
  <c r="N31" i="39" s="1"/>
  <c r="D30" i="39"/>
  <c r="N30" i="39" s="1"/>
  <c r="D29" i="39"/>
  <c r="N29" i="39" s="1"/>
  <c r="D28" i="39"/>
  <c r="N28" i="39" s="1"/>
  <c r="D27" i="39"/>
  <c r="N27" i="39" s="1"/>
  <c r="D26" i="39"/>
  <c r="N26" i="39" s="1"/>
  <c r="D25" i="39"/>
  <c r="N25" i="39" s="1"/>
  <c r="D24" i="39"/>
  <c r="N24" i="39" s="1"/>
  <c r="D23" i="39"/>
  <c r="N23" i="39" s="1"/>
  <c r="D22" i="39"/>
  <c r="N22" i="39" s="1"/>
  <c r="D21" i="39"/>
  <c r="D20" i="39"/>
  <c r="D19" i="39"/>
  <c r="D18" i="39"/>
  <c r="D17" i="39"/>
  <c r="D16" i="39"/>
  <c r="N16" i="39" s="1"/>
  <c r="D15" i="39"/>
  <c r="D14" i="39"/>
  <c r="N14" i="39" s="1"/>
  <c r="D13" i="39"/>
  <c r="N13" i="39" s="1"/>
  <c r="D12" i="39"/>
  <c r="N12" i="39" s="1"/>
  <c r="D11" i="39"/>
  <c r="N11" i="39" s="1"/>
  <c r="D10" i="39"/>
  <c r="N10" i="39" s="1"/>
  <c r="D9" i="39"/>
  <c r="N9" i="39" s="1"/>
  <c r="D8" i="39"/>
  <c r="N8" i="39" s="1"/>
  <c r="C8" i="39"/>
  <c r="C9" i="39" s="1"/>
  <c r="M7" i="39"/>
  <c r="D7" i="39"/>
  <c r="N7" i="39" s="1"/>
  <c r="P6" i="39"/>
  <c r="O6" i="39"/>
  <c r="N6" i="39"/>
  <c r="D33" i="38"/>
  <c r="N33" i="38" s="1"/>
  <c r="D32" i="38"/>
  <c r="D31" i="38"/>
  <c r="N31" i="38" s="1"/>
  <c r="D30" i="38"/>
  <c r="N30" i="38" s="1"/>
  <c r="D29" i="38"/>
  <c r="D28" i="38"/>
  <c r="N28" i="38" s="1"/>
  <c r="D27" i="38"/>
  <c r="D26" i="38"/>
  <c r="N26" i="38" s="1"/>
  <c r="D25" i="38"/>
  <c r="N25" i="38" s="1"/>
  <c r="D24" i="38"/>
  <c r="D23" i="38"/>
  <c r="N23" i="38" s="1"/>
  <c r="D22" i="38"/>
  <c r="N22" i="38" s="1"/>
  <c r="D21" i="38"/>
  <c r="D20" i="38"/>
  <c r="N20" i="38" s="1"/>
  <c r="D19" i="38"/>
  <c r="D18" i="38"/>
  <c r="N18" i="38" s="1"/>
  <c r="D17" i="38"/>
  <c r="N17" i="38" s="1"/>
  <c r="D16" i="38"/>
  <c r="D15" i="38"/>
  <c r="N15" i="38" s="1"/>
  <c r="D14" i="38"/>
  <c r="N14" i="38" s="1"/>
  <c r="D13" i="38"/>
  <c r="N13" i="38" s="1"/>
  <c r="D12" i="38"/>
  <c r="D11" i="38"/>
  <c r="N11" i="38" s="1"/>
  <c r="D10" i="38"/>
  <c r="D9" i="38"/>
  <c r="N9" i="38" s="1"/>
  <c r="D8" i="38"/>
  <c r="N8" i="38" s="1"/>
  <c r="C8" i="38"/>
  <c r="C9" i="38" s="1"/>
  <c r="M7" i="38"/>
  <c r="D7" i="38"/>
  <c r="P6" i="38"/>
  <c r="O6" i="38"/>
  <c r="N6" i="38"/>
  <c r="D33" i="37"/>
  <c r="N33" i="37" s="1"/>
  <c r="D32" i="37"/>
  <c r="D31" i="37"/>
  <c r="D30" i="37"/>
  <c r="D29" i="37"/>
  <c r="D28" i="37"/>
  <c r="D27" i="37"/>
  <c r="D26" i="37"/>
  <c r="N26" i="37" s="1"/>
  <c r="D25" i="37"/>
  <c r="D24" i="37"/>
  <c r="D23" i="37"/>
  <c r="D22" i="37"/>
  <c r="D21" i="37"/>
  <c r="D20" i="37"/>
  <c r="D19" i="37"/>
  <c r="D18" i="37"/>
  <c r="N18" i="37" s="1"/>
  <c r="D17" i="37"/>
  <c r="D16" i="37"/>
  <c r="N16" i="37" s="1"/>
  <c r="D15" i="37"/>
  <c r="N15" i="37" s="1"/>
  <c r="D14" i="37"/>
  <c r="N14" i="37" s="1"/>
  <c r="D13" i="37"/>
  <c r="N13" i="37" s="1"/>
  <c r="D12" i="37"/>
  <c r="N12" i="37" s="1"/>
  <c r="D11" i="37"/>
  <c r="N11" i="37" s="1"/>
  <c r="D10" i="37"/>
  <c r="N10" i="37" s="1"/>
  <c r="D9" i="37"/>
  <c r="N9" i="37" s="1"/>
  <c r="D8" i="37"/>
  <c r="N8" i="37" s="1"/>
  <c r="C8" i="37"/>
  <c r="C9" i="37" s="1"/>
  <c r="M7" i="37"/>
  <c r="D7" i="37"/>
  <c r="N7" i="37" s="1"/>
  <c r="P6" i="37"/>
  <c r="O6" i="37"/>
  <c r="N6" i="37"/>
  <c r="D33" i="36"/>
  <c r="N33" i="36" s="1"/>
  <c r="D32" i="36"/>
  <c r="N32" i="36" s="1"/>
  <c r="D31" i="36"/>
  <c r="N31" i="36" s="1"/>
  <c r="D30" i="36"/>
  <c r="N30" i="36" s="1"/>
  <c r="D29" i="36"/>
  <c r="N29" i="36" s="1"/>
  <c r="D28" i="36"/>
  <c r="N28" i="36" s="1"/>
  <c r="D27" i="36"/>
  <c r="N27" i="36" s="1"/>
  <c r="D26" i="36"/>
  <c r="N26" i="36" s="1"/>
  <c r="D25" i="36"/>
  <c r="N25" i="36" s="1"/>
  <c r="D24" i="36"/>
  <c r="N24" i="36" s="1"/>
  <c r="D23" i="36"/>
  <c r="N23" i="36" s="1"/>
  <c r="D22" i="36"/>
  <c r="N22" i="36" s="1"/>
  <c r="D21" i="36"/>
  <c r="N21" i="36" s="1"/>
  <c r="D20" i="36"/>
  <c r="N20" i="36" s="1"/>
  <c r="D19" i="36"/>
  <c r="N19" i="36" s="1"/>
  <c r="D18" i="36"/>
  <c r="N18" i="36" s="1"/>
  <c r="D17" i="36"/>
  <c r="N17" i="36" s="1"/>
  <c r="D16" i="36"/>
  <c r="N16" i="36" s="1"/>
  <c r="D15" i="36"/>
  <c r="N15" i="36" s="1"/>
  <c r="D14" i="36"/>
  <c r="N14" i="36" s="1"/>
  <c r="D13" i="36"/>
  <c r="N13" i="36" s="1"/>
  <c r="D12" i="36"/>
  <c r="N12" i="36" s="1"/>
  <c r="D11" i="36"/>
  <c r="N11" i="36" s="1"/>
  <c r="D10" i="36"/>
  <c r="N10" i="36" s="1"/>
  <c r="D9" i="36"/>
  <c r="N9" i="36" s="1"/>
  <c r="D8" i="36"/>
  <c r="N8" i="36" s="1"/>
  <c r="C8" i="36"/>
  <c r="C9" i="36" s="1"/>
  <c r="M7" i="36"/>
  <c r="D7" i="36"/>
  <c r="N7" i="36" s="1"/>
  <c r="P6" i="36"/>
  <c r="O6" i="36"/>
  <c r="N6" i="36"/>
  <c r="D33" i="35"/>
  <c r="N33" i="35" s="1"/>
  <c r="D32" i="35"/>
  <c r="N32" i="35" s="1"/>
  <c r="D31" i="35"/>
  <c r="N31" i="35" s="1"/>
  <c r="D30" i="35"/>
  <c r="N30" i="35" s="1"/>
  <c r="D29" i="35"/>
  <c r="N29" i="35" s="1"/>
  <c r="D28" i="35"/>
  <c r="N28" i="35" s="1"/>
  <c r="D27" i="35"/>
  <c r="N27" i="35" s="1"/>
  <c r="D26" i="35"/>
  <c r="N26" i="35" s="1"/>
  <c r="D25" i="35"/>
  <c r="N25" i="35" s="1"/>
  <c r="D24" i="35"/>
  <c r="N24" i="35" s="1"/>
  <c r="D23" i="35"/>
  <c r="N23" i="35" s="1"/>
  <c r="D22" i="35"/>
  <c r="N22" i="35" s="1"/>
  <c r="D21" i="35"/>
  <c r="N21" i="35" s="1"/>
  <c r="D20" i="35"/>
  <c r="N20" i="35" s="1"/>
  <c r="D19" i="35"/>
  <c r="N19" i="35" s="1"/>
  <c r="D18" i="35"/>
  <c r="N18" i="35" s="1"/>
  <c r="D17" i="35"/>
  <c r="N17" i="35" s="1"/>
  <c r="D16" i="35"/>
  <c r="N16" i="35" s="1"/>
  <c r="D15" i="35"/>
  <c r="N15" i="35" s="1"/>
  <c r="D14" i="35"/>
  <c r="N14" i="35" s="1"/>
  <c r="D13" i="35"/>
  <c r="N13" i="35" s="1"/>
  <c r="D12" i="35"/>
  <c r="N12" i="35" s="1"/>
  <c r="D11" i="35"/>
  <c r="N11" i="35" s="1"/>
  <c r="D10" i="35"/>
  <c r="N10" i="35" s="1"/>
  <c r="D9" i="35"/>
  <c r="N9" i="35" s="1"/>
  <c r="D8" i="35"/>
  <c r="N8" i="35" s="1"/>
  <c r="C8" i="35"/>
  <c r="C9" i="35" s="1"/>
  <c r="M7" i="35"/>
  <c r="D7" i="35"/>
  <c r="N7" i="35" s="1"/>
  <c r="P6" i="35"/>
  <c r="O6" i="35"/>
  <c r="N6" i="35"/>
  <c r="D33" i="34"/>
  <c r="N33" i="34" s="1"/>
  <c r="D32" i="34"/>
  <c r="N32" i="34" s="1"/>
  <c r="D31" i="34"/>
  <c r="N31" i="34" s="1"/>
  <c r="D30" i="34"/>
  <c r="N30" i="34" s="1"/>
  <c r="D29" i="34"/>
  <c r="N29" i="34" s="1"/>
  <c r="D28" i="34"/>
  <c r="N28" i="34" s="1"/>
  <c r="D27" i="34"/>
  <c r="N27" i="34" s="1"/>
  <c r="D26" i="34"/>
  <c r="N26" i="34" s="1"/>
  <c r="D25" i="34"/>
  <c r="N25" i="34" s="1"/>
  <c r="D24" i="34"/>
  <c r="N24" i="34" s="1"/>
  <c r="D23" i="34"/>
  <c r="N23" i="34" s="1"/>
  <c r="D22" i="34"/>
  <c r="N22" i="34" s="1"/>
  <c r="D21" i="34"/>
  <c r="N21" i="34" s="1"/>
  <c r="D20" i="34"/>
  <c r="N20" i="34" s="1"/>
  <c r="D19" i="34"/>
  <c r="N19" i="34" s="1"/>
  <c r="D18" i="34"/>
  <c r="N18" i="34" s="1"/>
  <c r="D17" i="34"/>
  <c r="N17" i="34" s="1"/>
  <c r="D16" i="34"/>
  <c r="D15" i="34"/>
  <c r="N15" i="34" s="1"/>
  <c r="D14" i="34"/>
  <c r="N14" i="34" s="1"/>
  <c r="D13" i="34"/>
  <c r="N13" i="34" s="1"/>
  <c r="D12" i="34"/>
  <c r="N12" i="34" s="1"/>
  <c r="D11" i="34"/>
  <c r="N11" i="34" s="1"/>
  <c r="D10" i="34"/>
  <c r="N10" i="34" s="1"/>
  <c r="D9" i="34"/>
  <c r="N9" i="34" s="1"/>
  <c r="D8" i="34"/>
  <c r="N8" i="34" s="1"/>
  <c r="C8" i="34"/>
  <c r="C9" i="34" s="1"/>
  <c r="M7" i="34"/>
  <c r="D7" i="34"/>
  <c r="P6" i="34"/>
  <c r="O6" i="34"/>
  <c r="N6" i="34"/>
  <c r="D33" i="33"/>
  <c r="N33" i="33" s="1"/>
  <c r="D32" i="33"/>
  <c r="N32" i="33" s="1"/>
  <c r="D31" i="33"/>
  <c r="N31" i="33" s="1"/>
  <c r="D30" i="33"/>
  <c r="N30" i="33" s="1"/>
  <c r="D29" i="33"/>
  <c r="N29" i="33" s="1"/>
  <c r="D28" i="33"/>
  <c r="N28" i="33" s="1"/>
  <c r="D27" i="33"/>
  <c r="N27" i="33" s="1"/>
  <c r="D26" i="33"/>
  <c r="N26" i="33" s="1"/>
  <c r="D25" i="33"/>
  <c r="N25" i="33" s="1"/>
  <c r="D24" i="33"/>
  <c r="N24" i="33" s="1"/>
  <c r="D23" i="33"/>
  <c r="N23" i="33" s="1"/>
  <c r="D22" i="33"/>
  <c r="N22" i="33" s="1"/>
  <c r="D21" i="33"/>
  <c r="N21" i="33" s="1"/>
  <c r="D20" i="33"/>
  <c r="N20" i="33" s="1"/>
  <c r="D19" i="33"/>
  <c r="N19" i="33" s="1"/>
  <c r="D18" i="33"/>
  <c r="N18" i="33" s="1"/>
  <c r="D17" i="33"/>
  <c r="N17" i="33" s="1"/>
  <c r="D16" i="33"/>
  <c r="N16" i="33" s="1"/>
  <c r="D15" i="33"/>
  <c r="N15" i="33" s="1"/>
  <c r="D14" i="33"/>
  <c r="N14" i="33" s="1"/>
  <c r="D13" i="33"/>
  <c r="N13" i="33" s="1"/>
  <c r="D12" i="33"/>
  <c r="N12" i="33" s="1"/>
  <c r="D11" i="33"/>
  <c r="N11" i="33" s="1"/>
  <c r="D10" i="33"/>
  <c r="N10" i="33" s="1"/>
  <c r="D9" i="33"/>
  <c r="N9" i="33" s="1"/>
  <c r="D8" i="33"/>
  <c r="N8" i="33" s="1"/>
  <c r="C8" i="33"/>
  <c r="M8" i="33" s="1"/>
  <c r="M7" i="33"/>
  <c r="D7" i="33"/>
  <c r="N7" i="33" s="1"/>
  <c r="P6" i="33"/>
  <c r="O6" i="33"/>
  <c r="N6" i="33"/>
  <c r="D33" i="32"/>
  <c r="N33" i="32" s="1"/>
  <c r="D32" i="32"/>
  <c r="N32" i="32" s="1"/>
  <c r="D31" i="32"/>
  <c r="N31" i="32" s="1"/>
  <c r="D30" i="32"/>
  <c r="N30" i="32" s="1"/>
  <c r="D29" i="32"/>
  <c r="N29" i="32" s="1"/>
  <c r="D28" i="32"/>
  <c r="N28" i="32" s="1"/>
  <c r="D27" i="32"/>
  <c r="N27" i="32" s="1"/>
  <c r="D26" i="32"/>
  <c r="N26" i="32" s="1"/>
  <c r="D25" i="32"/>
  <c r="N25" i="32" s="1"/>
  <c r="D24" i="32"/>
  <c r="N24" i="32" s="1"/>
  <c r="D23" i="32"/>
  <c r="N23" i="32" s="1"/>
  <c r="D22" i="32"/>
  <c r="N22" i="32" s="1"/>
  <c r="D21" i="32"/>
  <c r="N21" i="32" s="1"/>
  <c r="D20" i="32"/>
  <c r="N20" i="32" s="1"/>
  <c r="D19" i="32"/>
  <c r="N19" i="32" s="1"/>
  <c r="D18" i="32"/>
  <c r="N18" i="32" s="1"/>
  <c r="D17" i="32"/>
  <c r="N17" i="32" s="1"/>
  <c r="D16" i="32"/>
  <c r="N16" i="32" s="1"/>
  <c r="D15" i="32"/>
  <c r="N15" i="32" s="1"/>
  <c r="D14" i="32"/>
  <c r="N14" i="32" s="1"/>
  <c r="D13" i="32"/>
  <c r="N13" i="32" s="1"/>
  <c r="D12" i="32"/>
  <c r="N12" i="32" s="1"/>
  <c r="D11" i="32"/>
  <c r="N11" i="32" s="1"/>
  <c r="D10" i="32"/>
  <c r="N10" i="32" s="1"/>
  <c r="D9" i="32"/>
  <c r="N9" i="32" s="1"/>
  <c r="D8" i="32"/>
  <c r="N8" i="32" s="1"/>
  <c r="C8" i="32"/>
  <c r="M8" i="32" s="1"/>
  <c r="M7" i="32"/>
  <c r="D7" i="32"/>
  <c r="N7" i="32" s="1"/>
  <c r="P6" i="32"/>
  <c r="O6" i="32"/>
  <c r="N6" i="32"/>
  <c r="E30" i="31"/>
  <c r="D33" i="31"/>
  <c r="N33" i="31" s="1"/>
  <c r="D32" i="31"/>
  <c r="N32" i="31" s="1"/>
  <c r="D31" i="31"/>
  <c r="N31" i="31" s="1"/>
  <c r="O30" i="31"/>
  <c r="D30" i="31"/>
  <c r="N30" i="31" s="1"/>
  <c r="D29" i="31"/>
  <c r="N29" i="31" s="1"/>
  <c r="D28" i="31"/>
  <c r="N28" i="31" s="1"/>
  <c r="D27" i="31"/>
  <c r="N27" i="31" s="1"/>
  <c r="D26" i="31"/>
  <c r="N26" i="31" s="1"/>
  <c r="D25" i="31"/>
  <c r="N25" i="31" s="1"/>
  <c r="D24" i="31"/>
  <c r="N24" i="31" s="1"/>
  <c r="D23" i="31"/>
  <c r="N23" i="31" s="1"/>
  <c r="D22" i="31"/>
  <c r="N22" i="31" s="1"/>
  <c r="D21" i="31"/>
  <c r="N21" i="31" s="1"/>
  <c r="D20" i="31"/>
  <c r="N20" i="31" s="1"/>
  <c r="D19" i="31"/>
  <c r="N19" i="31" s="1"/>
  <c r="D18" i="31"/>
  <c r="N18" i="31" s="1"/>
  <c r="D17" i="31"/>
  <c r="N17" i="31" s="1"/>
  <c r="D16" i="31"/>
  <c r="N16" i="31" s="1"/>
  <c r="D15" i="31"/>
  <c r="N15" i="31" s="1"/>
  <c r="D14" i="31"/>
  <c r="N14" i="31" s="1"/>
  <c r="D13" i="31"/>
  <c r="N13" i="31" s="1"/>
  <c r="D12" i="31"/>
  <c r="N12" i="31" s="1"/>
  <c r="D11" i="31"/>
  <c r="N11" i="31" s="1"/>
  <c r="D10" i="31"/>
  <c r="N10" i="31" s="1"/>
  <c r="D9" i="31"/>
  <c r="N9" i="31" s="1"/>
  <c r="D8" i="31"/>
  <c r="N8" i="31" s="1"/>
  <c r="C8" i="31"/>
  <c r="M8" i="31" s="1"/>
  <c r="M7" i="31"/>
  <c r="D7" i="31"/>
  <c r="N7" i="31" s="1"/>
  <c r="P6" i="31"/>
  <c r="O6" i="31"/>
  <c r="N6" i="31"/>
  <c r="D33" i="30"/>
  <c r="N33" i="30" s="1"/>
  <c r="D32" i="30"/>
  <c r="N32" i="30" s="1"/>
  <c r="D31" i="30"/>
  <c r="N31" i="30" s="1"/>
  <c r="D30" i="30"/>
  <c r="N30" i="30" s="1"/>
  <c r="D29" i="30"/>
  <c r="N29" i="30" s="1"/>
  <c r="D28" i="30"/>
  <c r="N28" i="30" s="1"/>
  <c r="D27" i="30"/>
  <c r="N27" i="30" s="1"/>
  <c r="D26" i="30"/>
  <c r="N26" i="30" s="1"/>
  <c r="D25" i="30"/>
  <c r="N25" i="30" s="1"/>
  <c r="D24" i="30"/>
  <c r="N24" i="30" s="1"/>
  <c r="D23" i="30"/>
  <c r="N23" i="30" s="1"/>
  <c r="D22" i="30"/>
  <c r="N22" i="30" s="1"/>
  <c r="D21" i="30"/>
  <c r="N21" i="30" s="1"/>
  <c r="D20" i="30"/>
  <c r="N20" i="30" s="1"/>
  <c r="D19" i="30"/>
  <c r="N19" i="30" s="1"/>
  <c r="D18" i="30"/>
  <c r="N18" i="30" s="1"/>
  <c r="D17" i="30"/>
  <c r="N17" i="30" s="1"/>
  <c r="D16" i="30"/>
  <c r="N16" i="30" s="1"/>
  <c r="D15" i="30"/>
  <c r="N15" i="30" s="1"/>
  <c r="D14" i="30"/>
  <c r="N14" i="30" s="1"/>
  <c r="D13" i="30"/>
  <c r="N13" i="30" s="1"/>
  <c r="D12" i="30"/>
  <c r="N12" i="30" s="1"/>
  <c r="D11" i="30"/>
  <c r="N11" i="30" s="1"/>
  <c r="D10" i="30"/>
  <c r="N10" i="30" s="1"/>
  <c r="D9" i="30"/>
  <c r="N9" i="30" s="1"/>
  <c r="M8" i="30"/>
  <c r="D8" i="30"/>
  <c r="N8" i="30" s="1"/>
  <c r="C8" i="30"/>
  <c r="C9" i="30" s="1"/>
  <c r="M7" i="30"/>
  <c r="D7" i="30"/>
  <c r="N7" i="30" s="1"/>
  <c r="P6" i="30"/>
  <c r="O6" i="30"/>
  <c r="N6" i="30"/>
  <c r="D8" i="29"/>
  <c r="N8" i="29" s="1"/>
  <c r="D9" i="29"/>
  <c r="N9" i="29" s="1"/>
  <c r="D10" i="29"/>
  <c r="F11" i="29" s="1"/>
  <c r="D11" i="29"/>
  <c r="D12" i="29"/>
  <c r="D13" i="29"/>
  <c r="D14" i="29"/>
  <c r="D15" i="29"/>
  <c r="D16" i="29"/>
  <c r="D17" i="29"/>
  <c r="D18" i="29"/>
  <c r="D19" i="29"/>
  <c r="N19" i="29" s="1"/>
  <c r="D20" i="29"/>
  <c r="N20" i="29" s="1"/>
  <c r="D21" i="29"/>
  <c r="D22" i="29"/>
  <c r="N22" i="29" s="1"/>
  <c r="D23" i="29"/>
  <c r="D24" i="29"/>
  <c r="D25" i="29"/>
  <c r="D26" i="29"/>
  <c r="D27" i="29"/>
  <c r="D28" i="29"/>
  <c r="D29" i="29"/>
  <c r="D30" i="29"/>
  <c r="D31" i="29"/>
  <c r="N31" i="29" s="1"/>
  <c r="D32" i="29"/>
  <c r="N32" i="29" s="1"/>
  <c r="D33" i="29"/>
  <c r="N33" i="29" s="1"/>
  <c r="D7" i="29"/>
  <c r="D8" i="28"/>
  <c r="D9" i="28"/>
  <c r="D10" i="28"/>
  <c r="D11" i="28"/>
  <c r="F11" i="28" s="1"/>
  <c r="D12" i="28"/>
  <c r="D13" i="28"/>
  <c r="N13" i="28" s="1"/>
  <c r="D14" i="28"/>
  <c r="N14" i="28" s="1"/>
  <c r="D15" i="28"/>
  <c r="D16" i="28"/>
  <c r="N16" i="28" s="1"/>
  <c r="D17" i="28"/>
  <c r="D18" i="28"/>
  <c r="N18" i="28" s="1"/>
  <c r="D19" i="28"/>
  <c r="D20" i="28"/>
  <c r="D21" i="28"/>
  <c r="D22" i="28"/>
  <c r="D23" i="28"/>
  <c r="D24" i="28"/>
  <c r="N24" i="28" s="1"/>
  <c r="D25" i="28"/>
  <c r="N25" i="28" s="1"/>
  <c r="D26" i="28"/>
  <c r="N26" i="28" s="1"/>
  <c r="D27" i="28"/>
  <c r="N27" i="28" s="1"/>
  <c r="D28" i="28"/>
  <c r="N28" i="28" s="1"/>
  <c r="D29" i="28"/>
  <c r="D30" i="28"/>
  <c r="N30" i="28" s="1"/>
  <c r="D31" i="28"/>
  <c r="D32" i="28"/>
  <c r="D33" i="28"/>
  <c r="D7" i="28"/>
  <c r="N7" i="28" s="1"/>
  <c r="D7" i="27"/>
  <c r="D8" i="27"/>
  <c r="D9" i="27"/>
  <c r="D10" i="27"/>
  <c r="D11" i="27"/>
  <c r="N11" i="27" s="1"/>
  <c r="D12" i="27"/>
  <c r="D13" i="27"/>
  <c r="N13" i="27" s="1"/>
  <c r="D14" i="27"/>
  <c r="D15" i="27"/>
  <c r="N15" i="27" s="1"/>
  <c r="D16" i="27"/>
  <c r="N16" i="27" s="1"/>
  <c r="D17" i="27"/>
  <c r="D18" i="27"/>
  <c r="D19" i="27"/>
  <c r="D20" i="27"/>
  <c r="F21" i="27" s="1"/>
  <c r="D21" i="27"/>
  <c r="D22" i="27"/>
  <c r="N22" i="27" s="1"/>
  <c r="D23" i="27"/>
  <c r="N23" i="27" s="1"/>
  <c r="D24" i="27"/>
  <c r="D25" i="27"/>
  <c r="D26" i="27"/>
  <c r="D27" i="27"/>
  <c r="N27" i="27" s="1"/>
  <c r="D28" i="27"/>
  <c r="N28" i="27" s="1"/>
  <c r="D29" i="27"/>
  <c r="D30" i="27"/>
  <c r="D31" i="27"/>
  <c r="D32" i="27"/>
  <c r="N32" i="27" s="1"/>
  <c r="D33" i="27"/>
  <c r="N30" i="29"/>
  <c r="N29" i="29"/>
  <c r="N28" i="29"/>
  <c r="N27" i="29"/>
  <c r="N26" i="29"/>
  <c r="N25" i="29"/>
  <c r="N24" i="29"/>
  <c r="N23" i="29"/>
  <c r="N21" i="29"/>
  <c r="N18" i="29"/>
  <c r="N17" i="29"/>
  <c r="N16" i="29"/>
  <c r="N15" i="29"/>
  <c r="N14" i="29"/>
  <c r="N13" i="29"/>
  <c r="N12" i="29"/>
  <c r="N11" i="29"/>
  <c r="C8" i="29"/>
  <c r="M8" i="29" s="1"/>
  <c r="M7" i="29"/>
  <c r="N7" i="29"/>
  <c r="P6" i="29"/>
  <c r="O6" i="29"/>
  <c r="N6" i="29"/>
  <c r="N33" i="28"/>
  <c r="N32" i="28"/>
  <c r="N31" i="28"/>
  <c r="N29" i="28"/>
  <c r="N23" i="28"/>
  <c r="N22" i="28"/>
  <c r="N21" i="28"/>
  <c r="N20" i="28"/>
  <c r="N19" i="28"/>
  <c r="N17" i="28"/>
  <c r="N11" i="28"/>
  <c r="N9" i="28"/>
  <c r="N8" i="28"/>
  <c r="C8" i="28"/>
  <c r="C9" i="28" s="1"/>
  <c r="M7" i="28"/>
  <c r="P6" i="28"/>
  <c r="O6" i="28"/>
  <c r="N6" i="28"/>
  <c r="N33" i="27"/>
  <c r="N31" i="27"/>
  <c r="N30" i="27"/>
  <c r="N29" i="27"/>
  <c r="N26" i="27"/>
  <c r="N25" i="27"/>
  <c r="N24" i="27"/>
  <c r="N21" i="27"/>
  <c r="N18" i="27"/>
  <c r="N17" i="27"/>
  <c r="N14" i="27"/>
  <c r="N12" i="27"/>
  <c r="N9" i="27"/>
  <c r="N8" i="27"/>
  <c r="C8" i="27"/>
  <c r="M8" i="27" s="1"/>
  <c r="M7" i="27"/>
  <c r="N7" i="27"/>
  <c r="P6" i="27"/>
  <c r="O6" i="27"/>
  <c r="N6" i="27"/>
  <c r="AA22" i="26"/>
  <c r="E9" i="1" s="1"/>
  <c r="O9" i="1" s="1"/>
  <c r="P32" i="26"/>
  <c r="Q32" i="26"/>
  <c r="R32" i="26"/>
  <c r="S32" i="26"/>
  <c r="T32" i="26"/>
  <c r="U32" i="26"/>
  <c r="V32" i="26"/>
  <c r="O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R27" i="26"/>
  <c r="Q27" i="26"/>
  <c r="P27" i="26"/>
  <c r="O27" i="26"/>
  <c r="N27" i="26"/>
  <c r="M27" i="26"/>
  <c r="R26" i="26"/>
  <c r="Q26" i="26"/>
  <c r="P26" i="26"/>
  <c r="O26" i="26"/>
  <c r="N26" i="26"/>
  <c r="M26" i="26"/>
  <c r="R25" i="26"/>
  <c r="Q25" i="26"/>
  <c r="P25" i="26"/>
  <c r="O25" i="26"/>
  <c r="N25" i="26"/>
  <c r="M25" i="26"/>
  <c r="R24" i="26"/>
  <c r="Q24" i="26"/>
  <c r="P24" i="26"/>
  <c r="O24" i="26"/>
  <c r="N24" i="26"/>
  <c r="M24" i="26"/>
  <c r="R23" i="26"/>
  <c r="Q23" i="26"/>
  <c r="P23" i="26"/>
  <c r="O23" i="26"/>
  <c r="N23" i="26"/>
  <c r="M23" i="26"/>
  <c r="R22" i="26"/>
  <c r="Q22" i="26"/>
  <c r="P22" i="26"/>
  <c r="O22" i="26"/>
  <c r="N22" i="26"/>
  <c r="M22" i="26"/>
  <c r="R21" i="26"/>
  <c r="Q21" i="26"/>
  <c r="P21" i="26"/>
  <c r="O21" i="26"/>
  <c r="N21" i="26"/>
  <c r="M21" i="26"/>
  <c r="R20" i="26"/>
  <c r="Q20" i="26"/>
  <c r="P20" i="26"/>
  <c r="O20" i="26"/>
  <c r="N20" i="26"/>
  <c r="M20" i="26"/>
  <c r="R19" i="26"/>
  <c r="Q19" i="26"/>
  <c r="P19" i="26"/>
  <c r="O19" i="26"/>
  <c r="N19" i="26"/>
  <c r="M19" i="26"/>
  <c r="R18" i="26"/>
  <c r="Q18" i="26"/>
  <c r="P18" i="26"/>
  <c r="O18" i="26"/>
  <c r="N18" i="26"/>
  <c r="M18" i="26"/>
  <c r="R17" i="26"/>
  <c r="Q17" i="26"/>
  <c r="P17" i="26"/>
  <c r="O17" i="26"/>
  <c r="N17" i="26"/>
  <c r="M17" i="26"/>
  <c r="Z21" i="26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R16" i="26"/>
  <c r="Q16" i="26"/>
  <c r="P16" i="26"/>
  <c r="O16" i="26"/>
  <c r="N16" i="26"/>
  <c r="M16" i="26"/>
  <c r="R15" i="26"/>
  <c r="Q15" i="26"/>
  <c r="P15" i="26"/>
  <c r="O15" i="26"/>
  <c r="N15" i="26"/>
  <c r="M15" i="26"/>
  <c r="R14" i="26"/>
  <c r="Q14" i="26"/>
  <c r="P14" i="26"/>
  <c r="O14" i="26"/>
  <c r="N14" i="26"/>
  <c r="M14" i="26"/>
  <c r="R13" i="26"/>
  <c r="Q13" i="26"/>
  <c r="P13" i="26"/>
  <c r="O13" i="26"/>
  <c r="N13" i="26"/>
  <c r="M13" i="26"/>
  <c r="R12" i="26"/>
  <c r="Q12" i="26"/>
  <c r="P12" i="26"/>
  <c r="O12" i="26"/>
  <c r="N12" i="26"/>
  <c r="M12" i="26"/>
  <c r="R11" i="26"/>
  <c r="Q11" i="26"/>
  <c r="P11" i="26"/>
  <c r="O11" i="26"/>
  <c r="N11" i="26"/>
  <c r="M11" i="26"/>
  <c r="R10" i="26"/>
  <c r="Q10" i="26"/>
  <c r="P10" i="26"/>
  <c r="O10" i="26"/>
  <c r="N10" i="26"/>
  <c r="M10" i="26"/>
  <c r="R9" i="26"/>
  <c r="Q9" i="26"/>
  <c r="P9" i="26"/>
  <c r="O9" i="26"/>
  <c r="N9" i="26"/>
  <c r="M9" i="26"/>
  <c r="R8" i="26"/>
  <c r="Q8" i="26"/>
  <c r="P8" i="26"/>
  <c r="O8" i="26"/>
  <c r="N8" i="26"/>
  <c r="M8" i="26"/>
  <c r="R7" i="26"/>
  <c r="Q7" i="26"/>
  <c r="P7" i="26"/>
  <c r="O7" i="26"/>
  <c r="N7" i="26"/>
  <c r="M7" i="26"/>
  <c r="F11" i="27" l="1"/>
  <c r="F13" i="28"/>
  <c r="F20" i="27"/>
  <c r="I39" i="1"/>
  <c r="J38" i="1"/>
  <c r="P38" i="1" s="1"/>
  <c r="C38" i="1"/>
  <c r="M37" i="1"/>
  <c r="F14" i="28"/>
  <c r="F17" i="27"/>
  <c r="F16" i="34"/>
  <c r="F24" i="38"/>
  <c r="F8" i="45"/>
  <c r="F10" i="45"/>
  <c r="F8" i="34"/>
  <c r="F22" i="37"/>
  <c r="F18" i="39"/>
  <c r="F16" i="40"/>
  <c r="F13" i="45"/>
  <c r="F16" i="39"/>
  <c r="F33" i="45"/>
  <c r="AS47" i="26"/>
  <c r="AO47" i="26"/>
  <c r="AK47" i="26"/>
  <c r="AG47" i="26"/>
  <c r="AC47" i="26"/>
  <c r="AH43" i="26"/>
  <c r="E30" i="33" s="1"/>
  <c r="O30" i="33" s="1"/>
  <c r="AD43" i="26"/>
  <c r="E30" i="29" s="1"/>
  <c r="O30" i="29" s="1"/>
  <c r="AQ39" i="26"/>
  <c r="E26" i="42" s="1"/>
  <c r="O26" i="42" s="1"/>
  <c r="AM39" i="26"/>
  <c r="E26" i="38" s="1"/>
  <c r="O26" i="38" s="1"/>
  <c r="AI39" i="26"/>
  <c r="E26" i="34" s="1"/>
  <c r="O26" i="34" s="1"/>
  <c r="AE39" i="26"/>
  <c r="E26" i="30" s="1"/>
  <c r="O26" i="30" s="1"/>
  <c r="AA39" i="26"/>
  <c r="E26" i="1" s="1"/>
  <c r="AR35" i="26"/>
  <c r="E22" i="43" s="1"/>
  <c r="O22" i="43" s="1"/>
  <c r="AN35" i="26"/>
  <c r="E22" i="39" s="1"/>
  <c r="O22" i="39" s="1"/>
  <c r="AK31" i="26"/>
  <c r="E18" i="36" s="1"/>
  <c r="O18" i="36" s="1"/>
  <c r="AG31" i="26"/>
  <c r="E18" i="32" s="1"/>
  <c r="O18" i="32" s="1"/>
  <c r="AC31" i="26"/>
  <c r="E18" i="28" s="1"/>
  <c r="O18" i="28" s="1"/>
  <c r="AT28" i="26"/>
  <c r="E15" i="45" s="1"/>
  <c r="O15" i="45" s="1"/>
  <c r="AN28" i="26"/>
  <c r="E15" i="39" s="1"/>
  <c r="O15" i="39" s="1"/>
  <c r="AS25" i="26"/>
  <c r="E12" i="44" s="1"/>
  <c r="O12" i="44" s="1"/>
  <c r="AK25" i="26"/>
  <c r="E12" i="36" s="1"/>
  <c r="O12" i="36" s="1"/>
  <c r="AC25" i="26"/>
  <c r="E12" i="28" s="1"/>
  <c r="O12" i="28" s="1"/>
  <c r="AT22" i="26"/>
  <c r="E9" i="45" s="1"/>
  <c r="O9" i="45" s="1"/>
  <c r="AP22" i="26"/>
  <c r="E9" i="41" s="1"/>
  <c r="O9" i="41" s="1"/>
  <c r="AL22" i="26"/>
  <c r="E9" i="37" s="1"/>
  <c r="O9" i="37" s="1"/>
  <c r="AH22" i="26"/>
  <c r="E9" i="33" s="1"/>
  <c r="O9" i="33" s="1"/>
  <c r="AD22" i="26"/>
  <c r="E9" i="29" s="1"/>
  <c r="O9" i="29" s="1"/>
  <c r="AU47" i="26"/>
  <c r="AQ47" i="26"/>
  <c r="AM47" i="26"/>
  <c r="AI47" i="26"/>
  <c r="AE47" i="26"/>
  <c r="AA47" i="26"/>
  <c r="AR43" i="26"/>
  <c r="E30" i="43" s="1"/>
  <c r="O30" i="43" s="1"/>
  <c r="AJ43" i="26"/>
  <c r="E30" i="35" s="1"/>
  <c r="O30" i="35" s="1"/>
  <c r="AB43" i="26"/>
  <c r="E30" i="27" s="1"/>
  <c r="O30" i="27" s="1"/>
  <c r="AS39" i="26"/>
  <c r="E26" i="44" s="1"/>
  <c r="O26" i="44" s="1"/>
  <c r="AC39" i="26"/>
  <c r="E26" i="28" s="1"/>
  <c r="O26" i="28" s="1"/>
  <c r="AT35" i="26"/>
  <c r="E22" i="45" s="1"/>
  <c r="O22" i="45" s="1"/>
  <c r="AL35" i="26"/>
  <c r="E22" i="37" s="1"/>
  <c r="O22" i="37" s="1"/>
  <c r="AH35" i="26"/>
  <c r="E22" i="33" s="1"/>
  <c r="O22" i="33" s="1"/>
  <c r="AD35" i="26"/>
  <c r="E22" i="29" s="1"/>
  <c r="O22" i="29" s="1"/>
  <c r="AU31" i="26"/>
  <c r="E18" i="46" s="1"/>
  <c r="O18" i="46" s="1"/>
  <c r="AQ31" i="26"/>
  <c r="E18" i="42" s="1"/>
  <c r="O18" i="42" s="1"/>
  <c r="AP28" i="26"/>
  <c r="E15" i="41" s="1"/>
  <c r="O15" i="41" s="1"/>
  <c r="AL28" i="26"/>
  <c r="E15" i="37" s="1"/>
  <c r="O15" i="37" s="1"/>
  <c r="AD28" i="26"/>
  <c r="E15" i="29" s="1"/>
  <c r="O15" i="29" s="1"/>
  <c r="AU25" i="26"/>
  <c r="E12" i="46" s="1"/>
  <c r="O12" i="46" s="1"/>
  <c r="AQ25" i="26"/>
  <c r="E12" i="42" s="1"/>
  <c r="O12" i="42" s="1"/>
  <c r="AM25" i="26"/>
  <c r="E12" i="38" s="1"/>
  <c r="O12" i="38" s="1"/>
  <c r="AI25" i="26"/>
  <c r="E12" i="34" s="1"/>
  <c r="O12" i="34" s="1"/>
  <c r="AR22" i="26"/>
  <c r="E9" i="43" s="1"/>
  <c r="O9" i="43" s="1"/>
  <c r="AN22" i="26"/>
  <c r="E9" i="39" s="1"/>
  <c r="O9" i="39" s="1"/>
  <c r="AJ22" i="26"/>
  <c r="E9" i="35" s="1"/>
  <c r="O9" i="35" s="1"/>
  <c r="AF22" i="26"/>
  <c r="E9" i="31" s="1"/>
  <c r="O9" i="31" s="1"/>
  <c r="AB22" i="26"/>
  <c r="E9" i="27" s="1"/>
  <c r="O9" i="27" s="1"/>
  <c r="F16" i="38"/>
  <c r="F19" i="38"/>
  <c r="F21" i="38"/>
  <c r="F27" i="38"/>
  <c r="F29" i="38"/>
  <c r="F31" i="38"/>
  <c r="F17" i="45"/>
  <c r="F19" i="45"/>
  <c r="F28" i="45"/>
  <c r="F31" i="45"/>
  <c r="F10" i="38"/>
  <c r="F13" i="38"/>
  <c r="F14" i="38"/>
  <c r="F32" i="38"/>
  <c r="F14" i="45"/>
  <c r="F16" i="45"/>
  <c r="F20" i="45"/>
  <c r="F23" i="45"/>
  <c r="F25" i="45"/>
  <c r="F27" i="45"/>
  <c r="F30" i="37"/>
  <c r="N10" i="38"/>
  <c r="F11" i="38"/>
  <c r="N16" i="38"/>
  <c r="F17" i="38"/>
  <c r="N19" i="38"/>
  <c r="F20" i="38"/>
  <c r="N21" i="38"/>
  <c r="F23" i="38"/>
  <c r="N24" i="38"/>
  <c r="F25" i="38"/>
  <c r="N27" i="38"/>
  <c r="F28" i="38"/>
  <c r="N29" i="38"/>
  <c r="N32" i="38"/>
  <c r="F33" i="38"/>
  <c r="N14" i="45"/>
  <c r="N17" i="45"/>
  <c r="N20" i="45"/>
  <c r="F21" i="45"/>
  <c r="N23" i="45"/>
  <c r="F24" i="45"/>
  <c r="N25" i="45"/>
  <c r="N28" i="45"/>
  <c r="F29" i="45"/>
  <c r="N31" i="45"/>
  <c r="F32" i="45"/>
  <c r="N33" i="45"/>
  <c r="F8" i="38"/>
  <c r="F11" i="45"/>
  <c r="C10" i="46"/>
  <c r="M9" i="46"/>
  <c r="M8" i="46"/>
  <c r="F9" i="46"/>
  <c r="F12" i="46"/>
  <c r="F15" i="46"/>
  <c r="F8" i="46"/>
  <c r="F10" i="46"/>
  <c r="F11" i="46"/>
  <c r="F13" i="46"/>
  <c r="F14" i="46"/>
  <c r="F16" i="46"/>
  <c r="F17" i="46"/>
  <c r="F19" i="46"/>
  <c r="F20" i="46"/>
  <c r="F21" i="46"/>
  <c r="F23" i="46"/>
  <c r="F24" i="46"/>
  <c r="F25" i="46"/>
  <c r="F27" i="46"/>
  <c r="F28" i="46"/>
  <c r="F29" i="46"/>
  <c r="F31" i="46"/>
  <c r="F32" i="46"/>
  <c r="F33" i="46"/>
  <c r="F18" i="46"/>
  <c r="F22" i="46"/>
  <c r="F26" i="46"/>
  <c r="F30" i="46"/>
  <c r="C10" i="45"/>
  <c r="M9" i="45"/>
  <c r="N7" i="45"/>
  <c r="M8" i="45"/>
  <c r="F9" i="45"/>
  <c r="N9" i="45"/>
  <c r="F12" i="45"/>
  <c r="N12" i="45"/>
  <c r="N10" i="45"/>
  <c r="F15" i="45"/>
  <c r="F18" i="45"/>
  <c r="F22" i="45"/>
  <c r="F26" i="45"/>
  <c r="F30" i="45"/>
  <c r="C10" i="44"/>
  <c r="M9" i="44"/>
  <c r="M8" i="44"/>
  <c r="F9" i="44"/>
  <c r="F12" i="44"/>
  <c r="F15" i="44"/>
  <c r="F8" i="44"/>
  <c r="F10" i="44"/>
  <c r="F11" i="44"/>
  <c r="F13" i="44"/>
  <c r="F14" i="44"/>
  <c r="F16" i="44"/>
  <c r="F17" i="44"/>
  <c r="F19" i="44"/>
  <c r="F20" i="44"/>
  <c r="F21" i="44"/>
  <c r="F23" i="44"/>
  <c r="F24" i="44"/>
  <c r="F25" i="44"/>
  <c r="F27" i="44"/>
  <c r="F28" i="44"/>
  <c r="F29" i="44"/>
  <c r="F31" i="44"/>
  <c r="F32" i="44"/>
  <c r="F33" i="44"/>
  <c r="F18" i="44"/>
  <c r="F22" i="44"/>
  <c r="F26" i="44"/>
  <c r="F30" i="44"/>
  <c r="C10" i="43"/>
  <c r="M9" i="43"/>
  <c r="M8" i="43"/>
  <c r="F9" i="43"/>
  <c r="F12" i="43"/>
  <c r="F15" i="43"/>
  <c r="F8" i="43"/>
  <c r="F10" i="43"/>
  <c r="F11" i="43"/>
  <c r="F13" i="43"/>
  <c r="F14" i="43"/>
  <c r="F16" i="43"/>
  <c r="F17" i="43"/>
  <c r="F19" i="43"/>
  <c r="F20" i="43"/>
  <c r="F21" i="43"/>
  <c r="F23" i="43"/>
  <c r="F24" i="43"/>
  <c r="F25" i="43"/>
  <c r="F27" i="43"/>
  <c r="F28" i="43"/>
  <c r="F29" i="43"/>
  <c r="F31" i="43"/>
  <c r="F32" i="43"/>
  <c r="F33" i="43"/>
  <c r="F18" i="43"/>
  <c r="F22" i="43"/>
  <c r="F26" i="43"/>
  <c r="F30" i="43"/>
  <c r="F8" i="42"/>
  <c r="C9" i="42"/>
  <c r="F10" i="42"/>
  <c r="F11" i="42"/>
  <c r="F13" i="42"/>
  <c r="F14" i="42"/>
  <c r="F16" i="42"/>
  <c r="F9" i="42"/>
  <c r="F12" i="42"/>
  <c r="F15" i="42"/>
  <c r="F17" i="42"/>
  <c r="F19" i="42"/>
  <c r="F20" i="42"/>
  <c r="F21" i="42"/>
  <c r="F23" i="42"/>
  <c r="F24" i="42"/>
  <c r="F25" i="42"/>
  <c r="F27" i="42"/>
  <c r="F28" i="42"/>
  <c r="F29" i="42"/>
  <c r="F31" i="42"/>
  <c r="F32" i="42"/>
  <c r="F33" i="42"/>
  <c r="F18" i="42"/>
  <c r="F22" i="42"/>
  <c r="F26" i="42"/>
  <c r="F30" i="42"/>
  <c r="C10" i="41"/>
  <c r="M9" i="41"/>
  <c r="M8" i="41"/>
  <c r="F9" i="41"/>
  <c r="F12" i="41"/>
  <c r="F15" i="41"/>
  <c r="F8" i="41"/>
  <c r="F10" i="41"/>
  <c r="F11" i="41"/>
  <c r="F13" i="41"/>
  <c r="F14" i="41"/>
  <c r="F16" i="41"/>
  <c r="F17" i="41"/>
  <c r="F19" i="41"/>
  <c r="F20" i="41"/>
  <c r="F21" i="41"/>
  <c r="F23" i="41"/>
  <c r="F24" i="41"/>
  <c r="F25" i="41"/>
  <c r="F27" i="41"/>
  <c r="F28" i="41"/>
  <c r="F29" i="41"/>
  <c r="F31" i="41"/>
  <c r="F32" i="41"/>
  <c r="F33" i="41"/>
  <c r="F18" i="41"/>
  <c r="F22" i="41"/>
  <c r="F26" i="41"/>
  <c r="F30" i="41"/>
  <c r="C10" i="40"/>
  <c r="M9" i="40"/>
  <c r="M8" i="40"/>
  <c r="F9" i="40"/>
  <c r="F12" i="40"/>
  <c r="F15" i="40"/>
  <c r="N15" i="40"/>
  <c r="F8" i="40"/>
  <c r="F10" i="40"/>
  <c r="F11" i="40"/>
  <c r="F13" i="40"/>
  <c r="F14" i="40"/>
  <c r="F17" i="40"/>
  <c r="F19" i="40"/>
  <c r="F20" i="40"/>
  <c r="F21" i="40"/>
  <c r="F23" i="40"/>
  <c r="F24" i="40"/>
  <c r="F25" i="40"/>
  <c r="F27" i="40"/>
  <c r="F28" i="40"/>
  <c r="F29" i="40"/>
  <c r="F31" i="40"/>
  <c r="F32" i="40"/>
  <c r="F33" i="40"/>
  <c r="F18" i="40"/>
  <c r="F22" i="40"/>
  <c r="F26" i="40"/>
  <c r="F30" i="40"/>
  <c r="C10" i="39"/>
  <c r="M9" i="39"/>
  <c r="M8" i="39"/>
  <c r="F9" i="39"/>
  <c r="F12" i="39"/>
  <c r="F15" i="39"/>
  <c r="N15" i="39"/>
  <c r="N18" i="39"/>
  <c r="N19" i="39"/>
  <c r="F19" i="39"/>
  <c r="N20" i="39"/>
  <c r="F20" i="39"/>
  <c r="N21" i="39"/>
  <c r="F21" i="39"/>
  <c r="F8" i="39"/>
  <c r="F10" i="39"/>
  <c r="F11" i="39"/>
  <c r="F13" i="39"/>
  <c r="F14" i="39"/>
  <c r="N17" i="39"/>
  <c r="F17" i="39"/>
  <c r="F23" i="39"/>
  <c r="F24" i="39"/>
  <c r="F25" i="39"/>
  <c r="F27" i="39"/>
  <c r="F28" i="39"/>
  <c r="F29" i="39"/>
  <c r="F31" i="39"/>
  <c r="F32" i="39"/>
  <c r="F33" i="39"/>
  <c r="F22" i="39"/>
  <c r="F26" i="39"/>
  <c r="F30" i="39"/>
  <c r="C10" i="38"/>
  <c r="M9" i="38"/>
  <c r="N7" i="38"/>
  <c r="M8" i="38"/>
  <c r="F9" i="38"/>
  <c r="F12" i="38"/>
  <c r="N12" i="38"/>
  <c r="F15" i="38"/>
  <c r="F18" i="38"/>
  <c r="F22" i="38"/>
  <c r="F26" i="38"/>
  <c r="F30" i="38"/>
  <c r="C10" i="37"/>
  <c r="M9" i="37"/>
  <c r="M8" i="37"/>
  <c r="F9" i="37"/>
  <c r="F12" i="37"/>
  <c r="F15" i="37"/>
  <c r="N17" i="37"/>
  <c r="F17" i="37"/>
  <c r="F18" i="37"/>
  <c r="N22" i="37"/>
  <c r="N23" i="37"/>
  <c r="F23" i="37"/>
  <c r="N24" i="37"/>
  <c r="F24" i="37"/>
  <c r="N25" i="37"/>
  <c r="F25" i="37"/>
  <c r="F26" i="37"/>
  <c r="N30" i="37"/>
  <c r="N31" i="37"/>
  <c r="F31" i="37"/>
  <c r="N32" i="37"/>
  <c r="F32" i="37"/>
  <c r="F8" i="37"/>
  <c r="F10" i="37"/>
  <c r="F11" i="37"/>
  <c r="F13" i="37"/>
  <c r="F14" i="37"/>
  <c r="F16" i="37"/>
  <c r="N19" i="37"/>
  <c r="F19" i="37"/>
  <c r="N20" i="37"/>
  <c r="F20" i="37"/>
  <c r="N21" i="37"/>
  <c r="F21" i="37"/>
  <c r="N27" i="37"/>
  <c r="F27" i="37"/>
  <c r="N28" i="37"/>
  <c r="F28" i="37"/>
  <c r="N29" i="37"/>
  <c r="F29" i="37"/>
  <c r="F33" i="37"/>
  <c r="C10" i="36"/>
  <c r="M9" i="36"/>
  <c r="M8" i="36"/>
  <c r="F9" i="36"/>
  <c r="F12" i="36"/>
  <c r="F15" i="36"/>
  <c r="F8" i="36"/>
  <c r="F10" i="36"/>
  <c r="F11" i="36"/>
  <c r="F13" i="36"/>
  <c r="F14" i="36"/>
  <c r="F16" i="36"/>
  <c r="F17" i="36"/>
  <c r="F19" i="36"/>
  <c r="F20" i="36"/>
  <c r="F21" i="36"/>
  <c r="F23" i="36"/>
  <c r="F24" i="36"/>
  <c r="F25" i="36"/>
  <c r="F27" i="36"/>
  <c r="F28" i="36"/>
  <c r="F29" i="36"/>
  <c r="F31" i="36"/>
  <c r="F32" i="36"/>
  <c r="F33" i="36"/>
  <c r="F18" i="36"/>
  <c r="F22" i="36"/>
  <c r="F26" i="36"/>
  <c r="F30" i="36"/>
  <c r="C10" i="35"/>
  <c r="M9" i="35"/>
  <c r="M8" i="35"/>
  <c r="F9" i="35"/>
  <c r="F12" i="35"/>
  <c r="F15" i="35"/>
  <c r="F8" i="35"/>
  <c r="F10" i="35"/>
  <c r="F11" i="35"/>
  <c r="F13" i="35"/>
  <c r="F14" i="35"/>
  <c r="F16" i="35"/>
  <c r="F17" i="35"/>
  <c r="F19" i="35"/>
  <c r="F20" i="35"/>
  <c r="F21" i="35"/>
  <c r="F23" i="35"/>
  <c r="F24" i="35"/>
  <c r="F25" i="35"/>
  <c r="F27" i="35"/>
  <c r="F28" i="35"/>
  <c r="F29" i="35"/>
  <c r="F31" i="35"/>
  <c r="F32" i="35"/>
  <c r="F33" i="35"/>
  <c r="F18" i="35"/>
  <c r="F22" i="35"/>
  <c r="F26" i="35"/>
  <c r="F30" i="35"/>
  <c r="C10" i="34"/>
  <c r="M9" i="34"/>
  <c r="N7" i="34"/>
  <c r="M8" i="34"/>
  <c r="F9" i="34"/>
  <c r="F12" i="34"/>
  <c r="F15" i="34"/>
  <c r="N16" i="34"/>
  <c r="F10" i="34"/>
  <c r="F11" i="34"/>
  <c r="F13" i="34"/>
  <c r="F14" i="34"/>
  <c r="F17" i="34"/>
  <c r="F19" i="34"/>
  <c r="F20" i="34"/>
  <c r="F21" i="34"/>
  <c r="F23" i="34"/>
  <c r="F24" i="34"/>
  <c r="F25" i="34"/>
  <c r="F27" i="34"/>
  <c r="F28" i="34"/>
  <c r="F29" i="34"/>
  <c r="F31" i="34"/>
  <c r="F32" i="34"/>
  <c r="F33" i="34"/>
  <c r="F18" i="34"/>
  <c r="F22" i="34"/>
  <c r="F26" i="34"/>
  <c r="F30" i="34"/>
  <c r="F8" i="33"/>
  <c r="C9" i="33"/>
  <c r="F10" i="33"/>
  <c r="F11" i="33"/>
  <c r="F13" i="33"/>
  <c r="F14" i="33"/>
  <c r="F16" i="33"/>
  <c r="F9" i="33"/>
  <c r="F12" i="33"/>
  <c r="F15" i="33"/>
  <c r="F17" i="33"/>
  <c r="F19" i="33"/>
  <c r="F20" i="33"/>
  <c r="F21" i="33"/>
  <c r="F23" i="33"/>
  <c r="F24" i="33"/>
  <c r="F25" i="33"/>
  <c r="F27" i="33"/>
  <c r="F28" i="33"/>
  <c r="F29" i="33"/>
  <c r="F31" i="33"/>
  <c r="F32" i="33"/>
  <c r="F33" i="33"/>
  <c r="F18" i="33"/>
  <c r="F22" i="33"/>
  <c r="F26" i="33"/>
  <c r="F30" i="33"/>
  <c r="F8" i="32"/>
  <c r="C9" i="32"/>
  <c r="F10" i="32"/>
  <c r="F11" i="32"/>
  <c r="F13" i="32"/>
  <c r="F14" i="32"/>
  <c r="F16" i="32"/>
  <c r="F9" i="32"/>
  <c r="F12" i="32"/>
  <c r="F15" i="32"/>
  <c r="F17" i="32"/>
  <c r="F19" i="32"/>
  <c r="F20" i="32"/>
  <c r="F21" i="32"/>
  <c r="F23" i="32"/>
  <c r="F24" i="32"/>
  <c r="F25" i="32"/>
  <c r="F27" i="32"/>
  <c r="F28" i="32"/>
  <c r="F29" i="32"/>
  <c r="F31" i="32"/>
  <c r="F32" i="32"/>
  <c r="F33" i="32"/>
  <c r="F18" i="32"/>
  <c r="F22" i="32"/>
  <c r="F26" i="32"/>
  <c r="F30" i="32"/>
  <c r="F8" i="31"/>
  <c r="C9" i="31"/>
  <c r="F10" i="31"/>
  <c r="F11" i="31"/>
  <c r="F13" i="31"/>
  <c r="F14" i="31"/>
  <c r="F16" i="31"/>
  <c r="F9" i="31"/>
  <c r="F12" i="31"/>
  <c r="F15" i="31"/>
  <c r="F17" i="31"/>
  <c r="F19" i="31"/>
  <c r="F20" i="31"/>
  <c r="F21" i="31"/>
  <c r="F23" i="31"/>
  <c r="F24" i="31"/>
  <c r="F25" i="31"/>
  <c r="F27" i="31"/>
  <c r="F28" i="31"/>
  <c r="F29" i="31"/>
  <c r="F31" i="31"/>
  <c r="F32" i="31"/>
  <c r="F33" i="31"/>
  <c r="F18" i="31"/>
  <c r="F22" i="31"/>
  <c r="F26" i="31"/>
  <c r="F30" i="31"/>
  <c r="C10" i="30"/>
  <c r="M9" i="30"/>
  <c r="F9" i="30"/>
  <c r="F12" i="30"/>
  <c r="F15" i="30"/>
  <c r="F8" i="30"/>
  <c r="F10" i="30"/>
  <c r="F11" i="30"/>
  <c r="F13" i="30"/>
  <c r="F14" i="30"/>
  <c r="F16" i="30"/>
  <c r="F17" i="30"/>
  <c r="F19" i="30"/>
  <c r="F20" i="30"/>
  <c r="F21" i="30"/>
  <c r="F23" i="30"/>
  <c r="F24" i="30"/>
  <c r="F25" i="30"/>
  <c r="F27" i="30"/>
  <c r="F28" i="30"/>
  <c r="F29" i="30"/>
  <c r="F31" i="30"/>
  <c r="F32" i="30"/>
  <c r="F33" i="30"/>
  <c r="F18" i="30"/>
  <c r="F22" i="30"/>
  <c r="F26" i="30"/>
  <c r="F30" i="30"/>
  <c r="F8" i="29"/>
  <c r="C9" i="29"/>
  <c r="F10" i="29"/>
  <c r="N10" i="29"/>
  <c r="F13" i="29"/>
  <c r="F14" i="29"/>
  <c r="F9" i="29"/>
  <c r="F12" i="29"/>
  <c r="F15" i="29"/>
  <c r="F16" i="29"/>
  <c r="F17" i="29"/>
  <c r="F19" i="29"/>
  <c r="F20" i="29"/>
  <c r="F21" i="29"/>
  <c r="F23" i="29"/>
  <c r="F24" i="29"/>
  <c r="F25" i="29"/>
  <c r="F27" i="29"/>
  <c r="F28" i="29"/>
  <c r="F29" i="29"/>
  <c r="F31" i="29"/>
  <c r="F32" i="29"/>
  <c r="F33" i="29"/>
  <c r="F18" i="29"/>
  <c r="F22" i="29"/>
  <c r="F26" i="29"/>
  <c r="F30" i="29"/>
  <c r="C10" i="28"/>
  <c r="M9" i="28"/>
  <c r="M8" i="28"/>
  <c r="F9" i="28"/>
  <c r="F12" i="28"/>
  <c r="N12" i="28"/>
  <c r="N15" i="28"/>
  <c r="F15" i="28"/>
  <c r="F8" i="28"/>
  <c r="F10" i="28"/>
  <c r="N10" i="28"/>
  <c r="F16" i="28"/>
  <c r="F17" i="28"/>
  <c r="F19" i="28"/>
  <c r="F20" i="28"/>
  <c r="F21" i="28"/>
  <c r="F23" i="28"/>
  <c r="F24" i="28"/>
  <c r="F25" i="28"/>
  <c r="F27" i="28"/>
  <c r="F28" i="28"/>
  <c r="F29" i="28"/>
  <c r="F31" i="28"/>
  <c r="F32" i="28"/>
  <c r="F33" i="28"/>
  <c r="F18" i="28"/>
  <c r="F22" i="28"/>
  <c r="F26" i="28"/>
  <c r="F30" i="28"/>
  <c r="F8" i="27"/>
  <c r="C9" i="27"/>
  <c r="F10" i="27"/>
  <c r="N10" i="27"/>
  <c r="F13" i="27"/>
  <c r="F14" i="27"/>
  <c r="F9" i="27"/>
  <c r="F12" i="27"/>
  <c r="F16" i="27"/>
  <c r="F19" i="27"/>
  <c r="N19" i="27"/>
  <c r="N20" i="27"/>
  <c r="F23" i="27"/>
  <c r="F24" i="27"/>
  <c r="F25" i="27"/>
  <c r="F27" i="27"/>
  <c r="F28" i="27"/>
  <c r="F29" i="27"/>
  <c r="F31" i="27"/>
  <c r="F32" i="27"/>
  <c r="F33" i="27"/>
  <c r="F15" i="27"/>
  <c r="F18" i="27"/>
  <c r="F22" i="27"/>
  <c r="F26" i="27"/>
  <c r="F30" i="27"/>
  <c r="AR28" i="26"/>
  <c r="E15" i="43" s="1"/>
  <c r="O15" i="43" s="1"/>
  <c r="AT47" i="26"/>
  <c r="AR47" i="26"/>
  <c r="AP47" i="26"/>
  <c r="AN47" i="26"/>
  <c r="AL47" i="26"/>
  <c r="AJ47" i="26"/>
  <c r="AH47" i="26"/>
  <c r="AF47" i="26"/>
  <c r="AD47" i="26"/>
  <c r="AB47" i="26"/>
  <c r="AU43" i="26"/>
  <c r="E30" i="46" s="1"/>
  <c r="O30" i="46" s="1"/>
  <c r="AS43" i="26"/>
  <c r="E30" i="44" s="1"/>
  <c r="O30" i="44" s="1"/>
  <c r="AQ43" i="26"/>
  <c r="E30" i="42" s="1"/>
  <c r="O30" i="42" s="1"/>
  <c r="AO43" i="26"/>
  <c r="O30" i="40" s="1"/>
  <c r="AM43" i="26"/>
  <c r="E30" i="38" s="1"/>
  <c r="O30" i="38" s="1"/>
  <c r="AK43" i="26"/>
  <c r="E30" i="36" s="1"/>
  <c r="O30" i="36" s="1"/>
  <c r="AI43" i="26"/>
  <c r="E30" i="34" s="1"/>
  <c r="O30" i="34" s="1"/>
  <c r="AA43" i="26"/>
  <c r="E30" i="1" s="1"/>
  <c r="AT39" i="26"/>
  <c r="E26" i="45" s="1"/>
  <c r="O26" i="45" s="1"/>
  <c r="AN39" i="26"/>
  <c r="E26" i="39" s="1"/>
  <c r="O26" i="39" s="1"/>
  <c r="AL39" i="26"/>
  <c r="E26" i="37" s="1"/>
  <c r="O26" i="37" s="1"/>
  <c r="AJ39" i="26"/>
  <c r="E26" i="35" s="1"/>
  <c r="O26" i="35" s="1"/>
  <c r="AH39" i="26"/>
  <c r="E26" i="33" s="1"/>
  <c r="O26" i="33" s="1"/>
  <c r="AF39" i="26"/>
  <c r="E26" i="31" s="1"/>
  <c r="O26" i="31" s="1"/>
  <c r="AB39" i="26"/>
  <c r="E26" i="27" s="1"/>
  <c r="O26" i="27" s="1"/>
  <c r="AU35" i="26"/>
  <c r="E22" i="46" s="1"/>
  <c r="O22" i="46" s="1"/>
  <c r="AS35" i="26"/>
  <c r="E22" i="44" s="1"/>
  <c r="O22" i="44" s="1"/>
  <c r="AQ35" i="26"/>
  <c r="E22" i="42" s="1"/>
  <c r="O22" i="42" s="1"/>
  <c r="AO35" i="26"/>
  <c r="E22" i="40" s="1"/>
  <c r="O22" i="40" s="1"/>
  <c r="AM35" i="26"/>
  <c r="E22" i="38" s="1"/>
  <c r="O22" i="38" s="1"/>
  <c r="AK35" i="26"/>
  <c r="E22" i="36" s="1"/>
  <c r="O22" i="36" s="1"/>
  <c r="AI35" i="26"/>
  <c r="E22" i="34" s="1"/>
  <c r="O22" i="34" s="1"/>
  <c r="AG35" i="26"/>
  <c r="E22" i="32" s="1"/>
  <c r="O22" i="32" s="1"/>
  <c r="AE35" i="26"/>
  <c r="E22" i="30" s="1"/>
  <c r="O22" i="30" s="1"/>
  <c r="AC35" i="26"/>
  <c r="E22" i="28" s="1"/>
  <c r="O22" i="28" s="1"/>
  <c r="AA35" i="26"/>
  <c r="E22" i="1" s="1"/>
  <c r="AT31" i="26"/>
  <c r="E18" i="45" s="1"/>
  <c r="O18" i="45" s="1"/>
  <c r="AR31" i="26"/>
  <c r="E18" i="43" s="1"/>
  <c r="O18" i="43" s="1"/>
  <c r="AP31" i="26"/>
  <c r="E18" i="41" s="1"/>
  <c r="O18" i="41" s="1"/>
  <c r="AN31" i="26"/>
  <c r="E18" i="39" s="1"/>
  <c r="O18" i="39" s="1"/>
  <c r="AL31" i="26"/>
  <c r="E18" i="37" s="1"/>
  <c r="O18" i="37" s="1"/>
  <c r="AH31" i="26"/>
  <c r="E18" i="33" s="1"/>
  <c r="O18" i="33" s="1"/>
  <c r="AF31" i="26"/>
  <c r="E18" i="31" s="1"/>
  <c r="O18" i="31" s="1"/>
  <c r="AD31" i="26"/>
  <c r="E18" i="29" s="1"/>
  <c r="O18" i="29" s="1"/>
  <c r="AU28" i="26"/>
  <c r="E15" i="46" s="1"/>
  <c r="O15" i="46" s="1"/>
  <c r="AS28" i="26"/>
  <c r="E15" i="44" s="1"/>
  <c r="O15" i="44" s="1"/>
  <c r="AQ28" i="26"/>
  <c r="E15" i="42" s="1"/>
  <c r="O15" i="42" s="1"/>
  <c r="AM28" i="26"/>
  <c r="E15" i="38" s="1"/>
  <c r="O15" i="38" s="1"/>
  <c r="AK28" i="26"/>
  <c r="E15" i="36" s="1"/>
  <c r="O15" i="36" s="1"/>
  <c r="AI28" i="26"/>
  <c r="E15" i="34" s="1"/>
  <c r="O15" i="34" s="1"/>
  <c r="AG28" i="26"/>
  <c r="E15" i="32" s="1"/>
  <c r="O15" i="32" s="1"/>
  <c r="AE28" i="26"/>
  <c r="E15" i="30" s="1"/>
  <c r="O15" i="30" s="1"/>
  <c r="AC28" i="26"/>
  <c r="E15" i="28" s="1"/>
  <c r="O15" i="28" s="1"/>
  <c r="AA28" i="26"/>
  <c r="E15" i="1" s="1"/>
  <c r="AT25" i="26"/>
  <c r="E12" i="45" s="1"/>
  <c r="O12" i="45" s="1"/>
  <c r="AR25" i="26"/>
  <c r="E12" i="43" s="1"/>
  <c r="O12" i="43" s="1"/>
  <c r="AL25" i="26"/>
  <c r="E12" i="37" s="1"/>
  <c r="O12" i="37" s="1"/>
  <c r="AJ25" i="26"/>
  <c r="E12" i="35" s="1"/>
  <c r="O12" i="35" s="1"/>
  <c r="AH25" i="26"/>
  <c r="E12" i="33" s="1"/>
  <c r="O12" i="33" s="1"/>
  <c r="AF25" i="26"/>
  <c r="E12" i="31" s="1"/>
  <c r="O12" i="31" s="1"/>
  <c r="AU22" i="26"/>
  <c r="E9" i="46" s="1"/>
  <c r="O9" i="46" s="1"/>
  <c r="AS22" i="26"/>
  <c r="E9" i="44" s="1"/>
  <c r="O9" i="44" s="1"/>
  <c r="AQ22" i="26"/>
  <c r="E9" i="42" s="1"/>
  <c r="O9" i="42" s="1"/>
  <c r="AO22" i="26"/>
  <c r="E9" i="40" s="1"/>
  <c r="O9" i="40" s="1"/>
  <c r="AM22" i="26"/>
  <c r="E9" i="38" s="1"/>
  <c r="O9" i="38" s="1"/>
  <c r="AK22" i="26"/>
  <c r="E9" i="36" s="1"/>
  <c r="O9" i="36" s="1"/>
  <c r="AI22" i="26"/>
  <c r="E9" i="34" s="1"/>
  <c r="O9" i="34" s="1"/>
  <c r="AG22" i="26"/>
  <c r="E9" i="32" s="1"/>
  <c r="O9" i="32" s="1"/>
  <c r="AE22" i="26"/>
  <c r="E9" i="30" s="1"/>
  <c r="O9" i="30" s="1"/>
  <c r="AC22" i="26"/>
  <c r="E9" i="28" s="1"/>
  <c r="O9" i="28" s="1"/>
  <c r="AT43" i="26"/>
  <c r="E30" i="45" s="1"/>
  <c r="O30" i="45" s="1"/>
  <c r="AP43" i="26"/>
  <c r="E30" i="41" s="1"/>
  <c r="O30" i="41" s="1"/>
  <c r="AN43" i="26"/>
  <c r="E30" i="39" s="1"/>
  <c r="O30" i="39" s="1"/>
  <c r="AL43" i="26"/>
  <c r="E30" i="37" s="1"/>
  <c r="O30" i="37" s="1"/>
  <c r="AU39" i="26"/>
  <c r="E26" i="46" s="1"/>
  <c r="O26" i="46" s="1"/>
  <c r="AO39" i="26"/>
  <c r="E26" i="40" s="1"/>
  <c r="O26" i="40" s="1"/>
  <c r="AK39" i="26"/>
  <c r="E26" i="36" s="1"/>
  <c r="O26" i="36" s="1"/>
  <c r="AG39" i="26"/>
  <c r="E26" i="32" s="1"/>
  <c r="O26" i="32" s="1"/>
  <c r="AP35" i="26"/>
  <c r="E22" i="41" s="1"/>
  <c r="O22" i="41" s="1"/>
  <c r="AJ35" i="26"/>
  <c r="E22" i="35" s="1"/>
  <c r="O22" i="35" s="1"/>
  <c r="AF35" i="26"/>
  <c r="E22" i="31" s="1"/>
  <c r="O22" i="31" s="1"/>
  <c r="AG43" i="26"/>
  <c r="E30" i="32" s="1"/>
  <c r="O30" i="32" s="1"/>
  <c r="AE43" i="26"/>
  <c r="E30" i="30" s="1"/>
  <c r="O30" i="30" s="1"/>
  <c r="AC43" i="26"/>
  <c r="E30" i="28" s="1"/>
  <c r="O30" i="28" s="1"/>
  <c r="AR39" i="26"/>
  <c r="E26" i="43" s="1"/>
  <c r="O26" i="43" s="1"/>
  <c r="AP39" i="26"/>
  <c r="E26" i="41" s="1"/>
  <c r="O26" i="41" s="1"/>
  <c r="AD39" i="26"/>
  <c r="E26" i="29" s="1"/>
  <c r="O26" i="29" s="1"/>
  <c r="AO31" i="26"/>
  <c r="E18" i="40" s="1"/>
  <c r="O18" i="40" s="1"/>
  <c r="AM31" i="26"/>
  <c r="E18" i="38" s="1"/>
  <c r="O18" i="38" s="1"/>
  <c r="AI31" i="26"/>
  <c r="E18" i="34" s="1"/>
  <c r="O18" i="34" s="1"/>
  <c r="AE31" i="26"/>
  <c r="E18" i="30" s="1"/>
  <c r="O18" i="30" s="1"/>
  <c r="AA31" i="26"/>
  <c r="E18" i="1" s="1"/>
  <c r="AJ28" i="26"/>
  <c r="E15" i="35" s="1"/>
  <c r="O15" i="35" s="1"/>
  <c r="AH28" i="26"/>
  <c r="E15" i="33" s="1"/>
  <c r="O15" i="33" s="1"/>
  <c r="AF28" i="26"/>
  <c r="E15" i="31" s="1"/>
  <c r="O15" i="31" s="1"/>
  <c r="AB28" i="26"/>
  <c r="E15" i="27" s="1"/>
  <c r="O15" i="27" s="1"/>
  <c r="AO25" i="26"/>
  <c r="E12" i="40" s="1"/>
  <c r="O12" i="40" s="1"/>
  <c r="AG25" i="26"/>
  <c r="E12" i="32" s="1"/>
  <c r="O12" i="32" s="1"/>
  <c r="AE25" i="26"/>
  <c r="E12" i="30" s="1"/>
  <c r="O12" i="30" s="1"/>
  <c r="AA25" i="26"/>
  <c r="E12" i="1" s="1"/>
  <c r="AB35" i="26"/>
  <c r="E22" i="27" s="1"/>
  <c r="O22" i="27" s="1"/>
  <c r="AS31" i="26"/>
  <c r="E18" i="44" s="1"/>
  <c r="O18" i="44" s="1"/>
  <c r="AJ31" i="26"/>
  <c r="E18" i="35" s="1"/>
  <c r="O18" i="35" s="1"/>
  <c r="AB31" i="26"/>
  <c r="E18" i="27" s="1"/>
  <c r="O18" i="27" s="1"/>
  <c r="AO28" i="26"/>
  <c r="E15" i="40" s="1"/>
  <c r="O15" i="40" s="1"/>
  <c r="AP25" i="26"/>
  <c r="E12" i="41" s="1"/>
  <c r="O12" i="41" s="1"/>
  <c r="AN25" i="26"/>
  <c r="E12" i="39" s="1"/>
  <c r="O12" i="39" s="1"/>
  <c r="AD25" i="26"/>
  <c r="E12" i="29" s="1"/>
  <c r="O12" i="29" s="1"/>
  <c r="AB25" i="26"/>
  <c r="E12" i="27" s="1"/>
  <c r="O12" i="27" s="1"/>
  <c r="C39" i="1" l="1"/>
  <c r="M38" i="1"/>
  <c r="I40" i="1"/>
  <c r="J39" i="1"/>
  <c r="P39" i="1" s="1"/>
  <c r="G9" i="41"/>
  <c r="I7" i="41" s="1"/>
  <c r="G9" i="37"/>
  <c r="I8" i="37" s="1"/>
  <c r="J8" i="37" s="1"/>
  <c r="P8" i="37" s="1"/>
  <c r="P52" i="25" s="1"/>
  <c r="G9" i="35"/>
  <c r="I8" i="35" s="1"/>
  <c r="J8" i="35" s="1"/>
  <c r="P8" i="35" s="1"/>
  <c r="N52" i="25" s="1"/>
  <c r="G9" i="45"/>
  <c r="I9" i="45" s="1"/>
  <c r="J9" i="45" s="1"/>
  <c r="P9" i="45" s="1"/>
  <c r="X53" i="25" s="1"/>
  <c r="G9" i="43"/>
  <c r="I8" i="43" s="1"/>
  <c r="J8" i="43" s="1"/>
  <c r="P8" i="43" s="1"/>
  <c r="V52" i="25" s="1"/>
  <c r="G9" i="39"/>
  <c r="I8" i="39" s="1"/>
  <c r="J8" i="39" s="1"/>
  <c r="P8" i="39" s="1"/>
  <c r="R52" i="25" s="1"/>
  <c r="G9" i="28"/>
  <c r="I8" i="28" s="1"/>
  <c r="J8" i="28" s="1"/>
  <c r="P8" i="28" s="1"/>
  <c r="G52" i="25" s="1"/>
  <c r="G15" i="28"/>
  <c r="H15" i="28" s="1"/>
  <c r="G15" i="30"/>
  <c r="I15" i="30" s="1"/>
  <c r="J15" i="30" s="1"/>
  <c r="P15" i="30" s="1"/>
  <c r="I59" i="25" s="1"/>
  <c r="G9" i="30"/>
  <c r="I8" i="30" s="1"/>
  <c r="J8" i="30" s="1"/>
  <c r="P8" i="30" s="1"/>
  <c r="I52" i="25" s="1"/>
  <c r="G12" i="34"/>
  <c r="I12" i="34" s="1"/>
  <c r="J12" i="34" s="1"/>
  <c r="P12" i="34" s="1"/>
  <c r="M56" i="25" s="1"/>
  <c r="G12" i="35"/>
  <c r="G15" i="36"/>
  <c r="H15" i="36" s="1"/>
  <c r="G9" i="36"/>
  <c r="I9" i="36" s="1"/>
  <c r="J9" i="36" s="1"/>
  <c r="P9" i="36" s="1"/>
  <c r="O53" i="25" s="1"/>
  <c r="G22" i="37"/>
  <c r="H22" i="37" s="1"/>
  <c r="G15" i="37"/>
  <c r="I15" i="37" s="1"/>
  <c r="J15" i="37" s="1"/>
  <c r="P15" i="37" s="1"/>
  <c r="P59" i="25" s="1"/>
  <c r="G12" i="38"/>
  <c r="I12" i="38" s="1"/>
  <c r="J12" i="38" s="1"/>
  <c r="P12" i="38" s="1"/>
  <c r="Q56" i="25" s="1"/>
  <c r="G15" i="39"/>
  <c r="G26" i="40"/>
  <c r="H26" i="40" s="1"/>
  <c r="G18" i="40"/>
  <c r="I18" i="40" s="1"/>
  <c r="J18" i="40" s="1"/>
  <c r="P18" i="40" s="1"/>
  <c r="S62" i="25" s="1"/>
  <c r="G15" i="40"/>
  <c r="H15" i="40" s="1"/>
  <c r="G9" i="40"/>
  <c r="I9" i="40" s="1"/>
  <c r="J9" i="40" s="1"/>
  <c r="P9" i="40" s="1"/>
  <c r="S53" i="25" s="1"/>
  <c r="G12" i="41"/>
  <c r="G15" i="43"/>
  <c r="I15" i="43" s="1"/>
  <c r="J15" i="43" s="1"/>
  <c r="P15" i="43" s="1"/>
  <c r="V59" i="25" s="1"/>
  <c r="G12" i="44"/>
  <c r="I12" i="44" s="1"/>
  <c r="J12" i="44" s="1"/>
  <c r="P12" i="44" s="1"/>
  <c r="W56" i="25" s="1"/>
  <c r="G30" i="45"/>
  <c r="I30" i="45" s="1"/>
  <c r="J30" i="45" s="1"/>
  <c r="P30" i="45" s="1"/>
  <c r="X74" i="25" s="1"/>
  <c r="G22" i="45"/>
  <c r="I22" i="45" s="1"/>
  <c r="J22" i="45" s="1"/>
  <c r="P22" i="45" s="1"/>
  <c r="X66" i="25" s="1"/>
  <c r="G12" i="46"/>
  <c r="I12" i="46" s="1"/>
  <c r="J12" i="46" s="1"/>
  <c r="P12" i="46" s="1"/>
  <c r="Y56" i="25" s="1"/>
  <c r="G12" i="28"/>
  <c r="I12" i="28" s="1"/>
  <c r="J12" i="28" s="1"/>
  <c r="P12" i="28" s="1"/>
  <c r="G56" i="25" s="1"/>
  <c r="G15" i="29"/>
  <c r="I15" i="29" s="1"/>
  <c r="J15" i="29" s="1"/>
  <c r="P15" i="29" s="1"/>
  <c r="H59" i="25" s="1"/>
  <c r="G26" i="30"/>
  <c r="H26" i="30" s="1"/>
  <c r="G18" i="30"/>
  <c r="H18" i="30" s="1"/>
  <c r="G12" i="30"/>
  <c r="I14" i="30" s="1"/>
  <c r="J14" i="30" s="1"/>
  <c r="P14" i="30" s="1"/>
  <c r="I58" i="25" s="1"/>
  <c r="G15" i="34"/>
  <c r="H15" i="34" s="1"/>
  <c r="G9" i="34"/>
  <c r="I10" i="34" s="1"/>
  <c r="J10" i="34" s="1"/>
  <c r="P10" i="34" s="1"/>
  <c r="M54" i="25" s="1"/>
  <c r="G15" i="35"/>
  <c r="I15" i="35" s="1"/>
  <c r="J15" i="35" s="1"/>
  <c r="P15" i="35" s="1"/>
  <c r="N59" i="25" s="1"/>
  <c r="G12" i="36"/>
  <c r="H12" i="36" s="1"/>
  <c r="G30" i="37"/>
  <c r="I30" i="37" s="1"/>
  <c r="J30" i="37" s="1"/>
  <c r="P30" i="37" s="1"/>
  <c r="P74" i="25" s="1"/>
  <c r="G12" i="37"/>
  <c r="I12" i="37" s="1"/>
  <c r="J12" i="37" s="1"/>
  <c r="P12" i="37" s="1"/>
  <c r="P56" i="25" s="1"/>
  <c r="G26" i="37"/>
  <c r="H26" i="37" s="1"/>
  <c r="G18" i="37"/>
  <c r="H18" i="37" s="1"/>
  <c r="G9" i="38"/>
  <c r="I9" i="38" s="1"/>
  <c r="J9" i="38" s="1"/>
  <c r="P9" i="38" s="1"/>
  <c r="Q53" i="25" s="1"/>
  <c r="G30" i="39"/>
  <c r="I30" i="39" s="1"/>
  <c r="J30" i="39" s="1"/>
  <c r="P30" i="39" s="1"/>
  <c r="R74" i="25" s="1"/>
  <c r="G22" i="39"/>
  <c r="I22" i="39" s="1"/>
  <c r="J22" i="39" s="1"/>
  <c r="P22" i="39" s="1"/>
  <c r="R66" i="25" s="1"/>
  <c r="G18" i="39"/>
  <c r="G12" i="39"/>
  <c r="I12" i="39" s="1"/>
  <c r="J12" i="39" s="1"/>
  <c r="P12" i="39" s="1"/>
  <c r="R56" i="25" s="1"/>
  <c r="G12" i="40"/>
  <c r="G15" i="41"/>
  <c r="I15" i="41" s="1"/>
  <c r="J15" i="41" s="1"/>
  <c r="P15" i="41" s="1"/>
  <c r="T59" i="25" s="1"/>
  <c r="G12" i="43"/>
  <c r="I12" i="43" s="1"/>
  <c r="J12" i="43" s="1"/>
  <c r="P12" i="43" s="1"/>
  <c r="V56" i="25" s="1"/>
  <c r="G15" i="44"/>
  <c r="H15" i="44" s="1"/>
  <c r="G9" i="44"/>
  <c r="I9" i="44" s="1"/>
  <c r="J9" i="44" s="1"/>
  <c r="P9" i="44" s="1"/>
  <c r="W53" i="25" s="1"/>
  <c r="G12" i="45"/>
  <c r="H12" i="45" s="1"/>
  <c r="G15" i="46"/>
  <c r="H15" i="46" s="1"/>
  <c r="G9" i="46"/>
  <c r="I7" i="28"/>
  <c r="G30" i="46"/>
  <c r="G26" i="46"/>
  <c r="G22" i="46"/>
  <c r="G18" i="46"/>
  <c r="C11" i="46"/>
  <c r="M10" i="46"/>
  <c r="C11" i="45"/>
  <c r="M10" i="45"/>
  <c r="G15" i="45"/>
  <c r="G26" i="45"/>
  <c r="G18" i="45"/>
  <c r="G30" i="44"/>
  <c r="G26" i="44"/>
  <c r="G22" i="44"/>
  <c r="G18" i="44"/>
  <c r="C11" i="44"/>
  <c r="M10" i="44"/>
  <c r="G30" i="43"/>
  <c r="G26" i="43"/>
  <c r="G22" i="43"/>
  <c r="G18" i="43"/>
  <c r="C11" i="43"/>
  <c r="M10" i="43"/>
  <c r="G12" i="42"/>
  <c r="C10" i="42"/>
  <c r="M9" i="42"/>
  <c r="G30" i="42"/>
  <c r="G26" i="42"/>
  <c r="G22" i="42"/>
  <c r="G18" i="42"/>
  <c r="G15" i="42"/>
  <c r="G9" i="42"/>
  <c r="G30" i="41"/>
  <c r="G26" i="41"/>
  <c r="G22" i="41"/>
  <c r="G18" i="41"/>
  <c r="C11" i="41"/>
  <c r="M10" i="41"/>
  <c r="G30" i="40"/>
  <c r="G22" i="40"/>
  <c r="C11" i="40"/>
  <c r="M10" i="40"/>
  <c r="G26" i="39"/>
  <c r="C11" i="39"/>
  <c r="M10" i="39"/>
  <c r="G15" i="38"/>
  <c r="G30" i="38"/>
  <c r="G22" i="38"/>
  <c r="C11" i="38"/>
  <c r="M10" i="38"/>
  <c r="G26" i="38"/>
  <c r="G18" i="38"/>
  <c r="C11" i="37"/>
  <c r="M10" i="37"/>
  <c r="G30" i="36"/>
  <c r="G26" i="36"/>
  <c r="G22" i="36"/>
  <c r="G18" i="36"/>
  <c r="C11" i="36"/>
  <c r="M10" i="36"/>
  <c r="G30" i="35"/>
  <c r="G26" i="35"/>
  <c r="G22" i="35"/>
  <c r="G18" i="35"/>
  <c r="C11" i="35"/>
  <c r="M10" i="35"/>
  <c r="C11" i="34"/>
  <c r="M10" i="34"/>
  <c r="G30" i="34"/>
  <c r="G26" i="34"/>
  <c r="G22" i="34"/>
  <c r="G18" i="34"/>
  <c r="G12" i="33"/>
  <c r="C10" i="33"/>
  <c r="M9" i="33"/>
  <c r="G30" i="33"/>
  <c r="G26" i="33"/>
  <c r="G22" i="33"/>
  <c r="G18" i="33"/>
  <c r="G15" i="33"/>
  <c r="G9" i="33"/>
  <c r="G12" i="32"/>
  <c r="C10" i="32"/>
  <c r="M9" i="32"/>
  <c r="G30" i="32"/>
  <c r="G26" i="32"/>
  <c r="G22" i="32"/>
  <c r="G18" i="32"/>
  <c r="G15" i="32"/>
  <c r="G9" i="32"/>
  <c r="G12" i="31"/>
  <c r="C10" i="31"/>
  <c r="M9" i="31"/>
  <c r="G30" i="31"/>
  <c r="G26" i="31"/>
  <c r="G22" i="31"/>
  <c r="G18" i="31"/>
  <c r="G15" i="31"/>
  <c r="G9" i="31"/>
  <c r="G30" i="30"/>
  <c r="G22" i="30"/>
  <c r="C11" i="30"/>
  <c r="M10" i="30"/>
  <c r="G9" i="29"/>
  <c r="G30" i="29"/>
  <c r="G26" i="29"/>
  <c r="G22" i="29"/>
  <c r="G18" i="29"/>
  <c r="G12" i="29"/>
  <c r="C10" i="29"/>
  <c r="M9" i="29"/>
  <c r="G30" i="28"/>
  <c r="G26" i="28"/>
  <c r="G22" i="28"/>
  <c r="G18" i="28"/>
  <c r="C11" i="28"/>
  <c r="M10" i="28"/>
  <c r="G9" i="27"/>
  <c r="G30" i="27"/>
  <c r="G26" i="27"/>
  <c r="G22" i="27"/>
  <c r="G18" i="27"/>
  <c r="G15" i="27"/>
  <c r="G12" i="27"/>
  <c r="C10" i="27"/>
  <c r="M9" i="27"/>
  <c r="I7" i="45" l="1"/>
  <c r="I8" i="41"/>
  <c r="J8" i="41" s="1"/>
  <c r="P8" i="41" s="1"/>
  <c r="T52" i="25" s="1"/>
  <c r="I22" i="37"/>
  <c r="J22" i="37" s="1"/>
  <c r="P22" i="37" s="1"/>
  <c r="P66" i="25" s="1"/>
  <c r="H12" i="30"/>
  <c r="H9" i="35"/>
  <c r="I9" i="35"/>
  <c r="J9" i="35" s="1"/>
  <c r="P9" i="35" s="1"/>
  <c r="N53" i="25" s="1"/>
  <c r="M39" i="1"/>
  <c r="C40" i="1"/>
  <c r="I41" i="1"/>
  <c r="J40" i="1"/>
  <c r="P40" i="1" s="1"/>
  <c r="I10" i="35"/>
  <c r="J10" i="35" s="1"/>
  <c r="P10" i="35" s="1"/>
  <c r="N54" i="25" s="1"/>
  <c r="I10" i="28"/>
  <c r="J10" i="28" s="1"/>
  <c r="P10" i="28" s="1"/>
  <c r="G54" i="25" s="1"/>
  <c r="H9" i="41"/>
  <c r="I7" i="36"/>
  <c r="I9" i="41"/>
  <c r="J9" i="41" s="1"/>
  <c r="P9" i="41" s="1"/>
  <c r="T53" i="25" s="1"/>
  <c r="I10" i="41"/>
  <c r="J10" i="41" s="1"/>
  <c r="P10" i="41" s="1"/>
  <c r="T54" i="25" s="1"/>
  <c r="I13" i="34"/>
  <c r="J13" i="34" s="1"/>
  <c r="P13" i="34" s="1"/>
  <c r="M57" i="25" s="1"/>
  <c r="I21" i="39"/>
  <c r="J21" i="39" s="1"/>
  <c r="P21" i="39" s="1"/>
  <c r="R65" i="25" s="1"/>
  <c r="I10" i="39"/>
  <c r="J10" i="39" s="1"/>
  <c r="P10" i="39" s="1"/>
  <c r="R54" i="25" s="1"/>
  <c r="H9" i="37"/>
  <c r="H12" i="34"/>
  <c r="I14" i="34"/>
  <c r="J14" i="34" s="1"/>
  <c r="P14" i="34" s="1"/>
  <c r="M58" i="25" s="1"/>
  <c r="H12" i="28"/>
  <c r="I15" i="28"/>
  <c r="J15" i="28" s="1"/>
  <c r="P15" i="28" s="1"/>
  <c r="G59" i="25" s="1"/>
  <c r="I7" i="30"/>
  <c r="I7" i="34"/>
  <c r="H9" i="30"/>
  <c r="I11" i="34"/>
  <c r="J11" i="34" s="1"/>
  <c r="P11" i="34" s="1"/>
  <c r="M55" i="25" s="1"/>
  <c r="I26" i="37"/>
  <c r="J26" i="37" s="1"/>
  <c r="P26" i="37" s="1"/>
  <c r="P70" i="25" s="1"/>
  <c r="I9" i="37"/>
  <c r="J9" i="37" s="1"/>
  <c r="P9" i="37" s="1"/>
  <c r="P53" i="25" s="1"/>
  <c r="H12" i="37"/>
  <c r="I11" i="30"/>
  <c r="J11" i="30" s="1"/>
  <c r="P11" i="30" s="1"/>
  <c r="I55" i="25" s="1"/>
  <c r="I7" i="35"/>
  <c r="H22" i="39"/>
  <c r="H15" i="30"/>
  <c r="I13" i="30"/>
  <c r="J13" i="30" s="1"/>
  <c r="P13" i="30" s="1"/>
  <c r="I57" i="25" s="1"/>
  <c r="I7" i="37"/>
  <c r="I15" i="40"/>
  <c r="J15" i="40" s="1"/>
  <c r="P15" i="40" s="1"/>
  <c r="S59" i="25" s="1"/>
  <c r="H9" i="45"/>
  <c r="I12" i="30"/>
  <c r="J12" i="30" s="1"/>
  <c r="P12" i="30" s="1"/>
  <c r="I56" i="25" s="1"/>
  <c r="I9" i="34"/>
  <c r="J9" i="34" s="1"/>
  <c r="P9" i="34" s="1"/>
  <c r="M53" i="25" s="1"/>
  <c r="H15" i="35"/>
  <c r="I10" i="30"/>
  <c r="J10" i="30" s="1"/>
  <c r="P10" i="30" s="1"/>
  <c r="I54" i="25" s="1"/>
  <c r="I18" i="30"/>
  <c r="J18" i="30" s="1"/>
  <c r="P18" i="30" s="1"/>
  <c r="I62" i="25" s="1"/>
  <c r="I15" i="34"/>
  <c r="J15" i="34" s="1"/>
  <c r="P15" i="34" s="1"/>
  <c r="M59" i="25" s="1"/>
  <c r="I14" i="40"/>
  <c r="J14" i="40" s="1"/>
  <c r="P14" i="40" s="1"/>
  <c r="S58" i="25" s="1"/>
  <c r="I9" i="30"/>
  <c r="J9" i="30" s="1"/>
  <c r="P9" i="30" s="1"/>
  <c r="I53" i="25" s="1"/>
  <c r="I16" i="30"/>
  <c r="J16" i="30" s="1"/>
  <c r="P16" i="30" s="1"/>
  <c r="I60" i="25" s="1"/>
  <c r="I7" i="40"/>
  <c r="H12" i="39"/>
  <c r="I11" i="40"/>
  <c r="J11" i="40" s="1"/>
  <c r="P11" i="40" s="1"/>
  <c r="S55" i="25" s="1"/>
  <c r="H9" i="40"/>
  <c r="I14" i="39"/>
  <c r="J14" i="39" s="1"/>
  <c r="P14" i="39" s="1"/>
  <c r="R58" i="25" s="1"/>
  <c r="I24" i="39"/>
  <c r="J24" i="39" s="1"/>
  <c r="P24" i="39" s="1"/>
  <c r="R68" i="25" s="1"/>
  <c r="H18" i="40"/>
  <c r="H9" i="36"/>
  <c r="I17" i="30"/>
  <c r="J17" i="30" s="1"/>
  <c r="P17" i="30" s="1"/>
  <c r="I61" i="25" s="1"/>
  <c r="I10" i="36"/>
  <c r="J10" i="36" s="1"/>
  <c r="P10" i="36" s="1"/>
  <c r="O54" i="25" s="1"/>
  <c r="H30" i="37"/>
  <c r="I17" i="41"/>
  <c r="J17" i="41" s="1"/>
  <c r="P17" i="41" s="1"/>
  <c r="T61" i="25" s="1"/>
  <c r="I13" i="36"/>
  <c r="J13" i="36" s="1"/>
  <c r="P13" i="36" s="1"/>
  <c r="O57" i="25" s="1"/>
  <c r="I11" i="36"/>
  <c r="J11" i="36" s="1"/>
  <c r="P11" i="36" s="1"/>
  <c r="O55" i="25" s="1"/>
  <c r="I8" i="36"/>
  <c r="J8" i="36" s="1"/>
  <c r="P8" i="36" s="1"/>
  <c r="O52" i="25" s="1"/>
  <c r="I14" i="36"/>
  <c r="J14" i="36" s="1"/>
  <c r="P14" i="36" s="1"/>
  <c r="O58" i="25" s="1"/>
  <c r="I33" i="37"/>
  <c r="J33" i="37" s="1"/>
  <c r="P33" i="37" s="1"/>
  <c r="P77" i="25" s="1"/>
  <c r="I12" i="36"/>
  <c r="J12" i="36" s="1"/>
  <c r="P12" i="36" s="1"/>
  <c r="O56" i="25" s="1"/>
  <c r="H9" i="39"/>
  <c r="H12" i="44"/>
  <c r="I11" i="39"/>
  <c r="J11" i="39" s="1"/>
  <c r="P11" i="39" s="1"/>
  <c r="R55" i="25" s="1"/>
  <c r="I8" i="45"/>
  <c r="J8" i="45" s="1"/>
  <c r="P8" i="45" s="1"/>
  <c r="X52" i="25" s="1"/>
  <c r="I10" i="43"/>
  <c r="J10" i="43" s="1"/>
  <c r="P10" i="43" s="1"/>
  <c r="V54" i="25" s="1"/>
  <c r="I14" i="28"/>
  <c r="J14" i="28" s="1"/>
  <c r="P14" i="28" s="1"/>
  <c r="G58" i="25" s="1"/>
  <c r="I17" i="36"/>
  <c r="J17" i="36" s="1"/>
  <c r="P17" i="36" s="1"/>
  <c r="O61" i="25" s="1"/>
  <c r="I13" i="38"/>
  <c r="J13" i="38" s="1"/>
  <c r="P13" i="38" s="1"/>
  <c r="Q57" i="25" s="1"/>
  <c r="I15" i="36"/>
  <c r="J15" i="36" s="1"/>
  <c r="P15" i="36" s="1"/>
  <c r="O59" i="25" s="1"/>
  <c r="I28" i="40"/>
  <c r="J28" i="40" s="1"/>
  <c r="P28" i="40" s="1"/>
  <c r="S72" i="25" s="1"/>
  <c r="I9" i="39"/>
  <c r="J9" i="39" s="1"/>
  <c r="P9" i="39" s="1"/>
  <c r="R53" i="25" s="1"/>
  <c r="H9" i="28"/>
  <c r="I7" i="43"/>
  <c r="H9" i="43"/>
  <c r="H12" i="35"/>
  <c r="I8" i="34"/>
  <c r="J8" i="34" s="1"/>
  <c r="P8" i="34" s="1"/>
  <c r="M52" i="25" s="1"/>
  <c r="I14" i="35"/>
  <c r="J14" i="35" s="1"/>
  <c r="P14" i="35" s="1"/>
  <c r="N58" i="25" s="1"/>
  <c r="H12" i="38"/>
  <c r="H15" i="41"/>
  <c r="I11" i="43"/>
  <c r="J11" i="43" s="1"/>
  <c r="P11" i="43" s="1"/>
  <c r="V55" i="25" s="1"/>
  <c r="I11" i="28"/>
  <c r="J11" i="28" s="1"/>
  <c r="P11" i="28" s="1"/>
  <c r="G55" i="25" s="1"/>
  <c r="I26" i="30"/>
  <c r="J26" i="30" s="1"/>
  <c r="P26" i="30" s="1"/>
  <c r="I70" i="25" s="1"/>
  <c r="H9" i="34"/>
  <c r="I17" i="35"/>
  <c r="J17" i="35" s="1"/>
  <c r="P17" i="35" s="1"/>
  <c r="N61" i="25" s="1"/>
  <c r="I7" i="39"/>
  <c r="I12" i="40"/>
  <c r="J12" i="40" s="1"/>
  <c r="P12" i="40" s="1"/>
  <c r="S56" i="25" s="1"/>
  <c r="I9" i="43"/>
  <c r="J9" i="43" s="1"/>
  <c r="P9" i="43" s="1"/>
  <c r="V53" i="25" s="1"/>
  <c r="I26" i="40"/>
  <c r="J26" i="40" s="1"/>
  <c r="P26" i="40" s="1"/>
  <c r="S70" i="25" s="1"/>
  <c r="I9" i="28"/>
  <c r="J9" i="28" s="1"/>
  <c r="P9" i="28" s="1"/>
  <c r="G53" i="25" s="1"/>
  <c r="I28" i="30"/>
  <c r="J28" i="30" s="1"/>
  <c r="P28" i="30" s="1"/>
  <c r="I72" i="25" s="1"/>
  <c r="I18" i="37"/>
  <c r="J18" i="37" s="1"/>
  <c r="P18" i="37" s="1"/>
  <c r="P62" i="25" s="1"/>
  <c r="I14" i="41"/>
  <c r="J14" i="41" s="1"/>
  <c r="P14" i="41" s="1"/>
  <c r="T58" i="25" s="1"/>
  <c r="H12" i="43"/>
  <c r="H12" i="46"/>
  <c r="I14" i="46"/>
  <c r="J14" i="46" s="1"/>
  <c r="P14" i="46" s="1"/>
  <c r="Y58" i="25" s="1"/>
  <c r="I31" i="37"/>
  <c r="J31" i="37" s="1"/>
  <c r="P31" i="37" s="1"/>
  <c r="P75" i="25" s="1"/>
  <c r="I14" i="45"/>
  <c r="J14" i="45" s="1"/>
  <c r="P14" i="45" s="1"/>
  <c r="X58" i="25" s="1"/>
  <c r="H15" i="37"/>
  <c r="I27" i="37"/>
  <c r="J27" i="37" s="1"/>
  <c r="P27" i="37" s="1"/>
  <c r="P71" i="25" s="1"/>
  <c r="I28" i="37"/>
  <c r="J28" i="37" s="1"/>
  <c r="P28" i="37" s="1"/>
  <c r="P72" i="25" s="1"/>
  <c r="I29" i="37"/>
  <c r="J29" i="37" s="1"/>
  <c r="P29" i="37" s="1"/>
  <c r="P73" i="25" s="1"/>
  <c r="I11" i="46"/>
  <c r="J11" i="46" s="1"/>
  <c r="P11" i="46" s="1"/>
  <c r="Y55" i="25" s="1"/>
  <c r="I13" i="39"/>
  <c r="J13" i="39" s="1"/>
  <c r="P13" i="39" s="1"/>
  <c r="R57" i="25" s="1"/>
  <c r="I11" i="35"/>
  <c r="J11" i="35" s="1"/>
  <c r="P11" i="35" s="1"/>
  <c r="N55" i="25" s="1"/>
  <c r="I14" i="38"/>
  <c r="J14" i="38" s="1"/>
  <c r="P14" i="38" s="1"/>
  <c r="Q58" i="25" s="1"/>
  <c r="I13" i="40"/>
  <c r="J13" i="40" s="1"/>
  <c r="P13" i="40" s="1"/>
  <c r="S57" i="25" s="1"/>
  <c r="I11" i="41"/>
  <c r="J11" i="41" s="1"/>
  <c r="P11" i="41" s="1"/>
  <c r="T55" i="25" s="1"/>
  <c r="I7" i="38"/>
  <c r="I8" i="38"/>
  <c r="J8" i="38" s="1"/>
  <c r="P8" i="38" s="1"/>
  <c r="Q52" i="25" s="1"/>
  <c r="I13" i="46"/>
  <c r="J13" i="46" s="1"/>
  <c r="P13" i="46" s="1"/>
  <c r="Y57" i="25" s="1"/>
  <c r="H9" i="38"/>
  <c r="I10" i="38"/>
  <c r="J10" i="38" s="1"/>
  <c r="P10" i="38" s="1"/>
  <c r="Q54" i="25" s="1"/>
  <c r="I11" i="38"/>
  <c r="J11" i="38" s="1"/>
  <c r="P11" i="38" s="1"/>
  <c r="Q55" i="25" s="1"/>
  <c r="I17" i="46"/>
  <c r="J17" i="46" s="1"/>
  <c r="P17" i="46" s="1"/>
  <c r="Y61" i="25" s="1"/>
  <c r="H15" i="29"/>
  <c r="H15" i="39"/>
  <c r="I7" i="44"/>
  <c r="I16" i="39"/>
  <c r="J16" i="39" s="1"/>
  <c r="P16" i="39" s="1"/>
  <c r="R60" i="25" s="1"/>
  <c r="I15" i="39"/>
  <c r="J15" i="39" s="1"/>
  <c r="P15" i="39" s="1"/>
  <c r="R59" i="25" s="1"/>
  <c r="I8" i="44"/>
  <c r="J8" i="44" s="1"/>
  <c r="P8" i="44" s="1"/>
  <c r="W52" i="25" s="1"/>
  <c r="H22" i="45"/>
  <c r="I9" i="46"/>
  <c r="J9" i="46" s="1"/>
  <c r="P9" i="46" s="1"/>
  <c r="Y53" i="25" s="1"/>
  <c r="I15" i="44"/>
  <c r="J15" i="44" s="1"/>
  <c r="P15" i="44" s="1"/>
  <c r="W59" i="25" s="1"/>
  <c r="I78" i="25"/>
  <c r="I7" i="46"/>
  <c r="I8" i="46"/>
  <c r="J8" i="46" s="1"/>
  <c r="P8" i="46" s="1"/>
  <c r="Y52" i="25" s="1"/>
  <c r="I10" i="45"/>
  <c r="J10" i="45" s="1"/>
  <c r="P10" i="45" s="1"/>
  <c r="X54" i="25" s="1"/>
  <c r="H30" i="45"/>
  <c r="I13" i="44"/>
  <c r="J13" i="44" s="1"/>
  <c r="P13" i="44" s="1"/>
  <c r="W57" i="25" s="1"/>
  <c r="H12" i="41"/>
  <c r="I13" i="41"/>
  <c r="J13" i="41" s="1"/>
  <c r="P13" i="41" s="1"/>
  <c r="T57" i="25" s="1"/>
  <c r="I12" i="41"/>
  <c r="J12" i="41" s="1"/>
  <c r="P12" i="41" s="1"/>
  <c r="T56" i="25" s="1"/>
  <c r="I19" i="39"/>
  <c r="J19" i="39" s="1"/>
  <c r="P19" i="39" s="1"/>
  <c r="R63" i="25" s="1"/>
  <c r="I17" i="39"/>
  <c r="J17" i="39" s="1"/>
  <c r="P17" i="39" s="1"/>
  <c r="R61" i="25" s="1"/>
  <c r="H30" i="39"/>
  <c r="I10" i="37"/>
  <c r="J10" i="37" s="1"/>
  <c r="P10" i="37" s="1"/>
  <c r="P54" i="25" s="1"/>
  <c r="I19" i="37"/>
  <c r="J19" i="37" s="1"/>
  <c r="P19" i="37" s="1"/>
  <c r="P63" i="25" s="1"/>
  <c r="I13" i="35"/>
  <c r="J13" i="35" s="1"/>
  <c r="P13" i="35" s="1"/>
  <c r="N57" i="25" s="1"/>
  <c r="I12" i="35"/>
  <c r="J12" i="35" s="1"/>
  <c r="P12" i="35" s="1"/>
  <c r="N56" i="25" s="1"/>
  <c r="I17" i="29"/>
  <c r="J17" i="29" s="1"/>
  <c r="P17" i="29" s="1"/>
  <c r="H61" i="25" s="1"/>
  <c r="H9" i="46"/>
  <c r="I10" i="46"/>
  <c r="J10" i="46" s="1"/>
  <c r="P10" i="46" s="1"/>
  <c r="Y54" i="25" s="1"/>
  <c r="I15" i="46"/>
  <c r="J15" i="46" s="1"/>
  <c r="P15" i="46" s="1"/>
  <c r="Y59" i="25" s="1"/>
  <c r="I25" i="45"/>
  <c r="J25" i="45" s="1"/>
  <c r="P25" i="45" s="1"/>
  <c r="X69" i="25" s="1"/>
  <c r="I12" i="45"/>
  <c r="J12" i="45" s="1"/>
  <c r="P12" i="45" s="1"/>
  <c r="X56" i="25" s="1"/>
  <c r="I11" i="45"/>
  <c r="J11" i="45" s="1"/>
  <c r="P11" i="45" s="1"/>
  <c r="X55" i="25" s="1"/>
  <c r="I14" i="44"/>
  <c r="J14" i="44" s="1"/>
  <c r="P14" i="44" s="1"/>
  <c r="W58" i="25" s="1"/>
  <c r="I17" i="44"/>
  <c r="J17" i="44" s="1"/>
  <c r="P17" i="44" s="1"/>
  <c r="W61" i="25" s="1"/>
  <c r="H9" i="44"/>
  <c r="I10" i="44"/>
  <c r="J10" i="44" s="1"/>
  <c r="P10" i="44" s="1"/>
  <c r="W54" i="25" s="1"/>
  <c r="I11" i="44"/>
  <c r="J11" i="44" s="1"/>
  <c r="P11" i="44" s="1"/>
  <c r="W55" i="25" s="1"/>
  <c r="I14" i="43"/>
  <c r="J14" i="43" s="1"/>
  <c r="P14" i="43" s="1"/>
  <c r="V58" i="25" s="1"/>
  <c r="I17" i="43"/>
  <c r="J17" i="43" s="1"/>
  <c r="P17" i="43" s="1"/>
  <c r="V61" i="25" s="1"/>
  <c r="H15" i="43"/>
  <c r="I13" i="43"/>
  <c r="J13" i="43" s="1"/>
  <c r="P13" i="43" s="1"/>
  <c r="V57" i="25" s="1"/>
  <c r="H12" i="40"/>
  <c r="I8" i="40"/>
  <c r="J8" i="40" s="1"/>
  <c r="P8" i="40" s="1"/>
  <c r="S52" i="25" s="1"/>
  <c r="I10" i="40"/>
  <c r="J10" i="40" s="1"/>
  <c r="P10" i="40" s="1"/>
  <c r="S54" i="25" s="1"/>
  <c r="I16" i="40"/>
  <c r="J16" i="40" s="1"/>
  <c r="P16" i="40" s="1"/>
  <c r="S60" i="25" s="1"/>
  <c r="I17" i="40"/>
  <c r="J17" i="40" s="1"/>
  <c r="P17" i="40" s="1"/>
  <c r="S61" i="25" s="1"/>
  <c r="H18" i="39"/>
  <c r="I20" i="39"/>
  <c r="J20" i="39" s="1"/>
  <c r="P20" i="39" s="1"/>
  <c r="R64" i="25" s="1"/>
  <c r="I18" i="39"/>
  <c r="J18" i="39" s="1"/>
  <c r="P18" i="39" s="1"/>
  <c r="R62" i="25" s="1"/>
  <c r="I33" i="39"/>
  <c r="J33" i="39" s="1"/>
  <c r="P33" i="39" s="1"/>
  <c r="R77" i="25" s="1"/>
  <c r="I24" i="37"/>
  <c r="J24" i="37" s="1"/>
  <c r="P24" i="37" s="1"/>
  <c r="P68" i="25" s="1"/>
  <c r="I21" i="37"/>
  <c r="J21" i="37" s="1"/>
  <c r="P21" i="37" s="1"/>
  <c r="P65" i="25" s="1"/>
  <c r="I14" i="37"/>
  <c r="J14" i="37" s="1"/>
  <c r="P14" i="37" s="1"/>
  <c r="P58" i="25" s="1"/>
  <c r="I25" i="37"/>
  <c r="J25" i="37" s="1"/>
  <c r="P25" i="37" s="1"/>
  <c r="P69" i="25" s="1"/>
  <c r="I11" i="37"/>
  <c r="J11" i="37" s="1"/>
  <c r="P11" i="37" s="1"/>
  <c r="P55" i="25" s="1"/>
  <c r="I16" i="37"/>
  <c r="J16" i="37" s="1"/>
  <c r="P16" i="37" s="1"/>
  <c r="P60" i="25" s="1"/>
  <c r="I17" i="37"/>
  <c r="J17" i="37" s="1"/>
  <c r="P17" i="37" s="1"/>
  <c r="P61" i="25" s="1"/>
  <c r="I20" i="37"/>
  <c r="J20" i="37" s="1"/>
  <c r="P20" i="37" s="1"/>
  <c r="P64" i="25" s="1"/>
  <c r="I13" i="37"/>
  <c r="J13" i="37" s="1"/>
  <c r="P13" i="37" s="1"/>
  <c r="P57" i="25" s="1"/>
  <c r="I23" i="37"/>
  <c r="J23" i="37" s="1"/>
  <c r="P23" i="37" s="1"/>
  <c r="P67" i="25" s="1"/>
  <c r="I16" i="29"/>
  <c r="J16" i="29" s="1"/>
  <c r="P16" i="29" s="1"/>
  <c r="H60" i="25" s="1"/>
  <c r="I13" i="28"/>
  <c r="J13" i="28" s="1"/>
  <c r="P13" i="28" s="1"/>
  <c r="G57" i="25" s="1"/>
  <c r="I7" i="27"/>
  <c r="I8" i="27"/>
  <c r="J8" i="27" s="1"/>
  <c r="P8" i="27" s="1"/>
  <c r="F52" i="25" s="1"/>
  <c r="I7" i="29"/>
  <c r="I8" i="29"/>
  <c r="J8" i="29" s="1"/>
  <c r="P8" i="29" s="1"/>
  <c r="H52" i="25" s="1"/>
  <c r="I16" i="46"/>
  <c r="J16" i="46" s="1"/>
  <c r="P16" i="46" s="1"/>
  <c r="Y60" i="25" s="1"/>
  <c r="C12" i="46"/>
  <c r="M11" i="46"/>
  <c r="I21" i="46"/>
  <c r="J21" i="46" s="1"/>
  <c r="P21" i="46" s="1"/>
  <c r="Y65" i="25" s="1"/>
  <c r="I20" i="46"/>
  <c r="J20" i="46" s="1"/>
  <c r="P20" i="46" s="1"/>
  <c r="Y64" i="25" s="1"/>
  <c r="I19" i="46"/>
  <c r="J19" i="46" s="1"/>
  <c r="P19" i="46" s="1"/>
  <c r="Y63" i="25" s="1"/>
  <c r="H18" i="46"/>
  <c r="I18" i="46"/>
  <c r="J18" i="46" s="1"/>
  <c r="P18" i="46" s="1"/>
  <c r="Y62" i="25" s="1"/>
  <c r="I25" i="46"/>
  <c r="J25" i="46" s="1"/>
  <c r="P25" i="46" s="1"/>
  <c r="Y69" i="25" s="1"/>
  <c r="I24" i="46"/>
  <c r="J24" i="46" s="1"/>
  <c r="P24" i="46" s="1"/>
  <c r="Y68" i="25" s="1"/>
  <c r="I23" i="46"/>
  <c r="J23" i="46" s="1"/>
  <c r="P23" i="46" s="1"/>
  <c r="Y67" i="25" s="1"/>
  <c r="H22" i="46"/>
  <c r="I22" i="46"/>
  <c r="J22" i="46" s="1"/>
  <c r="P22" i="46" s="1"/>
  <c r="Y66" i="25" s="1"/>
  <c r="I29" i="46"/>
  <c r="J29" i="46" s="1"/>
  <c r="P29" i="46" s="1"/>
  <c r="Y73" i="25" s="1"/>
  <c r="I28" i="46"/>
  <c r="J28" i="46" s="1"/>
  <c r="P28" i="46" s="1"/>
  <c r="Y72" i="25" s="1"/>
  <c r="I27" i="46"/>
  <c r="J27" i="46" s="1"/>
  <c r="P27" i="46" s="1"/>
  <c r="Y71" i="25" s="1"/>
  <c r="H26" i="46"/>
  <c r="I26" i="46"/>
  <c r="J26" i="46" s="1"/>
  <c r="P26" i="46" s="1"/>
  <c r="Y70" i="25" s="1"/>
  <c r="I33" i="46"/>
  <c r="J33" i="46" s="1"/>
  <c r="P33" i="46" s="1"/>
  <c r="Y77" i="25" s="1"/>
  <c r="I32" i="46"/>
  <c r="J32" i="46" s="1"/>
  <c r="P32" i="46" s="1"/>
  <c r="Y76" i="25" s="1"/>
  <c r="I31" i="46"/>
  <c r="J31" i="46" s="1"/>
  <c r="P31" i="46" s="1"/>
  <c r="Y75" i="25" s="1"/>
  <c r="H30" i="46"/>
  <c r="I30" i="46"/>
  <c r="J30" i="46" s="1"/>
  <c r="P30" i="46" s="1"/>
  <c r="Y74" i="25" s="1"/>
  <c r="I21" i="45"/>
  <c r="J21" i="45" s="1"/>
  <c r="P21" i="45" s="1"/>
  <c r="X65" i="25" s="1"/>
  <c r="I20" i="45"/>
  <c r="J20" i="45" s="1"/>
  <c r="P20" i="45" s="1"/>
  <c r="X64" i="25" s="1"/>
  <c r="I19" i="45"/>
  <c r="J19" i="45" s="1"/>
  <c r="P19" i="45" s="1"/>
  <c r="X63" i="25" s="1"/>
  <c r="H18" i="45"/>
  <c r="I18" i="45"/>
  <c r="J18" i="45" s="1"/>
  <c r="P18" i="45" s="1"/>
  <c r="X62" i="25" s="1"/>
  <c r="C12" i="45"/>
  <c r="M11" i="45"/>
  <c r="I23" i="45"/>
  <c r="J23" i="45" s="1"/>
  <c r="P23" i="45" s="1"/>
  <c r="X67" i="25" s="1"/>
  <c r="I32" i="45"/>
  <c r="J32" i="45" s="1"/>
  <c r="P32" i="45" s="1"/>
  <c r="X76" i="25" s="1"/>
  <c r="I29" i="45"/>
  <c r="J29" i="45" s="1"/>
  <c r="P29" i="45" s="1"/>
  <c r="X73" i="25" s="1"/>
  <c r="I28" i="45"/>
  <c r="J28" i="45" s="1"/>
  <c r="P28" i="45" s="1"/>
  <c r="X72" i="25" s="1"/>
  <c r="I27" i="45"/>
  <c r="J27" i="45" s="1"/>
  <c r="P27" i="45" s="1"/>
  <c r="X71" i="25" s="1"/>
  <c r="H26" i="45"/>
  <c r="I26" i="45"/>
  <c r="J26" i="45" s="1"/>
  <c r="P26" i="45" s="1"/>
  <c r="X70" i="25" s="1"/>
  <c r="I17" i="45"/>
  <c r="J17" i="45" s="1"/>
  <c r="P17" i="45" s="1"/>
  <c r="X61" i="25" s="1"/>
  <c r="I16" i="45"/>
  <c r="J16" i="45" s="1"/>
  <c r="P16" i="45" s="1"/>
  <c r="X60" i="25" s="1"/>
  <c r="H15" i="45"/>
  <c r="I15" i="45"/>
  <c r="J15" i="45" s="1"/>
  <c r="P15" i="45" s="1"/>
  <c r="X59" i="25" s="1"/>
  <c r="I13" i="45"/>
  <c r="J13" i="45" s="1"/>
  <c r="P13" i="45" s="1"/>
  <c r="X57" i="25" s="1"/>
  <c r="I24" i="45"/>
  <c r="J24" i="45" s="1"/>
  <c r="P24" i="45" s="1"/>
  <c r="X68" i="25" s="1"/>
  <c r="I31" i="45"/>
  <c r="J31" i="45" s="1"/>
  <c r="P31" i="45" s="1"/>
  <c r="X75" i="25" s="1"/>
  <c r="I33" i="45"/>
  <c r="J33" i="45" s="1"/>
  <c r="P33" i="45" s="1"/>
  <c r="X77" i="25" s="1"/>
  <c r="I16" i="44"/>
  <c r="J16" i="44" s="1"/>
  <c r="P16" i="44" s="1"/>
  <c r="W60" i="25" s="1"/>
  <c r="C12" i="44"/>
  <c r="M11" i="44"/>
  <c r="I21" i="44"/>
  <c r="J21" i="44" s="1"/>
  <c r="P21" i="44" s="1"/>
  <c r="W65" i="25" s="1"/>
  <c r="I20" i="44"/>
  <c r="J20" i="44" s="1"/>
  <c r="P20" i="44" s="1"/>
  <c r="W64" i="25" s="1"/>
  <c r="I19" i="44"/>
  <c r="J19" i="44" s="1"/>
  <c r="P19" i="44" s="1"/>
  <c r="W63" i="25" s="1"/>
  <c r="H18" i="44"/>
  <c r="I18" i="44"/>
  <c r="J18" i="44" s="1"/>
  <c r="P18" i="44" s="1"/>
  <c r="W62" i="25" s="1"/>
  <c r="I25" i="44"/>
  <c r="J25" i="44" s="1"/>
  <c r="P25" i="44" s="1"/>
  <c r="W69" i="25" s="1"/>
  <c r="I24" i="44"/>
  <c r="J24" i="44" s="1"/>
  <c r="P24" i="44" s="1"/>
  <c r="W68" i="25" s="1"/>
  <c r="I23" i="44"/>
  <c r="J23" i="44" s="1"/>
  <c r="P23" i="44" s="1"/>
  <c r="W67" i="25" s="1"/>
  <c r="H22" i="44"/>
  <c r="I22" i="44"/>
  <c r="J22" i="44" s="1"/>
  <c r="P22" i="44" s="1"/>
  <c r="W66" i="25" s="1"/>
  <c r="I29" i="44"/>
  <c r="J29" i="44" s="1"/>
  <c r="P29" i="44" s="1"/>
  <c r="W73" i="25" s="1"/>
  <c r="I28" i="44"/>
  <c r="J28" i="44" s="1"/>
  <c r="P28" i="44" s="1"/>
  <c r="W72" i="25" s="1"/>
  <c r="I27" i="44"/>
  <c r="J27" i="44" s="1"/>
  <c r="P27" i="44" s="1"/>
  <c r="W71" i="25" s="1"/>
  <c r="H26" i="44"/>
  <c r="I26" i="44"/>
  <c r="J26" i="44" s="1"/>
  <c r="P26" i="44" s="1"/>
  <c r="W70" i="25" s="1"/>
  <c r="I33" i="44"/>
  <c r="J33" i="44" s="1"/>
  <c r="P33" i="44" s="1"/>
  <c r="W77" i="25" s="1"/>
  <c r="I32" i="44"/>
  <c r="J32" i="44" s="1"/>
  <c r="P32" i="44" s="1"/>
  <c r="W76" i="25" s="1"/>
  <c r="I31" i="44"/>
  <c r="J31" i="44" s="1"/>
  <c r="P31" i="44" s="1"/>
  <c r="W75" i="25" s="1"/>
  <c r="H30" i="44"/>
  <c r="I30" i="44"/>
  <c r="J30" i="44" s="1"/>
  <c r="P30" i="44" s="1"/>
  <c r="W74" i="25" s="1"/>
  <c r="I16" i="43"/>
  <c r="J16" i="43" s="1"/>
  <c r="P16" i="43" s="1"/>
  <c r="V60" i="25" s="1"/>
  <c r="C12" i="43"/>
  <c r="M11" i="43"/>
  <c r="I21" i="43"/>
  <c r="J21" i="43" s="1"/>
  <c r="P21" i="43" s="1"/>
  <c r="V65" i="25" s="1"/>
  <c r="I20" i="43"/>
  <c r="J20" i="43" s="1"/>
  <c r="P20" i="43" s="1"/>
  <c r="V64" i="25" s="1"/>
  <c r="I19" i="43"/>
  <c r="J19" i="43" s="1"/>
  <c r="P19" i="43" s="1"/>
  <c r="V63" i="25" s="1"/>
  <c r="H18" i="43"/>
  <c r="I18" i="43"/>
  <c r="J18" i="43" s="1"/>
  <c r="P18" i="43" s="1"/>
  <c r="V62" i="25" s="1"/>
  <c r="I25" i="43"/>
  <c r="J25" i="43" s="1"/>
  <c r="P25" i="43" s="1"/>
  <c r="V69" i="25" s="1"/>
  <c r="I24" i="43"/>
  <c r="J24" i="43" s="1"/>
  <c r="P24" i="43" s="1"/>
  <c r="V68" i="25" s="1"/>
  <c r="I23" i="43"/>
  <c r="J23" i="43" s="1"/>
  <c r="P23" i="43" s="1"/>
  <c r="V67" i="25" s="1"/>
  <c r="H22" i="43"/>
  <c r="I22" i="43"/>
  <c r="J22" i="43" s="1"/>
  <c r="P22" i="43" s="1"/>
  <c r="V66" i="25" s="1"/>
  <c r="I29" i="43"/>
  <c r="J29" i="43" s="1"/>
  <c r="P29" i="43" s="1"/>
  <c r="V73" i="25" s="1"/>
  <c r="I28" i="43"/>
  <c r="J28" i="43" s="1"/>
  <c r="P28" i="43" s="1"/>
  <c r="V72" i="25" s="1"/>
  <c r="I27" i="43"/>
  <c r="J27" i="43" s="1"/>
  <c r="P27" i="43" s="1"/>
  <c r="V71" i="25" s="1"/>
  <c r="H26" i="43"/>
  <c r="I26" i="43"/>
  <c r="J26" i="43" s="1"/>
  <c r="P26" i="43" s="1"/>
  <c r="V70" i="25" s="1"/>
  <c r="I33" i="43"/>
  <c r="J33" i="43" s="1"/>
  <c r="P33" i="43" s="1"/>
  <c r="V77" i="25" s="1"/>
  <c r="I32" i="43"/>
  <c r="J32" i="43" s="1"/>
  <c r="P32" i="43" s="1"/>
  <c r="V76" i="25" s="1"/>
  <c r="I31" i="43"/>
  <c r="J31" i="43" s="1"/>
  <c r="P31" i="43" s="1"/>
  <c r="V75" i="25" s="1"/>
  <c r="H30" i="43"/>
  <c r="I30" i="43"/>
  <c r="J30" i="43" s="1"/>
  <c r="P30" i="43" s="1"/>
  <c r="V74" i="25" s="1"/>
  <c r="I11" i="42"/>
  <c r="J11" i="42" s="1"/>
  <c r="P11" i="42" s="1"/>
  <c r="U55" i="25" s="1"/>
  <c r="I10" i="42"/>
  <c r="J10" i="42" s="1"/>
  <c r="P10" i="42" s="1"/>
  <c r="U54" i="25" s="1"/>
  <c r="H9" i="42"/>
  <c r="I8" i="42"/>
  <c r="J8" i="42" s="1"/>
  <c r="P8" i="42" s="1"/>
  <c r="U52" i="25" s="1"/>
  <c r="I7" i="42"/>
  <c r="I9" i="42"/>
  <c r="J9" i="42" s="1"/>
  <c r="P9" i="42" s="1"/>
  <c r="U53" i="25" s="1"/>
  <c r="I21" i="42"/>
  <c r="J21" i="42" s="1"/>
  <c r="P21" i="42" s="1"/>
  <c r="U65" i="25" s="1"/>
  <c r="I20" i="42"/>
  <c r="J20" i="42" s="1"/>
  <c r="P20" i="42" s="1"/>
  <c r="U64" i="25" s="1"/>
  <c r="I19" i="42"/>
  <c r="J19" i="42" s="1"/>
  <c r="P19" i="42" s="1"/>
  <c r="U63" i="25" s="1"/>
  <c r="H18" i="42"/>
  <c r="I18" i="42"/>
  <c r="J18" i="42" s="1"/>
  <c r="P18" i="42" s="1"/>
  <c r="U62" i="25" s="1"/>
  <c r="I25" i="42"/>
  <c r="J25" i="42" s="1"/>
  <c r="P25" i="42" s="1"/>
  <c r="U69" i="25" s="1"/>
  <c r="I24" i="42"/>
  <c r="J24" i="42" s="1"/>
  <c r="P24" i="42" s="1"/>
  <c r="U68" i="25" s="1"/>
  <c r="I23" i="42"/>
  <c r="J23" i="42" s="1"/>
  <c r="P23" i="42" s="1"/>
  <c r="U67" i="25" s="1"/>
  <c r="H22" i="42"/>
  <c r="I22" i="42"/>
  <c r="J22" i="42" s="1"/>
  <c r="P22" i="42" s="1"/>
  <c r="U66" i="25" s="1"/>
  <c r="I29" i="42"/>
  <c r="J29" i="42" s="1"/>
  <c r="P29" i="42" s="1"/>
  <c r="U73" i="25" s="1"/>
  <c r="I28" i="42"/>
  <c r="J28" i="42" s="1"/>
  <c r="P28" i="42" s="1"/>
  <c r="U72" i="25" s="1"/>
  <c r="I27" i="42"/>
  <c r="J27" i="42" s="1"/>
  <c r="P27" i="42" s="1"/>
  <c r="U71" i="25" s="1"/>
  <c r="H26" i="42"/>
  <c r="I26" i="42"/>
  <c r="J26" i="42" s="1"/>
  <c r="P26" i="42" s="1"/>
  <c r="U70" i="25" s="1"/>
  <c r="I33" i="42"/>
  <c r="J33" i="42" s="1"/>
  <c r="P33" i="42" s="1"/>
  <c r="U77" i="25" s="1"/>
  <c r="I32" i="42"/>
  <c r="J32" i="42" s="1"/>
  <c r="P32" i="42" s="1"/>
  <c r="U76" i="25" s="1"/>
  <c r="I31" i="42"/>
  <c r="J31" i="42" s="1"/>
  <c r="P31" i="42" s="1"/>
  <c r="U75" i="25" s="1"/>
  <c r="H30" i="42"/>
  <c r="I30" i="42"/>
  <c r="J30" i="42" s="1"/>
  <c r="P30" i="42" s="1"/>
  <c r="U74" i="25" s="1"/>
  <c r="I17" i="42"/>
  <c r="J17" i="42" s="1"/>
  <c r="P17" i="42" s="1"/>
  <c r="U61" i="25" s="1"/>
  <c r="I16" i="42"/>
  <c r="J16" i="42" s="1"/>
  <c r="P16" i="42" s="1"/>
  <c r="U60" i="25" s="1"/>
  <c r="H15" i="42"/>
  <c r="I15" i="42"/>
  <c r="J15" i="42" s="1"/>
  <c r="P15" i="42" s="1"/>
  <c r="U59" i="25" s="1"/>
  <c r="M10" i="42"/>
  <c r="C11" i="42"/>
  <c r="I14" i="42"/>
  <c r="J14" i="42" s="1"/>
  <c r="P14" i="42" s="1"/>
  <c r="U58" i="25" s="1"/>
  <c r="I13" i="42"/>
  <c r="J13" i="42" s="1"/>
  <c r="P13" i="42" s="1"/>
  <c r="U57" i="25" s="1"/>
  <c r="H12" i="42"/>
  <c r="I12" i="42"/>
  <c r="J12" i="42" s="1"/>
  <c r="P12" i="42" s="1"/>
  <c r="U56" i="25" s="1"/>
  <c r="I16" i="41"/>
  <c r="J16" i="41" s="1"/>
  <c r="P16" i="41" s="1"/>
  <c r="T60" i="25" s="1"/>
  <c r="C12" i="41"/>
  <c r="M11" i="41"/>
  <c r="I21" i="41"/>
  <c r="J21" i="41" s="1"/>
  <c r="P21" i="41" s="1"/>
  <c r="T65" i="25" s="1"/>
  <c r="I20" i="41"/>
  <c r="J20" i="41" s="1"/>
  <c r="P20" i="41" s="1"/>
  <c r="T64" i="25" s="1"/>
  <c r="I19" i="41"/>
  <c r="J19" i="41" s="1"/>
  <c r="P19" i="41" s="1"/>
  <c r="T63" i="25" s="1"/>
  <c r="H18" i="41"/>
  <c r="I18" i="41"/>
  <c r="J18" i="41" s="1"/>
  <c r="P18" i="41" s="1"/>
  <c r="T62" i="25" s="1"/>
  <c r="I25" i="41"/>
  <c r="J25" i="41" s="1"/>
  <c r="P25" i="41" s="1"/>
  <c r="T69" i="25" s="1"/>
  <c r="I24" i="41"/>
  <c r="J24" i="41" s="1"/>
  <c r="P24" i="41" s="1"/>
  <c r="T68" i="25" s="1"/>
  <c r="I23" i="41"/>
  <c r="J23" i="41" s="1"/>
  <c r="P23" i="41" s="1"/>
  <c r="T67" i="25" s="1"/>
  <c r="H22" i="41"/>
  <c r="I22" i="41"/>
  <c r="J22" i="41" s="1"/>
  <c r="P22" i="41" s="1"/>
  <c r="T66" i="25" s="1"/>
  <c r="I29" i="41"/>
  <c r="J29" i="41" s="1"/>
  <c r="P29" i="41" s="1"/>
  <c r="T73" i="25" s="1"/>
  <c r="I28" i="41"/>
  <c r="J28" i="41" s="1"/>
  <c r="P28" i="41" s="1"/>
  <c r="T72" i="25" s="1"/>
  <c r="I27" i="41"/>
  <c r="J27" i="41" s="1"/>
  <c r="P27" i="41" s="1"/>
  <c r="T71" i="25" s="1"/>
  <c r="H26" i="41"/>
  <c r="I26" i="41"/>
  <c r="J26" i="41" s="1"/>
  <c r="P26" i="41" s="1"/>
  <c r="T70" i="25" s="1"/>
  <c r="I33" i="41"/>
  <c r="J33" i="41" s="1"/>
  <c r="P33" i="41" s="1"/>
  <c r="T77" i="25" s="1"/>
  <c r="I32" i="41"/>
  <c r="J32" i="41" s="1"/>
  <c r="P32" i="41" s="1"/>
  <c r="T76" i="25" s="1"/>
  <c r="I31" i="41"/>
  <c r="J31" i="41" s="1"/>
  <c r="P31" i="41" s="1"/>
  <c r="T75" i="25" s="1"/>
  <c r="H30" i="41"/>
  <c r="I30" i="41"/>
  <c r="J30" i="41" s="1"/>
  <c r="P30" i="41" s="1"/>
  <c r="T74" i="25" s="1"/>
  <c r="I25" i="40"/>
  <c r="J25" i="40" s="1"/>
  <c r="P25" i="40" s="1"/>
  <c r="S69" i="25" s="1"/>
  <c r="I24" i="40"/>
  <c r="J24" i="40" s="1"/>
  <c r="P24" i="40" s="1"/>
  <c r="S68" i="25" s="1"/>
  <c r="I23" i="40"/>
  <c r="J23" i="40" s="1"/>
  <c r="P23" i="40" s="1"/>
  <c r="S67" i="25" s="1"/>
  <c r="H22" i="40"/>
  <c r="I22" i="40"/>
  <c r="J22" i="40" s="1"/>
  <c r="P22" i="40" s="1"/>
  <c r="S66" i="25" s="1"/>
  <c r="I19" i="40"/>
  <c r="J19" i="40" s="1"/>
  <c r="P19" i="40" s="1"/>
  <c r="S63" i="25" s="1"/>
  <c r="I21" i="40"/>
  <c r="J21" i="40" s="1"/>
  <c r="P21" i="40" s="1"/>
  <c r="S65" i="25" s="1"/>
  <c r="C12" i="40"/>
  <c r="M11" i="40"/>
  <c r="I33" i="40"/>
  <c r="J33" i="40" s="1"/>
  <c r="P33" i="40" s="1"/>
  <c r="S77" i="25" s="1"/>
  <c r="I32" i="40"/>
  <c r="J32" i="40" s="1"/>
  <c r="P32" i="40" s="1"/>
  <c r="S76" i="25" s="1"/>
  <c r="I31" i="40"/>
  <c r="J31" i="40" s="1"/>
  <c r="P31" i="40" s="1"/>
  <c r="S75" i="25" s="1"/>
  <c r="H30" i="40"/>
  <c r="I30" i="40"/>
  <c r="J30" i="40" s="1"/>
  <c r="P30" i="40" s="1"/>
  <c r="S74" i="25" s="1"/>
  <c r="I20" i="40"/>
  <c r="J20" i="40" s="1"/>
  <c r="P20" i="40" s="1"/>
  <c r="S64" i="25" s="1"/>
  <c r="I27" i="40"/>
  <c r="J27" i="40" s="1"/>
  <c r="P27" i="40" s="1"/>
  <c r="S71" i="25" s="1"/>
  <c r="I29" i="40"/>
  <c r="J29" i="40" s="1"/>
  <c r="P29" i="40" s="1"/>
  <c r="S73" i="25" s="1"/>
  <c r="I31" i="39"/>
  <c r="J31" i="39" s="1"/>
  <c r="P31" i="39" s="1"/>
  <c r="R75" i="25" s="1"/>
  <c r="I32" i="39"/>
  <c r="J32" i="39" s="1"/>
  <c r="P32" i="39" s="1"/>
  <c r="R76" i="25" s="1"/>
  <c r="C12" i="39"/>
  <c r="M11" i="39"/>
  <c r="I29" i="39"/>
  <c r="J29" i="39" s="1"/>
  <c r="P29" i="39" s="1"/>
  <c r="R73" i="25" s="1"/>
  <c r="I28" i="39"/>
  <c r="J28" i="39" s="1"/>
  <c r="P28" i="39" s="1"/>
  <c r="R72" i="25" s="1"/>
  <c r="I27" i="39"/>
  <c r="J27" i="39" s="1"/>
  <c r="P27" i="39" s="1"/>
  <c r="R71" i="25" s="1"/>
  <c r="H26" i="39"/>
  <c r="I26" i="39"/>
  <c r="J26" i="39" s="1"/>
  <c r="P26" i="39" s="1"/>
  <c r="R70" i="25" s="1"/>
  <c r="I23" i="39"/>
  <c r="J23" i="39" s="1"/>
  <c r="P23" i="39" s="1"/>
  <c r="R67" i="25" s="1"/>
  <c r="I25" i="39"/>
  <c r="J25" i="39" s="1"/>
  <c r="P25" i="39" s="1"/>
  <c r="R69" i="25" s="1"/>
  <c r="I29" i="38"/>
  <c r="J29" i="38" s="1"/>
  <c r="P29" i="38" s="1"/>
  <c r="Q73" i="25" s="1"/>
  <c r="I28" i="38"/>
  <c r="J28" i="38" s="1"/>
  <c r="P28" i="38" s="1"/>
  <c r="Q72" i="25" s="1"/>
  <c r="I27" i="38"/>
  <c r="J27" i="38" s="1"/>
  <c r="P27" i="38" s="1"/>
  <c r="Q71" i="25" s="1"/>
  <c r="H26" i="38"/>
  <c r="I26" i="38"/>
  <c r="J26" i="38" s="1"/>
  <c r="P26" i="38" s="1"/>
  <c r="Q70" i="25" s="1"/>
  <c r="C12" i="38"/>
  <c r="M11" i="38"/>
  <c r="I25" i="38"/>
  <c r="J25" i="38" s="1"/>
  <c r="P25" i="38" s="1"/>
  <c r="Q69" i="25" s="1"/>
  <c r="I24" i="38"/>
  <c r="J24" i="38" s="1"/>
  <c r="P24" i="38" s="1"/>
  <c r="Q68" i="25" s="1"/>
  <c r="I23" i="38"/>
  <c r="J23" i="38" s="1"/>
  <c r="P23" i="38" s="1"/>
  <c r="Q67" i="25" s="1"/>
  <c r="H22" i="38"/>
  <c r="I22" i="38"/>
  <c r="J22" i="38" s="1"/>
  <c r="P22" i="38" s="1"/>
  <c r="Q66" i="25" s="1"/>
  <c r="I17" i="38"/>
  <c r="J17" i="38" s="1"/>
  <c r="P17" i="38" s="1"/>
  <c r="Q61" i="25" s="1"/>
  <c r="I16" i="38"/>
  <c r="J16" i="38" s="1"/>
  <c r="P16" i="38" s="1"/>
  <c r="Q60" i="25" s="1"/>
  <c r="H15" i="38"/>
  <c r="I15" i="38"/>
  <c r="J15" i="38" s="1"/>
  <c r="P15" i="38" s="1"/>
  <c r="Q59" i="25" s="1"/>
  <c r="I21" i="38"/>
  <c r="J21" i="38" s="1"/>
  <c r="P21" i="38" s="1"/>
  <c r="Q65" i="25" s="1"/>
  <c r="I20" i="38"/>
  <c r="J20" i="38" s="1"/>
  <c r="P20" i="38" s="1"/>
  <c r="Q64" i="25" s="1"/>
  <c r="I19" i="38"/>
  <c r="J19" i="38" s="1"/>
  <c r="P19" i="38" s="1"/>
  <c r="Q63" i="25" s="1"/>
  <c r="H18" i="38"/>
  <c r="I18" i="38"/>
  <c r="J18" i="38" s="1"/>
  <c r="P18" i="38" s="1"/>
  <c r="Q62" i="25" s="1"/>
  <c r="I33" i="38"/>
  <c r="J33" i="38" s="1"/>
  <c r="P33" i="38" s="1"/>
  <c r="Q77" i="25" s="1"/>
  <c r="I32" i="38"/>
  <c r="J32" i="38" s="1"/>
  <c r="P32" i="38" s="1"/>
  <c r="Q76" i="25" s="1"/>
  <c r="I31" i="38"/>
  <c r="J31" i="38" s="1"/>
  <c r="P31" i="38" s="1"/>
  <c r="Q75" i="25" s="1"/>
  <c r="H30" i="38"/>
  <c r="I30" i="38"/>
  <c r="J30" i="38" s="1"/>
  <c r="P30" i="38" s="1"/>
  <c r="Q74" i="25" s="1"/>
  <c r="I32" i="37"/>
  <c r="J32" i="37" s="1"/>
  <c r="P32" i="37" s="1"/>
  <c r="P76" i="25" s="1"/>
  <c r="C12" i="37"/>
  <c r="M11" i="37"/>
  <c r="I16" i="36"/>
  <c r="J16" i="36" s="1"/>
  <c r="P16" i="36" s="1"/>
  <c r="O60" i="25" s="1"/>
  <c r="C12" i="36"/>
  <c r="M11" i="36"/>
  <c r="I21" i="36"/>
  <c r="J21" i="36" s="1"/>
  <c r="P21" i="36" s="1"/>
  <c r="O65" i="25" s="1"/>
  <c r="I20" i="36"/>
  <c r="J20" i="36" s="1"/>
  <c r="P20" i="36" s="1"/>
  <c r="O64" i="25" s="1"/>
  <c r="I19" i="36"/>
  <c r="J19" i="36" s="1"/>
  <c r="P19" i="36" s="1"/>
  <c r="O63" i="25" s="1"/>
  <c r="H18" i="36"/>
  <c r="I18" i="36"/>
  <c r="J18" i="36" s="1"/>
  <c r="P18" i="36" s="1"/>
  <c r="O62" i="25" s="1"/>
  <c r="I25" i="36"/>
  <c r="J25" i="36" s="1"/>
  <c r="P25" i="36" s="1"/>
  <c r="O69" i="25" s="1"/>
  <c r="I24" i="36"/>
  <c r="J24" i="36" s="1"/>
  <c r="P24" i="36" s="1"/>
  <c r="O68" i="25" s="1"/>
  <c r="I23" i="36"/>
  <c r="J23" i="36" s="1"/>
  <c r="P23" i="36" s="1"/>
  <c r="O67" i="25" s="1"/>
  <c r="H22" i="36"/>
  <c r="I22" i="36"/>
  <c r="J22" i="36" s="1"/>
  <c r="P22" i="36" s="1"/>
  <c r="O66" i="25" s="1"/>
  <c r="I29" i="36"/>
  <c r="J29" i="36" s="1"/>
  <c r="P29" i="36" s="1"/>
  <c r="O73" i="25" s="1"/>
  <c r="I28" i="36"/>
  <c r="J28" i="36" s="1"/>
  <c r="P28" i="36" s="1"/>
  <c r="O72" i="25" s="1"/>
  <c r="I27" i="36"/>
  <c r="J27" i="36" s="1"/>
  <c r="P27" i="36" s="1"/>
  <c r="O71" i="25" s="1"/>
  <c r="H26" i="36"/>
  <c r="I26" i="36"/>
  <c r="J26" i="36" s="1"/>
  <c r="P26" i="36" s="1"/>
  <c r="O70" i="25" s="1"/>
  <c r="I33" i="36"/>
  <c r="J33" i="36" s="1"/>
  <c r="P33" i="36" s="1"/>
  <c r="O77" i="25" s="1"/>
  <c r="I32" i="36"/>
  <c r="J32" i="36" s="1"/>
  <c r="P32" i="36" s="1"/>
  <c r="O76" i="25" s="1"/>
  <c r="I31" i="36"/>
  <c r="J31" i="36" s="1"/>
  <c r="P31" i="36" s="1"/>
  <c r="O75" i="25" s="1"/>
  <c r="H30" i="36"/>
  <c r="I30" i="36"/>
  <c r="J30" i="36" s="1"/>
  <c r="P30" i="36" s="1"/>
  <c r="O74" i="25" s="1"/>
  <c r="I16" i="35"/>
  <c r="J16" i="35" s="1"/>
  <c r="P16" i="35" s="1"/>
  <c r="N60" i="25" s="1"/>
  <c r="C12" i="35"/>
  <c r="M11" i="35"/>
  <c r="I21" i="35"/>
  <c r="J21" i="35" s="1"/>
  <c r="P21" i="35" s="1"/>
  <c r="N65" i="25" s="1"/>
  <c r="I20" i="35"/>
  <c r="J20" i="35" s="1"/>
  <c r="P20" i="35" s="1"/>
  <c r="N64" i="25" s="1"/>
  <c r="I19" i="35"/>
  <c r="J19" i="35" s="1"/>
  <c r="P19" i="35" s="1"/>
  <c r="N63" i="25" s="1"/>
  <c r="H18" i="35"/>
  <c r="I18" i="35"/>
  <c r="J18" i="35" s="1"/>
  <c r="P18" i="35" s="1"/>
  <c r="N62" i="25" s="1"/>
  <c r="I25" i="35"/>
  <c r="J25" i="35" s="1"/>
  <c r="P25" i="35" s="1"/>
  <c r="N69" i="25" s="1"/>
  <c r="I24" i="35"/>
  <c r="J24" i="35" s="1"/>
  <c r="P24" i="35" s="1"/>
  <c r="N68" i="25" s="1"/>
  <c r="I23" i="35"/>
  <c r="J23" i="35" s="1"/>
  <c r="P23" i="35" s="1"/>
  <c r="N67" i="25" s="1"/>
  <c r="H22" i="35"/>
  <c r="I22" i="35"/>
  <c r="J22" i="35" s="1"/>
  <c r="P22" i="35" s="1"/>
  <c r="N66" i="25" s="1"/>
  <c r="I29" i="35"/>
  <c r="J29" i="35" s="1"/>
  <c r="P29" i="35" s="1"/>
  <c r="N73" i="25" s="1"/>
  <c r="I28" i="35"/>
  <c r="J28" i="35" s="1"/>
  <c r="P28" i="35" s="1"/>
  <c r="N72" i="25" s="1"/>
  <c r="I27" i="35"/>
  <c r="J27" i="35" s="1"/>
  <c r="P27" i="35" s="1"/>
  <c r="N71" i="25" s="1"/>
  <c r="H26" i="35"/>
  <c r="I26" i="35"/>
  <c r="J26" i="35" s="1"/>
  <c r="P26" i="35" s="1"/>
  <c r="N70" i="25" s="1"/>
  <c r="I33" i="35"/>
  <c r="J33" i="35" s="1"/>
  <c r="P33" i="35" s="1"/>
  <c r="N77" i="25" s="1"/>
  <c r="I32" i="35"/>
  <c r="J32" i="35" s="1"/>
  <c r="P32" i="35" s="1"/>
  <c r="N76" i="25" s="1"/>
  <c r="I31" i="35"/>
  <c r="J31" i="35" s="1"/>
  <c r="P31" i="35" s="1"/>
  <c r="N75" i="25" s="1"/>
  <c r="H30" i="35"/>
  <c r="I30" i="35"/>
  <c r="J30" i="35" s="1"/>
  <c r="P30" i="35" s="1"/>
  <c r="N74" i="25" s="1"/>
  <c r="I21" i="34"/>
  <c r="J21" i="34" s="1"/>
  <c r="P21" i="34" s="1"/>
  <c r="M65" i="25" s="1"/>
  <c r="I20" i="34"/>
  <c r="J20" i="34" s="1"/>
  <c r="P20" i="34" s="1"/>
  <c r="M64" i="25" s="1"/>
  <c r="I19" i="34"/>
  <c r="J19" i="34" s="1"/>
  <c r="P19" i="34" s="1"/>
  <c r="M63" i="25" s="1"/>
  <c r="H18" i="34"/>
  <c r="I18" i="34"/>
  <c r="J18" i="34" s="1"/>
  <c r="P18" i="34" s="1"/>
  <c r="M62" i="25" s="1"/>
  <c r="I25" i="34"/>
  <c r="J25" i="34" s="1"/>
  <c r="P25" i="34" s="1"/>
  <c r="M69" i="25" s="1"/>
  <c r="I24" i="34"/>
  <c r="J24" i="34" s="1"/>
  <c r="P24" i="34" s="1"/>
  <c r="M68" i="25" s="1"/>
  <c r="I23" i="34"/>
  <c r="J23" i="34" s="1"/>
  <c r="P23" i="34" s="1"/>
  <c r="M67" i="25" s="1"/>
  <c r="H22" i="34"/>
  <c r="I22" i="34"/>
  <c r="J22" i="34" s="1"/>
  <c r="P22" i="34" s="1"/>
  <c r="M66" i="25" s="1"/>
  <c r="I29" i="34"/>
  <c r="J29" i="34" s="1"/>
  <c r="P29" i="34" s="1"/>
  <c r="M73" i="25" s="1"/>
  <c r="I28" i="34"/>
  <c r="J28" i="34" s="1"/>
  <c r="P28" i="34" s="1"/>
  <c r="M72" i="25" s="1"/>
  <c r="I27" i="34"/>
  <c r="J27" i="34" s="1"/>
  <c r="P27" i="34" s="1"/>
  <c r="M71" i="25" s="1"/>
  <c r="H26" i="34"/>
  <c r="I26" i="34"/>
  <c r="J26" i="34" s="1"/>
  <c r="P26" i="34" s="1"/>
  <c r="M70" i="25" s="1"/>
  <c r="I33" i="34"/>
  <c r="J33" i="34" s="1"/>
  <c r="P33" i="34" s="1"/>
  <c r="M77" i="25" s="1"/>
  <c r="I32" i="34"/>
  <c r="J32" i="34" s="1"/>
  <c r="P32" i="34" s="1"/>
  <c r="M76" i="25" s="1"/>
  <c r="I31" i="34"/>
  <c r="J31" i="34" s="1"/>
  <c r="P31" i="34" s="1"/>
  <c r="M75" i="25" s="1"/>
  <c r="H30" i="34"/>
  <c r="I30" i="34"/>
  <c r="J30" i="34" s="1"/>
  <c r="P30" i="34" s="1"/>
  <c r="M74" i="25" s="1"/>
  <c r="I16" i="34"/>
  <c r="J16" i="34" s="1"/>
  <c r="P16" i="34" s="1"/>
  <c r="M60" i="25" s="1"/>
  <c r="I17" i="34"/>
  <c r="J17" i="34" s="1"/>
  <c r="P17" i="34" s="1"/>
  <c r="M61" i="25" s="1"/>
  <c r="C12" i="34"/>
  <c r="M11" i="34"/>
  <c r="I11" i="33"/>
  <c r="J11" i="33" s="1"/>
  <c r="P11" i="33" s="1"/>
  <c r="L55" i="25" s="1"/>
  <c r="I10" i="33"/>
  <c r="J10" i="33" s="1"/>
  <c r="P10" i="33" s="1"/>
  <c r="L54" i="25" s="1"/>
  <c r="H9" i="33"/>
  <c r="I8" i="33"/>
  <c r="J8" i="33" s="1"/>
  <c r="P8" i="33" s="1"/>
  <c r="L52" i="25" s="1"/>
  <c r="I7" i="33"/>
  <c r="I9" i="33"/>
  <c r="J9" i="33" s="1"/>
  <c r="P9" i="33" s="1"/>
  <c r="L53" i="25" s="1"/>
  <c r="I21" i="33"/>
  <c r="J21" i="33" s="1"/>
  <c r="P21" i="33" s="1"/>
  <c r="L65" i="25" s="1"/>
  <c r="I20" i="33"/>
  <c r="J20" i="33" s="1"/>
  <c r="P20" i="33" s="1"/>
  <c r="L64" i="25" s="1"/>
  <c r="I19" i="33"/>
  <c r="J19" i="33" s="1"/>
  <c r="P19" i="33" s="1"/>
  <c r="L63" i="25" s="1"/>
  <c r="H18" i="33"/>
  <c r="I18" i="33"/>
  <c r="J18" i="33" s="1"/>
  <c r="P18" i="33" s="1"/>
  <c r="L62" i="25" s="1"/>
  <c r="I25" i="33"/>
  <c r="J25" i="33" s="1"/>
  <c r="P25" i="33" s="1"/>
  <c r="L69" i="25" s="1"/>
  <c r="I24" i="33"/>
  <c r="J24" i="33" s="1"/>
  <c r="P24" i="33" s="1"/>
  <c r="L68" i="25" s="1"/>
  <c r="I23" i="33"/>
  <c r="J23" i="33" s="1"/>
  <c r="P23" i="33" s="1"/>
  <c r="L67" i="25" s="1"/>
  <c r="H22" i="33"/>
  <c r="I22" i="33"/>
  <c r="J22" i="33" s="1"/>
  <c r="P22" i="33" s="1"/>
  <c r="L66" i="25" s="1"/>
  <c r="I29" i="33"/>
  <c r="J29" i="33" s="1"/>
  <c r="P29" i="33" s="1"/>
  <c r="L73" i="25" s="1"/>
  <c r="I28" i="33"/>
  <c r="J28" i="33" s="1"/>
  <c r="P28" i="33" s="1"/>
  <c r="L72" i="25" s="1"/>
  <c r="I27" i="33"/>
  <c r="J27" i="33" s="1"/>
  <c r="P27" i="33" s="1"/>
  <c r="L71" i="25" s="1"/>
  <c r="H26" i="33"/>
  <c r="I26" i="33"/>
  <c r="J26" i="33" s="1"/>
  <c r="P26" i="33" s="1"/>
  <c r="L70" i="25" s="1"/>
  <c r="I33" i="33"/>
  <c r="J33" i="33" s="1"/>
  <c r="P33" i="33" s="1"/>
  <c r="L77" i="25" s="1"/>
  <c r="I32" i="33"/>
  <c r="J32" i="33" s="1"/>
  <c r="P32" i="33" s="1"/>
  <c r="L76" i="25" s="1"/>
  <c r="I31" i="33"/>
  <c r="J31" i="33" s="1"/>
  <c r="P31" i="33" s="1"/>
  <c r="L75" i="25" s="1"/>
  <c r="H30" i="33"/>
  <c r="I30" i="33"/>
  <c r="J30" i="33" s="1"/>
  <c r="P30" i="33" s="1"/>
  <c r="L74" i="25" s="1"/>
  <c r="I17" i="33"/>
  <c r="J17" i="33" s="1"/>
  <c r="P17" i="33" s="1"/>
  <c r="L61" i="25" s="1"/>
  <c r="I16" i="33"/>
  <c r="J16" i="33" s="1"/>
  <c r="P16" i="33" s="1"/>
  <c r="L60" i="25" s="1"/>
  <c r="H15" i="33"/>
  <c r="I15" i="33"/>
  <c r="J15" i="33" s="1"/>
  <c r="P15" i="33" s="1"/>
  <c r="L59" i="25" s="1"/>
  <c r="M10" i="33"/>
  <c r="C11" i="33"/>
  <c r="I14" i="33"/>
  <c r="J14" i="33" s="1"/>
  <c r="P14" i="33" s="1"/>
  <c r="L58" i="25" s="1"/>
  <c r="I13" i="33"/>
  <c r="J13" i="33" s="1"/>
  <c r="P13" i="33" s="1"/>
  <c r="L57" i="25" s="1"/>
  <c r="H12" i="33"/>
  <c r="I12" i="33"/>
  <c r="J12" i="33" s="1"/>
  <c r="P12" i="33" s="1"/>
  <c r="L56" i="25" s="1"/>
  <c r="I17" i="32"/>
  <c r="J17" i="32" s="1"/>
  <c r="P17" i="32" s="1"/>
  <c r="K61" i="25" s="1"/>
  <c r="I16" i="32"/>
  <c r="J16" i="32" s="1"/>
  <c r="P16" i="32" s="1"/>
  <c r="K60" i="25" s="1"/>
  <c r="H15" i="32"/>
  <c r="I15" i="32"/>
  <c r="J15" i="32" s="1"/>
  <c r="P15" i="32" s="1"/>
  <c r="K59" i="25" s="1"/>
  <c r="M10" i="32"/>
  <c r="C11" i="32"/>
  <c r="I14" i="32"/>
  <c r="J14" i="32" s="1"/>
  <c r="P14" i="32" s="1"/>
  <c r="K58" i="25" s="1"/>
  <c r="I13" i="32"/>
  <c r="J13" i="32" s="1"/>
  <c r="P13" i="32" s="1"/>
  <c r="K57" i="25" s="1"/>
  <c r="H12" i="32"/>
  <c r="I12" i="32"/>
  <c r="J12" i="32" s="1"/>
  <c r="P12" i="32" s="1"/>
  <c r="K56" i="25" s="1"/>
  <c r="I11" i="32"/>
  <c r="J11" i="32" s="1"/>
  <c r="P11" i="32" s="1"/>
  <c r="K55" i="25" s="1"/>
  <c r="I10" i="32"/>
  <c r="J10" i="32" s="1"/>
  <c r="P10" i="32" s="1"/>
  <c r="K54" i="25" s="1"/>
  <c r="H9" i="32"/>
  <c r="H4" i="32" s="1"/>
  <c r="I8" i="32"/>
  <c r="J8" i="32" s="1"/>
  <c r="P8" i="32" s="1"/>
  <c r="K52" i="25" s="1"/>
  <c r="I7" i="32"/>
  <c r="I9" i="32"/>
  <c r="J9" i="32" s="1"/>
  <c r="P9" i="32" s="1"/>
  <c r="K53" i="25" s="1"/>
  <c r="I21" i="32"/>
  <c r="J21" i="32" s="1"/>
  <c r="P21" i="32" s="1"/>
  <c r="K65" i="25" s="1"/>
  <c r="I20" i="32"/>
  <c r="J20" i="32" s="1"/>
  <c r="P20" i="32" s="1"/>
  <c r="K64" i="25" s="1"/>
  <c r="I19" i="32"/>
  <c r="J19" i="32" s="1"/>
  <c r="P19" i="32" s="1"/>
  <c r="K63" i="25" s="1"/>
  <c r="H18" i="32"/>
  <c r="I18" i="32"/>
  <c r="J18" i="32" s="1"/>
  <c r="P18" i="32" s="1"/>
  <c r="K62" i="25" s="1"/>
  <c r="I25" i="32"/>
  <c r="J25" i="32" s="1"/>
  <c r="P25" i="32" s="1"/>
  <c r="K69" i="25" s="1"/>
  <c r="I24" i="32"/>
  <c r="J24" i="32" s="1"/>
  <c r="P24" i="32" s="1"/>
  <c r="K68" i="25" s="1"/>
  <c r="I23" i="32"/>
  <c r="J23" i="32" s="1"/>
  <c r="P23" i="32" s="1"/>
  <c r="K67" i="25" s="1"/>
  <c r="H22" i="32"/>
  <c r="I22" i="32"/>
  <c r="J22" i="32" s="1"/>
  <c r="P22" i="32" s="1"/>
  <c r="K66" i="25" s="1"/>
  <c r="I29" i="32"/>
  <c r="J29" i="32" s="1"/>
  <c r="P29" i="32" s="1"/>
  <c r="K73" i="25" s="1"/>
  <c r="I28" i="32"/>
  <c r="J28" i="32" s="1"/>
  <c r="P28" i="32" s="1"/>
  <c r="K72" i="25" s="1"/>
  <c r="I27" i="32"/>
  <c r="J27" i="32" s="1"/>
  <c r="P27" i="32" s="1"/>
  <c r="K71" i="25" s="1"/>
  <c r="H26" i="32"/>
  <c r="I26" i="32"/>
  <c r="J26" i="32" s="1"/>
  <c r="P26" i="32" s="1"/>
  <c r="K70" i="25" s="1"/>
  <c r="I33" i="32"/>
  <c r="J33" i="32" s="1"/>
  <c r="P33" i="32" s="1"/>
  <c r="K77" i="25" s="1"/>
  <c r="I32" i="32"/>
  <c r="J32" i="32" s="1"/>
  <c r="P32" i="32" s="1"/>
  <c r="K76" i="25" s="1"/>
  <c r="I31" i="32"/>
  <c r="J31" i="32" s="1"/>
  <c r="P31" i="32" s="1"/>
  <c r="K75" i="25" s="1"/>
  <c r="H30" i="32"/>
  <c r="I30" i="32"/>
  <c r="J30" i="32" s="1"/>
  <c r="P30" i="32" s="1"/>
  <c r="K74" i="25" s="1"/>
  <c r="I11" i="31"/>
  <c r="J11" i="31" s="1"/>
  <c r="P11" i="31" s="1"/>
  <c r="J55" i="25" s="1"/>
  <c r="I10" i="31"/>
  <c r="J10" i="31" s="1"/>
  <c r="P10" i="31" s="1"/>
  <c r="J54" i="25" s="1"/>
  <c r="H9" i="31"/>
  <c r="I8" i="31"/>
  <c r="J8" i="31" s="1"/>
  <c r="P8" i="31" s="1"/>
  <c r="J52" i="25" s="1"/>
  <c r="I7" i="31"/>
  <c r="I9" i="31"/>
  <c r="J9" i="31" s="1"/>
  <c r="P9" i="31" s="1"/>
  <c r="J53" i="25" s="1"/>
  <c r="I21" i="31"/>
  <c r="J21" i="31" s="1"/>
  <c r="P21" i="31" s="1"/>
  <c r="J65" i="25" s="1"/>
  <c r="I20" i="31"/>
  <c r="J20" i="31" s="1"/>
  <c r="P20" i="31" s="1"/>
  <c r="J64" i="25" s="1"/>
  <c r="I19" i="31"/>
  <c r="J19" i="31" s="1"/>
  <c r="P19" i="31" s="1"/>
  <c r="J63" i="25" s="1"/>
  <c r="H18" i="31"/>
  <c r="I18" i="31"/>
  <c r="J18" i="31" s="1"/>
  <c r="P18" i="31" s="1"/>
  <c r="J62" i="25" s="1"/>
  <c r="I25" i="31"/>
  <c r="J25" i="31" s="1"/>
  <c r="P25" i="31" s="1"/>
  <c r="J69" i="25" s="1"/>
  <c r="I24" i="31"/>
  <c r="J24" i="31" s="1"/>
  <c r="P24" i="31" s="1"/>
  <c r="J68" i="25" s="1"/>
  <c r="I23" i="31"/>
  <c r="J23" i="31" s="1"/>
  <c r="P23" i="31" s="1"/>
  <c r="J67" i="25" s="1"/>
  <c r="H22" i="31"/>
  <c r="I22" i="31"/>
  <c r="J22" i="31" s="1"/>
  <c r="P22" i="31" s="1"/>
  <c r="J66" i="25" s="1"/>
  <c r="I29" i="31"/>
  <c r="J29" i="31" s="1"/>
  <c r="P29" i="31" s="1"/>
  <c r="J73" i="25" s="1"/>
  <c r="I28" i="31"/>
  <c r="J28" i="31" s="1"/>
  <c r="P28" i="31" s="1"/>
  <c r="J72" i="25" s="1"/>
  <c r="I27" i="31"/>
  <c r="J27" i="31" s="1"/>
  <c r="P27" i="31" s="1"/>
  <c r="J71" i="25" s="1"/>
  <c r="H26" i="31"/>
  <c r="I26" i="31"/>
  <c r="J26" i="31" s="1"/>
  <c r="P26" i="31" s="1"/>
  <c r="J70" i="25" s="1"/>
  <c r="I33" i="31"/>
  <c r="J33" i="31" s="1"/>
  <c r="P33" i="31" s="1"/>
  <c r="J77" i="25" s="1"/>
  <c r="I32" i="31"/>
  <c r="J32" i="31" s="1"/>
  <c r="P32" i="31" s="1"/>
  <c r="J76" i="25" s="1"/>
  <c r="I31" i="31"/>
  <c r="J31" i="31" s="1"/>
  <c r="P31" i="31" s="1"/>
  <c r="J75" i="25" s="1"/>
  <c r="H30" i="31"/>
  <c r="I30" i="31"/>
  <c r="J30" i="31" s="1"/>
  <c r="P30" i="31" s="1"/>
  <c r="J74" i="25" s="1"/>
  <c r="I17" i="31"/>
  <c r="J17" i="31" s="1"/>
  <c r="P17" i="31" s="1"/>
  <c r="J61" i="25" s="1"/>
  <c r="I16" i="31"/>
  <c r="J16" i="31" s="1"/>
  <c r="P16" i="31" s="1"/>
  <c r="J60" i="25" s="1"/>
  <c r="H15" i="31"/>
  <c r="I15" i="31"/>
  <c r="J15" i="31" s="1"/>
  <c r="P15" i="31" s="1"/>
  <c r="J59" i="25" s="1"/>
  <c r="M10" i="31"/>
  <c r="C11" i="31"/>
  <c r="I14" i="31"/>
  <c r="J14" i="31" s="1"/>
  <c r="P14" i="31" s="1"/>
  <c r="J58" i="25" s="1"/>
  <c r="I13" i="31"/>
  <c r="J13" i="31" s="1"/>
  <c r="P13" i="31" s="1"/>
  <c r="J57" i="25" s="1"/>
  <c r="H12" i="31"/>
  <c r="I12" i="31"/>
  <c r="J12" i="31" s="1"/>
  <c r="P12" i="31" s="1"/>
  <c r="J56" i="25" s="1"/>
  <c r="C12" i="30"/>
  <c r="M11" i="30"/>
  <c r="I25" i="30"/>
  <c r="J25" i="30" s="1"/>
  <c r="P25" i="30" s="1"/>
  <c r="I69" i="25" s="1"/>
  <c r="I24" i="30"/>
  <c r="J24" i="30" s="1"/>
  <c r="P24" i="30" s="1"/>
  <c r="I68" i="25" s="1"/>
  <c r="I23" i="30"/>
  <c r="J23" i="30" s="1"/>
  <c r="P23" i="30" s="1"/>
  <c r="I67" i="25" s="1"/>
  <c r="H22" i="30"/>
  <c r="I22" i="30"/>
  <c r="J22" i="30" s="1"/>
  <c r="P22" i="30" s="1"/>
  <c r="I66" i="25" s="1"/>
  <c r="I19" i="30"/>
  <c r="J19" i="30" s="1"/>
  <c r="P19" i="30" s="1"/>
  <c r="I63" i="25" s="1"/>
  <c r="I21" i="30"/>
  <c r="J21" i="30" s="1"/>
  <c r="P21" i="30" s="1"/>
  <c r="I65" i="25" s="1"/>
  <c r="I33" i="30"/>
  <c r="J33" i="30" s="1"/>
  <c r="P33" i="30" s="1"/>
  <c r="I77" i="25" s="1"/>
  <c r="I32" i="30"/>
  <c r="J32" i="30" s="1"/>
  <c r="P32" i="30" s="1"/>
  <c r="I76" i="25" s="1"/>
  <c r="I31" i="30"/>
  <c r="J31" i="30" s="1"/>
  <c r="P31" i="30" s="1"/>
  <c r="I75" i="25" s="1"/>
  <c r="H30" i="30"/>
  <c r="I30" i="30"/>
  <c r="J30" i="30" s="1"/>
  <c r="P30" i="30" s="1"/>
  <c r="I74" i="25" s="1"/>
  <c r="I20" i="30"/>
  <c r="J20" i="30" s="1"/>
  <c r="P20" i="30" s="1"/>
  <c r="I64" i="25" s="1"/>
  <c r="I27" i="30"/>
  <c r="J27" i="30" s="1"/>
  <c r="P27" i="30" s="1"/>
  <c r="I71" i="25" s="1"/>
  <c r="I29" i="30"/>
  <c r="J29" i="30" s="1"/>
  <c r="P29" i="30" s="1"/>
  <c r="I73" i="25" s="1"/>
  <c r="M10" i="29"/>
  <c r="C11" i="29"/>
  <c r="I14" i="29"/>
  <c r="J14" i="29" s="1"/>
  <c r="P14" i="29" s="1"/>
  <c r="H58" i="25" s="1"/>
  <c r="I13" i="29"/>
  <c r="J13" i="29" s="1"/>
  <c r="P13" i="29" s="1"/>
  <c r="H57" i="25" s="1"/>
  <c r="H12" i="29"/>
  <c r="I12" i="29"/>
  <c r="J12" i="29" s="1"/>
  <c r="P12" i="29" s="1"/>
  <c r="H56" i="25" s="1"/>
  <c r="I21" i="29"/>
  <c r="J21" i="29" s="1"/>
  <c r="P21" i="29" s="1"/>
  <c r="H65" i="25" s="1"/>
  <c r="I20" i="29"/>
  <c r="J20" i="29" s="1"/>
  <c r="P20" i="29" s="1"/>
  <c r="H64" i="25" s="1"/>
  <c r="I19" i="29"/>
  <c r="J19" i="29" s="1"/>
  <c r="P19" i="29" s="1"/>
  <c r="H63" i="25" s="1"/>
  <c r="H18" i="29"/>
  <c r="I18" i="29"/>
  <c r="J18" i="29" s="1"/>
  <c r="P18" i="29" s="1"/>
  <c r="H62" i="25" s="1"/>
  <c r="I25" i="29"/>
  <c r="J25" i="29" s="1"/>
  <c r="P25" i="29" s="1"/>
  <c r="H69" i="25" s="1"/>
  <c r="I24" i="29"/>
  <c r="J24" i="29" s="1"/>
  <c r="P24" i="29" s="1"/>
  <c r="H68" i="25" s="1"/>
  <c r="I23" i="29"/>
  <c r="J23" i="29" s="1"/>
  <c r="P23" i="29" s="1"/>
  <c r="H67" i="25" s="1"/>
  <c r="H22" i="29"/>
  <c r="I22" i="29"/>
  <c r="J22" i="29" s="1"/>
  <c r="P22" i="29" s="1"/>
  <c r="H66" i="25" s="1"/>
  <c r="I29" i="29"/>
  <c r="J29" i="29" s="1"/>
  <c r="P29" i="29" s="1"/>
  <c r="H73" i="25" s="1"/>
  <c r="I28" i="29"/>
  <c r="J28" i="29" s="1"/>
  <c r="P28" i="29" s="1"/>
  <c r="H72" i="25" s="1"/>
  <c r="I27" i="29"/>
  <c r="J27" i="29" s="1"/>
  <c r="P27" i="29" s="1"/>
  <c r="H71" i="25" s="1"/>
  <c r="H26" i="29"/>
  <c r="I26" i="29"/>
  <c r="J26" i="29" s="1"/>
  <c r="P26" i="29" s="1"/>
  <c r="H70" i="25" s="1"/>
  <c r="I33" i="29"/>
  <c r="J33" i="29" s="1"/>
  <c r="P33" i="29" s="1"/>
  <c r="H77" i="25" s="1"/>
  <c r="I32" i="29"/>
  <c r="J32" i="29" s="1"/>
  <c r="P32" i="29" s="1"/>
  <c r="H76" i="25" s="1"/>
  <c r="I31" i="29"/>
  <c r="J31" i="29" s="1"/>
  <c r="P31" i="29" s="1"/>
  <c r="H75" i="25" s="1"/>
  <c r="H30" i="29"/>
  <c r="I30" i="29"/>
  <c r="J30" i="29" s="1"/>
  <c r="P30" i="29" s="1"/>
  <c r="H74" i="25" s="1"/>
  <c r="I11" i="29"/>
  <c r="J11" i="29" s="1"/>
  <c r="P11" i="29" s="1"/>
  <c r="H55" i="25" s="1"/>
  <c r="I10" i="29"/>
  <c r="J10" i="29" s="1"/>
  <c r="P10" i="29" s="1"/>
  <c r="H54" i="25" s="1"/>
  <c r="H9" i="29"/>
  <c r="I9" i="29"/>
  <c r="J9" i="29" s="1"/>
  <c r="P9" i="29" s="1"/>
  <c r="H53" i="25" s="1"/>
  <c r="C12" i="28"/>
  <c r="M11" i="28"/>
  <c r="I21" i="28"/>
  <c r="J21" i="28" s="1"/>
  <c r="P21" i="28" s="1"/>
  <c r="G65" i="25" s="1"/>
  <c r="I20" i="28"/>
  <c r="J20" i="28" s="1"/>
  <c r="P20" i="28" s="1"/>
  <c r="G64" i="25" s="1"/>
  <c r="I19" i="28"/>
  <c r="J19" i="28" s="1"/>
  <c r="P19" i="28" s="1"/>
  <c r="G63" i="25" s="1"/>
  <c r="H18" i="28"/>
  <c r="I18" i="28"/>
  <c r="J18" i="28" s="1"/>
  <c r="P18" i="28" s="1"/>
  <c r="G62" i="25" s="1"/>
  <c r="I25" i="28"/>
  <c r="J25" i="28" s="1"/>
  <c r="P25" i="28" s="1"/>
  <c r="G69" i="25" s="1"/>
  <c r="I24" i="28"/>
  <c r="J24" i="28" s="1"/>
  <c r="P24" i="28" s="1"/>
  <c r="G68" i="25" s="1"/>
  <c r="I23" i="28"/>
  <c r="J23" i="28" s="1"/>
  <c r="P23" i="28" s="1"/>
  <c r="G67" i="25" s="1"/>
  <c r="H22" i="28"/>
  <c r="I22" i="28"/>
  <c r="J22" i="28" s="1"/>
  <c r="P22" i="28" s="1"/>
  <c r="G66" i="25" s="1"/>
  <c r="I29" i="28"/>
  <c r="J29" i="28" s="1"/>
  <c r="P29" i="28" s="1"/>
  <c r="G73" i="25" s="1"/>
  <c r="I28" i="28"/>
  <c r="J28" i="28" s="1"/>
  <c r="P28" i="28" s="1"/>
  <c r="G72" i="25" s="1"/>
  <c r="I27" i="28"/>
  <c r="J27" i="28" s="1"/>
  <c r="P27" i="28" s="1"/>
  <c r="G71" i="25" s="1"/>
  <c r="H26" i="28"/>
  <c r="I26" i="28"/>
  <c r="J26" i="28" s="1"/>
  <c r="P26" i="28" s="1"/>
  <c r="G70" i="25" s="1"/>
  <c r="I33" i="28"/>
  <c r="J33" i="28" s="1"/>
  <c r="P33" i="28" s="1"/>
  <c r="G77" i="25" s="1"/>
  <c r="I32" i="28"/>
  <c r="J32" i="28" s="1"/>
  <c r="P32" i="28" s="1"/>
  <c r="G76" i="25" s="1"/>
  <c r="I31" i="28"/>
  <c r="J31" i="28" s="1"/>
  <c r="P31" i="28" s="1"/>
  <c r="G75" i="25" s="1"/>
  <c r="H30" i="28"/>
  <c r="I30" i="28"/>
  <c r="J30" i="28" s="1"/>
  <c r="P30" i="28" s="1"/>
  <c r="G74" i="25" s="1"/>
  <c r="I16" i="28"/>
  <c r="J16" i="28" s="1"/>
  <c r="P16" i="28" s="1"/>
  <c r="G60" i="25" s="1"/>
  <c r="I17" i="28"/>
  <c r="J17" i="28" s="1"/>
  <c r="P17" i="28" s="1"/>
  <c r="G61" i="25" s="1"/>
  <c r="M10" i="27"/>
  <c r="C11" i="27"/>
  <c r="I14" i="27"/>
  <c r="J14" i="27" s="1"/>
  <c r="P14" i="27" s="1"/>
  <c r="F58" i="25" s="1"/>
  <c r="I13" i="27"/>
  <c r="J13" i="27" s="1"/>
  <c r="P13" i="27" s="1"/>
  <c r="F57" i="25" s="1"/>
  <c r="H12" i="27"/>
  <c r="I12" i="27"/>
  <c r="J12" i="27" s="1"/>
  <c r="P12" i="27" s="1"/>
  <c r="F56" i="25" s="1"/>
  <c r="I21" i="27"/>
  <c r="J21" i="27" s="1"/>
  <c r="P21" i="27" s="1"/>
  <c r="F65" i="25" s="1"/>
  <c r="I20" i="27"/>
  <c r="J20" i="27" s="1"/>
  <c r="P20" i="27" s="1"/>
  <c r="F64" i="25" s="1"/>
  <c r="I19" i="27"/>
  <c r="J19" i="27" s="1"/>
  <c r="P19" i="27" s="1"/>
  <c r="F63" i="25" s="1"/>
  <c r="H18" i="27"/>
  <c r="I18" i="27"/>
  <c r="J18" i="27" s="1"/>
  <c r="P18" i="27" s="1"/>
  <c r="F62" i="25" s="1"/>
  <c r="I11" i="27"/>
  <c r="J11" i="27" s="1"/>
  <c r="P11" i="27" s="1"/>
  <c r="F55" i="25" s="1"/>
  <c r="I10" i="27"/>
  <c r="J10" i="27" s="1"/>
  <c r="P10" i="27" s="1"/>
  <c r="F54" i="25" s="1"/>
  <c r="H9" i="27"/>
  <c r="I9" i="27"/>
  <c r="J9" i="27" s="1"/>
  <c r="P9" i="27" s="1"/>
  <c r="F53" i="25" s="1"/>
  <c r="I17" i="27"/>
  <c r="J17" i="27" s="1"/>
  <c r="P17" i="27" s="1"/>
  <c r="F61" i="25" s="1"/>
  <c r="I16" i="27"/>
  <c r="J16" i="27" s="1"/>
  <c r="P16" i="27" s="1"/>
  <c r="F60" i="25" s="1"/>
  <c r="H15" i="27"/>
  <c r="I15" i="27"/>
  <c r="J15" i="27" s="1"/>
  <c r="P15" i="27" s="1"/>
  <c r="F59" i="25" s="1"/>
  <c r="I25" i="27"/>
  <c r="J25" i="27" s="1"/>
  <c r="P25" i="27" s="1"/>
  <c r="F69" i="25" s="1"/>
  <c r="I24" i="27"/>
  <c r="J24" i="27" s="1"/>
  <c r="P24" i="27" s="1"/>
  <c r="F68" i="25" s="1"/>
  <c r="I23" i="27"/>
  <c r="J23" i="27" s="1"/>
  <c r="P23" i="27" s="1"/>
  <c r="F67" i="25" s="1"/>
  <c r="H22" i="27"/>
  <c r="I22" i="27"/>
  <c r="J22" i="27" s="1"/>
  <c r="P22" i="27" s="1"/>
  <c r="F66" i="25" s="1"/>
  <c r="I29" i="27"/>
  <c r="J29" i="27" s="1"/>
  <c r="P29" i="27" s="1"/>
  <c r="F73" i="25" s="1"/>
  <c r="I28" i="27"/>
  <c r="J28" i="27" s="1"/>
  <c r="P28" i="27" s="1"/>
  <c r="F72" i="25" s="1"/>
  <c r="I27" i="27"/>
  <c r="J27" i="27" s="1"/>
  <c r="P27" i="27" s="1"/>
  <c r="F71" i="25" s="1"/>
  <c r="H26" i="27"/>
  <c r="I26" i="27"/>
  <c r="J26" i="27" s="1"/>
  <c r="P26" i="27" s="1"/>
  <c r="F70" i="25" s="1"/>
  <c r="I33" i="27"/>
  <c r="J33" i="27" s="1"/>
  <c r="P33" i="27" s="1"/>
  <c r="F77" i="25" s="1"/>
  <c r="I32" i="27"/>
  <c r="J32" i="27" s="1"/>
  <c r="P32" i="27" s="1"/>
  <c r="F76" i="25" s="1"/>
  <c r="I31" i="27"/>
  <c r="J31" i="27" s="1"/>
  <c r="P31" i="27" s="1"/>
  <c r="F75" i="25" s="1"/>
  <c r="H30" i="27"/>
  <c r="I30" i="27"/>
  <c r="J30" i="27" s="1"/>
  <c r="P30" i="27" s="1"/>
  <c r="F74" i="25" s="1"/>
  <c r="E91" i="25"/>
  <c r="F91" i="25" s="1"/>
  <c r="G91" i="25" s="1"/>
  <c r="H91" i="25" s="1"/>
  <c r="I91" i="25" s="1"/>
  <c r="J91" i="25" s="1"/>
  <c r="K91" i="25" s="1"/>
  <c r="L91" i="25" s="1"/>
  <c r="M91" i="25" s="1"/>
  <c r="N91" i="25" s="1"/>
  <c r="O91" i="25" s="1"/>
  <c r="P91" i="25" s="1"/>
  <c r="Q91" i="25" s="1"/>
  <c r="R91" i="25" s="1"/>
  <c r="S91" i="25" s="1"/>
  <c r="T91" i="25" s="1"/>
  <c r="U91" i="25" s="1"/>
  <c r="V91" i="25" s="1"/>
  <c r="W91" i="25" s="1"/>
  <c r="X91" i="25" s="1"/>
  <c r="Y91" i="25" s="1"/>
  <c r="Z91" i="25" s="1"/>
  <c r="AA91" i="25" s="1"/>
  <c r="AB91" i="25" s="1"/>
  <c r="AC91" i="25" s="1"/>
  <c r="AD91" i="25" s="1"/>
  <c r="AE91" i="25" s="1"/>
  <c r="AF91" i="25" s="1"/>
  <c r="AG91" i="25" s="1"/>
  <c r="AH91" i="25" s="1"/>
  <c r="AI91" i="25" s="1"/>
  <c r="AJ91" i="25" s="1"/>
  <c r="D92" i="25"/>
  <c r="F8" i="1"/>
  <c r="F12" i="1"/>
  <c r="G12" i="1" s="1"/>
  <c r="F9" i="1"/>
  <c r="G9" i="1" s="1"/>
  <c r="F10" i="1"/>
  <c r="F11" i="1"/>
  <c r="F13" i="1"/>
  <c r="F15" i="1"/>
  <c r="G15" i="1" s="1"/>
  <c r="H15" i="1" s="1"/>
  <c r="F14" i="1"/>
  <c r="F16" i="1"/>
  <c r="F18" i="1"/>
  <c r="G18" i="1" s="1"/>
  <c r="F17" i="1"/>
  <c r="F19" i="1"/>
  <c r="F22" i="1"/>
  <c r="G22" i="1" s="1"/>
  <c r="F20" i="1"/>
  <c r="F21" i="1"/>
  <c r="F23" i="1"/>
  <c r="F26" i="1"/>
  <c r="G26" i="1" s="1"/>
  <c r="I26" i="1" s="1"/>
  <c r="J26" i="1" s="1"/>
  <c r="P26" i="1" s="1"/>
  <c r="E70" i="25" s="1"/>
  <c r="F24" i="1"/>
  <c r="F25" i="1"/>
  <c r="F27" i="1"/>
  <c r="F30" i="1"/>
  <c r="G30" i="1" s="1"/>
  <c r="F28" i="1"/>
  <c r="F29" i="1"/>
  <c r="F31" i="1"/>
  <c r="F32" i="1"/>
  <c r="F33" i="1"/>
  <c r="S16" i="5"/>
  <c r="S17" i="5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P6" i="1"/>
  <c r="O12" i="1"/>
  <c r="O15" i="1"/>
  <c r="O18" i="1"/>
  <c r="O22" i="1"/>
  <c r="O26" i="1"/>
  <c r="O30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6" i="1"/>
  <c r="C8" i="1"/>
  <c r="M8" i="1"/>
  <c r="C9" i="1"/>
  <c r="M9" i="1" s="1"/>
  <c r="M7" i="1"/>
  <c r="C10" i="1"/>
  <c r="M10" i="1" s="1"/>
  <c r="H4" i="46" l="1"/>
  <c r="H4" i="45"/>
  <c r="H4" i="44"/>
  <c r="H4" i="43"/>
  <c r="H4" i="42"/>
  <c r="H4" i="41"/>
  <c r="H4" i="40"/>
  <c r="H4" i="39"/>
  <c r="H4" i="38"/>
  <c r="H4" i="37"/>
  <c r="H4" i="36"/>
  <c r="H4" i="35"/>
  <c r="H4" i="34"/>
  <c r="H4" i="33"/>
  <c r="H4" i="31"/>
  <c r="H4" i="30"/>
  <c r="H4" i="29"/>
  <c r="H4" i="28"/>
  <c r="H4" i="27"/>
  <c r="S78" i="25"/>
  <c r="I42" i="1"/>
  <c r="J42" i="1" s="1"/>
  <c r="P42" i="1" s="1"/>
  <c r="J41" i="1"/>
  <c r="P41" i="1" s="1"/>
  <c r="M40" i="1"/>
  <c r="C41" i="1"/>
  <c r="H26" i="1"/>
  <c r="H18" i="1"/>
  <c r="I18" i="1"/>
  <c r="J18" i="1" s="1"/>
  <c r="P18" i="1" s="1"/>
  <c r="E62" i="25" s="1"/>
  <c r="C11" i="1"/>
  <c r="I17" i="1"/>
  <c r="J17" i="1" s="1"/>
  <c r="P17" i="1" s="1"/>
  <c r="E61" i="25" s="1"/>
  <c r="F78" i="25"/>
  <c r="O78" i="25"/>
  <c r="O79" i="25"/>
  <c r="R78" i="25"/>
  <c r="T78" i="25"/>
  <c r="W78" i="25"/>
  <c r="X78" i="25"/>
  <c r="S82" i="25"/>
  <c r="S83" i="25"/>
  <c r="S81" i="25"/>
  <c r="S80" i="25"/>
  <c r="S79" i="25"/>
  <c r="I79" i="25"/>
  <c r="G78" i="25"/>
  <c r="H78" i="25"/>
  <c r="J78" i="25"/>
  <c r="K78" i="25"/>
  <c r="L78" i="25"/>
  <c r="M78" i="25"/>
  <c r="M79" i="25"/>
  <c r="N78" i="25"/>
  <c r="P78" i="25"/>
  <c r="Q78" i="25"/>
  <c r="U78" i="25"/>
  <c r="V78" i="25"/>
  <c r="Y78" i="25"/>
  <c r="Y83" i="25"/>
  <c r="Y81" i="25"/>
  <c r="Y79" i="25"/>
  <c r="Y82" i="25"/>
  <c r="Y80" i="25"/>
  <c r="I7" i="1"/>
  <c r="I8" i="1"/>
  <c r="J8" i="1" s="1"/>
  <c r="P8" i="1" s="1"/>
  <c r="E52" i="25" s="1"/>
  <c r="C13" i="46"/>
  <c r="M12" i="46"/>
  <c r="M12" i="45"/>
  <c r="C13" i="45"/>
  <c r="C13" i="44"/>
  <c r="M12" i="44"/>
  <c r="C13" i="43"/>
  <c r="M12" i="43"/>
  <c r="M11" i="42"/>
  <c r="C12" i="42"/>
  <c r="C13" i="41"/>
  <c r="M12" i="41"/>
  <c r="C13" i="40"/>
  <c r="M12" i="40"/>
  <c r="C13" i="39"/>
  <c r="M12" i="39"/>
  <c r="M12" i="38"/>
  <c r="C13" i="38"/>
  <c r="C13" i="37"/>
  <c r="M12" i="37"/>
  <c r="C13" i="36"/>
  <c r="M12" i="36"/>
  <c r="C13" i="35"/>
  <c r="M12" i="35"/>
  <c r="C13" i="34"/>
  <c r="M12" i="34"/>
  <c r="M11" i="33"/>
  <c r="C12" i="33"/>
  <c r="M11" i="32"/>
  <c r="C12" i="32"/>
  <c r="M11" i="31"/>
  <c r="C12" i="31"/>
  <c r="C13" i="30"/>
  <c r="M12" i="30"/>
  <c r="H9" i="1"/>
  <c r="I10" i="1"/>
  <c r="J10" i="1" s="1"/>
  <c r="P10" i="1" s="1"/>
  <c r="E54" i="25" s="1"/>
  <c r="I11" i="1"/>
  <c r="J11" i="1" s="1"/>
  <c r="P11" i="1" s="1"/>
  <c r="E55" i="25" s="1"/>
  <c r="I9" i="1"/>
  <c r="J9" i="1" s="1"/>
  <c r="P9" i="1" s="1"/>
  <c r="E53" i="25" s="1"/>
  <c r="M11" i="29"/>
  <c r="C12" i="29"/>
  <c r="C13" i="28"/>
  <c r="M12" i="28"/>
  <c r="M11" i="27"/>
  <c r="C12" i="27"/>
  <c r="H12" i="1"/>
  <c r="H22" i="1"/>
  <c r="I20" i="1"/>
  <c r="J20" i="1" s="1"/>
  <c r="P20" i="1" s="1"/>
  <c r="E64" i="25" s="1"/>
  <c r="I25" i="1"/>
  <c r="J25" i="1" s="1"/>
  <c r="P25" i="1" s="1"/>
  <c r="E69" i="25" s="1"/>
  <c r="I21" i="1"/>
  <c r="J21" i="1" s="1"/>
  <c r="P21" i="1" s="1"/>
  <c r="E65" i="25" s="1"/>
  <c r="I24" i="1"/>
  <c r="J24" i="1" s="1"/>
  <c r="P24" i="1" s="1"/>
  <c r="E68" i="25" s="1"/>
  <c r="I13" i="1"/>
  <c r="J13" i="1" s="1"/>
  <c r="P13" i="1" s="1"/>
  <c r="E57" i="25" s="1"/>
  <c r="I19" i="1"/>
  <c r="J19" i="1" s="1"/>
  <c r="P19" i="1" s="1"/>
  <c r="E63" i="25" s="1"/>
  <c r="I30" i="1"/>
  <c r="J30" i="1" s="1"/>
  <c r="P30" i="1" s="1"/>
  <c r="E74" i="25" s="1"/>
  <c r="I29" i="1"/>
  <c r="J29" i="1" s="1"/>
  <c r="P29" i="1" s="1"/>
  <c r="E73" i="25" s="1"/>
  <c r="I28" i="1"/>
  <c r="J28" i="1" s="1"/>
  <c r="P28" i="1" s="1"/>
  <c r="E72" i="25" s="1"/>
  <c r="H30" i="1"/>
  <c r="I16" i="1"/>
  <c r="J16" i="1" s="1"/>
  <c r="P16" i="1" s="1"/>
  <c r="E60" i="25" s="1"/>
  <c r="I15" i="1"/>
  <c r="J15" i="1" s="1"/>
  <c r="P15" i="1" s="1"/>
  <c r="E59" i="25" s="1"/>
  <c r="I23" i="1"/>
  <c r="J23" i="1" s="1"/>
  <c r="P23" i="1" s="1"/>
  <c r="E67" i="25" s="1"/>
  <c r="I22" i="1"/>
  <c r="J22" i="1" s="1"/>
  <c r="P22" i="1" s="1"/>
  <c r="E66" i="25" s="1"/>
  <c r="I27" i="1"/>
  <c r="J27" i="1" s="1"/>
  <c r="P27" i="1" s="1"/>
  <c r="E71" i="25" s="1"/>
  <c r="I14" i="1"/>
  <c r="J14" i="1" s="1"/>
  <c r="P14" i="1" s="1"/>
  <c r="E58" i="25" s="1"/>
  <c r="I12" i="1"/>
  <c r="J12" i="1" s="1"/>
  <c r="P12" i="1" s="1"/>
  <c r="E56" i="25" s="1"/>
  <c r="T7" i="5" a="1"/>
  <c r="AD11" i="5" s="1"/>
  <c r="AD34" i="5" s="1"/>
  <c r="H4" i="1" l="1"/>
  <c r="C42" i="1"/>
  <c r="M42" i="1" s="1"/>
  <c r="M41" i="1"/>
  <c r="C12" i="1"/>
  <c r="M11" i="1"/>
  <c r="V82" i="25"/>
  <c r="V80" i="25"/>
  <c r="I80" i="25"/>
  <c r="T82" i="25"/>
  <c r="T80" i="25"/>
  <c r="R79" i="25"/>
  <c r="O83" i="25"/>
  <c r="O81" i="25"/>
  <c r="O82" i="25"/>
  <c r="O80" i="25"/>
  <c r="F79" i="25"/>
  <c r="V79" i="25"/>
  <c r="U79" i="25"/>
  <c r="Q83" i="25"/>
  <c r="Q81" i="25"/>
  <c r="Q79" i="25"/>
  <c r="Q82" i="25"/>
  <c r="Q80" i="25"/>
  <c r="P82" i="25"/>
  <c r="P80" i="25"/>
  <c r="P83" i="25"/>
  <c r="P81" i="25"/>
  <c r="P79" i="25"/>
  <c r="N79" i="25"/>
  <c r="M83" i="25"/>
  <c r="M81" i="25"/>
  <c r="M82" i="25"/>
  <c r="M80" i="25"/>
  <c r="L79" i="25"/>
  <c r="K79" i="25"/>
  <c r="J83" i="25"/>
  <c r="J81" i="25"/>
  <c r="J79" i="25"/>
  <c r="J82" i="25"/>
  <c r="J80" i="25"/>
  <c r="H79" i="25"/>
  <c r="G79" i="25"/>
  <c r="X82" i="25"/>
  <c r="X79" i="25"/>
  <c r="X83" i="25"/>
  <c r="X81" i="25"/>
  <c r="X80" i="25"/>
  <c r="W83" i="25"/>
  <c r="W81" i="25"/>
  <c r="W80" i="25"/>
  <c r="W82" i="25"/>
  <c r="W79" i="25"/>
  <c r="T79" i="25"/>
  <c r="AH7" i="5"/>
  <c r="AH20" i="5" s="1"/>
  <c r="Z9" i="5"/>
  <c r="Z26" i="5" s="1"/>
  <c r="T11" i="5"/>
  <c r="T34" i="5" s="1"/>
  <c r="AE8" i="5"/>
  <c r="AE23" i="5" s="1"/>
  <c r="W10" i="5"/>
  <c r="W30" i="5" s="1"/>
  <c r="C14" i="46"/>
  <c r="M13" i="46"/>
  <c r="M13" i="45"/>
  <c r="C14" i="45"/>
  <c r="C14" i="44"/>
  <c r="M13" i="44"/>
  <c r="C14" i="43"/>
  <c r="M13" i="43"/>
  <c r="C13" i="42"/>
  <c r="M12" i="42"/>
  <c r="C14" i="41"/>
  <c r="M13" i="41"/>
  <c r="C14" i="40"/>
  <c r="M13" i="40"/>
  <c r="C14" i="39"/>
  <c r="M13" i="39"/>
  <c r="M13" i="38"/>
  <c r="C14" i="38"/>
  <c r="C14" i="37"/>
  <c r="M13" i="37"/>
  <c r="C14" i="36"/>
  <c r="M13" i="36"/>
  <c r="C14" i="35"/>
  <c r="M13" i="35"/>
  <c r="C14" i="34"/>
  <c r="M13" i="34"/>
  <c r="C13" i="33"/>
  <c r="M12" i="33"/>
  <c r="C13" i="32"/>
  <c r="M12" i="32"/>
  <c r="C13" i="31"/>
  <c r="M12" i="31"/>
  <c r="C14" i="30"/>
  <c r="M13" i="30"/>
  <c r="C13" i="29"/>
  <c r="M12" i="29"/>
  <c r="C14" i="28"/>
  <c r="M13" i="28"/>
  <c r="C13" i="27"/>
  <c r="M12" i="27"/>
  <c r="Z7" i="5"/>
  <c r="Z20" i="5" s="1"/>
  <c r="W8" i="5"/>
  <c r="W23" i="5" s="1"/>
  <c r="T9" i="5"/>
  <c r="T26" i="5" s="1"/>
  <c r="AH9" i="5"/>
  <c r="AH26" i="5" s="1"/>
  <c r="AE10" i="5"/>
  <c r="AE30" i="5" s="1"/>
  <c r="Z11" i="5"/>
  <c r="Z34" i="5" s="1"/>
  <c r="V7" i="5"/>
  <c r="V20" i="5" s="1"/>
  <c r="AD7" i="5"/>
  <c r="AD20" i="5" s="1"/>
  <c r="AN7" i="5"/>
  <c r="AN20" i="5" s="1"/>
  <c r="AA8" i="5"/>
  <c r="AA23" i="5" s="1"/>
  <c r="AI8" i="5"/>
  <c r="AI23" i="5" s="1"/>
  <c r="V9" i="5"/>
  <c r="V26" i="5" s="1"/>
  <c r="AD9" i="5"/>
  <c r="AD26" i="5" s="1"/>
  <c r="AN9" i="5"/>
  <c r="AN26" i="5" s="1"/>
  <c r="AA10" i="5"/>
  <c r="AA30" i="5" s="1"/>
  <c r="AI10" i="5"/>
  <c r="AI30" i="5" s="1"/>
  <c r="V11" i="5"/>
  <c r="V34" i="5" s="1"/>
  <c r="T7" i="5"/>
  <c r="T20" i="5" s="1"/>
  <c r="X7" i="5"/>
  <c r="X20" i="5" s="1"/>
  <c r="AF7" i="5"/>
  <c r="AF20" i="5" s="1"/>
  <c r="AL7" i="5"/>
  <c r="AL20" i="5" s="1"/>
  <c r="Y8" i="5"/>
  <c r="Y23" i="5" s="1"/>
  <c r="AG8" i="5"/>
  <c r="AG23" i="5" s="1"/>
  <c r="AM8" i="5"/>
  <c r="AM23" i="5" s="1"/>
  <c r="AB9" i="5"/>
  <c r="AB26" i="5" s="1"/>
  <c r="AJ9" i="5"/>
  <c r="AJ26" i="5" s="1"/>
  <c r="U10" i="5"/>
  <c r="U30" i="5" s="1"/>
  <c r="AC10" i="5"/>
  <c r="AC30" i="5" s="1"/>
  <c r="AK10" i="5"/>
  <c r="AK30" i="5" s="1"/>
  <c r="X11" i="5"/>
  <c r="X34" i="5" s="1"/>
  <c r="AF11" i="5"/>
  <c r="AF34" i="5" s="1"/>
  <c r="AL11" i="5"/>
  <c r="AL34" i="5" s="1"/>
  <c r="W12" i="5"/>
  <c r="W38" i="5" s="1"/>
  <c r="Y12" i="5"/>
  <c r="AE12" i="5"/>
  <c r="AE38" i="5" s="1"/>
  <c r="AG12" i="5"/>
  <c r="AG38" i="5" s="1"/>
  <c r="AM12" i="5"/>
  <c r="AM38" i="5" s="1"/>
  <c r="AE7" i="5"/>
  <c r="AE20" i="5" s="1"/>
  <c r="AI7" i="5"/>
  <c r="AI20" i="5" s="1"/>
  <c r="Z8" i="5"/>
  <c r="Z23" i="5" s="1"/>
  <c r="AD8" i="5"/>
  <c r="AD23" i="5" s="1"/>
  <c r="U9" i="5"/>
  <c r="U26" i="5" s="1"/>
  <c r="Y9" i="5"/>
  <c r="Y26" i="5" s="1"/>
  <c r="AK9" i="5"/>
  <c r="AK26" i="5" s="1"/>
  <c r="T10" i="5"/>
  <c r="T30" i="5" s="1"/>
  <c r="X10" i="5"/>
  <c r="X30" i="5" s="1"/>
  <c r="AB10" i="5"/>
  <c r="AB30" i="5" s="1"/>
  <c r="AN10" i="5"/>
  <c r="AN30" i="5" s="1"/>
  <c r="AE11" i="5"/>
  <c r="AE34" i="5" s="1"/>
  <c r="AI11" i="5"/>
  <c r="AI34" i="5" s="1"/>
  <c r="Z12" i="5"/>
  <c r="Z38" i="5" s="1"/>
  <c r="AD12" i="5"/>
  <c r="AD38" i="5" s="1"/>
  <c r="U7" i="5"/>
  <c r="U20" i="5" s="1"/>
  <c r="Y7" i="5"/>
  <c r="Y20" i="5" s="1"/>
  <c r="AB7" i="5"/>
  <c r="AB20" i="5" s="1"/>
  <c r="U8" i="5"/>
  <c r="U23" i="5" s="1"/>
  <c r="AK8" i="5"/>
  <c r="AK23" i="5" s="1"/>
  <c r="AF9" i="5"/>
  <c r="AF26" i="5" s="1"/>
  <c r="Y10" i="5"/>
  <c r="Y30" i="5" s="1"/>
  <c r="AM10" i="5"/>
  <c r="AM30" i="5" s="1"/>
  <c r="AH11" i="5"/>
  <c r="AH34" i="5" s="1"/>
  <c r="AN11" i="5"/>
  <c r="AN34" i="5" s="1"/>
  <c r="AC12" i="5"/>
  <c r="AC38" i="5" s="1"/>
  <c r="AI12" i="5"/>
  <c r="AI38" i="5" s="1"/>
  <c r="W7" i="5"/>
  <c r="W20" i="5" s="1"/>
  <c r="V8" i="5"/>
  <c r="V23" i="5" s="1"/>
  <c r="AH8" i="5"/>
  <c r="AH23" i="5" s="1"/>
  <c r="AG9" i="5"/>
  <c r="AG26" i="5" s="1"/>
  <c r="AF10" i="5"/>
  <c r="AF30" i="5" s="1"/>
  <c r="W11" i="5"/>
  <c r="W34" i="5" s="1"/>
  <c r="V12" i="5"/>
  <c r="V38" i="5" s="1"/>
  <c r="AH12" i="5"/>
  <c r="AH38" i="5" s="1"/>
  <c r="AG7" i="5"/>
  <c r="AG20" i="5" s="1"/>
  <c r="AF8" i="5"/>
  <c r="AF23" i="5" s="1"/>
  <c r="AJ8" i="5"/>
  <c r="AJ23" i="5" s="1"/>
  <c r="W9" i="5"/>
  <c r="W26" i="5" s="1"/>
  <c r="AA9" i="5"/>
  <c r="AA26" i="5" s="1"/>
  <c r="AM9" i="5"/>
  <c r="AM26" i="5" s="1"/>
  <c r="V10" i="5"/>
  <c r="V30" i="5" s="1"/>
  <c r="AH10" i="5"/>
  <c r="AH30" i="5" s="1"/>
  <c r="AL10" i="5"/>
  <c r="AL30" i="5" s="1"/>
  <c r="AC11" i="5"/>
  <c r="AC34" i="5" s="1"/>
  <c r="AG11" i="5"/>
  <c r="AG34" i="5" s="1"/>
  <c r="AF12" i="5"/>
  <c r="AF38" i="5" s="1"/>
  <c r="AJ12" i="5"/>
  <c r="AJ38" i="5" s="1"/>
  <c r="AJ7" i="5"/>
  <c r="AJ20" i="5" s="1"/>
  <c r="AC8" i="5"/>
  <c r="AC23" i="5" s="1"/>
  <c r="X9" i="5"/>
  <c r="X26" i="5" s="1"/>
  <c r="AL9" i="5"/>
  <c r="AL26" i="5" s="1"/>
  <c r="AG10" i="5"/>
  <c r="AG30" i="5" s="1"/>
  <c r="AB11" i="5"/>
  <c r="AB34" i="5" s="1"/>
  <c r="AJ11" i="5"/>
  <c r="AJ34" i="5" s="1"/>
  <c r="U12" i="5"/>
  <c r="U38" i="5" s="1"/>
  <c r="AA12" i="5"/>
  <c r="AA38" i="5" s="1"/>
  <c r="AK12" i="5"/>
  <c r="AK38" i="5" s="1"/>
  <c r="AA7" i="5"/>
  <c r="AA20" i="5" s="1"/>
  <c r="AM7" i="5"/>
  <c r="AM20" i="5" s="1"/>
  <c r="AL8" i="5"/>
  <c r="AL23" i="5" s="1"/>
  <c r="AC9" i="5"/>
  <c r="AC26" i="5" s="1"/>
  <c r="AJ10" i="5"/>
  <c r="AJ30" i="5" s="1"/>
  <c r="AA11" i="5"/>
  <c r="AA34" i="5" s="1"/>
  <c r="AM11" i="5"/>
  <c r="AM34" i="5" s="1"/>
  <c r="AL12" i="5"/>
  <c r="AL38" i="5" s="1"/>
  <c r="AC7" i="5"/>
  <c r="AC20" i="5" s="1"/>
  <c r="AK7" i="5"/>
  <c r="AK20" i="5" s="1"/>
  <c r="T8" i="5"/>
  <c r="T23" i="5" s="1"/>
  <c r="X8" i="5"/>
  <c r="X23" i="5" s="1"/>
  <c r="AB8" i="5"/>
  <c r="AB23" i="5" s="1"/>
  <c r="AN8" i="5"/>
  <c r="AN23" i="5" s="1"/>
  <c r="AE9" i="5"/>
  <c r="AE26" i="5" s="1"/>
  <c r="AI9" i="5"/>
  <c r="AI26" i="5" s="1"/>
  <c r="Z10" i="5"/>
  <c r="Z30" i="5" s="1"/>
  <c r="AD10" i="5"/>
  <c r="AD30" i="5" s="1"/>
  <c r="U11" i="5"/>
  <c r="U34" i="5" s="1"/>
  <c r="Y11" i="5"/>
  <c r="Y34" i="5" s="1"/>
  <c r="AK11" i="5"/>
  <c r="AK34" i="5" s="1"/>
  <c r="T12" i="5"/>
  <c r="T38" i="5" s="1"/>
  <c r="X12" i="5"/>
  <c r="X38" i="5" s="1"/>
  <c r="AB12" i="5"/>
  <c r="AB38" i="5" s="1"/>
  <c r="AN12" i="5"/>
  <c r="AN38" i="5" s="1"/>
  <c r="M12" i="1" l="1"/>
  <c r="C13" i="1"/>
  <c r="T83" i="25"/>
  <c r="T81" i="25"/>
  <c r="G80" i="25"/>
  <c r="H80" i="25"/>
  <c r="K80" i="25"/>
  <c r="L80" i="25"/>
  <c r="N80" i="25"/>
  <c r="U80" i="25"/>
  <c r="V83" i="25"/>
  <c r="V81" i="25"/>
  <c r="F80" i="25"/>
  <c r="R80" i="25"/>
  <c r="I81" i="25"/>
  <c r="C15" i="46"/>
  <c r="M14" i="46"/>
  <c r="M14" i="45"/>
  <c r="C15" i="45"/>
  <c r="C15" i="44"/>
  <c r="M14" i="44"/>
  <c r="C15" i="43"/>
  <c r="M14" i="43"/>
  <c r="M13" i="42"/>
  <c r="C14" i="42"/>
  <c r="C15" i="41"/>
  <c r="M14" i="41"/>
  <c r="C15" i="40"/>
  <c r="M14" i="40"/>
  <c r="C15" i="39"/>
  <c r="M14" i="39"/>
  <c r="M14" i="38"/>
  <c r="C15" i="38"/>
  <c r="C15" i="37"/>
  <c r="M14" i="37"/>
  <c r="C15" i="36"/>
  <c r="M14" i="36"/>
  <c r="C15" i="35"/>
  <c r="M14" i="35"/>
  <c r="C15" i="34"/>
  <c r="M14" i="34"/>
  <c r="M13" i="33"/>
  <c r="C14" i="33"/>
  <c r="M13" i="32"/>
  <c r="C14" i="32"/>
  <c r="M13" i="31"/>
  <c r="C14" i="31"/>
  <c r="C15" i="30"/>
  <c r="M14" i="30"/>
  <c r="I32" i="1"/>
  <c r="J32" i="1" s="1"/>
  <c r="P32" i="1" s="1"/>
  <c r="E76" i="25" s="1"/>
  <c r="I31" i="1"/>
  <c r="J31" i="1" s="1"/>
  <c r="P31" i="1" s="1"/>
  <c r="E75" i="25" s="1"/>
  <c r="I33" i="1"/>
  <c r="J33" i="1" s="1"/>
  <c r="P33" i="1" s="1"/>
  <c r="E77" i="25" s="1"/>
  <c r="M13" i="29"/>
  <c r="C14" i="29"/>
  <c r="C15" i="28"/>
  <c r="M14" i="28"/>
  <c r="M13" i="27"/>
  <c r="C14" i="27"/>
  <c r="M13" i="1" l="1"/>
  <c r="C14" i="1"/>
  <c r="E78" i="25"/>
  <c r="I83" i="25"/>
  <c r="I82" i="25"/>
  <c r="R81" i="25"/>
  <c r="F81" i="25"/>
  <c r="U81" i="25"/>
  <c r="N81" i="25"/>
  <c r="L81" i="25"/>
  <c r="K81" i="25"/>
  <c r="H81" i="25"/>
  <c r="G81" i="25"/>
  <c r="C16" i="46"/>
  <c r="M15" i="46"/>
  <c r="C16" i="45"/>
  <c r="M15" i="45"/>
  <c r="C16" i="44"/>
  <c r="M15" i="44"/>
  <c r="C16" i="43"/>
  <c r="M15" i="43"/>
  <c r="M14" i="42"/>
  <c r="C15" i="42"/>
  <c r="C16" i="41"/>
  <c r="M15" i="41"/>
  <c r="C16" i="40"/>
  <c r="M15" i="40"/>
  <c r="C16" i="39"/>
  <c r="M15" i="39"/>
  <c r="C16" i="38"/>
  <c r="M15" i="38"/>
  <c r="C16" i="37"/>
  <c r="M15" i="37"/>
  <c r="C16" i="36"/>
  <c r="M15" i="36"/>
  <c r="C16" i="35"/>
  <c r="M15" i="35"/>
  <c r="C16" i="34"/>
  <c r="M15" i="34"/>
  <c r="M14" i="33"/>
  <c r="C15" i="33"/>
  <c r="M14" i="32"/>
  <c r="C15" i="32"/>
  <c r="M14" i="31"/>
  <c r="C15" i="31"/>
  <c r="C16" i="30"/>
  <c r="M15" i="30"/>
  <c r="M14" i="29"/>
  <c r="C15" i="29"/>
  <c r="C16" i="28"/>
  <c r="M15" i="28"/>
  <c r="M14" i="27"/>
  <c r="C15" i="27"/>
  <c r="M14" i="1" l="1"/>
  <c r="C15" i="1"/>
  <c r="G83" i="25"/>
  <c r="G82" i="25"/>
  <c r="E79" i="25"/>
  <c r="H83" i="25"/>
  <c r="H82" i="25"/>
  <c r="K83" i="25"/>
  <c r="K82" i="25"/>
  <c r="L83" i="25"/>
  <c r="L82" i="25"/>
  <c r="N83" i="25"/>
  <c r="N82" i="25"/>
  <c r="U83" i="25"/>
  <c r="U82" i="25"/>
  <c r="F83" i="25"/>
  <c r="F82" i="25"/>
  <c r="R83" i="25"/>
  <c r="R82" i="25"/>
  <c r="C17" i="46"/>
  <c r="M16" i="46"/>
  <c r="M16" i="45"/>
  <c r="C17" i="45"/>
  <c r="C17" i="44"/>
  <c r="M16" i="44"/>
  <c r="C17" i="43"/>
  <c r="M16" i="43"/>
  <c r="C16" i="42"/>
  <c r="M15" i="42"/>
  <c r="C17" i="41"/>
  <c r="M16" i="41"/>
  <c r="C17" i="40"/>
  <c r="M16" i="40"/>
  <c r="C17" i="39"/>
  <c r="M16" i="39"/>
  <c r="M16" i="38"/>
  <c r="C17" i="38"/>
  <c r="C17" i="37"/>
  <c r="M16" i="37"/>
  <c r="C17" i="36"/>
  <c r="M16" i="36"/>
  <c r="C17" i="35"/>
  <c r="M16" i="35"/>
  <c r="M16" i="34"/>
  <c r="C17" i="34"/>
  <c r="C16" i="33"/>
  <c r="M15" i="33"/>
  <c r="C16" i="32"/>
  <c r="M15" i="32"/>
  <c r="C16" i="31"/>
  <c r="M15" i="31"/>
  <c r="C17" i="30"/>
  <c r="M16" i="30"/>
  <c r="C16" i="29"/>
  <c r="M15" i="29"/>
  <c r="M16" i="28"/>
  <c r="C17" i="28"/>
  <c r="C16" i="27"/>
  <c r="M15" i="27"/>
  <c r="M15" i="1" l="1"/>
  <c r="C16" i="1"/>
  <c r="E80" i="25"/>
  <c r="M17" i="46"/>
  <c r="C18" i="46"/>
  <c r="M17" i="45"/>
  <c r="C18" i="45"/>
  <c r="M17" i="44"/>
  <c r="C18" i="44"/>
  <c r="M17" i="43"/>
  <c r="C18" i="43"/>
  <c r="C17" i="42"/>
  <c r="M16" i="42"/>
  <c r="M17" i="41"/>
  <c r="C18" i="41"/>
  <c r="M17" i="40"/>
  <c r="C18" i="40"/>
  <c r="C18" i="39"/>
  <c r="M17" i="39"/>
  <c r="M17" i="38"/>
  <c r="C18" i="38"/>
  <c r="C18" i="37"/>
  <c r="M17" i="37"/>
  <c r="M17" i="36"/>
  <c r="C18" i="36"/>
  <c r="M17" i="35"/>
  <c r="C18" i="35"/>
  <c r="M17" i="34"/>
  <c r="C18" i="34"/>
  <c r="C17" i="33"/>
  <c r="M16" i="33"/>
  <c r="C17" i="32"/>
  <c r="M16" i="32"/>
  <c r="C17" i="31"/>
  <c r="M16" i="31"/>
  <c r="M17" i="30"/>
  <c r="C18" i="30"/>
  <c r="M16" i="29"/>
  <c r="C17" i="29"/>
  <c r="M17" i="28"/>
  <c r="C18" i="28"/>
  <c r="M16" i="27"/>
  <c r="C17" i="27"/>
  <c r="M16" i="1" l="1"/>
  <c r="C17" i="1"/>
  <c r="E81" i="25"/>
  <c r="C19" i="46"/>
  <c r="M18" i="46"/>
  <c r="C19" i="45"/>
  <c r="M18" i="45"/>
  <c r="C19" i="44"/>
  <c r="M18" i="44"/>
  <c r="C19" i="43"/>
  <c r="M18" i="43"/>
  <c r="M17" i="42"/>
  <c r="C18" i="42"/>
  <c r="C19" i="41"/>
  <c r="M18" i="41"/>
  <c r="C19" i="40"/>
  <c r="M18" i="40"/>
  <c r="C19" i="39"/>
  <c r="M18" i="39"/>
  <c r="C19" i="38"/>
  <c r="M18" i="38"/>
  <c r="C19" i="37"/>
  <c r="M18" i="37"/>
  <c r="C19" i="36"/>
  <c r="M18" i="36"/>
  <c r="C19" i="35"/>
  <c r="M18" i="35"/>
  <c r="C19" i="34"/>
  <c r="M18" i="34"/>
  <c r="M17" i="33"/>
  <c r="C18" i="33"/>
  <c r="M17" i="32"/>
  <c r="C18" i="32"/>
  <c r="M17" i="31"/>
  <c r="C18" i="31"/>
  <c r="C19" i="30"/>
  <c r="M18" i="30"/>
  <c r="M17" i="29"/>
  <c r="C18" i="29"/>
  <c r="C19" i="28"/>
  <c r="M18" i="28"/>
  <c r="M17" i="27"/>
  <c r="C18" i="27"/>
  <c r="C18" i="1" l="1"/>
  <c r="M17" i="1"/>
  <c r="E83" i="25"/>
  <c r="E82" i="25"/>
  <c r="M19" i="46"/>
  <c r="C20" i="46"/>
  <c r="M19" i="45"/>
  <c r="C20" i="45"/>
  <c r="M19" i="44"/>
  <c r="C20" i="44"/>
  <c r="M19" i="43"/>
  <c r="C20" i="43"/>
  <c r="C19" i="42"/>
  <c r="M18" i="42"/>
  <c r="M19" i="41"/>
  <c r="C20" i="41"/>
  <c r="M19" i="40"/>
  <c r="C20" i="40"/>
  <c r="C20" i="39"/>
  <c r="M19" i="39"/>
  <c r="M19" i="38"/>
  <c r="C20" i="38"/>
  <c r="C20" i="37"/>
  <c r="M19" i="37"/>
  <c r="M19" i="36"/>
  <c r="C20" i="36"/>
  <c r="M19" i="35"/>
  <c r="C20" i="35"/>
  <c r="M19" i="34"/>
  <c r="C20" i="34"/>
  <c r="C19" i="33"/>
  <c r="M18" i="33"/>
  <c r="C19" i="32"/>
  <c r="M18" i="32"/>
  <c r="C19" i="31"/>
  <c r="M18" i="31"/>
  <c r="M19" i="30"/>
  <c r="C20" i="30"/>
  <c r="C19" i="29"/>
  <c r="M18" i="29"/>
  <c r="M19" i="28"/>
  <c r="C20" i="28"/>
  <c r="C19" i="27"/>
  <c r="M18" i="27"/>
  <c r="AS659" i="25" l="1"/>
  <c r="AS136" i="25"/>
  <c r="AS473" i="25"/>
  <c r="AS139" i="25"/>
  <c r="AS329" i="25"/>
  <c r="AS162" i="25"/>
  <c r="AS499" i="25"/>
  <c r="AS332" i="25"/>
  <c r="AS165" i="25"/>
  <c r="AS502" i="25"/>
  <c r="AS335" i="25"/>
  <c r="AS168" i="25"/>
  <c r="AS337" i="25"/>
  <c r="AS589" i="25"/>
  <c r="AS170" i="25"/>
  <c r="AS422" i="25"/>
  <c r="AS255" i="25"/>
  <c r="AS507" i="25"/>
  <c r="AS88" i="25"/>
  <c r="AS340" i="25"/>
  <c r="AS592" i="25"/>
  <c r="AS173" i="25"/>
  <c r="AS425" i="25"/>
  <c r="AS258" i="25"/>
  <c r="AS510" i="25"/>
  <c r="AS91" i="25"/>
  <c r="AS343" i="25"/>
  <c r="AS595" i="25"/>
  <c r="AS176" i="25"/>
  <c r="AS428" i="25"/>
  <c r="AS641" i="25"/>
  <c r="AS307" i="25"/>
  <c r="AS246" i="25"/>
  <c r="AS583" i="25"/>
  <c r="AS249" i="25"/>
  <c r="AS586" i="25"/>
  <c r="AS252" i="25"/>
  <c r="AS379" i="25"/>
  <c r="AS212" i="25"/>
  <c r="AS45" i="25"/>
  <c r="AS549" i="25"/>
  <c r="AS382" i="25"/>
  <c r="AS215" i="25"/>
  <c r="AS48" i="25"/>
  <c r="AS300" i="25"/>
  <c r="AS133" i="25"/>
  <c r="AS637" i="25"/>
  <c r="AS218" i="25"/>
  <c r="AS612" i="25"/>
  <c r="AS363" i="25"/>
  <c r="AS29" i="25"/>
  <c r="AS627" i="25"/>
  <c r="AS319" i="25"/>
  <c r="AS407" i="25"/>
  <c r="AS220" i="25"/>
  <c r="AS557" i="25"/>
  <c r="AS223" i="25"/>
  <c r="AS371" i="25"/>
  <c r="AS204" i="25"/>
  <c r="AS37" i="25"/>
  <c r="AS541" i="25"/>
  <c r="AS374" i="25"/>
  <c r="AS207" i="25"/>
  <c r="AS40" i="25"/>
  <c r="AS544" i="25"/>
  <c r="AS377" i="25"/>
  <c r="AS210" i="25"/>
  <c r="AS43" i="25"/>
  <c r="AS358" i="25"/>
  <c r="AS610" i="25"/>
  <c r="AS191" i="25"/>
  <c r="AS443" i="25"/>
  <c r="AS24" i="25"/>
  <c r="AS276" i="25"/>
  <c r="AS528" i="25"/>
  <c r="AS109" i="25"/>
  <c r="AS361" i="25"/>
  <c r="AS613" i="25"/>
  <c r="AS194" i="25"/>
  <c r="AS446" i="25"/>
  <c r="AS27" i="25"/>
  <c r="AS279" i="25"/>
  <c r="AS531" i="25"/>
  <c r="AS112" i="25"/>
  <c r="AS364" i="25"/>
  <c r="AS616" i="25"/>
  <c r="AS197" i="25"/>
  <c r="AS449" i="25"/>
  <c r="AS304" i="25"/>
  <c r="AS413" i="25"/>
  <c r="AS79" i="25"/>
  <c r="AS416" i="25"/>
  <c r="AS82" i="25"/>
  <c r="AS419" i="25"/>
  <c r="AS85" i="25"/>
  <c r="AS631" i="25"/>
  <c r="AS464" i="25"/>
  <c r="AS297" i="25"/>
  <c r="AS130" i="25"/>
  <c r="AS634" i="25"/>
  <c r="AS467" i="25"/>
  <c r="AS552" i="25"/>
  <c r="AS385" i="25"/>
  <c r="AS470" i="25"/>
  <c r="AS193" i="25"/>
  <c r="AS615" i="25"/>
  <c r="AS533" i="25"/>
  <c r="AS624" i="25"/>
  <c r="AS126" i="25"/>
  <c r="AS653" i="25"/>
  <c r="AS404" i="25"/>
  <c r="AS574" i="25"/>
  <c r="AS51" i="25"/>
  <c r="AS388" i="25"/>
  <c r="AS54" i="25"/>
  <c r="AS391" i="25"/>
  <c r="AS455" i="25"/>
  <c r="AS288" i="25"/>
  <c r="AS121" i="25"/>
  <c r="AS625" i="25"/>
  <c r="AS458" i="25"/>
  <c r="AS291" i="25"/>
  <c r="AS124" i="25"/>
  <c r="AS628" i="25"/>
  <c r="AS461" i="25"/>
  <c r="AS294" i="25"/>
  <c r="AS127" i="25"/>
  <c r="AS400" i="25"/>
  <c r="AS652" i="25"/>
  <c r="AS233" i="25"/>
  <c r="AS485" i="25"/>
  <c r="AS66" i="25"/>
  <c r="AS318" i="25"/>
  <c r="AS570" i="25"/>
  <c r="AS151" i="25"/>
  <c r="AS403" i="25"/>
  <c r="AS655" i="25"/>
  <c r="AS236" i="25"/>
  <c r="AS488" i="25"/>
  <c r="AS69" i="25"/>
  <c r="AS321" i="25"/>
  <c r="AS573" i="25"/>
  <c r="AS154" i="25"/>
  <c r="AS406" i="25"/>
  <c r="AS658" i="25"/>
  <c r="AS239" i="25"/>
  <c r="AS491" i="25"/>
  <c r="AS219" i="25"/>
  <c r="AS222" i="25"/>
  <c r="AS539" i="25"/>
  <c r="AS205" i="25"/>
  <c r="AS542" i="25"/>
  <c r="AS208" i="25"/>
  <c r="AS41" i="25"/>
  <c r="AS378" i="25"/>
  <c r="AS442" i="25"/>
  <c r="AS275" i="25"/>
  <c r="AS108" i="25"/>
  <c r="AS445" i="25"/>
  <c r="AS530" i="25"/>
  <c r="AS196" i="25"/>
  <c r="AS281" i="25"/>
  <c r="AS52" i="25"/>
  <c r="AS287" i="25"/>
  <c r="AS457" i="25"/>
  <c r="AS460" i="25"/>
  <c r="AS568" i="25"/>
  <c r="AS234" i="25"/>
  <c r="AS571" i="25"/>
  <c r="AS489" i="25"/>
  <c r="AS155" i="25"/>
  <c r="AS135" i="25"/>
  <c r="AS472" i="25"/>
  <c r="AS138" i="25"/>
  <c r="AS475" i="25"/>
  <c r="AS497" i="25"/>
  <c r="AS330" i="25"/>
  <c r="AS163" i="25"/>
  <c r="AS500" i="25"/>
  <c r="AS333" i="25"/>
  <c r="AS166" i="25"/>
  <c r="AS503" i="25"/>
  <c r="AS336" i="25"/>
  <c r="AS169" i="25"/>
  <c r="AS421" i="25"/>
  <c r="AS254" i="25"/>
  <c r="AS506" i="25"/>
  <c r="AS87" i="25"/>
  <c r="AS339" i="25"/>
  <c r="AS591" i="25"/>
  <c r="AS172" i="25"/>
  <c r="AS424" i="25"/>
  <c r="AS257" i="25"/>
  <c r="AS509" i="25"/>
  <c r="AS90" i="25"/>
  <c r="AS342" i="25"/>
  <c r="AS594" i="25"/>
  <c r="AS175" i="25"/>
  <c r="AS427" i="25"/>
  <c r="AS260" i="25"/>
  <c r="AS512" i="25"/>
  <c r="AS556" i="25"/>
  <c r="AS559" i="25"/>
  <c r="AS372" i="25"/>
  <c r="AS38" i="25"/>
  <c r="AS375" i="25"/>
  <c r="AS545" i="25"/>
  <c r="AS190" i="25"/>
  <c r="AS23" i="25"/>
  <c r="AS527" i="25"/>
  <c r="AS360" i="25"/>
  <c r="AS26" i="25"/>
  <c r="AS278" i="25"/>
  <c r="AS111" i="25"/>
  <c r="AS448" i="25"/>
  <c r="AS149" i="25"/>
  <c r="AS303" i="25"/>
  <c r="AS640" i="25"/>
  <c r="AS306" i="25"/>
  <c r="AS643" i="25"/>
  <c r="AS581" i="25"/>
  <c r="AS414" i="25"/>
  <c r="AS247" i="25"/>
  <c r="AS80" i="25"/>
  <c r="AS584" i="25"/>
  <c r="AS417" i="25"/>
  <c r="AS250" i="25"/>
  <c r="AS83" i="25"/>
  <c r="AS587" i="25"/>
  <c r="AS420" i="25"/>
  <c r="AS211" i="25"/>
  <c r="AS463" i="25"/>
  <c r="AS44" i="25"/>
  <c r="AS296" i="25"/>
  <c r="AS548" i="25"/>
  <c r="AS129" i="25"/>
  <c r="AS381" i="25"/>
  <c r="AS633" i="25"/>
  <c r="AS214" i="25"/>
  <c r="AS466" i="25"/>
  <c r="AS47" i="25"/>
  <c r="AS299" i="25"/>
  <c r="AS551" i="25"/>
  <c r="AS132" i="25"/>
  <c r="AS384" i="25"/>
  <c r="AS636" i="25"/>
  <c r="AS217" i="25"/>
  <c r="AS469" i="25"/>
  <c r="AS50" i="25"/>
  <c r="AS302" i="25"/>
  <c r="AS554" i="25"/>
  <c r="AS639" i="25"/>
  <c r="AS547" i="25"/>
  <c r="AS550" i="25"/>
  <c r="AS468" i="25"/>
  <c r="AS134" i="25"/>
  <c r="AS389" i="25"/>
  <c r="AS55" i="25"/>
  <c r="AS120" i="25"/>
  <c r="AS290" i="25"/>
  <c r="AS316" i="25"/>
  <c r="AS401" i="25"/>
  <c r="AS67" i="25"/>
  <c r="AS656" i="25"/>
  <c r="AS322" i="25"/>
  <c r="AS387" i="25"/>
  <c r="AS53" i="25"/>
  <c r="AS390" i="25"/>
  <c r="AS56" i="25"/>
  <c r="AS623" i="25"/>
  <c r="AS456" i="25"/>
  <c r="AS289" i="25"/>
  <c r="AS122" i="25"/>
  <c r="AS626" i="25"/>
  <c r="AS459" i="25"/>
  <c r="AS292" i="25"/>
  <c r="AS125" i="25"/>
  <c r="AS629" i="25"/>
  <c r="AS462" i="25"/>
  <c r="AS232" i="25"/>
  <c r="AS484" i="25"/>
  <c r="AS65" i="25"/>
  <c r="AS317" i="25"/>
  <c r="AS569" i="25"/>
  <c r="AS150" i="25"/>
  <c r="AS402" i="25"/>
  <c r="AS654" i="25"/>
  <c r="AS235" i="25"/>
  <c r="AS487" i="25"/>
  <c r="AS68" i="25"/>
  <c r="AS320" i="25"/>
  <c r="AS572" i="25"/>
  <c r="AS153" i="25"/>
  <c r="AS405" i="25"/>
  <c r="AS657" i="25"/>
  <c r="AS238" i="25"/>
  <c r="AS490" i="25"/>
  <c r="AS71" i="25"/>
  <c r="AS323" i="25"/>
  <c r="AS575" i="25"/>
  <c r="AS245" i="25"/>
  <c r="AS415" i="25"/>
  <c r="AS585" i="25"/>
  <c r="AS84" i="25"/>
  <c r="AS380" i="25"/>
  <c r="AS465" i="25"/>
  <c r="AS383" i="25"/>
  <c r="AS301" i="25"/>
  <c r="AS638" i="25"/>
  <c r="AS123" i="25"/>
  <c r="AS486" i="25"/>
  <c r="AS70" i="25"/>
  <c r="AS471" i="25"/>
  <c r="AS137" i="25"/>
  <c r="AS474" i="25"/>
  <c r="AS140" i="25"/>
  <c r="AS498" i="25"/>
  <c r="AS331" i="25"/>
  <c r="AS164" i="25"/>
  <c r="AS501" i="25"/>
  <c r="AS334" i="25"/>
  <c r="AS167" i="25"/>
  <c r="AS504" i="25"/>
  <c r="AS253" i="25"/>
  <c r="AS505" i="25"/>
  <c r="AS86" i="25"/>
  <c r="AS338" i="25"/>
  <c r="AS590" i="25"/>
  <c r="AS171" i="25"/>
  <c r="AS423" i="25"/>
  <c r="AS256" i="25"/>
  <c r="AS508" i="25"/>
  <c r="AS89" i="25"/>
  <c r="AS341" i="25"/>
  <c r="AS593" i="25"/>
  <c r="AS174" i="25"/>
  <c r="AS426" i="25"/>
  <c r="AS259" i="25"/>
  <c r="AS511" i="25"/>
  <c r="AS92" i="25"/>
  <c r="AS344" i="25"/>
  <c r="AS596" i="25"/>
  <c r="AS642" i="25"/>
  <c r="AS248" i="25"/>
  <c r="AS251" i="25"/>
  <c r="AS295" i="25"/>
  <c r="AS632" i="25"/>
  <c r="AS46" i="25"/>
  <c r="AS131" i="25"/>
  <c r="AS216" i="25"/>
  <c r="AS553" i="25"/>
  <c r="AS293" i="25"/>
  <c r="AS152" i="25"/>
  <c r="AS555" i="25"/>
  <c r="AS221" i="25"/>
  <c r="AS558" i="25"/>
  <c r="AS203" i="25"/>
  <c r="AS36" i="25"/>
  <c r="AS540" i="25"/>
  <c r="AS373" i="25"/>
  <c r="AS206" i="25"/>
  <c r="AS39" i="25"/>
  <c r="AS543" i="25"/>
  <c r="AS376" i="25"/>
  <c r="AS209" i="25"/>
  <c r="AS42" i="25"/>
  <c r="AS546" i="25"/>
  <c r="AS274" i="25"/>
  <c r="AS526" i="25"/>
  <c r="AS107" i="25"/>
  <c r="AS359" i="25"/>
  <c r="AS611" i="25"/>
  <c r="AS192" i="25"/>
  <c r="AS444" i="25"/>
  <c r="AS25" i="25"/>
  <c r="AS277" i="25"/>
  <c r="AS529" i="25"/>
  <c r="AS110" i="25"/>
  <c r="AS362" i="25"/>
  <c r="AS614" i="25"/>
  <c r="AS195" i="25"/>
  <c r="AS447" i="25"/>
  <c r="AS28" i="25"/>
  <c r="AS280" i="25"/>
  <c r="AS532" i="25"/>
  <c r="AS113" i="25"/>
  <c r="AS365" i="25"/>
  <c r="AS617" i="25"/>
  <c r="AS305" i="25"/>
  <c r="AS78" i="25"/>
  <c r="AS582" i="25"/>
  <c r="AS81" i="25"/>
  <c r="AS418" i="25"/>
  <c r="AS588" i="25"/>
  <c r="AS128" i="25"/>
  <c r="AS213" i="25"/>
  <c r="AS298" i="25"/>
  <c r="AS635" i="25"/>
  <c r="AS49" i="25"/>
  <c r="AS386" i="25"/>
  <c r="AS630" i="25"/>
  <c r="AS237" i="25"/>
  <c r="AS492" i="25"/>
  <c r="AS325" i="25"/>
  <c r="AS158" i="25"/>
  <c r="AS495" i="25"/>
  <c r="AS328" i="25"/>
  <c r="AS161" i="25"/>
  <c r="AS262" i="25"/>
  <c r="AS599" i="25"/>
  <c r="AS265" i="25"/>
  <c r="AS392" i="25"/>
  <c r="AS225" i="25"/>
  <c r="AS58" i="25"/>
  <c r="AS562" i="25"/>
  <c r="AS395" i="25"/>
  <c r="AS228" i="25"/>
  <c r="AS61" i="25"/>
  <c r="AS565" i="25"/>
  <c r="AS398" i="25"/>
  <c r="AS231" i="25"/>
  <c r="AS64" i="25"/>
  <c r="AS10" i="25"/>
  <c r="AS269" i="25"/>
  <c r="AS105" i="25"/>
  <c r="AS30" i="25"/>
  <c r="AS534" i="25"/>
  <c r="AS367" i="25"/>
  <c r="AS200" i="25"/>
  <c r="AS33" i="25"/>
  <c r="AS537" i="25"/>
  <c r="AS370" i="25"/>
  <c r="AS9" i="25"/>
  <c r="AS346" i="25"/>
  <c r="AS12" i="25"/>
  <c r="AS349" i="25"/>
  <c r="AS434" i="25"/>
  <c r="AS267" i="25"/>
  <c r="AS100" i="25"/>
  <c r="AS604" i="25"/>
  <c r="AS437" i="25"/>
  <c r="AS270" i="25"/>
  <c r="AS103" i="25"/>
  <c r="AS607" i="25"/>
  <c r="AS440" i="25"/>
  <c r="AS273" i="25"/>
  <c r="AS106" i="25"/>
  <c r="AS202" i="25"/>
  <c r="AS72" i="25"/>
  <c r="AS576" i="25"/>
  <c r="AS409" i="25"/>
  <c r="AS242" i="25"/>
  <c r="AS75" i="25"/>
  <c r="AS579" i="25"/>
  <c r="AS412" i="25"/>
  <c r="AS93" i="25"/>
  <c r="AS430" i="25"/>
  <c r="AS96" i="25"/>
  <c r="AS433" i="25"/>
  <c r="AS476" i="25"/>
  <c r="AS309" i="25"/>
  <c r="AS142" i="25"/>
  <c r="AS646" i="25"/>
  <c r="AS479" i="25"/>
  <c r="AS312" i="25"/>
  <c r="AS145" i="25"/>
  <c r="AS649" i="25"/>
  <c r="AS482" i="25"/>
  <c r="AS315" i="25"/>
  <c r="AS148" i="25"/>
  <c r="AS35" i="25"/>
  <c r="AS114" i="25"/>
  <c r="AS618" i="25"/>
  <c r="AS451" i="25"/>
  <c r="AS284" i="25"/>
  <c r="AS117" i="25"/>
  <c r="AS621" i="25"/>
  <c r="AS454" i="25"/>
  <c r="AS177" i="25"/>
  <c r="AS514" i="25"/>
  <c r="AS180" i="25"/>
  <c r="AS517" i="25"/>
  <c r="AS518" i="25"/>
  <c r="AS351" i="25"/>
  <c r="AS184" i="25"/>
  <c r="AS17" i="25"/>
  <c r="AS521" i="25"/>
  <c r="AS354" i="25"/>
  <c r="AS187" i="25"/>
  <c r="AS20" i="25"/>
  <c r="AS524" i="25"/>
  <c r="AS357" i="25"/>
  <c r="AS536" i="25"/>
  <c r="AS606" i="25"/>
  <c r="AS156" i="25"/>
  <c r="AS493" i="25"/>
  <c r="AS326" i="25"/>
  <c r="AS159" i="25"/>
  <c r="AS496" i="25"/>
  <c r="AS261" i="25"/>
  <c r="AS598" i="25"/>
  <c r="AS264" i="25"/>
  <c r="AS601" i="25"/>
  <c r="AS560" i="25"/>
  <c r="AS393" i="25"/>
  <c r="AS226" i="25"/>
  <c r="AS59" i="25"/>
  <c r="AS563" i="25"/>
  <c r="AS396" i="25"/>
  <c r="AS229" i="25"/>
  <c r="AS62" i="25"/>
  <c r="AS566" i="25"/>
  <c r="AS399" i="25"/>
  <c r="AS494" i="25"/>
  <c r="AS600" i="25"/>
  <c r="AS564" i="25"/>
  <c r="AS369" i="25"/>
  <c r="AS102" i="25"/>
  <c r="AS198" i="25"/>
  <c r="AS31" i="25"/>
  <c r="AS535" i="25"/>
  <c r="AS368" i="25"/>
  <c r="AS201" i="25"/>
  <c r="AS34" i="25"/>
  <c r="AS538" i="25"/>
  <c r="AS345" i="25"/>
  <c r="AS11" i="25"/>
  <c r="AS348" i="25"/>
  <c r="AS14" i="25"/>
  <c r="AS602" i="25"/>
  <c r="AS435" i="25"/>
  <c r="AS268" i="25"/>
  <c r="AS101" i="25"/>
  <c r="AS605" i="25"/>
  <c r="AS438" i="25"/>
  <c r="AS271" i="25"/>
  <c r="AS104" i="25"/>
  <c r="AS608" i="25"/>
  <c r="AS441" i="25"/>
  <c r="AS157" i="25"/>
  <c r="AS327" i="25"/>
  <c r="AS597" i="25"/>
  <c r="AS224" i="25"/>
  <c r="AS394" i="25"/>
  <c r="AS397" i="25"/>
  <c r="AS567" i="25"/>
  <c r="AS199" i="25"/>
  <c r="AS347" i="25"/>
  <c r="AS13" i="25"/>
  <c r="AS266" i="25"/>
  <c r="AS436" i="25"/>
  <c r="AS439" i="25"/>
  <c r="AS240" i="25"/>
  <c r="AS73" i="25"/>
  <c r="AS577" i="25"/>
  <c r="AS410" i="25"/>
  <c r="AS243" i="25"/>
  <c r="AS76" i="25"/>
  <c r="AS580" i="25"/>
  <c r="AS429" i="25"/>
  <c r="AS95" i="25"/>
  <c r="AS432" i="25"/>
  <c r="AS98" i="25"/>
  <c r="AS644" i="25"/>
  <c r="AS477" i="25"/>
  <c r="AS310" i="25"/>
  <c r="AS143" i="25"/>
  <c r="AS647" i="25"/>
  <c r="AS480" i="25"/>
  <c r="AS313" i="25"/>
  <c r="AS146" i="25"/>
  <c r="AS650" i="25"/>
  <c r="AS483" i="25"/>
  <c r="AS324" i="25"/>
  <c r="AS57" i="25"/>
  <c r="AS227" i="25"/>
  <c r="AS230" i="25"/>
  <c r="AS366" i="25"/>
  <c r="AS603" i="25"/>
  <c r="AS272" i="25"/>
  <c r="AS282" i="25"/>
  <c r="AS115" i="25"/>
  <c r="AS619" i="25"/>
  <c r="AS452" i="25"/>
  <c r="AS285" i="25"/>
  <c r="AS118" i="25"/>
  <c r="AS622" i="25"/>
  <c r="AS513" i="25"/>
  <c r="AS179" i="25"/>
  <c r="AS516" i="25"/>
  <c r="AS182" i="25"/>
  <c r="AS15" i="25"/>
  <c r="AS519" i="25"/>
  <c r="AS352" i="25"/>
  <c r="AS185" i="25"/>
  <c r="AS18" i="25"/>
  <c r="AS522" i="25"/>
  <c r="AS355" i="25"/>
  <c r="AS188" i="25"/>
  <c r="AS21" i="25"/>
  <c r="AS525" i="25"/>
  <c r="AS160" i="25"/>
  <c r="AS263" i="25"/>
  <c r="AS561" i="25"/>
  <c r="AS60" i="25"/>
  <c r="AS63" i="25"/>
  <c r="AS32" i="25"/>
  <c r="AS99" i="25"/>
  <c r="AS609" i="25"/>
  <c r="AS408" i="25"/>
  <c r="AS241" i="25"/>
  <c r="AS74" i="25"/>
  <c r="AS578" i="25"/>
  <c r="AS411" i="25"/>
  <c r="AS244" i="25"/>
  <c r="AS77" i="25"/>
  <c r="AS94" i="25"/>
  <c r="AS431" i="25"/>
  <c r="AS97" i="25"/>
  <c r="AS308" i="25"/>
  <c r="AS141" i="25"/>
  <c r="AS645" i="25"/>
  <c r="AS478" i="25"/>
  <c r="AS311" i="25"/>
  <c r="AS144" i="25"/>
  <c r="AS648" i="25"/>
  <c r="AS481" i="25"/>
  <c r="AS314" i="25"/>
  <c r="AS147" i="25"/>
  <c r="AS651" i="25"/>
  <c r="AS450" i="25"/>
  <c r="AS283" i="25"/>
  <c r="AS116" i="25"/>
  <c r="AS620" i="25"/>
  <c r="AS453" i="25"/>
  <c r="AS286" i="25"/>
  <c r="AS119" i="25"/>
  <c r="AS178" i="25"/>
  <c r="AS515" i="25"/>
  <c r="AS181" i="25"/>
  <c r="AS350" i="25"/>
  <c r="AS183" i="25"/>
  <c r="AS16" i="25"/>
  <c r="AS520" i="25"/>
  <c r="AS353" i="25"/>
  <c r="AS186" i="25"/>
  <c r="AS19" i="25"/>
  <c r="AS523" i="25"/>
  <c r="AS356" i="25"/>
  <c r="AS189" i="25"/>
  <c r="AS22" i="25"/>
  <c r="M18" i="1"/>
  <c r="C19" i="1"/>
  <c r="M20" i="46"/>
  <c r="C21" i="46"/>
  <c r="M20" i="45"/>
  <c r="C21" i="45"/>
  <c r="M20" i="44"/>
  <c r="C21" i="44"/>
  <c r="M20" i="43"/>
  <c r="C21" i="43"/>
  <c r="M19" i="42"/>
  <c r="C20" i="42"/>
  <c r="M20" i="41"/>
  <c r="C21" i="41"/>
  <c r="M20" i="40"/>
  <c r="C21" i="40"/>
  <c r="C21" i="39"/>
  <c r="M20" i="39"/>
  <c r="M20" i="38"/>
  <c r="C21" i="38"/>
  <c r="C21" i="37"/>
  <c r="M20" i="37"/>
  <c r="M20" i="36"/>
  <c r="C21" i="36"/>
  <c r="M20" i="35"/>
  <c r="C21" i="35"/>
  <c r="M20" i="34"/>
  <c r="C21" i="34"/>
  <c r="M19" i="33"/>
  <c r="C20" i="33"/>
  <c r="M19" i="32"/>
  <c r="C20" i="32"/>
  <c r="M19" i="31"/>
  <c r="C20" i="31"/>
  <c r="M20" i="30"/>
  <c r="C21" i="30"/>
  <c r="M19" i="29"/>
  <c r="C20" i="29"/>
  <c r="M20" i="28"/>
  <c r="C21" i="28"/>
  <c r="M19" i="27"/>
  <c r="C20" i="27"/>
  <c r="M19" i="1" l="1"/>
  <c r="C20" i="1"/>
  <c r="M21" i="46"/>
  <c r="C22" i="46"/>
  <c r="M21" i="45"/>
  <c r="C22" i="45"/>
  <c r="M21" i="44"/>
  <c r="C22" i="44"/>
  <c r="M21" i="43"/>
  <c r="C22" i="43"/>
  <c r="M20" i="42"/>
  <c r="C21" i="42"/>
  <c r="M21" i="41"/>
  <c r="C22" i="41"/>
  <c r="M21" i="40"/>
  <c r="C22" i="40"/>
  <c r="C22" i="39"/>
  <c r="M21" i="39"/>
  <c r="M21" i="38"/>
  <c r="C22" i="38"/>
  <c r="C22" i="37"/>
  <c r="M21" i="37"/>
  <c r="M21" i="36"/>
  <c r="C22" i="36"/>
  <c r="M21" i="35"/>
  <c r="C22" i="35"/>
  <c r="M21" i="34"/>
  <c r="C22" i="34"/>
  <c r="M20" i="33"/>
  <c r="C21" i="33"/>
  <c r="M20" i="32"/>
  <c r="C21" i="32"/>
  <c r="M20" i="31"/>
  <c r="C21" i="31"/>
  <c r="M21" i="30"/>
  <c r="C22" i="30"/>
  <c r="M20" i="29"/>
  <c r="C21" i="29"/>
  <c r="M21" i="28"/>
  <c r="C22" i="28"/>
  <c r="M20" i="27"/>
  <c r="C21" i="27"/>
  <c r="C21" i="1" l="1"/>
  <c r="M20" i="1"/>
  <c r="C23" i="46"/>
  <c r="M22" i="46"/>
  <c r="C23" i="45"/>
  <c r="M22" i="45"/>
  <c r="C23" i="44"/>
  <c r="M22" i="44"/>
  <c r="C23" i="43"/>
  <c r="M22" i="43"/>
  <c r="M21" i="42"/>
  <c r="C22" i="42"/>
  <c r="C23" i="41"/>
  <c r="M22" i="41"/>
  <c r="C23" i="40"/>
  <c r="M22" i="40"/>
  <c r="C23" i="39"/>
  <c r="M22" i="39"/>
  <c r="C23" i="38"/>
  <c r="M22" i="38"/>
  <c r="C23" i="37"/>
  <c r="M22" i="37"/>
  <c r="C23" i="36"/>
  <c r="M22" i="36"/>
  <c r="C23" i="35"/>
  <c r="M22" i="35"/>
  <c r="C23" i="34"/>
  <c r="M22" i="34"/>
  <c r="M21" i="33"/>
  <c r="C22" i="33"/>
  <c r="M21" i="32"/>
  <c r="C22" i="32"/>
  <c r="M21" i="31"/>
  <c r="C22" i="31"/>
  <c r="C23" i="30"/>
  <c r="M22" i="30"/>
  <c r="M21" i="29"/>
  <c r="C22" i="29"/>
  <c r="C23" i="28"/>
  <c r="M22" i="28"/>
  <c r="M21" i="27"/>
  <c r="C22" i="27"/>
  <c r="M21" i="1" l="1"/>
  <c r="C22" i="1"/>
  <c r="M23" i="46"/>
  <c r="C24" i="46"/>
  <c r="M23" i="45"/>
  <c r="C24" i="45"/>
  <c r="M23" i="44"/>
  <c r="C24" i="44"/>
  <c r="M23" i="43"/>
  <c r="C24" i="43"/>
  <c r="C23" i="42"/>
  <c r="M22" i="42"/>
  <c r="M23" i="41"/>
  <c r="C24" i="41"/>
  <c r="M23" i="40"/>
  <c r="C24" i="40"/>
  <c r="M23" i="39"/>
  <c r="C24" i="39"/>
  <c r="M23" i="38"/>
  <c r="C24" i="38"/>
  <c r="C24" i="37"/>
  <c r="M23" i="37"/>
  <c r="M23" i="36"/>
  <c r="C24" i="36"/>
  <c r="M23" i="35"/>
  <c r="C24" i="35"/>
  <c r="M23" i="34"/>
  <c r="C24" i="34"/>
  <c r="C23" i="33"/>
  <c r="M22" i="33"/>
  <c r="C23" i="32"/>
  <c r="M22" i="32"/>
  <c r="C23" i="31"/>
  <c r="M22" i="31"/>
  <c r="M23" i="30"/>
  <c r="C24" i="30"/>
  <c r="C23" i="29"/>
  <c r="M22" i="29"/>
  <c r="M23" i="28"/>
  <c r="C24" i="28"/>
  <c r="C23" i="27"/>
  <c r="M22" i="27"/>
  <c r="M22" i="1" l="1"/>
  <c r="C23" i="1"/>
  <c r="M24" i="46"/>
  <c r="C25" i="46"/>
  <c r="M24" i="45"/>
  <c r="C25" i="45"/>
  <c r="M24" i="44"/>
  <c r="C25" i="44"/>
  <c r="M24" i="43"/>
  <c r="C25" i="43"/>
  <c r="M23" i="42"/>
  <c r="C24" i="42"/>
  <c r="M24" i="41"/>
  <c r="C25" i="41"/>
  <c r="M24" i="40"/>
  <c r="C25" i="40"/>
  <c r="M24" i="39"/>
  <c r="C25" i="39"/>
  <c r="M24" i="38"/>
  <c r="C25" i="38"/>
  <c r="C25" i="37"/>
  <c r="M24" i="37"/>
  <c r="M24" i="36"/>
  <c r="C25" i="36"/>
  <c r="M24" i="35"/>
  <c r="C25" i="35"/>
  <c r="M24" i="34"/>
  <c r="C25" i="34"/>
  <c r="M23" i="33"/>
  <c r="C24" i="33"/>
  <c r="M23" i="32"/>
  <c r="C24" i="32"/>
  <c r="M23" i="31"/>
  <c r="C24" i="31"/>
  <c r="M24" i="30"/>
  <c r="C25" i="30"/>
  <c r="M23" i="29"/>
  <c r="C24" i="29"/>
  <c r="M24" i="28"/>
  <c r="C25" i="28"/>
  <c r="M23" i="27"/>
  <c r="C24" i="27"/>
  <c r="C24" i="1" l="1"/>
  <c r="M23" i="1"/>
  <c r="M25" i="46"/>
  <c r="C26" i="46"/>
  <c r="M25" i="45"/>
  <c r="C26" i="45"/>
  <c r="M25" i="44"/>
  <c r="C26" i="44"/>
  <c r="M25" i="43"/>
  <c r="C26" i="43"/>
  <c r="M24" i="42"/>
  <c r="C25" i="42"/>
  <c r="M25" i="41"/>
  <c r="C26" i="41"/>
  <c r="M25" i="40"/>
  <c r="C26" i="40"/>
  <c r="M25" i="39"/>
  <c r="C26" i="39"/>
  <c r="M25" i="38"/>
  <c r="C26" i="38"/>
  <c r="C26" i="37"/>
  <c r="M25" i="37"/>
  <c r="M25" i="36"/>
  <c r="C26" i="36"/>
  <c r="M25" i="35"/>
  <c r="C26" i="35"/>
  <c r="M25" i="34"/>
  <c r="C26" i="34"/>
  <c r="M24" i="33"/>
  <c r="C25" i="33"/>
  <c r="M24" i="32"/>
  <c r="C25" i="32"/>
  <c r="M24" i="31"/>
  <c r="C25" i="31"/>
  <c r="M25" i="30"/>
  <c r="C26" i="30"/>
  <c r="M24" i="29"/>
  <c r="C25" i="29"/>
  <c r="M25" i="28"/>
  <c r="C26" i="28"/>
  <c r="M24" i="27"/>
  <c r="C25" i="27"/>
  <c r="M24" i="1" l="1"/>
  <c r="C25" i="1"/>
  <c r="C27" i="46"/>
  <c r="M26" i="46"/>
  <c r="C27" i="45"/>
  <c r="M26" i="45"/>
  <c r="C27" i="44"/>
  <c r="M26" i="44"/>
  <c r="C27" i="43"/>
  <c r="M26" i="43"/>
  <c r="M25" i="42"/>
  <c r="C26" i="42"/>
  <c r="C27" i="41"/>
  <c r="M26" i="41"/>
  <c r="C27" i="40"/>
  <c r="M26" i="40"/>
  <c r="C27" i="39"/>
  <c r="M26" i="39"/>
  <c r="C27" i="38"/>
  <c r="M26" i="38"/>
  <c r="C27" i="37"/>
  <c r="M26" i="37"/>
  <c r="C27" i="36"/>
  <c r="M26" i="36"/>
  <c r="C27" i="35"/>
  <c r="M26" i="35"/>
  <c r="C27" i="34"/>
  <c r="M26" i="34"/>
  <c r="M25" i="33"/>
  <c r="C26" i="33"/>
  <c r="M25" i="32"/>
  <c r="C26" i="32"/>
  <c r="M25" i="31"/>
  <c r="C26" i="31"/>
  <c r="C27" i="30"/>
  <c r="M26" i="30"/>
  <c r="M25" i="29"/>
  <c r="C26" i="29"/>
  <c r="C27" i="28"/>
  <c r="M26" i="28"/>
  <c r="M25" i="27"/>
  <c r="C26" i="27"/>
  <c r="M25" i="1" l="1"/>
  <c r="C26" i="1"/>
  <c r="M27" i="46"/>
  <c r="C28" i="46"/>
  <c r="M27" i="45"/>
  <c r="C28" i="45"/>
  <c r="M27" i="44"/>
  <c r="C28" i="44"/>
  <c r="M27" i="43"/>
  <c r="C28" i="43"/>
  <c r="C27" i="42"/>
  <c r="M26" i="42"/>
  <c r="M27" i="41"/>
  <c r="C28" i="41"/>
  <c r="M27" i="40"/>
  <c r="C28" i="40"/>
  <c r="M27" i="39"/>
  <c r="C28" i="39"/>
  <c r="M27" i="38"/>
  <c r="C28" i="38"/>
  <c r="C28" i="37"/>
  <c r="M27" i="37"/>
  <c r="M27" i="36"/>
  <c r="C28" i="36"/>
  <c r="M27" i="35"/>
  <c r="C28" i="35"/>
  <c r="M27" i="34"/>
  <c r="C28" i="34"/>
  <c r="C27" i="33"/>
  <c r="M26" i="33"/>
  <c r="C27" i="32"/>
  <c r="M26" i="32"/>
  <c r="C27" i="31"/>
  <c r="M26" i="31"/>
  <c r="M27" i="30"/>
  <c r="C28" i="30"/>
  <c r="C27" i="29"/>
  <c r="M26" i="29"/>
  <c r="M27" i="28"/>
  <c r="C28" i="28"/>
  <c r="C27" i="27"/>
  <c r="M26" i="27"/>
  <c r="M26" i="1" l="1"/>
  <c r="C27" i="1"/>
  <c r="M28" i="46"/>
  <c r="C29" i="46"/>
  <c r="M28" i="45"/>
  <c r="C29" i="45"/>
  <c r="M28" i="44"/>
  <c r="C29" i="44"/>
  <c r="M28" i="43"/>
  <c r="C29" i="43"/>
  <c r="M27" i="42"/>
  <c r="C28" i="42"/>
  <c r="M28" i="41"/>
  <c r="C29" i="41"/>
  <c r="M28" i="40"/>
  <c r="C29" i="40"/>
  <c r="M28" i="39"/>
  <c r="C29" i="39"/>
  <c r="M28" i="38"/>
  <c r="C29" i="38"/>
  <c r="C29" i="37"/>
  <c r="M28" i="37"/>
  <c r="M28" i="36"/>
  <c r="C29" i="36"/>
  <c r="M28" i="35"/>
  <c r="C29" i="35"/>
  <c r="M28" i="34"/>
  <c r="C29" i="34"/>
  <c r="M27" i="33"/>
  <c r="C28" i="33"/>
  <c r="M27" i="32"/>
  <c r="C28" i="32"/>
  <c r="M27" i="31"/>
  <c r="C28" i="31"/>
  <c r="M28" i="30"/>
  <c r="C29" i="30"/>
  <c r="M27" i="29"/>
  <c r="C28" i="29"/>
  <c r="M28" i="28"/>
  <c r="C29" i="28"/>
  <c r="M27" i="27"/>
  <c r="C28" i="27"/>
  <c r="M27" i="1" l="1"/>
  <c r="C28" i="1"/>
  <c r="M29" i="46"/>
  <c r="C30" i="46"/>
  <c r="M29" i="45"/>
  <c r="C30" i="45"/>
  <c r="M29" i="44"/>
  <c r="C30" i="44"/>
  <c r="M29" i="43"/>
  <c r="C30" i="43"/>
  <c r="M28" i="42"/>
  <c r="C29" i="42"/>
  <c r="M29" i="41"/>
  <c r="C30" i="41"/>
  <c r="M29" i="40"/>
  <c r="C30" i="40"/>
  <c r="M29" i="39"/>
  <c r="C30" i="39"/>
  <c r="M29" i="38"/>
  <c r="C30" i="38"/>
  <c r="C30" i="37"/>
  <c r="M29" i="37"/>
  <c r="M29" i="36"/>
  <c r="C30" i="36"/>
  <c r="M29" i="35"/>
  <c r="C30" i="35"/>
  <c r="M29" i="34"/>
  <c r="C30" i="34"/>
  <c r="M28" i="33"/>
  <c r="C29" i="33"/>
  <c r="M28" i="32"/>
  <c r="C29" i="32"/>
  <c r="M28" i="31"/>
  <c r="C29" i="31"/>
  <c r="M29" i="30"/>
  <c r="C30" i="30"/>
  <c r="M28" i="29"/>
  <c r="C29" i="29"/>
  <c r="M29" i="28"/>
  <c r="C30" i="28"/>
  <c r="M28" i="27"/>
  <c r="C29" i="27"/>
  <c r="M28" i="1" l="1"/>
  <c r="C29" i="1"/>
  <c r="C31" i="46"/>
  <c r="M30" i="46"/>
  <c r="C31" i="45"/>
  <c r="M30" i="45"/>
  <c r="C31" i="44"/>
  <c r="M30" i="44"/>
  <c r="C31" i="43"/>
  <c r="M30" i="43"/>
  <c r="M29" i="42"/>
  <c r="C30" i="42"/>
  <c r="C31" i="41"/>
  <c r="M30" i="41"/>
  <c r="C31" i="40"/>
  <c r="M30" i="40"/>
  <c r="C31" i="39"/>
  <c r="M30" i="39"/>
  <c r="C31" i="38"/>
  <c r="M30" i="38"/>
  <c r="C31" i="37"/>
  <c r="M30" i="37"/>
  <c r="C31" i="36"/>
  <c r="M30" i="36"/>
  <c r="C31" i="35"/>
  <c r="M30" i="35"/>
  <c r="C31" i="34"/>
  <c r="M30" i="34"/>
  <c r="M29" i="33"/>
  <c r="C30" i="33"/>
  <c r="M29" i="32"/>
  <c r="C30" i="32"/>
  <c r="M29" i="31"/>
  <c r="C30" i="31"/>
  <c r="C31" i="30"/>
  <c r="M30" i="30"/>
  <c r="M29" i="29"/>
  <c r="C30" i="29"/>
  <c r="C31" i="28"/>
  <c r="M30" i="28"/>
  <c r="M29" i="27"/>
  <c r="C30" i="27"/>
  <c r="M29" i="1" l="1"/>
  <c r="C30" i="1"/>
  <c r="M31" i="46"/>
  <c r="C32" i="46"/>
  <c r="M31" i="45"/>
  <c r="C32" i="45"/>
  <c r="M31" i="44"/>
  <c r="C32" i="44"/>
  <c r="M31" i="43"/>
  <c r="C32" i="43"/>
  <c r="C31" i="42"/>
  <c r="M30" i="42"/>
  <c r="M31" i="41"/>
  <c r="C32" i="41"/>
  <c r="M31" i="40"/>
  <c r="C32" i="40"/>
  <c r="M31" i="39"/>
  <c r="C32" i="39"/>
  <c r="M31" i="38"/>
  <c r="C32" i="38"/>
  <c r="C32" i="37"/>
  <c r="M31" i="37"/>
  <c r="M31" i="36"/>
  <c r="C32" i="36"/>
  <c r="M31" i="35"/>
  <c r="C32" i="35"/>
  <c r="M31" i="34"/>
  <c r="C32" i="34"/>
  <c r="C31" i="33"/>
  <c r="M30" i="33"/>
  <c r="C31" i="32"/>
  <c r="M30" i="32"/>
  <c r="C31" i="31"/>
  <c r="M30" i="31"/>
  <c r="M31" i="30"/>
  <c r="C32" i="30"/>
  <c r="C31" i="29"/>
  <c r="M30" i="29"/>
  <c r="M31" i="28"/>
  <c r="C32" i="28"/>
  <c r="C31" i="27"/>
  <c r="M30" i="27"/>
  <c r="M30" i="1" l="1"/>
  <c r="C31" i="1"/>
  <c r="M32" i="46"/>
  <c r="C33" i="46"/>
  <c r="M32" i="45"/>
  <c r="C33" i="45"/>
  <c r="M32" i="44"/>
  <c r="C33" i="44"/>
  <c r="M32" i="43"/>
  <c r="C33" i="43"/>
  <c r="M31" i="42"/>
  <c r="C32" i="42"/>
  <c r="M32" i="41"/>
  <c r="C33" i="41"/>
  <c r="M32" i="40"/>
  <c r="C33" i="40"/>
  <c r="M32" i="39"/>
  <c r="C33" i="39"/>
  <c r="M32" i="38"/>
  <c r="C33" i="38"/>
  <c r="C33" i="37"/>
  <c r="M32" i="37"/>
  <c r="M32" i="36"/>
  <c r="C33" i="36"/>
  <c r="M32" i="35"/>
  <c r="C33" i="35"/>
  <c r="M32" i="34"/>
  <c r="C33" i="34"/>
  <c r="M31" i="33"/>
  <c r="C32" i="33"/>
  <c r="M31" i="32"/>
  <c r="C32" i="32"/>
  <c r="M31" i="31"/>
  <c r="C32" i="31"/>
  <c r="M32" i="30"/>
  <c r="C33" i="30"/>
  <c r="M31" i="29"/>
  <c r="C32" i="29"/>
  <c r="M32" i="28"/>
  <c r="C33" i="28"/>
  <c r="M31" i="27"/>
  <c r="C32" i="27"/>
  <c r="M31" i="1" l="1"/>
  <c r="C32" i="1"/>
  <c r="M33" i="46"/>
  <c r="M33" i="45"/>
  <c r="M33" i="44"/>
  <c r="M33" i="43"/>
  <c r="M32" i="42"/>
  <c r="C33" i="42"/>
  <c r="M33" i="41"/>
  <c r="M33" i="40"/>
  <c r="M33" i="39"/>
  <c r="M33" i="38"/>
  <c r="M33" i="37"/>
  <c r="M33" i="36"/>
  <c r="M33" i="35"/>
  <c r="M33" i="34"/>
  <c r="M32" i="33"/>
  <c r="C33" i="33"/>
  <c r="M32" i="32"/>
  <c r="C33" i="32"/>
  <c r="M32" i="31"/>
  <c r="C33" i="31"/>
  <c r="M33" i="30"/>
  <c r="M32" i="29"/>
  <c r="C33" i="29"/>
  <c r="M33" i="28"/>
  <c r="M32" i="27"/>
  <c r="C33" i="27"/>
  <c r="C33" i="1" l="1"/>
  <c r="M32" i="1"/>
  <c r="M33" i="42"/>
  <c r="M33" i="33"/>
  <c r="M33" i="32"/>
  <c r="M33" i="31"/>
  <c r="M33" i="29"/>
  <c r="M33" i="27"/>
  <c r="M33" i="1" l="1"/>
  <c r="H33" i="26" l="1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I33" i="26" l="1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J33" i="26" l="1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K33" i="26" l="1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F4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Y3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sharedStrings.xml><?xml version="1.0" encoding="utf-8"?>
<sst xmlns="http://schemas.openxmlformats.org/spreadsheetml/2006/main" count="1026" uniqueCount="39">
  <si>
    <t>EIA Price</t>
  </si>
  <si>
    <t>MECS</t>
  </si>
  <si>
    <t>Predicted</t>
  </si>
  <si>
    <t>Residual</t>
  </si>
  <si>
    <t>Resid^2</t>
  </si>
  <si>
    <t>Interpolated Residual</t>
  </si>
  <si>
    <t>Calibrated Prediction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</si>
  <si>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</si>
  <si>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</si>
  <si>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</si>
  <si>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</si>
  <si>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</si>
  <si>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</si>
  <si>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</si>
  <si>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</si>
  <si>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</si>
  <si>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</si>
  <si>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</si>
  <si>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</si>
  <si>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</si>
  <si>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</si>
  <si>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</si>
  <si>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</si>
  <si>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</si>
  <si>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</si>
  <si>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</si>
  <si>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</si>
  <si>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</si>
  <si>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Copy Values</t>
  </si>
  <si>
    <t>Paste Special - Transpose</t>
  </si>
  <si>
    <t>Link to ASM Spreadsheet</t>
  </si>
  <si>
    <t>($/mcf)</t>
  </si>
  <si>
    <t>Year</t>
  </si>
  <si>
    <t>NAICS</t>
  </si>
  <si>
    <t>Revised Prices - Directly from MECS, rather than calculated</t>
  </si>
  <si>
    <t>Constraints</t>
  </si>
  <si>
    <t xml:space="preserve">  Total</t>
  </si>
  <si>
    <t xml:space="preserve"> $/MMBtu</t>
  </si>
  <si>
    <t>Adjusted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</si>
</sst>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2" fontId="0" fillId="4" borderId="0" xfId="0" applyNumberFormat="1" applyFill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/>
    <xf numFmtId="0" fontId="0" fillId="5" borderId="1" xfId="0" applyFill="1" applyBorder="1"/>
    <xf numFmtId="2" fontId="0" fillId="5" borderId="0" xfId="0" applyNumberFormat="1" applyFill="1"/>
    <xf numFmtId="0" fontId="0" fillId="0" borderId="2" xfId="0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'LPG-311'!$N$6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'LPG-311'!$N$7:$N$42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1-4D01-A01F-CC582E8D9D88}"/>
            </c:ext>
          </c:extLst>
        </c:ser>
        <c:ser>
          <c:idx val="1"/>
          <c:order val="1"/>
          <c:tx>
            <c:strRef>
              <c:f>'LPG-311'!$O$6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'LPG-311'!$O$7:$O$42</c:f>
              <c:numCache>
                <c:formatCode>General</c:formatCode>
                <c:ptCount val="36"/>
                <c:pt idx="2">
                  <c:v>6.73</c:v>
                </c:pt>
                <c:pt idx="5">
                  <c:v>6.72</c:v>
                </c:pt>
                <c:pt idx="8">
                  <c:v>7.5960000000000001</c:v>
                </c:pt>
                <c:pt idx="11">
                  <c:v>7.15</c:v>
                </c:pt>
                <c:pt idx="15">
                  <c:v>7.47</c:v>
                </c:pt>
                <c:pt idx="19">
                  <c:v>8.31</c:v>
                </c:pt>
                <c:pt idx="23">
                  <c:v>17.13</c:v>
                </c:pt>
                <c:pt idx="27">
                  <c:v>19.04</c:v>
                </c:pt>
                <c:pt idx="31">
                  <c:v>19.309999999999999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1-4D01-A01F-CC582E8D9D88}"/>
            </c:ext>
          </c:extLst>
        </c:ser>
        <c:ser>
          <c:idx val="2"/>
          <c:order val="2"/>
          <c:tx>
            <c:strRef>
              <c:f>'LPG-311'!$P$6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'LPG-311'!$P$7:$P$42</c:f>
              <c:numCache>
                <c:formatCode>0.000</c:formatCode>
                <c:ptCount val="36"/>
                <c:pt idx="1">
                  <c:v>6.8106541043799407</c:v>
                </c:pt>
                <c:pt idx="2">
                  <c:v>6.73</c:v>
                </c:pt>
                <c:pt idx="3">
                  <c:v>6.9741592689752183</c:v>
                </c:pt>
                <c:pt idx="4">
                  <c:v>6.7190740027595179</c:v>
                </c:pt>
                <c:pt idx="5">
                  <c:v>6.72</c:v>
                </c:pt>
                <c:pt idx="6">
                  <c:v>5.997390204357151</c:v>
                </c:pt>
                <c:pt idx="7">
                  <c:v>7.0446812397354277</c:v>
                </c:pt>
                <c:pt idx="8">
                  <c:v>7.5960000000000001</c:v>
                </c:pt>
                <c:pt idx="9">
                  <c:v>7.2823452846394021</c:v>
                </c:pt>
                <c:pt idx="10">
                  <c:v>7.8262645009378256</c:v>
                </c:pt>
                <c:pt idx="11">
                  <c:v>7.15</c:v>
                </c:pt>
                <c:pt idx="12">
                  <c:v>6.7226498019675249</c:v>
                </c:pt>
                <c:pt idx="13">
                  <c:v>8.1535238716377538</c:v>
                </c:pt>
                <c:pt idx="14">
                  <c:v>8.5911148644126616</c:v>
                </c:pt>
                <c:pt idx="15">
                  <c:v>7.47</c:v>
                </c:pt>
                <c:pt idx="16">
                  <c:v>7.6157407162722164</c:v>
                </c:pt>
                <c:pt idx="17">
                  <c:v>9.4402655312838526</c:v>
                </c:pt>
                <c:pt idx="18">
                  <c:v>9.3067495147172998</c:v>
                </c:pt>
                <c:pt idx="19">
                  <c:v>8.31</c:v>
                </c:pt>
                <c:pt idx="20">
                  <c:v>8.8567278349353806</c:v>
                </c:pt>
                <c:pt idx="21">
                  <c:v>11.37369080934819</c:v>
                </c:pt>
                <c:pt idx="22">
                  <c:v>14.18073572852462</c:v>
                </c:pt>
                <c:pt idx="23">
                  <c:v>17.13</c:v>
                </c:pt>
                <c:pt idx="24">
                  <c:v>19.503488559871233</c:v>
                </c:pt>
                <c:pt idx="25">
                  <c:v>23.948471522104384</c:v>
                </c:pt>
                <c:pt idx="26">
                  <c:v>19.146281711589495</c:v>
                </c:pt>
                <c:pt idx="27">
                  <c:v>19.04</c:v>
                </c:pt>
                <c:pt idx="28">
                  <c:v>23.439825515212554</c:v>
                </c:pt>
                <c:pt idx="29">
                  <c:v>20.050233973363987</c:v>
                </c:pt>
                <c:pt idx="30">
                  <c:v>17.909941912321592</c:v>
                </c:pt>
                <c:pt idx="31">
                  <c:v>19.309999999999999</c:v>
                </c:pt>
                <c:pt idx="32">
                  <c:v>13.671239681981991</c:v>
                </c:pt>
                <c:pt idx="33">
                  <c:v>11.38820243100883</c:v>
                </c:pt>
                <c:pt idx="34">
                  <c:v>14.084118410047306</c:v>
                </c:pt>
                <c:pt idx="35">
                  <c:v>16.643772339289939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21-4D01-A01F-CC582E8D9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65888"/>
        <c:axId val="178017920"/>
      </c:lineChart>
      <c:catAx>
        <c:axId val="4176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017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017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765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'LPG-312'!$N$6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'LPG-312'!$N$7:$N$42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0-4173-BD52-5DC9C8AD8021}"/>
            </c:ext>
          </c:extLst>
        </c:ser>
        <c:ser>
          <c:idx val="1"/>
          <c:order val="1"/>
          <c:tx>
            <c:strRef>
              <c:f>'LPG-312'!$O$6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'LPG-312'!$O$7:$O$42</c:f>
              <c:numCache>
                <c:formatCode>General</c:formatCode>
                <c:ptCount val="36"/>
                <c:pt idx="2">
                  <c:v>8.51</c:v>
                </c:pt>
                <c:pt idx="5">
                  <c:v>7</c:v>
                </c:pt>
                <c:pt idx="8">
                  <c:v>7.2510000000000003</c:v>
                </c:pt>
                <c:pt idx="11">
                  <c:v>6.87</c:v>
                </c:pt>
                <c:pt idx="15">
                  <c:v>6.77</c:v>
                </c:pt>
                <c:pt idx="19">
                  <c:v>9.15</c:v>
                </c:pt>
                <c:pt idx="23">
                  <c:v>18.39</c:v>
                </c:pt>
                <c:pt idx="27">
                  <c:v>20.32</c:v>
                </c:pt>
                <c:pt idx="31">
                  <c:v>21.12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0-4173-BD52-5DC9C8AD8021}"/>
            </c:ext>
          </c:extLst>
        </c:ser>
        <c:ser>
          <c:idx val="2"/>
          <c:order val="2"/>
          <c:tx>
            <c:strRef>
              <c:f>'LPG-312'!$P$6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'LPG-312'!$P$7:$P$42</c:f>
              <c:numCache>
                <c:formatCode>0.000</c:formatCode>
                <c:ptCount val="36"/>
                <c:pt idx="1">
                  <c:v>8.695137017477883</c:v>
                </c:pt>
                <c:pt idx="2">
                  <c:v>8.51</c:v>
                </c:pt>
                <c:pt idx="3">
                  <c:v>8.3504283687431631</c:v>
                </c:pt>
                <c:pt idx="4">
                  <c:v>7.3992457683646116</c:v>
                </c:pt>
                <c:pt idx="5">
                  <c:v>7</c:v>
                </c:pt>
                <c:pt idx="6">
                  <c:v>5.8024533352714922</c:v>
                </c:pt>
                <c:pt idx="7">
                  <c:v>7.1741261855462275</c:v>
                </c:pt>
                <c:pt idx="8">
                  <c:v>7.2510000000000003</c:v>
                </c:pt>
                <c:pt idx="9">
                  <c:v>6.8895870507499932</c:v>
                </c:pt>
                <c:pt idx="10">
                  <c:v>7.825425212883431</c:v>
                </c:pt>
                <c:pt idx="11">
                  <c:v>6.87</c:v>
                </c:pt>
                <c:pt idx="12">
                  <c:v>6.5304647884313098</c:v>
                </c:pt>
                <c:pt idx="13">
                  <c:v>8.2423269881585792</c:v>
                </c:pt>
                <c:pt idx="14">
                  <c:v>8.254931584968551</c:v>
                </c:pt>
                <c:pt idx="15">
                  <c:v>6.77</c:v>
                </c:pt>
                <c:pt idx="16">
                  <c:v>7.6793856894896928</c:v>
                </c:pt>
                <c:pt idx="17">
                  <c:v>10.13751970263403</c:v>
                </c:pt>
                <c:pt idx="18">
                  <c:v>9.838746151520855</c:v>
                </c:pt>
                <c:pt idx="19">
                  <c:v>9.15</c:v>
                </c:pt>
                <c:pt idx="20">
                  <c:v>10.031982814605367</c:v>
                </c:pt>
                <c:pt idx="21">
                  <c:v>12.702308651141134</c:v>
                </c:pt>
                <c:pt idx="22">
                  <c:v>15.437146540568115</c:v>
                </c:pt>
                <c:pt idx="23">
                  <c:v>18.39</c:v>
                </c:pt>
                <c:pt idx="24">
                  <c:v>20.590519133103417</c:v>
                </c:pt>
                <c:pt idx="25">
                  <c:v>25.828088757016154</c:v>
                </c:pt>
                <c:pt idx="26">
                  <c:v>18.52037021335898</c:v>
                </c:pt>
                <c:pt idx="27">
                  <c:v>20.32</c:v>
                </c:pt>
                <c:pt idx="28">
                  <c:v>25.121208632054991</c:v>
                </c:pt>
                <c:pt idx="29">
                  <c:v>20.125160886609756</c:v>
                </c:pt>
                <c:pt idx="30">
                  <c:v>19.044397703125</c:v>
                </c:pt>
                <c:pt idx="31">
                  <c:v>21.12</c:v>
                </c:pt>
                <c:pt idx="32">
                  <c:v>13.756324034514403</c:v>
                </c:pt>
                <c:pt idx="33">
                  <c:v>12.653315967101559</c:v>
                </c:pt>
                <c:pt idx="34">
                  <c:v>16.03029252977327</c:v>
                </c:pt>
                <c:pt idx="35">
                  <c:v>18.4821141077303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0-4173-BD52-5DC9C8AD8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84256"/>
        <c:axId val="178422336"/>
      </c:lineChart>
      <c:catAx>
        <c:axId val="5078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223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422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7842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'LPG-313'!$N$6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'LPG-313'!$N$7:$N$42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7-4B2B-BFE1-31810679986A}"/>
            </c:ext>
          </c:extLst>
        </c:ser>
        <c:ser>
          <c:idx val="1"/>
          <c:order val="1"/>
          <c:tx>
            <c:strRef>
              <c:f>'LPG-313'!$O$6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'LPG-313'!$O$7:$O$42</c:f>
              <c:numCache>
                <c:formatCode>General</c:formatCode>
                <c:ptCount val="36"/>
                <c:pt idx="2">
                  <c:v>6.79</c:v>
                </c:pt>
                <c:pt idx="5">
                  <c:v>4.59</c:v>
                </c:pt>
                <c:pt idx="8">
                  <c:v>7.2510000000000003</c:v>
                </c:pt>
                <c:pt idx="11">
                  <c:v>5.77</c:v>
                </c:pt>
                <c:pt idx="15">
                  <c:v>5.93</c:v>
                </c:pt>
                <c:pt idx="19">
                  <c:v>9.35</c:v>
                </c:pt>
                <c:pt idx="23">
                  <c:v>20.010000000000002</c:v>
                </c:pt>
                <c:pt idx="27">
                  <c:v>17.899999999999999</c:v>
                </c:pt>
                <c:pt idx="31">
                  <c:v>18.579999999999998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7-4B2B-BFE1-31810679986A}"/>
            </c:ext>
          </c:extLst>
        </c:ser>
        <c:ser>
          <c:idx val="2"/>
          <c:order val="2"/>
          <c:tx>
            <c:strRef>
              <c:f>'LPG-313'!$P$6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'LPG-313'!$P$7:$P$42</c:f>
              <c:numCache>
                <c:formatCode>0.000</c:formatCode>
                <c:ptCount val="36"/>
                <c:pt idx="1">
                  <c:v>7.0524029498132785</c:v>
                </c:pt>
                <c:pt idx="2">
                  <c:v>6.79</c:v>
                </c:pt>
                <c:pt idx="3">
                  <c:v>6.4455577438421239</c:v>
                </c:pt>
                <c:pt idx="4">
                  <c:v>5.1372081719226816</c:v>
                </c:pt>
                <c:pt idx="5">
                  <c:v>4.59</c:v>
                </c:pt>
                <c:pt idx="6">
                  <c:v>4.1011299055409243</c:v>
                </c:pt>
                <c:pt idx="7">
                  <c:v>6.6425486679671897</c:v>
                </c:pt>
                <c:pt idx="8">
                  <c:v>7.2510000000000003</c:v>
                </c:pt>
                <c:pt idx="9">
                  <c:v>6.4911600432156469</c:v>
                </c:pt>
                <c:pt idx="10">
                  <c:v>7.2693391789854065</c:v>
                </c:pt>
                <c:pt idx="11">
                  <c:v>5.77</c:v>
                </c:pt>
                <c:pt idx="12">
                  <c:v>5.7294900040345631</c:v>
                </c:pt>
                <c:pt idx="13">
                  <c:v>7.6450747248590076</c:v>
                </c:pt>
                <c:pt idx="14">
                  <c:v>7.4017988131287655</c:v>
                </c:pt>
                <c:pt idx="15">
                  <c:v>5.93</c:v>
                </c:pt>
                <c:pt idx="16">
                  <c:v>7.4290799677234975</c:v>
                </c:pt>
                <c:pt idx="17">
                  <c:v>10.132828023226129</c:v>
                </c:pt>
                <c:pt idx="18">
                  <c:v>9.6758132741597453</c:v>
                </c:pt>
                <c:pt idx="19">
                  <c:v>9.35</c:v>
                </c:pt>
                <c:pt idx="20">
                  <c:v>11.013097827985671</c:v>
                </c:pt>
                <c:pt idx="21">
                  <c:v>14.035920032276504</c:v>
                </c:pt>
                <c:pt idx="22">
                  <c:v>16.891758541231614</c:v>
                </c:pt>
                <c:pt idx="23">
                  <c:v>20.010000000000002</c:v>
                </c:pt>
                <c:pt idx="24">
                  <c:v>20.78556919395912</c:v>
                </c:pt>
                <c:pt idx="25">
                  <c:v>25.127433024016856</c:v>
                </c:pt>
                <c:pt idx="26">
                  <c:v>15.418811632254588</c:v>
                </c:pt>
                <c:pt idx="27">
                  <c:v>17.899999999999999</c:v>
                </c:pt>
                <c:pt idx="28">
                  <c:v>22.295283862334244</c:v>
                </c:pt>
                <c:pt idx="29">
                  <c:v>16.277941579805272</c:v>
                </c:pt>
                <c:pt idx="30">
                  <c:v>16.260084922552583</c:v>
                </c:pt>
                <c:pt idx="31">
                  <c:v>18.579999999999998</c:v>
                </c:pt>
                <c:pt idx="32">
                  <c:v>10.54092781026597</c:v>
                </c:pt>
                <c:pt idx="33">
                  <c:v>10.755621132840471</c:v>
                </c:pt>
                <c:pt idx="34">
                  <c:v>14.33384317574879</c:v>
                </c:pt>
                <c:pt idx="35">
                  <c:v>16.337647519777452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7-4B2B-BFE1-318106799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87456"/>
        <c:axId val="178424640"/>
      </c:lineChart>
      <c:catAx>
        <c:axId val="6638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246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424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3874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'LPG-314'!$N$6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'LPG-314'!$N$7:$N$42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C-49D3-9F51-9A88F4E9D4AF}"/>
            </c:ext>
          </c:extLst>
        </c:ser>
        <c:ser>
          <c:idx val="1"/>
          <c:order val="1"/>
          <c:tx>
            <c:strRef>
              <c:f>'LPG-314'!$O$6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'LPG-314'!$O$7:$O$42</c:f>
              <c:numCache>
                <c:formatCode>General</c:formatCode>
                <c:ptCount val="36"/>
                <c:pt idx="2">
                  <c:v>6.79</c:v>
                </c:pt>
                <c:pt idx="5">
                  <c:v>4.59</c:v>
                </c:pt>
                <c:pt idx="8">
                  <c:v>6.1539999999999999</c:v>
                </c:pt>
                <c:pt idx="11">
                  <c:v>5.77</c:v>
                </c:pt>
                <c:pt idx="15">
                  <c:v>8.35</c:v>
                </c:pt>
                <c:pt idx="19">
                  <c:v>9.1</c:v>
                </c:pt>
                <c:pt idx="23">
                  <c:v>19</c:v>
                </c:pt>
                <c:pt idx="27">
                  <c:v>18.53</c:v>
                </c:pt>
                <c:pt idx="31">
                  <c:v>18.16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C-49D3-9F51-9A88F4E9D4AF}"/>
            </c:ext>
          </c:extLst>
        </c:ser>
        <c:ser>
          <c:idx val="2"/>
          <c:order val="2"/>
          <c:tx>
            <c:strRef>
              <c:f>'LPG-314'!$P$6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'LPG-314'!$P$7:$P$42</c:f>
              <c:numCache>
                <c:formatCode>0.000</c:formatCode>
                <c:ptCount val="36"/>
                <c:pt idx="1">
                  <c:v>7.0183241782205235</c:v>
                </c:pt>
                <c:pt idx="2">
                  <c:v>6.79</c:v>
                </c:pt>
                <c:pt idx="3">
                  <c:v>6.418403109391245</c:v>
                </c:pt>
                <c:pt idx="4">
                  <c:v>5.1691566310412549</c:v>
                </c:pt>
                <c:pt idx="5">
                  <c:v>4.59</c:v>
                </c:pt>
                <c:pt idx="6">
                  <c:v>3.8148777788078148</c:v>
                </c:pt>
                <c:pt idx="7">
                  <c:v>5.8131518531059072</c:v>
                </c:pt>
                <c:pt idx="8">
                  <c:v>6.1539999999999999</c:v>
                </c:pt>
                <c:pt idx="9">
                  <c:v>5.7770737423297192</c:v>
                </c:pt>
                <c:pt idx="10">
                  <c:v>6.813667143397705</c:v>
                </c:pt>
                <c:pt idx="11">
                  <c:v>5.77</c:v>
                </c:pt>
                <c:pt idx="12">
                  <c:v>6.2619088513564449</c:v>
                </c:pt>
                <c:pt idx="13">
                  <c:v>8.6721481798957996</c:v>
                </c:pt>
                <c:pt idx="14">
                  <c:v>9.1471704459502696</c:v>
                </c:pt>
                <c:pt idx="15">
                  <c:v>8.35</c:v>
                </c:pt>
                <c:pt idx="16">
                  <c:v>9.0528128913833878</c:v>
                </c:pt>
                <c:pt idx="17">
                  <c:v>11.028984065924231</c:v>
                </c:pt>
                <c:pt idx="18">
                  <c:v>10.085144570441408</c:v>
                </c:pt>
                <c:pt idx="19">
                  <c:v>9.1</c:v>
                </c:pt>
                <c:pt idx="20">
                  <c:v>10.470879891783127</c:v>
                </c:pt>
                <c:pt idx="21">
                  <c:v>13.291983860501121</c:v>
                </c:pt>
                <c:pt idx="22">
                  <c:v>16.026533364608895</c:v>
                </c:pt>
                <c:pt idx="23">
                  <c:v>19</c:v>
                </c:pt>
                <c:pt idx="24">
                  <c:v>20.273648155982354</c:v>
                </c:pt>
                <c:pt idx="25">
                  <c:v>24.818245629590482</c:v>
                </c:pt>
                <c:pt idx="26">
                  <c:v>16.289118483560642</c:v>
                </c:pt>
                <c:pt idx="27">
                  <c:v>18.53</c:v>
                </c:pt>
                <c:pt idx="28">
                  <c:v>22.636003117766688</c:v>
                </c:pt>
                <c:pt idx="29">
                  <c:v>16.892116178039711</c:v>
                </c:pt>
                <c:pt idx="30">
                  <c:v>16.266217763841492</c:v>
                </c:pt>
                <c:pt idx="31">
                  <c:v>18.16</c:v>
                </c:pt>
                <c:pt idx="32">
                  <c:v>10.61992186419414</c:v>
                </c:pt>
                <c:pt idx="33">
                  <c:v>10.402557581651955</c:v>
                </c:pt>
                <c:pt idx="34">
                  <c:v>13.790692827164349</c:v>
                </c:pt>
                <c:pt idx="35">
                  <c:v>15.868702032414175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7C-49D3-9F51-9A88F4E9D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16640"/>
        <c:axId val="178426944"/>
      </c:lineChart>
      <c:catAx>
        <c:axId val="680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269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426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0166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'LPG-315'!$N$6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'LPG-315'!$N$7:$N$42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B-4649-B2DF-F5184583E004}"/>
            </c:ext>
          </c:extLst>
        </c:ser>
        <c:ser>
          <c:idx val="1"/>
          <c:order val="1"/>
          <c:tx>
            <c:strRef>
              <c:f>'LPG-315'!$O$6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'LPG-315'!$O$7:$O$42</c:f>
              <c:numCache>
                <c:formatCode>General</c:formatCode>
                <c:ptCount val="36"/>
                <c:pt idx="2">
                  <c:v>7.68</c:v>
                </c:pt>
                <c:pt idx="5">
                  <c:v>6.77</c:v>
                </c:pt>
                <c:pt idx="8">
                  <c:v>7.86</c:v>
                </c:pt>
                <c:pt idx="11">
                  <c:v>8.01</c:v>
                </c:pt>
                <c:pt idx="15">
                  <c:v>6.62</c:v>
                </c:pt>
                <c:pt idx="19">
                  <c:v>12.07</c:v>
                </c:pt>
                <c:pt idx="23">
                  <c:v>17.739999999999998</c:v>
                </c:pt>
                <c:pt idx="27">
                  <c:v>23.11</c:v>
                </c:pt>
                <c:pt idx="31">
                  <c:v>21.17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B-4649-B2DF-F5184583E004}"/>
            </c:ext>
          </c:extLst>
        </c:ser>
        <c:ser>
          <c:idx val="2"/>
          <c:order val="2"/>
          <c:tx>
            <c:strRef>
              <c:f>'LPG-315'!$P$6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'LPG-315'!$P$7:$P$42</c:f>
              <c:numCache>
                <c:formatCode>0.000</c:formatCode>
                <c:ptCount val="36"/>
                <c:pt idx="1">
                  <c:v>7.7973403315034862</c:v>
                </c:pt>
                <c:pt idx="2">
                  <c:v>7.68</c:v>
                </c:pt>
                <c:pt idx="3">
                  <c:v>7.6765985399787144</c:v>
                </c:pt>
                <c:pt idx="4">
                  <c:v>7.0395553176888503</c:v>
                </c:pt>
                <c:pt idx="5">
                  <c:v>6.77</c:v>
                </c:pt>
                <c:pt idx="6">
                  <c:v>5.9446390670895317</c:v>
                </c:pt>
                <c:pt idx="7">
                  <c:v>7.2861196443775809</c:v>
                </c:pt>
                <c:pt idx="8">
                  <c:v>7.86</c:v>
                </c:pt>
                <c:pt idx="9">
                  <c:v>7.7076163359456196</c:v>
                </c:pt>
                <c:pt idx="10">
                  <c:v>8.6243221237125454</c:v>
                </c:pt>
                <c:pt idx="11">
                  <c:v>8.01</c:v>
                </c:pt>
                <c:pt idx="12">
                  <c:v>7.1583734504137499</c:v>
                </c:pt>
                <c:pt idx="13">
                  <c:v>8.4007367979662853</c:v>
                </c:pt>
                <c:pt idx="14">
                  <c:v>8.3578821098543425</c:v>
                </c:pt>
                <c:pt idx="15">
                  <c:v>6.62</c:v>
                </c:pt>
                <c:pt idx="16">
                  <c:v>8.0161564122356825</c:v>
                </c:pt>
                <c:pt idx="17">
                  <c:v>11.220260659721733</c:v>
                </c:pt>
                <c:pt idx="18">
                  <c:v>12.054020683138422</c:v>
                </c:pt>
                <c:pt idx="19">
                  <c:v>12.07</c:v>
                </c:pt>
                <c:pt idx="20">
                  <c:v>11.729667029844563</c:v>
                </c:pt>
                <c:pt idx="21">
                  <c:v>13.50309663480432</c:v>
                </c:pt>
                <c:pt idx="22">
                  <c:v>15.533019103896477</c:v>
                </c:pt>
                <c:pt idx="23">
                  <c:v>17.739999999999998</c:v>
                </c:pt>
                <c:pt idx="24">
                  <c:v>21.115800264305026</c:v>
                </c:pt>
                <c:pt idx="25">
                  <c:v>27.032431065819729</c:v>
                </c:pt>
                <c:pt idx="26">
                  <c:v>21.885379358792189</c:v>
                </c:pt>
                <c:pt idx="27">
                  <c:v>23.11</c:v>
                </c:pt>
                <c:pt idx="28">
                  <c:v>27.457039208523391</c:v>
                </c:pt>
                <c:pt idx="29">
                  <c:v>22.696567164863719</c:v>
                </c:pt>
                <c:pt idx="30">
                  <c:v>20.04201944103383</c:v>
                </c:pt>
                <c:pt idx="31">
                  <c:v>21.17</c:v>
                </c:pt>
                <c:pt idx="32">
                  <c:v>14.502351475078541</c:v>
                </c:pt>
                <c:pt idx="33">
                  <c:v>12.319808476529328</c:v>
                </c:pt>
                <c:pt idx="34">
                  <c:v>15.468103515866769</c:v>
                </c:pt>
                <c:pt idx="35">
                  <c:v>18.249588164345447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B-4649-B2DF-F5184583E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27200"/>
        <c:axId val="109068288"/>
      </c:lineChart>
      <c:catAx>
        <c:axId val="10462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0682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9068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6272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'LPG-316'!$N$6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'LPG-316'!$N$7:$N$42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3-444C-9234-3D194E621693}"/>
            </c:ext>
          </c:extLst>
        </c:ser>
        <c:ser>
          <c:idx val="1"/>
          <c:order val="1"/>
          <c:tx>
            <c:strRef>
              <c:f>'LPG-316'!$O$6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'LPG-316'!$O$7:$O$42</c:f>
              <c:numCache>
                <c:formatCode>General</c:formatCode>
                <c:ptCount val="36"/>
                <c:pt idx="2">
                  <c:v>7.43</c:v>
                </c:pt>
                <c:pt idx="5">
                  <c:v>6.79</c:v>
                </c:pt>
                <c:pt idx="8">
                  <c:v>8.2919999999999998</c:v>
                </c:pt>
                <c:pt idx="11">
                  <c:v>8.36</c:v>
                </c:pt>
                <c:pt idx="15">
                  <c:v>8.25</c:v>
                </c:pt>
                <c:pt idx="19">
                  <c:v>10.65</c:v>
                </c:pt>
                <c:pt idx="23">
                  <c:v>10</c:v>
                </c:pt>
                <c:pt idx="27">
                  <c:v>22.2</c:v>
                </c:pt>
                <c:pt idx="31">
                  <c:v>19.13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3-444C-9234-3D194E621693}"/>
            </c:ext>
          </c:extLst>
        </c:ser>
        <c:ser>
          <c:idx val="2"/>
          <c:order val="2"/>
          <c:tx>
            <c:strRef>
              <c:f>'LPG-316'!$P$6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'LPG-316'!$P$7:$P$42</c:f>
              <c:numCache>
                <c:formatCode>0.000</c:formatCode>
                <c:ptCount val="36"/>
                <c:pt idx="1">
                  <c:v>7.0299091137646617</c:v>
                </c:pt>
                <c:pt idx="2">
                  <c:v>7.43</c:v>
                </c:pt>
                <c:pt idx="3">
                  <c:v>7.101179200984868</c:v>
                </c:pt>
                <c:pt idx="4">
                  <c:v>7.454676092886551</c:v>
                </c:pt>
                <c:pt idx="5">
                  <c:v>6.79</c:v>
                </c:pt>
                <c:pt idx="6">
                  <c:v>7.2609474712385467</c:v>
                </c:pt>
                <c:pt idx="7">
                  <c:v>6.1546298392550369</c:v>
                </c:pt>
                <c:pt idx="8">
                  <c:v>8.2919999999999998</c:v>
                </c:pt>
                <c:pt idx="9">
                  <c:v>8.4313631804499263</c:v>
                </c:pt>
                <c:pt idx="10">
                  <c:v>7.5755497309703737</c:v>
                </c:pt>
                <c:pt idx="11">
                  <c:v>8.36</c:v>
                </c:pt>
                <c:pt idx="12">
                  <c:v>6.7345755148400128</c:v>
                </c:pt>
                <c:pt idx="13">
                  <c:v>6.6083163734022996</c:v>
                </c:pt>
                <c:pt idx="14">
                  <c:v>8.5981290680184141</c:v>
                </c:pt>
                <c:pt idx="15">
                  <c:v>8.25</c:v>
                </c:pt>
                <c:pt idx="16">
                  <c:v>6.9330077072677962</c:v>
                </c:pt>
                <c:pt idx="17">
                  <c:v>8.4445990662044643</c:v>
                </c:pt>
                <c:pt idx="18">
                  <c:v>11.258102601352334</c:v>
                </c:pt>
                <c:pt idx="19">
                  <c:v>10.65</c:v>
                </c:pt>
                <c:pt idx="20">
                  <c:v>7.2006795274008422</c:v>
                </c:pt>
                <c:pt idx="21">
                  <c:v>7.2127422323213892</c:v>
                </c:pt>
                <c:pt idx="22">
                  <c:v>8.6966639905659324</c:v>
                </c:pt>
                <c:pt idx="23">
                  <c:v>10</c:v>
                </c:pt>
                <c:pt idx="24">
                  <c:v>16.395135023422299</c:v>
                </c:pt>
                <c:pt idx="25">
                  <c:v>20.830125566919719</c:v>
                </c:pt>
                <c:pt idx="26">
                  <c:v>29.116015236749931</c:v>
                </c:pt>
                <c:pt idx="27">
                  <c:v>22.2</c:v>
                </c:pt>
                <c:pt idx="28">
                  <c:v>25.806184389539244</c:v>
                </c:pt>
                <c:pt idx="29">
                  <c:v>28.927353074869234</c:v>
                </c:pt>
                <c:pt idx="30">
                  <c:v>20.780475691444181</c:v>
                </c:pt>
                <c:pt idx="31">
                  <c:v>19.13</c:v>
                </c:pt>
                <c:pt idx="32">
                  <c:v>20.09279280716693</c:v>
                </c:pt>
                <c:pt idx="33">
                  <c:v>11.390209592619348</c:v>
                </c:pt>
                <c:pt idx="34">
                  <c:v>11.625124813665471</c:v>
                </c:pt>
                <c:pt idx="35">
                  <c:v>15.500143775228713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3-444C-9234-3D194E621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85216"/>
        <c:axId val="109070016"/>
      </c:lineChart>
      <c:catAx>
        <c:axId val="1061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0700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9070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852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'LPG-321'!$N$7:$N$42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F-4A20-8C56-0BE801EC47D6}"/>
            </c:ext>
          </c:extLst>
        </c:ser>
        <c:ser>
          <c:idx val="1"/>
          <c:order val="1"/>
          <c:tx>
            <c:strRef>
              <c:f>'LPG-321'!$O$6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'LPG-321'!$O$7:$O$42</c:f>
              <c:numCache>
                <c:formatCode>General</c:formatCode>
                <c:ptCount val="36"/>
                <c:pt idx="2">
                  <c:v>6.92</c:v>
                </c:pt>
                <c:pt idx="5">
                  <c:v>5.38</c:v>
                </c:pt>
                <c:pt idx="8">
                  <c:v>6.399</c:v>
                </c:pt>
                <c:pt idx="11">
                  <c:v>6.56</c:v>
                </c:pt>
                <c:pt idx="15">
                  <c:v>7.18</c:v>
                </c:pt>
                <c:pt idx="19">
                  <c:v>8.7100000000000009</c:v>
                </c:pt>
                <c:pt idx="23">
                  <c:v>13.22</c:v>
                </c:pt>
                <c:pt idx="27">
                  <c:v>19.46</c:v>
                </c:pt>
                <c:pt idx="3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F-4A20-8C56-0BE801EC47D6}"/>
            </c:ext>
          </c:extLst>
        </c:ser>
        <c:ser>
          <c:idx val="2"/>
          <c:order val="2"/>
          <c:tx>
            <c:strRef>
              <c:f>'LPG-321'!$P$6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'LPG-321'!$P$7:$P$42</c:f>
              <c:numCache>
                <c:formatCode>0.000</c:formatCode>
                <c:ptCount val="36"/>
                <c:pt idx="1">
                  <c:v>6.8800791517593307</c:v>
                </c:pt>
                <c:pt idx="2">
                  <c:v>6.92</c:v>
                </c:pt>
                <c:pt idx="3">
                  <c:v>6.5596195071325027</c:v>
                </c:pt>
                <c:pt idx="4">
                  <c:v>5.9956231107623026</c:v>
                </c:pt>
                <c:pt idx="5">
                  <c:v>5.38</c:v>
                </c:pt>
                <c:pt idx="6">
                  <c:v>4.9888118962588344</c:v>
                </c:pt>
                <c:pt idx="7">
                  <c:v>5.4759149035395769</c:v>
                </c:pt>
                <c:pt idx="8">
                  <c:v>6.399</c:v>
                </c:pt>
                <c:pt idx="9">
                  <c:v>6.3618909869072002</c:v>
                </c:pt>
                <c:pt idx="10">
                  <c:v>6.6985869962966245</c:v>
                </c:pt>
                <c:pt idx="11">
                  <c:v>6.56</c:v>
                </c:pt>
                <c:pt idx="12">
                  <c:v>5.9640583069761917</c:v>
                </c:pt>
                <c:pt idx="13">
                  <c:v>7.0583204775348376</c:v>
                </c:pt>
                <c:pt idx="14">
                  <c:v>7.9596034607161235</c:v>
                </c:pt>
                <c:pt idx="15">
                  <c:v>7.18</c:v>
                </c:pt>
                <c:pt idx="16">
                  <c:v>7.0498243470246651</c:v>
                </c:pt>
                <c:pt idx="17">
                  <c:v>8.8056511873758261</c:v>
                </c:pt>
                <c:pt idx="18">
                  <c:v>9.4822512140453448</c:v>
                </c:pt>
                <c:pt idx="19">
                  <c:v>8.7100000000000009</c:v>
                </c:pt>
                <c:pt idx="20">
                  <c:v>7.8545285605580357</c:v>
                </c:pt>
                <c:pt idx="21">
                  <c:v>9.2470024142436014</c:v>
                </c:pt>
                <c:pt idx="22">
                  <c:v>11.204781984183805</c:v>
                </c:pt>
                <c:pt idx="23">
                  <c:v>13.22</c:v>
                </c:pt>
                <c:pt idx="24">
                  <c:v>16.94668944339934</c:v>
                </c:pt>
                <c:pt idx="25">
                  <c:v>21.673208154268988</c:v>
                </c:pt>
                <c:pt idx="26">
                  <c:v>20.743356921327969</c:v>
                </c:pt>
                <c:pt idx="27">
                  <c:v>19.46</c:v>
                </c:pt>
                <c:pt idx="28">
                  <c:v>23.99953679982633</c:v>
                </c:pt>
                <c:pt idx="29">
                  <c:v>22.866293563956432</c:v>
                </c:pt>
                <c:pt idx="30">
                  <c:v>19.879782138382105</c:v>
                </c:pt>
                <c:pt idx="31">
                  <c:v>21</c:v>
                </c:pt>
                <c:pt idx="32">
                  <c:v>17.213451398825036</c:v>
                </c:pt>
                <c:pt idx="33">
                  <c:v>13.466037210037875</c:v>
                </c:pt>
                <c:pt idx="34">
                  <c:v>15.44571472267887</c:v>
                </c:pt>
                <c:pt idx="35">
                  <c:v>18.214710985657966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F-4A20-8C56-0BE801EC4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85728"/>
        <c:axId val="109072320"/>
      </c:lineChart>
      <c:catAx>
        <c:axId val="10618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0723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9072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857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'LPG-322'!$N$7:$N$42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1-4CDE-9D5F-BF6576BC0200}"/>
            </c:ext>
          </c:extLst>
        </c:ser>
        <c:ser>
          <c:idx val="1"/>
          <c:order val="1"/>
          <c:tx>
            <c:strRef>
              <c:f>'LPG-322'!$O$6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'LPG-322'!$O$7:$O$42</c:f>
              <c:numCache>
                <c:formatCode>General</c:formatCode>
                <c:ptCount val="36"/>
                <c:pt idx="2">
                  <c:v>7.54</c:v>
                </c:pt>
                <c:pt idx="5">
                  <c:v>5.98</c:v>
                </c:pt>
                <c:pt idx="8">
                  <c:v>7.0640000000000001</c:v>
                </c:pt>
                <c:pt idx="11">
                  <c:v>7.18</c:v>
                </c:pt>
                <c:pt idx="15">
                  <c:v>7.28</c:v>
                </c:pt>
                <c:pt idx="19">
                  <c:v>8.9700000000000006</c:v>
                </c:pt>
                <c:pt idx="23">
                  <c:v>17.559999999999999</c:v>
                </c:pt>
                <c:pt idx="27">
                  <c:v>20.43</c:v>
                </c:pt>
                <c:pt idx="31">
                  <c:v>19.97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1-4CDE-9D5F-BF6576BC0200}"/>
            </c:ext>
          </c:extLst>
        </c:ser>
        <c:ser>
          <c:idx val="2"/>
          <c:order val="2"/>
          <c:tx>
            <c:strRef>
              <c:f>'LPG-322'!$P$6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'LPG-322'!$P$7:$P$42</c:f>
              <c:numCache>
                <c:formatCode>0.000</c:formatCode>
                <c:ptCount val="36"/>
                <c:pt idx="1">
                  <c:v>7.6934264651549507</c:v>
                </c:pt>
                <c:pt idx="2">
                  <c:v>7.54</c:v>
                </c:pt>
                <c:pt idx="3">
                  <c:v>7.3334732626485994</c:v>
                </c:pt>
                <c:pt idx="4">
                  <c:v>6.4234525821804205</c:v>
                </c:pt>
                <c:pt idx="5">
                  <c:v>5.98</c:v>
                </c:pt>
                <c:pt idx="6">
                  <c:v>5.1514077450621167</c:v>
                </c:pt>
                <c:pt idx="7">
                  <c:v>6.638142824871494</c:v>
                </c:pt>
                <c:pt idx="8">
                  <c:v>7.0640000000000001</c:v>
                </c:pt>
                <c:pt idx="9">
                  <c:v>6.8893612793410339</c:v>
                </c:pt>
                <c:pt idx="10">
                  <c:v>7.8755568295406215</c:v>
                </c:pt>
                <c:pt idx="11">
                  <c:v>7.18</c:v>
                </c:pt>
                <c:pt idx="12">
                  <c:v>6.8421585403617362</c:v>
                </c:pt>
                <c:pt idx="13">
                  <c:v>8.4704856059732876</c:v>
                </c:pt>
                <c:pt idx="14">
                  <c:v>8.6207959317634408</c:v>
                </c:pt>
                <c:pt idx="15">
                  <c:v>7.28</c:v>
                </c:pt>
                <c:pt idx="16">
                  <c:v>7.9075163762953489</c:v>
                </c:pt>
                <c:pt idx="17">
                  <c:v>10.09555569005285</c:v>
                </c:pt>
                <c:pt idx="18">
                  <c:v>9.7900206874782612</c:v>
                </c:pt>
                <c:pt idx="19">
                  <c:v>8.9700000000000006</c:v>
                </c:pt>
                <c:pt idx="20">
                  <c:v>9.6481765208935606</c:v>
                </c:pt>
                <c:pt idx="21">
                  <c:v>12.137049842707032</c:v>
                </c:pt>
                <c:pt idx="22">
                  <c:v>14.751670643491114</c:v>
                </c:pt>
                <c:pt idx="23">
                  <c:v>17.559999999999999</c:v>
                </c:pt>
                <c:pt idx="24">
                  <c:v>20.017885092816961</c:v>
                </c:pt>
                <c:pt idx="25">
                  <c:v>25.199134113465501</c:v>
                </c:pt>
                <c:pt idx="26">
                  <c:v>18.940371950010984</c:v>
                </c:pt>
                <c:pt idx="27">
                  <c:v>20.43</c:v>
                </c:pt>
                <c:pt idx="28">
                  <c:v>24.770404027723679</c:v>
                </c:pt>
                <c:pt idx="29">
                  <c:v>20.020043327691958</c:v>
                </c:pt>
                <c:pt idx="30">
                  <c:v>18.38842730763637</c:v>
                </c:pt>
                <c:pt idx="31">
                  <c:v>19.97</c:v>
                </c:pt>
                <c:pt idx="32">
                  <c:v>13.196874361840255</c:v>
                </c:pt>
                <c:pt idx="33">
                  <c:v>11.785438709181289</c:v>
                </c:pt>
                <c:pt idx="34">
                  <c:v>14.921936362805829</c:v>
                </c:pt>
                <c:pt idx="35">
                  <c:v>17.365350560483407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1-4CDE-9D5F-BF6576BC0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88288"/>
        <c:axId val="109074624"/>
      </c:lineChart>
      <c:catAx>
        <c:axId val="1061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0746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09074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882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'LPG-323'!$N$7:$N$42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9-4DB1-BA07-EE5D7D8F6111}"/>
            </c:ext>
          </c:extLst>
        </c:ser>
        <c:ser>
          <c:idx val="1"/>
          <c:order val="1"/>
          <c:tx>
            <c:strRef>
              <c:f>'LPG-323'!$O$6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'LPG-323'!$O$7:$O$42</c:f>
              <c:numCache>
                <c:formatCode>General</c:formatCode>
                <c:ptCount val="36"/>
                <c:pt idx="2">
                  <c:v>9.9499999999999993</c:v>
                </c:pt>
                <c:pt idx="5">
                  <c:v>6.62</c:v>
                </c:pt>
                <c:pt idx="8">
                  <c:v>9.5489999999999995</c:v>
                </c:pt>
                <c:pt idx="11">
                  <c:v>8.4600000000000009</c:v>
                </c:pt>
                <c:pt idx="15">
                  <c:v>8.6</c:v>
                </c:pt>
                <c:pt idx="19">
                  <c:v>11.68</c:v>
                </c:pt>
                <c:pt idx="23">
                  <c:v>19.010000000000002</c:v>
                </c:pt>
                <c:pt idx="27">
                  <c:v>19.21</c:v>
                </c:pt>
                <c:pt idx="31">
                  <c:v>19.920000000000002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9-4DB1-BA07-EE5D7D8F6111}"/>
            </c:ext>
          </c:extLst>
        </c:ser>
        <c:ser>
          <c:idx val="2"/>
          <c:order val="2"/>
          <c:tx>
            <c:strRef>
              <c:f>'LPG-323'!$P$6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'LPG-323'!$P$7:$P$42</c:f>
              <c:numCache>
                <c:formatCode>0.000</c:formatCode>
                <c:ptCount val="36"/>
                <c:pt idx="1">
                  <c:v>9.7302181788619766</c:v>
                </c:pt>
                <c:pt idx="2">
                  <c:v>9.9499999999999993</c:v>
                </c:pt>
                <c:pt idx="3">
                  <c:v>8.8915090550527012</c:v>
                </c:pt>
                <c:pt idx="4">
                  <c:v>8.0089326579261826</c:v>
                </c:pt>
                <c:pt idx="5">
                  <c:v>6.62</c:v>
                </c:pt>
                <c:pt idx="6">
                  <c:v>7.0957950547497397</c:v>
                </c:pt>
                <c:pt idx="7">
                  <c:v>7.4021614835183449</c:v>
                </c:pt>
                <c:pt idx="8">
                  <c:v>9.5489999999999995</c:v>
                </c:pt>
                <c:pt idx="9">
                  <c:v>9.186783789671443</c:v>
                </c:pt>
                <c:pt idx="10">
                  <c:v>8.5770117011627978</c:v>
                </c:pt>
                <c:pt idx="11">
                  <c:v>8.4600000000000009</c:v>
                </c:pt>
                <c:pt idx="12">
                  <c:v>7.2278782632982423</c:v>
                </c:pt>
                <c:pt idx="13">
                  <c:v>7.8333479608625467</c:v>
                </c:pt>
                <c:pt idx="14">
                  <c:v>9.335241877272745</c:v>
                </c:pt>
                <c:pt idx="15">
                  <c:v>8.6</c:v>
                </c:pt>
                <c:pt idx="16">
                  <c:v>8.1053898697760864</c:v>
                </c:pt>
                <c:pt idx="17">
                  <c:v>10.220226358530834</c:v>
                </c:pt>
                <c:pt idx="18">
                  <c:v>12.25437581239251</c:v>
                </c:pt>
                <c:pt idx="19">
                  <c:v>11.68</c:v>
                </c:pt>
                <c:pt idx="20">
                  <c:v>10.617599250815299</c:v>
                </c:pt>
                <c:pt idx="21">
                  <c:v>12.7089364567194</c:v>
                </c:pt>
                <c:pt idx="22">
                  <c:v>15.884235323203967</c:v>
                </c:pt>
                <c:pt idx="23">
                  <c:v>19.010000000000002</c:v>
                </c:pt>
                <c:pt idx="24">
                  <c:v>22.104030434497783</c:v>
                </c:pt>
                <c:pt idx="25">
                  <c:v>24.908130974593604</c:v>
                </c:pt>
                <c:pt idx="26">
                  <c:v>25.851634360978935</c:v>
                </c:pt>
                <c:pt idx="27">
                  <c:v>19.21</c:v>
                </c:pt>
                <c:pt idx="28">
                  <c:v>24.237419694455482</c:v>
                </c:pt>
                <c:pt idx="29">
                  <c:v>25.296360206001694</c:v>
                </c:pt>
                <c:pt idx="30">
                  <c:v>19.685624126696993</c:v>
                </c:pt>
                <c:pt idx="31">
                  <c:v>19.920000000000002</c:v>
                </c:pt>
                <c:pt idx="32">
                  <c:v>17.893301302100149</c:v>
                </c:pt>
                <c:pt idx="33">
                  <c:v>11.217667777895684</c:v>
                </c:pt>
                <c:pt idx="34">
                  <c:v>12.634335549901968</c:v>
                </c:pt>
                <c:pt idx="35">
                  <c:v>16.331092638098216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9-4DB1-BA07-EE5D7D8F6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77024"/>
        <c:axId val="126812736"/>
      </c:lineChart>
      <c:catAx>
        <c:axId val="11737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8127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6812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7702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'LPG-324'!$N$7:$N$42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7-49BB-9EBB-F098DB1FF2C3}"/>
            </c:ext>
          </c:extLst>
        </c:ser>
        <c:ser>
          <c:idx val="1"/>
          <c:order val="1"/>
          <c:tx>
            <c:strRef>
              <c:f>'LPG-324'!$O$6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'LPG-324'!$O$7:$O$42</c:f>
              <c:numCache>
                <c:formatCode>General</c:formatCode>
                <c:ptCount val="36"/>
                <c:pt idx="2">
                  <c:v>5.08</c:v>
                </c:pt>
                <c:pt idx="5">
                  <c:v>3.92</c:v>
                </c:pt>
                <c:pt idx="8">
                  <c:v>4.6029999999999998</c:v>
                </c:pt>
                <c:pt idx="11">
                  <c:v>5.45</c:v>
                </c:pt>
                <c:pt idx="15">
                  <c:v>4.29</c:v>
                </c:pt>
                <c:pt idx="19">
                  <c:v>6.68</c:v>
                </c:pt>
                <c:pt idx="23">
                  <c:v>20.13</c:v>
                </c:pt>
                <c:pt idx="27">
                  <c:v>19.82</c:v>
                </c:pt>
                <c:pt idx="31">
                  <c:v>18.489999999999998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7-49BB-9EBB-F098DB1FF2C3}"/>
            </c:ext>
          </c:extLst>
        </c:ser>
        <c:ser>
          <c:idx val="2"/>
          <c:order val="2"/>
          <c:tx>
            <c:strRef>
              <c:f>'LPG-324'!$P$6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'LPG-324'!$P$7:$P$42</c:f>
              <c:numCache>
                <c:formatCode>0.000</c:formatCode>
                <c:ptCount val="36"/>
                <c:pt idx="1">
                  <c:v>5.3351426932075459</c:v>
                </c:pt>
                <c:pt idx="2">
                  <c:v>5.08</c:v>
                </c:pt>
                <c:pt idx="3">
                  <c:v>5.0682006707140612</c:v>
                </c:pt>
                <c:pt idx="4">
                  <c:v>4.1289550467644967</c:v>
                </c:pt>
                <c:pt idx="5">
                  <c:v>3.92</c:v>
                </c:pt>
                <c:pt idx="6">
                  <c:v>2.8162125423401543</c:v>
                </c:pt>
                <c:pt idx="7">
                  <c:v>4.6398271042464803</c:v>
                </c:pt>
                <c:pt idx="8">
                  <c:v>4.6029999999999998</c:v>
                </c:pt>
                <c:pt idx="9">
                  <c:v>4.618901208336025</c:v>
                </c:pt>
                <c:pt idx="10">
                  <c:v>6.1531372907034179</c:v>
                </c:pt>
                <c:pt idx="11">
                  <c:v>5.45</c:v>
                </c:pt>
                <c:pt idx="12">
                  <c:v>5.0817175827658678</c:v>
                </c:pt>
                <c:pt idx="13">
                  <c:v>6.6154079694425167</c:v>
                </c:pt>
                <c:pt idx="14">
                  <c:v>6.0499698347298265</c:v>
                </c:pt>
                <c:pt idx="15">
                  <c:v>4.29</c:v>
                </c:pt>
                <c:pt idx="16">
                  <c:v>5.5137593378730623</c:v>
                </c:pt>
                <c:pt idx="17">
                  <c:v>7.9088555854716667</c:v>
                </c:pt>
                <c:pt idx="18">
                  <c:v>7.2306421194339476</c:v>
                </c:pt>
                <c:pt idx="19">
                  <c:v>6.68</c:v>
                </c:pt>
                <c:pt idx="20">
                  <c:v>9.0683188077530144</c:v>
                </c:pt>
                <c:pt idx="21">
                  <c:v>12.778740662126935</c:v>
                </c:pt>
                <c:pt idx="22">
                  <c:v>16.326798984459696</c:v>
                </c:pt>
                <c:pt idx="23">
                  <c:v>20.13</c:v>
                </c:pt>
                <c:pt idx="24">
                  <c:v>21.319515419678375</c:v>
                </c:pt>
                <c:pt idx="25">
                  <c:v>25.976651987950177</c:v>
                </c:pt>
                <c:pt idx="26">
                  <c:v>16.972057074472595</c:v>
                </c:pt>
                <c:pt idx="27">
                  <c:v>19.82</c:v>
                </c:pt>
                <c:pt idx="28">
                  <c:v>23.595877230398749</c:v>
                </c:pt>
                <c:pt idx="29">
                  <c:v>17.247228498516321</c:v>
                </c:pt>
                <c:pt idx="30">
                  <c:v>16.732069524970008</c:v>
                </c:pt>
                <c:pt idx="31">
                  <c:v>18.489999999999998</c:v>
                </c:pt>
                <c:pt idx="32">
                  <c:v>10.673355671732516</c:v>
                </c:pt>
                <c:pt idx="33">
                  <c:v>10.882108784356872</c:v>
                </c:pt>
                <c:pt idx="34">
                  <c:v>14.361327328096106</c:v>
                </c:pt>
                <c:pt idx="35">
                  <c:v>16.309689712590078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B7-49BB-9EBB-F098DB1FF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13216"/>
        <c:axId val="126815040"/>
      </c:lineChart>
      <c:catAx>
        <c:axId val="12071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8150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6815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7132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'LPG-325'!$N$7:$N$42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8-453E-BE31-8A9AA4E093F1}"/>
            </c:ext>
          </c:extLst>
        </c:ser>
        <c:ser>
          <c:idx val="1"/>
          <c:order val="1"/>
          <c:tx>
            <c:strRef>
              <c:f>'LPG-325'!$O$6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'LPG-325'!$O$7:$O$42</c:f>
              <c:numCache>
                <c:formatCode>General</c:formatCode>
                <c:ptCount val="36"/>
                <c:pt idx="2">
                  <c:v>5.18</c:v>
                </c:pt>
                <c:pt idx="5">
                  <c:v>5.25</c:v>
                </c:pt>
                <c:pt idx="8">
                  <c:v>4.8289999999999997</c:v>
                </c:pt>
                <c:pt idx="11">
                  <c:v>4.71</c:v>
                </c:pt>
                <c:pt idx="15">
                  <c:v>4.4400000000000004</c:v>
                </c:pt>
                <c:pt idx="19">
                  <c:v>5.77</c:v>
                </c:pt>
                <c:pt idx="23">
                  <c:v>13.06</c:v>
                </c:pt>
                <c:pt idx="27">
                  <c:v>13.98</c:v>
                </c:pt>
                <c:pt idx="31">
                  <c:v>12.04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8-453E-BE31-8A9AA4E093F1}"/>
            </c:ext>
          </c:extLst>
        </c:ser>
        <c:ser>
          <c:idx val="2"/>
          <c:order val="2"/>
          <c:tx>
            <c:strRef>
              <c:f>'LPG-325'!$P$6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'LPG-325'!$P$7:$P$42</c:f>
              <c:numCache>
                <c:formatCode>0.000</c:formatCode>
                <c:ptCount val="36"/>
                <c:pt idx="1">
                  <c:v>5.3678279175446999</c:v>
                </c:pt>
                <c:pt idx="2">
                  <c:v>5.18</c:v>
                </c:pt>
                <c:pt idx="3">
                  <c:v>5.4762188673752235</c:v>
                </c:pt>
                <c:pt idx="4">
                  <c:v>5.0989208870911336</c:v>
                </c:pt>
                <c:pt idx="5">
                  <c:v>5.25</c:v>
                </c:pt>
                <c:pt idx="6">
                  <c:v>4.1325719259182723</c:v>
                </c:pt>
                <c:pt idx="7">
                  <c:v>5.1609658734402561</c:v>
                </c:pt>
                <c:pt idx="8">
                  <c:v>4.8289999999999997</c:v>
                </c:pt>
                <c:pt idx="9">
                  <c:v>4.5956696106458619</c:v>
                </c:pt>
                <c:pt idx="10">
                  <c:v>5.4726636115255634</c:v>
                </c:pt>
                <c:pt idx="11">
                  <c:v>4.71</c:v>
                </c:pt>
                <c:pt idx="12">
                  <c:v>4.58487097984424</c:v>
                </c:pt>
                <c:pt idx="13">
                  <c:v>5.8599137086580582</c:v>
                </c:pt>
                <c:pt idx="14">
                  <c:v>5.58964493403594</c:v>
                </c:pt>
                <c:pt idx="15">
                  <c:v>4.4400000000000004</c:v>
                </c:pt>
                <c:pt idx="16">
                  <c:v>5.2335321612460808</c:v>
                </c:pt>
                <c:pt idx="17">
                  <c:v>6.8893652166746451</c:v>
                </c:pt>
                <c:pt idx="18">
                  <c:v>6.2827256289511482</c:v>
                </c:pt>
                <c:pt idx="19">
                  <c:v>5.77</c:v>
                </c:pt>
                <c:pt idx="20">
                  <c:v>6.8753388602838754</c:v>
                </c:pt>
                <c:pt idx="21">
                  <c:v>8.9539678387539201</c:v>
                </c:pt>
                <c:pt idx="22">
                  <c:v>10.913069960604611</c:v>
                </c:pt>
                <c:pt idx="23">
                  <c:v>13.06</c:v>
                </c:pt>
                <c:pt idx="24">
                  <c:v>14.222736363261749</c:v>
                </c:pt>
                <c:pt idx="25">
                  <c:v>17.938224878608274</c:v>
                </c:pt>
                <c:pt idx="26">
                  <c:v>11.596382172697707</c:v>
                </c:pt>
                <c:pt idx="27">
                  <c:v>13.98</c:v>
                </c:pt>
                <c:pt idx="28">
                  <c:v>16.519456354100448</c:v>
                </c:pt>
                <c:pt idx="29">
                  <c:v>11.605559434722588</c:v>
                </c:pt>
                <c:pt idx="30">
                  <c:v>10.986091721025813</c:v>
                </c:pt>
                <c:pt idx="31">
                  <c:v>12.04</c:v>
                </c:pt>
                <c:pt idx="32">
                  <c:v>6.2856356170396586</c:v>
                </c:pt>
                <c:pt idx="33">
                  <c:v>6.4393130041216864</c:v>
                </c:pt>
                <c:pt idx="34">
                  <c:v>9.0006027888221336</c:v>
                </c:pt>
                <c:pt idx="35">
                  <c:v>10.434925068254387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28-453E-BE31-8A9AA4E09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26816"/>
        <c:axId val="126817344"/>
      </c:lineChart>
      <c:catAx>
        <c:axId val="12982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8173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6817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8268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'LPG-326'!$N$7:$N$42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C-402E-9504-47F9E66E1A91}"/>
            </c:ext>
          </c:extLst>
        </c:ser>
        <c:ser>
          <c:idx val="1"/>
          <c:order val="1"/>
          <c:tx>
            <c:strRef>
              <c:f>'LPG-326'!$O$6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'LPG-326'!$O$7:$O$42</c:f>
              <c:numCache>
                <c:formatCode>General</c:formatCode>
                <c:ptCount val="36"/>
                <c:pt idx="2">
                  <c:v>8.1999999999999993</c:v>
                </c:pt>
                <c:pt idx="5">
                  <c:v>7</c:v>
                </c:pt>
                <c:pt idx="8">
                  <c:v>7.9589999999999996</c:v>
                </c:pt>
                <c:pt idx="11">
                  <c:v>8.61</c:v>
                </c:pt>
                <c:pt idx="15">
                  <c:v>9.06</c:v>
                </c:pt>
                <c:pt idx="19">
                  <c:v>11.26</c:v>
                </c:pt>
                <c:pt idx="23">
                  <c:v>17.63</c:v>
                </c:pt>
                <c:pt idx="27">
                  <c:v>18.12</c:v>
                </c:pt>
                <c:pt idx="31">
                  <c:v>22.05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C-402E-9504-47F9E66E1A91}"/>
            </c:ext>
          </c:extLst>
        </c:ser>
        <c:ser>
          <c:idx val="2"/>
          <c:order val="2"/>
          <c:tx>
            <c:strRef>
              <c:f>'LPG-326'!$P$6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'LPG-326'!$P$7:$P$42</c:f>
              <c:numCache>
                <c:formatCode>0.000</c:formatCode>
                <c:ptCount val="36"/>
                <c:pt idx="1">
                  <c:v>7.8979305616616156</c:v>
                </c:pt>
                <c:pt idx="2">
                  <c:v>8.1999999999999993</c:v>
                </c:pt>
                <c:pt idx="3">
                  <c:v>7.7765287523927604</c:v>
                </c:pt>
                <c:pt idx="4">
                  <c:v>7.7622754546399921</c:v>
                </c:pt>
                <c:pt idx="5">
                  <c:v>7</c:v>
                </c:pt>
                <c:pt idx="6">
                  <c:v>7.0191271928902399</c:v>
                </c:pt>
                <c:pt idx="7">
                  <c:v>6.2404332076675271</c:v>
                </c:pt>
                <c:pt idx="8">
                  <c:v>7.9589999999999996</c:v>
                </c:pt>
                <c:pt idx="9">
                  <c:v>8.2229350650013107</c:v>
                </c:pt>
                <c:pt idx="10">
                  <c:v>7.9227729431805081</c:v>
                </c:pt>
                <c:pt idx="11">
                  <c:v>8.61</c:v>
                </c:pt>
                <c:pt idx="12">
                  <c:v>7.2886923308059526</c:v>
                </c:pt>
                <c:pt idx="13">
                  <c:v>7.6914663469899907</c:v>
                </c:pt>
                <c:pt idx="14">
                  <c:v>9.5365365817556889</c:v>
                </c:pt>
                <c:pt idx="15">
                  <c:v>9.06</c:v>
                </c:pt>
                <c:pt idx="16">
                  <c:v>8.03912202883029</c:v>
                </c:pt>
                <c:pt idx="17">
                  <c:v>9.7703139535300458</c:v>
                </c:pt>
                <c:pt idx="18">
                  <c:v>12.019666062971559</c:v>
                </c:pt>
                <c:pt idx="19">
                  <c:v>11.26</c:v>
                </c:pt>
                <c:pt idx="20">
                  <c:v>9.7347614359147912</c:v>
                </c:pt>
                <c:pt idx="21">
                  <c:v>11.554216427929262</c:v>
                </c:pt>
                <c:pt idx="22">
                  <c:v>14.645776763384031</c:v>
                </c:pt>
                <c:pt idx="23">
                  <c:v>17.63</c:v>
                </c:pt>
                <c:pt idx="24">
                  <c:v>20.982650152178806</c:v>
                </c:pt>
                <c:pt idx="25">
                  <c:v>23.31489965318389</c:v>
                </c:pt>
                <c:pt idx="26">
                  <c:v>26.232593880250342</c:v>
                </c:pt>
                <c:pt idx="27">
                  <c:v>18.12</c:v>
                </c:pt>
                <c:pt idx="28">
                  <c:v>23.833879482672756</c:v>
                </c:pt>
                <c:pt idx="29">
                  <c:v>27.019574757190629</c:v>
                </c:pt>
                <c:pt idx="30">
                  <c:v>21.417666529453125</c:v>
                </c:pt>
                <c:pt idx="31">
                  <c:v>22.05</c:v>
                </c:pt>
                <c:pt idx="32">
                  <c:v>21.284445142115565</c:v>
                </c:pt>
                <c:pt idx="33">
                  <c:v>13.607269385990982</c:v>
                </c:pt>
                <c:pt idx="34">
                  <c:v>14.536602616638579</c:v>
                </c:pt>
                <c:pt idx="35">
                  <c:v>18.378017453314122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4C-402E-9504-47F9E66E1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29376"/>
        <c:axId val="126819648"/>
      </c:lineChart>
      <c:catAx>
        <c:axId val="12982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8196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6819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8293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'LPG-327'!$N$6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'LPG-327'!$N$7:$N$42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5-45F1-8968-FE0445D0D36E}"/>
            </c:ext>
          </c:extLst>
        </c:ser>
        <c:ser>
          <c:idx val="1"/>
          <c:order val="1"/>
          <c:tx>
            <c:strRef>
              <c:f>'LPG-327'!$O$6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'LPG-327'!$O$7:$O$42</c:f>
              <c:numCache>
                <c:formatCode>General</c:formatCode>
                <c:ptCount val="36"/>
                <c:pt idx="2">
                  <c:v>6.92</c:v>
                </c:pt>
                <c:pt idx="5">
                  <c:v>5.01</c:v>
                </c:pt>
                <c:pt idx="8">
                  <c:v>8.0649999999999995</c:v>
                </c:pt>
                <c:pt idx="11">
                  <c:v>7.4</c:v>
                </c:pt>
                <c:pt idx="15">
                  <c:v>8.57</c:v>
                </c:pt>
                <c:pt idx="19">
                  <c:v>10.210000000000001</c:v>
                </c:pt>
                <c:pt idx="23">
                  <c:v>15.13</c:v>
                </c:pt>
                <c:pt idx="27">
                  <c:v>18.91</c:v>
                </c:pt>
                <c:pt idx="31">
                  <c:v>22.63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5-45F1-8968-FE0445D0D36E}"/>
            </c:ext>
          </c:extLst>
        </c:ser>
        <c:ser>
          <c:idx val="2"/>
          <c:order val="2"/>
          <c:tx>
            <c:strRef>
              <c:f>'LPG-327'!$P$6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'LPG-327'!$P$7:$P$42</c:f>
              <c:numCache>
                <c:formatCode>0.000</c:formatCode>
                <c:ptCount val="36"/>
                <c:pt idx="1">
                  <c:v>6.7199901674661024</c:v>
                </c:pt>
                <c:pt idx="2">
                  <c:v>6.92</c:v>
                </c:pt>
                <c:pt idx="3">
                  <c:v>6.3290698515370867</c:v>
                </c:pt>
                <c:pt idx="4">
                  <c:v>5.9052524061650606</c:v>
                </c:pt>
                <c:pt idx="5">
                  <c:v>5.01</c:v>
                </c:pt>
                <c:pt idx="6">
                  <c:v>5.5597300131105403</c:v>
                </c:pt>
                <c:pt idx="7">
                  <c:v>5.9758780945773866</c:v>
                </c:pt>
                <c:pt idx="8">
                  <c:v>8.0649999999999995</c:v>
                </c:pt>
                <c:pt idx="9">
                  <c:v>7.8413017723080145</c:v>
                </c:pt>
                <c:pt idx="10">
                  <c:v>7.4032511741275719</c:v>
                </c:pt>
                <c:pt idx="11">
                  <c:v>7.4</c:v>
                </c:pt>
                <c:pt idx="12">
                  <c:v>6.5297468256580924</c:v>
                </c:pt>
                <c:pt idx="13">
                  <c:v>7.3568387137783304</c:v>
                </c:pt>
                <c:pt idx="14">
                  <c:v>8.9931355180328989</c:v>
                </c:pt>
                <c:pt idx="15">
                  <c:v>8.57</c:v>
                </c:pt>
                <c:pt idx="16">
                  <c:v>7.8239272214477387</c:v>
                </c:pt>
                <c:pt idx="17">
                  <c:v>9.4786446273941554</c:v>
                </c:pt>
                <c:pt idx="18">
                  <c:v>11.040260430256215</c:v>
                </c:pt>
                <c:pt idx="19">
                  <c:v>10.210000000000001</c:v>
                </c:pt>
                <c:pt idx="20">
                  <c:v>8.7786018688493357</c:v>
                </c:pt>
                <c:pt idx="21">
                  <c:v>10.248181484309409</c:v>
                </c:pt>
                <c:pt idx="22">
                  <c:v>12.711015874080026</c:v>
                </c:pt>
                <c:pt idx="23">
                  <c:v>15.13</c:v>
                </c:pt>
                <c:pt idx="24">
                  <c:v>18.875006363961592</c:v>
                </c:pt>
                <c:pt idx="25">
                  <c:v>22.375615577330926</c:v>
                </c:pt>
                <c:pt idx="26">
                  <c:v>24.084725913553537</c:v>
                </c:pt>
                <c:pt idx="27">
                  <c:v>18.91</c:v>
                </c:pt>
                <c:pt idx="28">
                  <c:v>24.314108121375142</c:v>
                </c:pt>
                <c:pt idx="29">
                  <c:v>26.015236639681905</c:v>
                </c:pt>
                <c:pt idx="30">
                  <c:v>21.634844838068972</c:v>
                </c:pt>
                <c:pt idx="31">
                  <c:v>22.63</c:v>
                </c:pt>
                <c:pt idx="32">
                  <c:v>20.722454335381833</c:v>
                </c:pt>
                <c:pt idx="33">
                  <c:v>14.600529057666735</c:v>
                </c:pt>
                <c:pt idx="34">
                  <c:v>15.921579945447428</c:v>
                </c:pt>
                <c:pt idx="35">
                  <c:v>19.324532098642841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75-45F1-8968-FE0445D0D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932736"/>
        <c:axId val="127526592"/>
      </c:lineChart>
      <c:catAx>
        <c:axId val="17093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5265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7526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9327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'LPG-331'!$N$7:$N$42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2-483A-8E69-40A17E452DEF}"/>
            </c:ext>
          </c:extLst>
        </c:ser>
        <c:ser>
          <c:idx val="1"/>
          <c:order val="1"/>
          <c:tx>
            <c:strRef>
              <c:f>'LPG-331'!$O$6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'LPG-331'!$O$7:$O$42</c:f>
              <c:numCache>
                <c:formatCode>General</c:formatCode>
                <c:ptCount val="36"/>
                <c:pt idx="2">
                  <c:v>6.47</c:v>
                </c:pt>
                <c:pt idx="5">
                  <c:v>4.87</c:v>
                </c:pt>
                <c:pt idx="8">
                  <c:v>5.23</c:v>
                </c:pt>
                <c:pt idx="11">
                  <c:v>7</c:v>
                </c:pt>
                <c:pt idx="15">
                  <c:v>7.5</c:v>
                </c:pt>
                <c:pt idx="19">
                  <c:v>8.98</c:v>
                </c:pt>
                <c:pt idx="23">
                  <c:v>14.6</c:v>
                </c:pt>
                <c:pt idx="27">
                  <c:v>16.53</c:v>
                </c:pt>
                <c:pt idx="31">
                  <c:v>18.48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2-483A-8E69-40A17E452DEF}"/>
            </c:ext>
          </c:extLst>
        </c:ser>
        <c:ser>
          <c:idx val="2"/>
          <c:order val="2"/>
          <c:tx>
            <c:strRef>
              <c:f>'LPG-331'!$P$6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'LPG-331'!$P$7:$P$42</c:f>
              <c:numCache>
                <c:formatCode>0.000</c:formatCode>
                <c:ptCount val="36"/>
                <c:pt idx="1">
                  <c:v>6.3678507484876627</c:v>
                </c:pt>
                <c:pt idx="2">
                  <c:v>6.47</c:v>
                </c:pt>
                <c:pt idx="3">
                  <c:v>6.0311140121538269</c:v>
                </c:pt>
                <c:pt idx="4">
                  <c:v>5.5602073883205563</c:v>
                </c:pt>
                <c:pt idx="5">
                  <c:v>4.87</c:v>
                </c:pt>
                <c:pt idx="6">
                  <c:v>4.4411197750442222</c:v>
                </c:pt>
                <c:pt idx="7">
                  <c:v>4.3761767967043816</c:v>
                </c:pt>
                <c:pt idx="8">
                  <c:v>5.23</c:v>
                </c:pt>
                <c:pt idx="9">
                  <c:v>5.767856716636798</c:v>
                </c:pt>
                <c:pt idx="10">
                  <c:v>6.4212831686831038</c:v>
                </c:pt>
                <c:pt idx="11">
                  <c:v>7</c:v>
                </c:pt>
                <c:pt idx="12">
                  <c:v>6.2753359326028786</c:v>
                </c:pt>
                <c:pt idx="13">
                  <c:v>7.0838512369583677</c:v>
                </c:pt>
                <c:pt idx="14">
                  <c:v>8.1308649268309239</c:v>
                </c:pt>
                <c:pt idx="15">
                  <c:v>7.5</c:v>
                </c:pt>
                <c:pt idx="16">
                  <c:v>7.1405656728645077</c:v>
                </c:pt>
                <c:pt idx="17">
                  <c:v>8.7008870702785224</c:v>
                </c:pt>
                <c:pt idx="18">
                  <c:v>9.6907166157577755</c:v>
                </c:pt>
                <c:pt idx="19">
                  <c:v>8.98</c:v>
                </c:pt>
                <c:pt idx="20">
                  <c:v>8.3099825118684745</c:v>
                </c:pt>
                <c:pt idx="21">
                  <c:v>9.9444076214449311</c:v>
                </c:pt>
                <c:pt idx="22">
                  <c:v>12.267084015430187</c:v>
                </c:pt>
                <c:pt idx="23">
                  <c:v>14.6</c:v>
                </c:pt>
                <c:pt idx="24">
                  <c:v>17.305248224247208</c:v>
                </c:pt>
                <c:pt idx="25">
                  <c:v>20.402686940437945</c:v>
                </c:pt>
                <c:pt idx="26">
                  <c:v>19.972636294075457</c:v>
                </c:pt>
                <c:pt idx="27">
                  <c:v>16.53</c:v>
                </c:pt>
                <c:pt idx="28">
                  <c:v>20.910595037093415</c:v>
                </c:pt>
                <c:pt idx="29">
                  <c:v>20.9674822949342</c:v>
                </c:pt>
                <c:pt idx="30">
                  <c:v>17.60314191593525</c:v>
                </c:pt>
                <c:pt idx="31">
                  <c:v>18.48</c:v>
                </c:pt>
                <c:pt idx="32">
                  <c:v>15.826564830256027</c:v>
                </c:pt>
                <c:pt idx="33">
                  <c:v>11.454782884573067</c:v>
                </c:pt>
                <c:pt idx="34">
                  <c:v>12.975534302376683</c:v>
                </c:pt>
                <c:pt idx="35">
                  <c:v>15.743847631683826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2-483A-8E69-40A17E452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06976"/>
        <c:axId val="127528896"/>
      </c:lineChart>
      <c:catAx>
        <c:axId val="17100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5288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752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0069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'LPG-332'!$N$7:$N$42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1-4F27-B92D-BBA9019A39C7}"/>
            </c:ext>
          </c:extLst>
        </c:ser>
        <c:ser>
          <c:idx val="1"/>
          <c:order val="1"/>
          <c:tx>
            <c:strRef>
              <c:f>'LPG-332'!$O$6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'LPG-332'!$O$7:$O$42</c:f>
              <c:numCache>
                <c:formatCode>General</c:formatCode>
                <c:ptCount val="36"/>
                <c:pt idx="2">
                  <c:v>8.85</c:v>
                </c:pt>
                <c:pt idx="5">
                  <c:v>6.37</c:v>
                </c:pt>
                <c:pt idx="8">
                  <c:v>8.1920000000000002</c:v>
                </c:pt>
                <c:pt idx="11">
                  <c:v>9.4499999999999993</c:v>
                </c:pt>
                <c:pt idx="15">
                  <c:v>8.83</c:v>
                </c:pt>
                <c:pt idx="19">
                  <c:v>12.66</c:v>
                </c:pt>
                <c:pt idx="23">
                  <c:v>16.66</c:v>
                </c:pt>
                <c:pt idx="27">
                  <c:v>22.17</c:v>
                </c:pt>
                <c:pt idx="31">
                  <c:v>20.14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1-4F27-B92D-BBA9019A39C7}"/>
            </c:ext>
          </c:extLst>
        </c:ser>
        <c:ser>
          <c:idx val="2"/>
          <c:order val="2"/>
          <c:tx>
            <c:strRef>
              <c:f>'LPG-332'!$P$6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'LPG-332'!$P$7:$P$42</c:f>
              <c:numCache>
                <c:formatCode>0.000</c:formatCode>
                <c:ptCount val="36"/>
                <c:pt idx="1">
                  <c:v>8.5953716379504908</c:v>
                </c:pt>
                <c:pt idx="2">
                  <c:v>8.85</c:v>
                </c:pt>
                <c:pt idx="3">
                  <c:v>8.0468137108048428</c:v>
                </c:pt>
                <c:pt idx="4">
                  <c:v>7.5121027821194097</c:v>
                </c:pt>
                <c:pt idx="5">
                  <c:v>6.37</c:v>
                </c:pt>
                <c:pt idx="6">
                  <c:v>6.5462672422774091</c:v>
                </c:pt>
                <c:pt idx="7">
                  <c:v>6.3071214741091879</c:v>
                </c:pt>
                <c:pt idx="8">
                  <c:v>8.1920000000000002</c:v>
                </c:pt>
                <c:pt idx="9">
                  <c:v>8.6240263377045689</c:v>
                </c:pt>
                <c:pt idx="10">
                  <c:v>8.7010440260969215</c:v>
                </c:pt>
                <c:pt idx="11">
                  <c:v>9.4499999999999993</c:v>
                </c:pt>
                <c:pt idx="12">
                  <c:v>7.9441305120540164</c:v>
                </c:pt>
                <c:pt idx="13">
                  <c:v>8.2620627840280498</c:v>
                </c:pt>
                <c:pt idx="14">
                  <c:v>9.6985894234923009</c:v>
                </c:pt>
                <c:pt idx="15">
                  <c:v>8.83</c:v>
                </c:pt>
                <c:pt idx="16">
                  <c:v>8.3860427720292741</c:v>
                </c:pt>
                <c:pt idx="17">
                  <c:v>10.647612855635595</c:v>
                </c:pt>
                <c:pt idx="18">
                  <c:v>13.05518818952863</c:v>
                </c:pt>
                <c:pt idx="19">
                  <c:v>12.66</c:v>
                </c:pt>
                <c:pt idx="20">
                  <c:v>10.633909684123113</c:v>
                </c:pt>
                <c:pt idx="21">
                  <c:v>11.884753745551503</c:v>
                </c:pt>
                <c:pt idx="22">
                  <c:v>14.308543481013434</c:v>
                </c:pt>
                <c:pt idx="23">
                  <c:v>16.66</c:v>
                </c:pt>
                <c:pt idx="24">
                  <c:v>21.201129139941713</c:v>
                </c:pt>
                <c:pt idx="25">
                  <c:v>25.169591898143082</c:v>
                </c:pt>
                <c:pt idx="26">
                  <c:v>28.178885993012312</c:v>
                </c:pt>
                <c:pt idx="27">
                  <c:v>22.17</c:v>
                </c:pt>
                <c:pt idx="28">
                  <c:v>26.544949226328185</c:v>
                </c:pt>
                <c:pt idx="29">
                  <c:v>27.436202591711236</c:v>
                </c:pt>
                <c:pt idx="30">
                  <c:v>20.744676585851725</c:v>
                </c:pt>
                <c:pt idx="31">
                  <c:v>20.14</c:v>
                </c:pt>
                <c:pt idx="32">
                  <c:v>18.560973237792957</c:v>
                </c:pt>
                <c:pt idx="33">
                  <c:v>11.397155039584128</c:v>
                </c:pt>
                <c:pt idx="34">
                  <c:v>12.650976122563661</c:v>
                </c:pt>
                <c:pt idx="35">
                  <c:v>16.461998788141265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1-4F27-B92D-BBA9019A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77184"/>
        <c:axId val="127531200"/>
      </c:lineChart>
      <c:catAx>
        <c:axId val="17647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531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7531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771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'LPG-333'!$N$7:$N$42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8-41FF-90CB-124A1AAFF59C}"/>
            </c:ext>
          </c:extLst>
        </c:ser>
        <c:ser>
          <c:idx val="1"/>
          <c:order val="1"/>
          <c:tx>
            <c:strRef>
              <c:f>'LPG-333'!$O$6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'LPG-333'!$O$7:$O$42</c:f>
              <c:numCache>
                <c:formatCode>General</c:formatCode>
                <c:ptCount val="36"/>
                <c:pt idx="2">
                  <c:v>8.8699999999999992</c:v>
                </c:pt>
                <c:pt idx="5">
                  <c:v>6.67</c:v>
                </c:pt>
                <c:pt idx="8">
                  <c:v>7.7130000000000001</c:v>
                </c:pt>
                <c:pt idx="11">
                  <c:v>10.02</c:v>
                </c:pt>
                <c:pt idx="15">
                  <c:v>7.65</c:v>
                </c:pt>
                <c:pt idx="19">
                  <c:v>10.7</c:v>
                </c:pt>
                <c:pt idx="23">
                  <c:v>16.73</c:v>
                </c:pt>
                <c:pt idx="27">
                  <c:v>20.82</c:v>
                </c:pt>
                <c:pt idx="31">
                  <c:v>22.19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F8-41FF-90CB-124A1AAFF59C}"/>
            </c:ext>
          </c:extLst>
        </c:ser>
        <c:ser>
          <c:idx val="2"/>
          <c:order val="2"/>
          <c:tx>
            <c:strRef>
              <c:f>'LPG-333'!$P$6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'LPG-333'!$P$7:$P$42</c:f>
              <c:numCache>
                <c:formatCode>0.000</c:formatCode>
                <c:ptCount val="36"/>
                <c:pt idx="1">
                  <c:v>8.6616755871295261</c:v>
                </c:pt>
                <c:pt idx="2">
                  <c:v>8.8699999999999992</c:v>
                </c:pt>
                <c:pt idx="3">
                  <c:v>8.1924979700166034</c:v>
                </c:pt>
                <c:pt idx="4">
                  <c:v>7.6748859789114352</c:v>
                </c:pt>
                <c:pt idx="5">
                  <c:v>6.67</c:v>
                </c:pt>
                <c:pt idx="6">
                  <c:v>6.5026731565633185</c:v>
                </c:pt>
                <c:pt idx="7">
                  <c:v>6.2230401180141799</c:v>
                </c:pt>
                <c:pt idx="8">
                  <c:v>7.7130000000000001</c:v>
                </c:pt>
                <c:pt idx="9">
                  <c:v>8.4651004858731795</c:v>
                </c:pt>
                <c:pt idx="10">
                  <c:v>9.0460750387234921</c:v>
                </c:pt>
                <c:pt idx="11">
                  <c:v>10.02</c:v>
                </c:pt>
                <c:pt idx="12">
                  <c:v>8.188637905926047</c:v>
                </c:pt>
                <c:pt idx="13">
                  <c:v>8.1975162847505452</c:v>
                </c:pt>
                <c:pt idx="14">
                  <c:v>9.0302646365945698</c:v>
                </c:pt>
                <c:pt idx="15">
                  <c:v>7.65</c:v>
                </c:pt>
                <c:pt idx="16">
                  <c:v>7.1932779011792327</c:v>
                </c:pt>
                <c:pt idx="17">
                  <c:v>9.3124492427114305</c:v>
                </c:pt>
                <c:pt idx="18">
                  <c:v>11.277877377374118</c:v>
                </c:pt>
                <c:pt idx="19">
                  <c:v>10.7</c:v>
                </c:pt>
                <c:pt idx="20">
                  <c:v>9.3577587919638674</c:v>
                </c:pt>
                <c:pt idx="21">
                  <c:v>11.126421226949775</c:v>
                </c:pt>
                <c:pt idx="22">
                  <c:v>13.949275753386624</c:v>
                </c:pt>
                <c:pt idx="23">
                  <c:v>16.73</c:v>
                </c:pt>
                <c:pt idx="24">
                  <c:v>20.754964263088386</c:v>
                </c:pt>
                <c:pt idx="25">
                  <c:v>24.581498707147002</c:v>
                </c:pt>
                <c:pt idx="26">
                  <c:v>26.258440500716002</c:v>
                </c:pt>
                <c:pt idx="27">
                  <c:v>20.82</c:v>
                </c:pt>
                <c:pt idx="28">
                  <c:v>25.99717495716768</c:v>
                </c:pt>
                <c:pt idx="29">
                  <c:v>27.053357305938157</c:v>
                </c:pt>
                <c:pt idx="30">
                  <c:v>21.740979608841705</c:v>
                </c:pt>
                <c:pt idx="31">
                  <c:v>22.19</c:v>
                </c:pt>
                <c:pt idx="32">
                  <c:v>20.020858893886079</c:v>
                </c:pt>
                <c:pt idx="33">
                  <c:v>13.509261169503544</c:v>
                </c:pt>
                <c:pt idx="34">
                  <c:v>14.977078838980304</c:v>
                </c:pt>
                <c:pt idx="35">
                  <c:v>18.633351031121791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F8-41FF-90CB-124A1AAF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54816"/>
        <c:axId val="129622592"/>
      </c:lineChart>
      <c:catAx>
        <c:axId val="17795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6225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9622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9548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'LPG-334'!$N$7:$N$42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0-4D2F-B098-3F9B73B01680}"/>
            </c:ext>
          </c:extLst>
        </c:ser>
        <c:ser>
          <c:idx val="1"/>
          <c:order val="1"/>
          <c:tx>
            <c:strRef>
              <c:f>'LPG-334'!$O$6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'LPG-334'!$O$7:$O$42</c:f>
              <c:numCache>
                <c:formatCode>General</c:formatCode>
                <c:ptCount val="36"/>
                <c:pt idx="2">
                  <c:v>6.6579999999999995</c:v>
                </c:pt>
                <c:pt idx="5">
                  <c:v>5.1889999999999992</c:v>
                </c:pt>
                <c:pt idx="8">
                  <c:v>7.6521999999999997</c:v>
                </c:pt>
                <c:pt idx="11">
                  <c:v>5.5270000000000001</c:v>
                </c:pt>
                <c:pt idx="15">
                  <c:v>7.9</c:v>
                </c:pt>
                <c:pt idx="19">
                  <c:v>9.4700000000000006</c:v>
                </c:pt>
                <c:pt idx="23">
                  <c:v>18.059999999999999</c:v>
                </c:pt>
                <c:pt idx="27">
                  <c:v>24.93</c:v>
                </c:pt>
                <c:pt idx="31">
                  <c:v>23.38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0-4D2F-B098-3F9B73B01680}"/>
            </c:ext>
          </c:extLst>
        </c:ser>
        <c:ser>
          <c:idx val="2"/>
          <c:order val="2"/>
          <c:tx>
            <c:strRef>
              <c:f>'LPG-334'!$P$6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'LPG-334'!$P$7:$P$42</c:f>
              <c:numCache>
                <c:formatCode>0.000</c:formatCode>
                <c:ptCount val="36"/>
                <c:pt idx="1">
                  <c:v>6.9593373930691644</c:v>
                </c:pt>
                <c:pt idx="2">
                  <c:v>6.6579999999999995</c:v>
                </c:pt>
                <c:pt idx="3">
                  <c:v>6.6114019638310237</c:v>
                </c:pt>
                <c:pt idx="4">
                  <c:v>5.4684496580860555</c:v>
                </c:pt>
                <c:pt idx="5">
                  <c:v>5.1889999999999992</c:v>
                </c:pt>
                <c:pt idx="6">
                  <c:v>4.4320251536519635</c:v>
                </c:pt>
                <c:pt idx="7">
                  <c:v>7.1490366571497157</c:v>
                </c:pt>
                <c:pt idx="8">
                  <c:v>7.6521999999999997</c:v>
                </c:pt>
                <c:pt idx="9">
                  <c:v>6.6395476843426326</c:v>
                </c:pt>
                <c:pt idx="10">
                  <c:v>7.3888758779431898</c:v>
                </c:pt>
                <c:pt idx="11">
                  <c:v>5.5270000000000001</c:v>
                </c:pt>
                <c:pt idx="12">
                  <c:v>6.0277942089446883</c:v>
                </c:pt>
                <c:pt idx="13">
                  <c:v>8.7749217116776848</c:v>
                </c:pt>
                <c:pt idx="14">
                  <c:v>9.0428642987052914</c:v>
                </c:pt>
                <c:pt idx="15">
                  <c:v>7.9</c:v>
                </c:pt>
                <c:pt idx="16">
                  <c:v>9.0321463284424919</c:v>
                </c:pt>
                <c:pt idx="17">
                  <c:v>11.547705234157048</c:v>
                </c:pt>
                <c:pt idx="18">
                  <c:v>10.433518268811234</c:v>
                </c:pt>
                <c:pt idx="19">
                  <c:v>9.4700000000000006</c:v>
                </c:pt>
                <c:pt idx="20">
                  <c:v>10.466939044645015</c:v>
                </c:pt>
                <c:pt idx="21">
                  <c:v>13.025353671557511</c:v>
                </c:pt>
                <c:pt idx="22">
                  <c:v>15.392008139244174</c:v>
                </c:pt>
                <c:pt idx="23">
                  <c:v>18.059999999999999</c:v>
                </c:pt>
                <c:pt idx="24">
                  <c:v>21.273914099673007</c:v>
                </c:pt>
                <c:pt idx="25">
                  <c:v>28.583277314240537</c:v>
                </c:pt>
                <c:pt idx="26">
                  <c:v>19.757392845377439</c:v>
                </c:pt>
                <c:pt idx="27">
                  <c:v>24.93</c:v>
                </c:pt>
                <c:pt idx="28">
                  <c:v>29.394716886125046</c:v>
                </c:pt>
                <c:pt idx="29">
                  <c:v>21.901818129096483</c:v>
                </c:pt>
                <c:pt idx="30">
                  <c:v>21.298587949967423</c:v>
                </c:pt>
                <c:pt idx="31">
                  <c:v>23.38</c:v>
                </c:pt>
                <c:pt idx="32">
                  <c:v>14.148118048699278</c:v>
                </c:pt>
                <c:pt idx="33">
                  <c:v>14.394666824846775</c:v>
                </c:pt>
                <c:pt idx="34">
                  <c:v>18.503813093971722</c:v>
                </c:pt>
                <c:pt idx="35">
                  <c:v>20.804935004681695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0-4D2F-B098-3F9B73B01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57888"/>
        <c:axId val="129624896"/>
      </c:lineChart>
      <c:catAx>
        <c:axId val="17795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6248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9624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9578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'LPG-335'!$N$7:$N$42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5-4806-BB6C-0AEC24B01217}"/>
            </c:ext>
          </c:extLst>
        </c:ser>
        <c:ser>
          <c:idx val="1"/>
          <c:order val="1"/>
          <c:tx>
            <c:strRef>
              <c:f>'LPG-335'!$O$6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'LPG-335'!$O$7:$O$42</c:f>
              <c:numCache>
                <c:formatCode>General</c:formatCode>
                <c:ptCount val="36"/>
                <c:pt idx="2">
                  <c:v>7.54</c:v>
                </c:pt>
                <c:pt idx="5">
                  <c:v>5.81</c:v>
                </c:pt>
                <c:pt idx="8">
                  <c:v>7.2789999999999999</c:v>
                </c:pt>
                <c:pt idx="11">
                  <c:v>6.28</c:v>
                </c:pt>
                <c:pt idx="15">
                  <c:v>8</c:v>
                </c:pt>
                <c:pt idx="19">
                  <c:v>10.87</c:v>
                </c:pt>
                <c:pt idx="23">
                  <c:v>20.58</c:v>
                </c:pt>
                <c:pt idx="27">
                  <c:v>18.22</c:v>
                </c:pt>
                <c:pt idx="31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5-4806-BB6C-0AEC24B01217}"/>
            </c:ext>
          </c:extLst>
        </c:ser>
        <c:ser>
          <c:idx val="2"/>
          <c:order val="2"/>
          <c:tx>
            <c:strRef>
              <c:f>'LPG-335'!$P$6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'LPG-335'!$P$7:$P$42</c:f>
              <c:numCache>
                <c:formatCode>0.000</c:formatCode>
                <c:ptCount val="36"/>
                <c:pt idx="1">
                  <c:v>7.716757839590902</c:v>
                </c:pt>
                <c:pt idx="2">
                  <c:v>7.54</c:v>
                </c:pt>
                <c:pt idx="3">
                  <c:v>7.2859309718342748</c:v>
                </c:pt>
                <c:pt idx="4">
                  <c:v>6.2837699604288222</c:v>
                </c:pt>
                <c:pt idx="5">
                  <c:v>5.81</c:v>
                </c:pt>
                <c:pt idx="6">
                  <c:v>5.1021805881293538</c:v>
                </c:pt>
                <c:pt idx="7">
                  <c:v>6.8173261319292271</c:v>
                </c:pt>
                <c:pt idx="8">
                  <c:v>7.2789999999999999</c:v>
                </c:pt>
                <c:pt idx="9">
                  <c:v>6.7285079952641302</c:v>
                </c:pt>
                <c:pt idx="10">
                  <c:v>7.3907940678778816</c:v>
                </c:pt>
                <c:pt idx="11">
                  <c:v>6.28</c:v>
                </c:pt>
                <c:pt idx="12">
                  <c:v>6.4340446733656238</c:v>
                </c:pt>
                <c:pt idx="13">
                  <c:v>8.4832351948689801</c:v>
                </c:pt>
                <c:pt idx="14">
                  <c:v>8.9267075933357454</c:v>
                </c:pt>
                <c:pt idx="15">
                  <c:v>8</c:v>
                </c:pt>
                <c:pt idx="16">
                  <c:v>9.0308845202345278</c:v>
                </c:pt>
                <c:pt idx="17">
                  <c:v>11.474416320294488</c:v>
                </c:pt>
                <c:pt idx="18">
                  <c:v>11.335580138178241</c:v>
                </c:pt>
                <c:pt idx="19">
                  <c:v>10.87</c:v>
                </c:pt>
                <c:pt idx="20">
                  <c:v>12.002228775222305</c:v>
                </c:pt>
                <c:pt idx="21">
                  <c:v>14.763557924068177</c:v>
                </c:pt>
                <c:pt idx="22">
                  <c:v>17.569257579534074</c:v>
                </c:pt>
                <c:pt idx="23">
                  <c:v>20.58</c:v>
                </c:pt>
                <c:pt idx="24">
                  <c:v>21.554826132862964</c:v>
                </c:pt>
                <c:pt idx="25">
                  <c:v>25.380048740831871</c:v>
                </c:pt>
                <c:pt idx="26">
                  <c:v>17.476385887847272</c:v>
                </c:pt>
                <c:pt idx="27">
                  <c:v>18.22</c:v>
                </c:pt>
                <c:pt idx="28">
                  <c:v>21.489935076496575</c:v>
                </c:pt>
                <c:pt idx="29">
                  <c:v>15.637511963156907</c:v>
                </c:pt>
                <c:pt idx="30">
                  <c:v>13.553171338690616</c:v>
                </c:pt>
                <c:pt idx="31">
                  <c:v>14.34</c:v>
                </c:pt>
                <c:pt idx="32">
                  <c:v>7.4693945705728382</c:v>
                </c:pt>
                <c:pt idx="33">
                  <c:v>6.5348010233177849</c:v>
                </c:pt>
                <c:pt idx="34">
                  <c:v>9.6784256721960631</c:v>
                </c:pt>
                <c:pt idx="35">
                  <c:v>11.921229921133394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A5-4806-BB6C-0AEC24B01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75712"/>
        <c:axId val="129627200"/>
      </c:lineChart>
      <c:catAx>
        <c:axId val="17867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627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9627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67571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'LPG-336'!$N$7:$N$42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B-4224-866B-3446FB612267}"/>
            </c:ext>
          </c:extLst>
        </c:ser>
        <c:ser>
          <c:idx val="1"/>
          <c:order val="1"/>
          <c:tx>
            <c:strRef>
              <c:f>'LPG-336'!$O$6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'LPG-336'!$O$7:$O$42</c:f>
              <c:numCache>
                <c:formatCode>General</c:formatCode>
                <c:ptCount val="36"/>
                <c:pt idx="2">
                  <c:v>7.06</c:v>
                </c:pt>
                <c:pt idx="5">
                  <c:v>5.5</c:v>
                </c:pt>
                <c:pt idx="8">
                  <c:v>7.1109999999999998</c:v>
                </c:pt>
                <c:pt idx="11">
                  <c:v>8.67</c:v>
                </c:pt>
                <c:pt idx="15">
                  <c:v>8.0500000000000007</c:v>
                </c:pt>
                <c:pt idx="19">
                  <c:v>9.44</c:v>
                </c:pt>
                <c:pt idx="23">
                  <c:v>13.57</c:v>
                </c:pt>
                <c:pt idx="27">
                  <c:v>20.86</c:v>
                </c:pt>
                <c:pt idx="31">
                  <c:v>24.24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B-4224-866B-3446FB612267}"/>
            </c:ext>
          </c:extLst>
        </c:ser>
        <c:ser>
          <c:idx val="2"/>
          <c:order val="2"/>
          <c:tx>
            <c:strRef>
              <c:f>'LPG-336'!$P$6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'LPG-336'!$P$7:$P$42</c:f>
              <c:numCache>
                <c:formatCode>0.000</c:formatCode>
                <c:ptCount val="36"/>
                <c:pt idx="1">
                  <c:v>6.8563975549339569</c:v>
                </c:pt>
                <c:pt idx="2">
                  <c:v>7.06</c:v>
                </c:pt>
                <c:pt idx="3">
                  <c:v>6.5865020103745149</c:v>
                </c:pt>
                <c:pt idx="4">
                  <c:v>6.2849888821808042</c:v>
                </c:pt>
                <c:pt idx="5">
                  <c:v>5.5</c:v>
                </c:pt>
                <c:pt idx="6">
                  <c:v>5.5594096533880553</c:v>
                </c:pt>
                <c:pt idx="7">
                  <c:v>5.4757338479116466</c:v>
                </c:pt>
                <c:pt idx="8">
                  <c:v>7.1109999999999998</c:v>
                </c:pt>
                <c:pt idx="9">
                  <c:v>7.6203630837753389</c:v>
                </c:pt>
                <c:pt idx="10">
                  <c:v>7.9375034257131762</c:v>
                </c:pt>
                <c:pt idx="11">
                  <c:v>8.67</c:v>
                </c:pt>
                <c:pt idx="12">
                  <c:v>7.3268199827591847</c:v>
                </c:pt>
                <c:pt idx="13">
                  <c:v>7.7233011588405276</c:v>
                </c:pt>
                <c:pt idx="14">
                  <c:v>8.9404197011972304</c:v>
                </c:pt>
                <c:pt idx="15">
                  <c:v>8.0500000000000007</c:v>
                </c:pt>
                <c:pt idx="16">
                  <c:v>7.2181940880049353</c:v>
                </c:pt>
                <c:pt idx="17">
                  <c:v>8.8426147339349761</c:v>
                </c:pt>
                <c:pt idx="18">
                  <c:v>10.362978351293039</c:v>
                </c:pt>
                <c:pt idx="19">
                  <c:v>9.44</c:v>
                </c:pt>
                <c:pt idx="20">
                  <c:v>7.7505909643445969</c:v>
                </c:pt>
                <c:pt idx="21">
                  <c:v>9.0288745668528048</c:v>
                </c:pt>
                <c:pt idx="22">
                  <c:v>11.321466576732956</c:v>
                </c:pt>
                <c:pt idx="23">
                  <c:v>13.57</c:v>
                </c:pt>
                <c:pt idx="24">
                  <c:v>18.2568727994155</c:v>
                </c:pt>
                <c:pt idx="25">
                  <c:v>22.704136328945836</c:v>
                </c:pt>
                <c:pt idx="26">
                  <c:v>25.281344892732015</c:v>
                </c:pt>
                <c:pt idx="27">
                  <c:v>20.86</c:v>
                </c:pt>
                <c:pt idx="28">
                  <c:v>26.288018868089729</c:v>
                </c:pt>
                <c:pt idx="29">
                  <c:v>27.903363257924539</c:v>
                </c:pt>
                <c:pt idx="30">
                  <c:v>23.322353454309638</c:v>
                </c:pt>
                <c:pt idx="31">
                  <c:v>24.24</c:v>
                </c:pt>
                <c:pt idx="32">
                  <c:v>22.268381827535904</c:v>
                </c:pt>
                <c:pt idx="33">
                  <c:v>16.014389291938045</c:v>
                </c:pt>
                <c:pt idx="34">
                  <c:v>17.374188173549925</c:v>
                </c:pt>
                <c:pt idx="35">
                  <c:v>20.856555279174643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B-4224-866B-3446FB612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41952"/>
        <c:axId val="129629504"/>
      </c:lineChart>
      <c:catAx>
        <c:axId val="13094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6295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29629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9419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'LPG-337'!$N$7:$N$42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F-4A85-A8C8-E3FF66420579}"/>
            </c:ext>
          </c:extLst>
        </c:ser>
        <c:ser>
          <c:idx val="1"/>
          <c:order val="1"/>
          <c:tx>
            <c:strRef>
              <c:f>'LPG-337'!$O$6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'LPG-337'!$O$7:$O$42</c:f>
              <c:numCache>
                <c:formatCode>General</c:formatCode>
                <c:ptCount val="36"/>
                <c:pt idx="2">
                  <c:v>7.35</c:v>
                </c:pt>
                <c:pt idx="5">
                  <c:v>6.19</c:v>
                </c:pt>
                <c:pt idx="8">
                  <c:v>8.548</c:v>
                </c:pt>
                <c:pt idx="11">
                  <c:v>9.42</c:v>
                </c:pt>
                <c:pt idx="15">
                  <c:v>7.82</c:v>
                </c:pt>
                <c:pt idx="19">
                  <c:v>10.220000000000001</c:v>
                </c:pt>
                <c:pt idx="23">
                  <c:v>17.87</c:v>
                </c:pt>
                <c:pt idx="27">
                  <c:v>20.91</c:v>
                </c:pt>
                <c:pt idx="31">
                  <c:v>22.97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F-4A85-A8C8-E3FF66420579}"/>
            </c:ext>
          </c:extLst>
        </c:ser>
        <c:ser>
          <c:idx val="2"/>
          <c:order val="2"/>
          <c:tx>
            <c:strRef>
              <c:f>'LPG-337'!$P$6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'LPG-337'!$P$7:$P$42</c:f>
              <c:numCache>
                <c:formatCode>0.000</c:formatCode>
                <c:ptCount val="36"/>
                <c:pt idx="1">
                  <c:v>7.2740503769847162</c:v>
                </c:pt>
                <c:pt idx="2">
                  <c:v>7.35</c:v>
                </c:pt>
                <c:pt idx="3">
                  <c:v>7.1174760345040307</c:v>
                </c:pt>
                <c:pt idx="4">
                  <c:v>6.7261440132367802</c:v>
                </c:pt>
                <c:pt idx="5">
                  <c:v>6.19</c:v>
                </c:pt>
                <c:pt idx="6">
                  <c:v>6.1791666570328028</c:v>
                </c:pt>
                <c:pt idx="7">
                  <c:v>7.0006130548278138</c:v>
                </c:pt>
                <c:pt idx="8">
                  <c:v>8.548</c:v>
                </c:pt>
                <c:pt idx="9">
                  <c:v>8.7477162608452161</c:v>
                </c:pt>
                <c:pt idx="10">
                  <c:v>9.2772334273980199</c:v>
                </c:pt>
                <c:pt idx="11">
                  <c:v>9.42</c:v>
                </c:pt>
                <c:pt idx="12">
                  <c:v>8.0767898675674701</c:v>
                </c:pt>
                <c:pt idx="13">
                  <c:v>8.6847773225760783</c:v>
                </c:pt>
                <c:pt idx="14">
                  <c:v>9.257292092645379</c:v>
                </c:pt>
                <c:pt idx="15">
                  <c:v>7.82</c:v>
                </c:pt>
                <c:pt idx="16">
                  <c:v>7.7084123475280606</c:v>
                </c:pt>
                <c:pt idx="17">
                  <c:v>9.8687013974578406</c:v>
                </c:pt>
                <c:pt idx="18">
                  <c:v>10.968120073576758</c:v>
                </c:pt>
                <c:pt idx="19">
                  <c:v>10.220000000000001</c:v>
                </c:pt>
                <c:pt idx="20">
                  <c:v>9.7181985269079778</c:v>
                </c:pt>
                <c:pt idx="21">
                  <c:v>11.93163713574152</c:v>
                </c:pt>
                <c:pt idx="22">
                  <c:v>14.87714490853833</c:v>
                </c:pt>
                <c:pt idx="23">
                  <c:v>17.87</c:v>
                </c:pt>
                <c:pt idx="24">
                  <c:v>21.247819394608491</c:v>
                </c:pt>
                <c:pt idx="25">
                  <c:v>25.546714847153282</c:v>
                </c:pt>
                <c:pt idx="26">
                  <c:v>24.042018632854493</c:v>
                </c:pt>
                <c:pt idx="27">
                  <c:v>20.91</c:v>
                </c:pt>
                <c:pt idx="28">
                  <c:v>26.277462290866858</c:v>
                </c:pt>
                <c:pt idx="29">
                  <c:v>25.468506164494123</c:v>
                </c:pt>
                <c:pt idx="30">
                  <c:v>21.731964271559697</c:v>
                </c:pt>
                <c:pt idx="31">
                  <c:v>22.97</c:v>
                </c:pt>
                <c:pt idx="32">
                  <c:v>18.952632178653445</c:v>
                </c:pt>
                <c:pt idx="33">
                  <c:v>14.186086878069569</c:v>
                </c:pt>
                <c:pt idx="34">
                  <c:v>16.346899897194568</c:v>
                </c:pt>
                <c:pt idx="35">
                  <c:v>19.659675736840342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F-4A85-A8C8-E3FF66420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44640"/>
        <c:axId val="130574016"/>
      </c:lineChart>
      <c:catAx>
        <c:axId val="13054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5740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30574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5446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'LPG-339'!$N$6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'LPG-339'!$M$7:$M$42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'LPG-339'!$N$7:$N$42</c:f>
              <c:numCache>
                <c:formatCode>General</c:formatCode>
                <c:ptCount val="36"/>
                <c:pt idx="0">
                  <c:v>7.76</c:v>
                </c:pt>
                <c:pt idx="1">
                  <c:v>8.07</c:v>
                </c:pt>
                <c:pt idx="2">
                  <c:v>7.85</c:v>
                </c:pt>
                <c:pt idx="3">
                  <c:v>8.16</c:v>
                </c:pt>
                <c:pt idx="4">
                  <c:v>7.68</c:v>
                </c:pt>
                <c:pt idx="5">
                  <c:v>7.82</c:v>
                </c:pt>
                <c:pt idx="6">
                  <c:v>6.73</c:v>
                </c:pt>
                <c:pt idx="7">
                  <c:v>8.16</c:v>
                </c:pt>
                <c:pt idx="8">
                  <c:v>7.99</c:v>
                </c:pt>
                <c:pt idx="9">
                  <c:v>7.04</c:v>
                </c:pt>
                <c:pt idx="10">
                  <c:v>7.37</c:v>
                </c:pt>
                <c:pt idx="11">
                  <c:v>5.8</c:v>
                </c:pt>
                <c:pt idx="12">
                  <c:v>5.39</c:v>
                </c:pt>
                <c:pt idx="13">
                  <c:v>6.62</c:v>
                </c:pt>
                <c:pt idx="14">
                  <c:v>6.04</c:v>
                </c:pt>
                <c:pt idx="15">
                  <c:v>4.43</c:v>
                </c:pt>
                <c:pt idx="16">
                  <c:v>5.01</c:v>
                </c:pt>
                <c:pt idx="17">
                  <c:v>6.6</c:v>
                </c:pt>
                <c:pt idx="18">
                  <c:v>5.54</c:v>
                </c:pt>
                <c:pt idx="19">
                  <c:v>4.59</c:v>
                </c:pt>
                <c:pt idx="20">
                  <c:v>6.32</c:v>
                </c:pt>
                <c:pt idx="21">
                  <c:v>9.19</c:v>
                </c:pt>
                <c:pt idx="22">
                  <c:v>11.92</c:v>
                </c:pt>
                <c:pt idx="23">
                  <c:v>14.87</c:v>
                </c:pt>
                <c:pt idx="24">
                  <c:v>16.3</c:v>
                </c:pt>
                <c:pt idx="25">
                  <c:v>20.72</c:v>
                </c:pt>
                <c:pt idx="26">
                  <c:v>13.36</c:v>
                </c:pt>
                <c:pt idx="27">
                  <c:v>16.22</c:v>
                </c:pt>
                <c:pt idx="28">
                  <c:v>18.71</c:v>
                </c:pt>
                <c:pt idx="29">
                  <c:v>12.47</c:v>
                </c:pt>
                <c:pt idx="30">
                  <c:v>11.26</c:v>
                </c:pt>
                <c:pt idx="31">
                  <c:v>12.01</c:v>
                </c:pt>
                <c:pt idx="32">
                  <c:v>5.27</c:v>
                </c:pt>
                <c:pt idx="33">
                  <c:v>5.45</c:v>
                </c:pt>
                <c:pt idx="34">
                  <c:v>8.4499999999999993</c:v>
                </c:pt>
                <c:pt idx="35">
                  <c:v>10.130000000000001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F-4E68-A9C9-EBE120DFD560}"/>
            </c:ext>
          </c:extLst>
        </c:ser>
        <c:ser>
          <c:idx val="1"/>
          <c:order val="1"/>
          <c:tx>
            <c:strRef>
              <c:f>'LPG-339'!$O$6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'LPG-339'!$M$7:$M$42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'LPG-339'!$O$7:$O$42</c:f>
              <c:numCache>
                <c:formatCode>General</c:formatCode>
                <c:ptCount val="36"/>
                <c:pt idx="2">
                  <c:v>10</c:v>
                </c:pt>
                <c:pt idx="5">
                  <c:v>7.65</c:v>
                </c:pt>
                <c:pt idx="8">
                  <c:v>10.032999999999999</c:v>
                </c:pt>
                <c:pt idx="11">
                  <c:v>7.38</c:v>
                </c:pt>
                <c:pt idx="15">
                  <c:v>12.94</c:v>
                </c:pt>
                <c:pt idx="19">
                  <c:v>12.17</c:v>
                </c:pt>
                <c:pt idx="23">
                  <c:v>18.760000000000002</c:v>
                </c:pt>
                <c:pt idx="27">
                  <c:v>23.65</c:v>
                </c:pt>
                <c:pt idx="31">
                  <c:v>24.95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F-4E68-A9C9-EBE120DFD560}"/>
            </c:ext>
          </c:extLst>
        </c:ser>
        <c:ser>
          <c:idx val="2"/>
          <c:order val="2"/>
          <c:tx>
            <c:strRef>
              <c:f>'LPG-339'!$P$6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'LPG-339'!$M$7:$M$42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'LPG-339'!$P$7:$P$42</c:f>
              <c:numCache>
                <c:formatCode>0.000</c:formatCode>
                <c:ptCount val="36"/>
                <c:pt idx="1">
                  <c:v>9.7147307681654205</c:v>
                </c:pt>
                <c:pt idx="2">
                  <c:v>10</c:v>
                </c:pt>
                <c:pt idx="3">
                  <c:v>9.2429334386456095</c:v>
                </c:pt>
                <c:pt idx="4">
                  <c:v>8.7886970223013243</c:v>
                </c:pt>
                <c:pt idx="5">
                  <c:v>7.65</c:v>
                </c:pt>
                <c:pt idx="6">
                  <c:v>7.9539442034037302</c:v>
                </c:pt>
                <c:pt idx="7">
                  <c:v>7.8048440171122113</c:v>
                </c:pt>
                <c:pt idx="8">
                  <c:v>10.032999999999999</c:v>
                </c:pt>
                <c:pt idx="9">
                  <c:v>9.1755412501969857</c:v>
                </c:pt>
                <c:pt idx="10">
                  <c:v>7.8838349009601068</c:v>
                </c:pt>
                <c:pt idx="11">
                  <c:v>7.38</c:v>
                </c:pt>
                <c:pt idx="12">
                  <c:v>7.2514235667277482</c:v>
                </c:pt>
                <c:pt idx="13">
                  <c:v>9.1795287716956544</c:v>
                </c:pt>
                <c:pt idx="14">
                  <c:v>12.357317152361137</c:v>
                </c:pt>
                <c:pt idx="15">
                  <c:v>12.94</c:v>
                </c:pt>
                <c:pt idx="16">
                  <c:v>11.174599634621822</c:v>
                </c:pt>
                <c:pt idx="17">
                  <c:v>12.45425921591309</c:v>
                </c:pt>
                <c:pt idx="18">
                  <c:v>13.8869678653984</c:v>
                </c:pt>
                <c:pt idx="19">
                  <c:v>12.17</c:v>
                </c:pt>
                <c:pt idx="20">
                  <c:v>10.412855777658512</c:v>
                </c:pt>
                <c:pt idx="21">
                  <c:v>12.343540366791318</c:v>
                </c:pt>
                <c:pt idx="22">
                  <c:v>15.591960486121708</c:v>
                </c:pt>
                <c:pt idx="23">
                  <c:v>18.760000000000002</c:v>
                </c:pt>
                <c:pt idx="24">
                  <c:v>23.542782533966516</c:v>
                </c:pt>
                <c:pt idx="25">
                  <c:v>27.694392891197822</c:v>
                </c:pt>
                <c:pt idx="26">
                  <c:v>30.718827213209348</c:v>
                </c:pt>
                <c:pt idx="27">
                  <c:v>23.65</c:v>
                </c:pt>
                <c:pt idx="28">
                  <c:v>29.477349310241596</c:v>
                </c:pt>
                <c:pt idx="29">
                  <c:v>31.352828117789521</c:v>
                </c:pt>
                <c:pt idx="30">
                  <c:v>24.726703159194653</c:v>
                </c:pt>
                <c:pt idx="31">
                  <c:v>24.95</c:v>
                </c:pt>
                <c:pt idx="32">
                  <c:v>23.147160781433538</c:v>
                </c:pt>
                <c:pt idx="33">
                  <c:v>15.096216708119648</c:v>
                </c:pt>
                <c:pt idx="34">
                  <c:v>16.517946759050616</c:v>
                </c:pt>
                <c:pt idx="35">
                  <c:v>20.808310326443085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F-4E68-A9C9-EBE120DFD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47200"/>
        <c:axId val="130576320"/>
      </c:lineChart>
      <c:catAx>
        <c:axId val="13054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5763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30576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5472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1037" name="Chart 1">
          <a:extLst>
            <a:ext uri="{FF2B5EF4-FFF2-40B4-BE49-F238E27FC236}">
              <a16:creationId xmlns:a16="http://schemas.microsoft.com/office/drawing/2014/main" id="{00000000-0008-0000-03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/ASMdata_1007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MECS_pr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ASMdata_1223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MECS_prices_1224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TRICITY"/>
      <sheetName val="Shares"/>
      <sheetName val="Distillate"/>
      <sheetName val="Resid"/>
      <sheetName val="Prices"/>
      <sheetName val="PURCHASED FUEL"/>
      <sheetName val="AER_11_Table3.4"/>
      <sheetName val="3DNAICS"/>
      <sheetName val="Original_MECS (110910)"/>
      <sheetName val="Chart4"/>
      <sheetName val="Sheet2"/>
      <sheetName val="Example_calc"/>
      <sheetName val="Quantity_shares"/>
      <sheetName val="Quantity_shares_revised"/>
      <sheetName val="Expenditure_ratios"/>
      <sheetName val="Expenditure_ratios_revised"/>
      <sheetName val="Expenditure_ratios_revised_1985"/>
      <sheetName val="Final_quantities"/>
      <sheetName val="Final_quantities_fuel_w_ASM"/>
      <sheetName val="Final_quantities_w_ASM_85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>
        <row r="3">
          <cell r="H3">
            <v>1.3710885852798589</v>
          </cell>
        </row>
      </sheetData>
      <sheetData sheetId="6"/>
      <sheetData sheetId="7"/>
      <sheetData sheetId="8">
        <row r="24">
          <cell r="O24">
            <v>2.9</v>
          </cell>
        </row>
        <row r="25">
          <cell r="O25">
            <v>4</v>
          </cell>
        </row>
        <row r="26">
          <cell r="O26">
            <v>3.41</v>
          </cell>
        </row>
        <row r="27">
          <cell r="O27">
            <v>3.41</v>
          </cell>
        </row>
        <row r="28">
          <cell r="O28">
            <v>4.18</v>
          </cell>
        </row>
        <row r="29">
          <cell r="O29">
            <v>3.4</v>
          </cell>
        </row>
        <row r="30">
          <cell r="O30">
            <v>3.57</v>
          </cell>
        </row>
        <row r="31">
          <cell r="O31">
            <v>2.48</v>
          </cell>
        </row>
        <row r="32">
          <cell r="O32">
            <v>4</v>
          </cell>
        </row>
        <row r="33">
          <cell r="O33">
            <v>2.0499999999999998</v>
          </cell>
        </row>
        <row r="34">
          <cell r="O34">
            <v>1.94</v>
          </cell>
        </row>
        <row r="35">
          <cell r="O35">
            <v>3.14</v>
          </cell>
        </row>
        <row r="36">
          <cell r="O36">
            <v>2.74</v>
          </cell>
        </row>
        <row r="37">
          <cell r="O37">
            <v>2.69</v>
          </cell>
        </row>
        <row r="38">
          <cell r="O38">
            <v>3.53</v>
          </cell>
        </row>
        <row r="39">
          <cell r="O39">
            <v>3.56</v>
          </cell>
        </row>
        <row r="40">
          <cell r="O40">
            <v>3.75</v>
          </cell>
        </row>
        <row r="41">
          <cell r="O41">
            <v>3.36</v>
          </cell>
        </row>
        <row r="42">
          <cell r="O42">
            <v>2.96</v>
          </cell>
        </row>
        <row r="43">
          <cell r="O43">
            <v>3.83</v>
          </cell>
        </row>
        <row r="44">
          <cell r="O44">
            <v>3.7</v>
          </cell>
        </row>
        <row r="87">
          <cell r="O87">
            <v>2.5338983050847457</v>
          </cell>
        </row>
        <row r="88">
          <cell r="O88">
            <v>3.5</v>
          </cell>
        </row>
        <row r="89">
          <cell r="O89">
            <v>3.074074074074074</v>
          </cell>
        </row>
        <row r="90">
          <cell r="O90">
            <v>3.074074074074074</v>
          </cell>
        </row>
        <row r="91">
          <cell r="O91">
            <v>3.736842105263158</v>
          </cell>
        </row>
        <row r="92">
          <cell r="O92">
            <v>3</v>
          </cell>
        </row>
        <row r="93">
          <cell r="O93">
            <v>3.0975609756097562</v>
          </cell>
        </row>
        <row r="94">
          <cell r="O94">
            <v>2.148842777334397</v>
          </cell>
        </row>
        <row r="95">
          <cell r="O95">
            <v>3.6041666666666665</v>
          </cell>
        </row>
        <row r="96">
          <cell r="O96">
            <v>1.798329355608592</v>
          </cell>
        </row>
        <row r="97">
          <cell r="O97">
            <v>1.6706976850271993</v>
          </cell>
        </row>
        <row r="98">
          <cell r="O98">
            <v>3.1354166666666665</v>
          </cell>
        </row>
        <row r="99">
          <cell r="O99">
            <v>2.5223097112860891</v>
          </cell>
        </row>
        <row r="100">
          <cell r="O100">
            <v>2.4759887005649719</v>
          </cell>
        </row>
        <row r="101">
          <cell r="O101">
            <v>3.3714285714285714</v>
          </cell>
        </row>
        <row r="102">
          <cell r="O102">
            <v>3.4587155963302751</v>
          </cell>
        </row>
        <row r="103">
          <cell r="O103">
            <v>3.4615384615384617</v>
          </cell>
        </row>
        <row r="104">
          <cell r="O104">
            <v>3.3291139240506329</v>
          </cell>
        </row>
        <row r="105">
          <cell r="O105">
            <v>2.9849624060150375</v>
          </cell>
        </row>
        <row r="106">
          <cell r="O106">
            <v>3.6315789473684212</v>
          </cell>
        </row>
        <row r="107">
          <cell r="O107">
            <v>3.8666666666666667</v>
          </cell>
        </row>
        <row r="150">
          <cell r="O150">
            <v>2.8335974643423136</v>
          </cell>
        </row>
        <row r="151">
          <cell r="O151">
            <v>2.5188002926115582</v>
          </cell>
        </row>
        <row r="152">
          <cell r="O152">
            <v>3.4444444444444442</v>
          </cell>
        </row>
        <row r="153">
          <cell r="O153">
            <v>3.4444444444444442</v>
          </cell>
        </row>
        <row r="154">
          <cell r="O154">
            <v>4.08</v>
          </cell>
        </row>
        <row r="155">
          <cell r="O155">
            <v>2.5188002926115582</v>
          </cell>
        </row>
        <row r="156">
          <cell r="O156">
            <v>3.0625</v>
          </cell>
        </row>
        <row r="157">
          <cell r="O157">
            <v>2.4504347826086956</v>
          </cell>
        </row>
        <row r="158">
          <cell r="O158">
            <v>4.041666666666667</v>
          </cell>
        </row>
        <row r="159">
          <cell r="O159">
            <v>2.1344019728729964</v>
          </cell>
        </row>
        <row r="160">
          <cell r="O160">
            <v>2.0856364344102762</v>
          </cell>
        </row>
        <row r="161">
          <cell r="O161">
            <v>3.5272727272727273</v>
          </cell>
        </row>
        <row r="162">
          <cell r="O162">
            <v>2.7847222222222223</v>
          </cell>
        </row>
        <row r="163">
          <cell r="O163">
            <v>2.6942046855733661</v>
          </cell>
        </row>
        <row r="164">
          <cell r="O164">
            <v>3.4454545454545453</v>
          </cell>
        </row>
        <row r="165">
          <cell r="O165">
            <v>3.6846846846846848</v>
          </cell>
        </row>
        <row r="166">
          <cell r="O166">
            <v>3.7931034482758621</v>
          </cell>
        </row>
        <row r="167">
          <cell r="O167">
            <v>3.5454545454545454</v>
          </cell>
        </row>
        <row r="168">
          <cell r="O168">
            <v>3.2738853503184715</v>
          </cell>
        </row>
        <row r="169">
          <cell r="O169">
            <v>3.7916666666666665</v>
          </cell>
        </row>
        <row r="170">
          <cell r="O170">
            <v>4.5263157894736841</v>
          </cell>
        </row>
        <row r="234">
          <cell r="O234">
            <v>2.936619718309859</v>
          </cell>
        </row>
        <row r="235">
          <cell r="O235">
            <v>3.2444444444444445</v>
          </cell>
        </row>
        <row r="236">
          <cell r="O236">
            <v>3.320388349514563</v>
          </cell>
        </row>
        <row r="237">
          <cell r="O237">
            <v>3.6666666666666665</v>
          </cell>
        </row>
        <row r="238">
          <cell r="O238">
            <v>3.7826086956521738</v>
          </cell>
        </row>
        <row r="239">
          <cell r="O239">
            <v>4</v>
          </cell>
        </row>
        <row r="240">
          <cell r="O240">
            <v>2.9863013698630136</v>
          </cell>
        </row>
        <row r="241">
          <cell r="O241">
            <v>2.6365187713310578</v>
          </cell>
        </row>
        <row r="242">
          <cell r="O242">
            <v>3.8409090909090908</v>
          </cell>
        </row>
        <row r="243">
          <cell r="O243">
            <v>2.1410129096325718</v>
          </cell>
        </row>
        <row r="244">
          <cell r="O244">
            <v>2.1447028423772609</v>
          </cell>
        </row>
        <row r="245">
          <cell r="O245">
            <v>3.4761904761904763</v>
          </cell>
        </row>
        <row r="246">
          <cell r="O246">
            <v>2.9054054054054053</v>
          </cell>
        </row>
        <row r="247">
          <cell r="O247">
            <v>2.889603429796356</v>
          </cell>
        </row>
        <row r="248">
          <cell r="O248">
            <v>3.4854771784232366</v>
          </cell>
        </row>
        <row r="249">
          <cell r="O249">
            <v>3.6464646464646466</v>
          </cell>
        </row>
        <row r="250">
          <cell r="O250">
            <v>3.6875</v>
          </cell>
        </row>
        <row r="251">
          <cell r="O251">
            <v>3.3773584905660377</v>
          </cell>
        </row>
        <row r="252">
          <cell r="O252">
            <v>3.2264150943396226</v>
          </cell>
        </row>
        <row r="253">
          <cell r="O253">
            <v>4.1481481481481479</v>
          </cell>
        </row>
        <row r="254">
          <cell r="O254">
            <v>3.9249999999999998</v>
          </cell>
        </row>
        <row r="318">
          <cell r="O318">
            <v>4.4278260869565216</v>
          </cell>
        </row>
        <row r="319">
          <cell r="O319">
            <v>4.3695652173913047</v>
          </cell>
        </row>
        <row r="320">
          <cell r="O320">
            <v>4.6621621621621623</v>
          </cell>
        </row>
        <row r="321">
          <cell r="O321">
            <v>4.4137931034482758</v>
          </cell>
        </row>
        <row r="322">
          <cell r="O322">
            <v>5.3125</v>
          </cell>
        </row>
        <row r="323">
          <cell r="O323">
            <v>4.75</v>
          </cell>
        </row>
        <row r="324">
          <cell r="O324">
            <v>4.7719298245614032</v>
          </cell>
        </row>
        <row r="325">
          <cell r="O325">
            <v>4.1488095238095237</v>
          </cell>
        </row>
        <row r="326">
          <cell r="O326">
            <v>4.9782608695652177</v>
          </cell>
        </row>
        <row r="327">
          <cell r="O327">
            <v>3.5421412300683373</v>
          </cell>
        </row>
        <row r="328">
          <cell r="O328">
            <v>3.2284351972258345</v>
          </cell>
        </row>
        <row r="329">
          <cell r="O329">
            <v>5</v>
          </cell>
        </row>
        <row r="330">
          <cell r="O330">
            <v>4.2114014251781473</v>
          </cell>
        </row>
        <row r="331">
          <cell r="O331">
            <v>4.078125</v>
          </cell>
        </row>
        <row r="332">
          <cell r="O332">
            <v>4.9190476190476193</v>
          </cell>
        </row>
        <row r="333">
          <cell r="O333">
            <v>5.2682926829268295</v>
          </cell>
        </row>
        <row r="334">
          <cell r="O334">
            <v>5.4923076923076923</v>
          </cell>
        </row>
        <row r="335">
          <cell r="O335">
            <v>4.9056603773584904</v>
          </cell>
        </row>
        <row r="336">
          <cell r="O336">
            <v>4.2315270935960587</v>
          </cell>
        </row>
        <row r="337">
          <cell r="O337">
            <v>5.16</v>
          </cell>
        </row>
        <row r="338">
          <cell r="O338">
            <v>5.0625</v>
          </cell>
        </row>
        <row r="402">
          <cell r="O402">
            <v>7.1543307086614174</v>
          </cell>
        </row>
        <row r="403">
          <cell r="O403">
            <v>9.3414634146341466</v>
          </cell>
        </row>
        <row r="404">
          <cell r="O404">
            <v>8.8461538461538467</v>
          </cell>
        </row>
        <row r="405">
          <cell r="O405">
            <v>9.3260869565217384</v>
          </cell>
        </row>
        <row r="406">
          <cell r="O406">
            <v>10</v>
          </cell>
        </row>
        <row r="407">
          <cell r="O407">
            <v>14</v>
          </cell>
        </row>
        <row r="408">
          <cell r="O408">
            <v>7.3604651162790695</v>
          </cell>
        </row>
        <row r="409">
          <cell r="O409">
            <v>8.4177215189873422</v>
          </cell>
        </row>
        <row r="410">
          <cell r="O410">
            <v>8.2564102564102573</v>
          </cell>
        </row>
        <row r="411">
          <cell r="O411">
            <v>7.0694935217903412</v>
          </cell>
        </row>
        <row r="412">
          <cell r="O412">
            <v>8.9533715925394546</v>
          </cell>
        </row>
        <row r="413">
          <cell r="O413">
            <v>9.0393700787401574</v>
          </cell>
        </row>
        <row r="414">
          <cell r="O414">
            <v>8.3333333333333339</v>
          </cell>
        </row>
        <row r="415">
          <cell r="O415">
            <v>8.3971282051282046</v>
          </cell>
        </row>
        <row r="416">
          <cell r="O416">
            <v>8.9</v>
          </cell>
        </row>
        <row r="417">
          <cell r="O417">
            <v>12.119047619047619</v>
          </cell>
        </row>
        <row r="418">
          <cell r="O418">
            <v>9.4</v>
          </cell>
        </row>
        <row r="419">
          <cell r="O419">
            <v>9.6097560975609753</v>
          </cell>
        </row>
        <row r="420">
          <cell r="O420">
            <v>6.9598393574297193</v>
          </cell>
        </row>
        <row r="421">
          <cell r="O421">
            <v>10.176470588235293</v>
          </cell>
        </row>
        <row r="422">
          <cell r="O422">
            <v>9.76</v>
          </cell>
        </row>
      </sheetData>
      <sheetData sheetId="9"/>
      <sheetData sheetId="10" refreshError="1"/>
      <sheetData sheetId="11"/>
      <sheetData sheetId="12"/>
      <sheetData sheetId="13">
        <row r="235">
          <cell r="BB235">
            <v>1998</v>
          </cell>
        </row>
      </sheetData>
      <sheetData sheetId="14"/>
      <sheetData sheetId="15">
        <row r="238">
          <cell r="E238">
            <v>2104606.794783161</v>
          </cell>
        </row>
      </sheetData>
      <sheetData sheetId="16"/>
      <sheetData sheetId="17"/>
      <sheetData sheetId="18">
        <row r="6">
          <cell r="CG6">
            <v>211.45160303999998</v>
          </cell>
        </row>
      </sheetData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CS_data"/>
      <sheetName val="MECS_EnergyPrices"/>
      <sheetName val="MECS vs CM"/>
      <sheetName val="Energy vs Fuel Expen"/>
      <sheetName val="Quantity Shares_1998 forward"/>
      <sheetName val="MECS vs CM_Elec"/>
      <sheetName val="MECS_data_SIC"/>
      <sheetName val="Plot Prices_1998forward"/>
      <sheetName val="Quantity Shares_1985-1998"/>
      <sheetName val="Plot Prices_1985forward"/>
      <sheetName val="ASM_CostofFuels"/>
      <sheetName val="Plot Prices"/>
    </sheetNames>
    <sheetDataSet>
      <sheetData sheetId="0"/>
      <sheetData sheetId="1"/>
      <sheetData sheetId="2">
        <row r="11">
          <cell r="A11" t="str">
            <v>311</v>
          </cell>
        </row>
        <row r="12">
          <cell r="A12" t="str">
            <v>312</v>
          </cell>
        </row>
        <row r="13">
          <cell r="A13" t="str">
            <v>313</v>
          </cell>
        </row>
        <row r="14">
          <cell r="A14" t="str">
            <v>314</v>
          </cell>
        </row>
        <row r="15">
          <cell r="A15" t="str">
            <v>315</v>
          </cell>
        </row>
        <row r="16">
          <cell r="A16" t="str">
            <v>316</v>
          </cell>
        </row>
        <row r="17">
          <cell r="A17" t="str">
            <v>321</v>
          </cell>
        </row>
        <row r="18">
          <cell r="A18" t="str">
            <v>322</v>
          </cell>
        </row>
        <row r="19">
          <cell r="A19" t="str">
            <v>323</v>
          </cell>
        </row>
        <row r="20">
          <cell r="A20" t="str">
            <v>324</v>
          </cell>
        </row>
        <row r="21">
          <cell r="A21" t="str">
            <v>325</v>
          </cell>
        </row>
        <row r="22">
          <cell r="A22" t="str">
            <v>326</v>
          </cell>
        </row>
        <row r="23">
          <cell r="A23" t="str">
            <v>327</v>
          </cell>
        </row>
        <row r="24">
          <cell r="A24" t="str">
            <v>331</v>
          </cell>
        </row>
        <row r="25">
          <cell r="A25" t="str">
            <v>332</v>
          </cell>
        </row>
        <row r="26">
          <cell r="A26" t="str">
            <v>333</v>
          </cell>
        </row>
        <row r="27">
          <cell r="A27" t="str">
            <v>334</v>
          </cell>
        </row>
        <row r="28">
          <cell r="A28" t="str">
            <v>335</v>
          </cell>
        </row>
        <row r="29">
          <cell r="A29" t="str">
            <v>336</v>
          </cell>
        </row>
        <row r="30">
          <cell r="A30" t="str">
            <v>337</v>
          </cell>
        </row>
        <row r="31">
          <cell r="A31" t="str">
            <v>339</v>
          </cell>
        </row>
        <row r="40">
          <cell r="C40">
            <v>6.73</v>
          </cell>
          <cell r="D40">
            <v>6.72</v>
          </cell>
          <cell r="E40">
            <v>7.5960000000000001</v>
          </cell>
          <cell r="F40">
            <v>7.15</v>
          </cell>
          <cell r="G40">
            <v>7.47</v>
          </cell>
          <cell r="H40">
            <v>8.31</v>
          </cell>
          <cell r="I40">
            <v>17.13</v>
          </cell>
          <cell r="J40">
            <v>19.04</v>
          </cell>
        </row>
        <row r="41">
          <cell r="C41">
            <v>8.51</v>
          </cell>
          <cell r="D41">
            <v>7</v>
          </cell>
          <cell r="E41">
            <v>7.2510000000000003</v>
          </cell>
          <cell r="F41">
            <v>6.87</v>
          </cell>
          <cell r="G41">
            <v>6.77</v>
          </cell>
          <cell r="H41">
            <v>9.15</v>
          </cell>
          <cell r="I41">
            <v>18.39</v>
          </cell>
          <cell r="J41">
            <v>20.32</v>
          </cell>
        </row>
        <row r="42">
          <cell r="C42">
            <v>6.79</v>
          </cell>
          <cell r="D42">
            <v>4.59</v>
          </cell>
          <cell r="E42">
            <v>7.2510000000000003</v>
          </cell>
          <cell r="F42">
            <v>5.77</v>
          </cell>
          <cell r="G42">
            <v>5.93</v>
          </cell>
          <cell r="H42">
            <v>9.35</v>
          </cell>
          <cell r="I42">
            <v>20.010000000000002</v>
          </cell>
          <cell r="J42">
            <v>17.899999999999999</v>
          </cell>
        </row>
        <row r="43">
          <cell r="C43">
            <v>6.79</v>
          </cell>
          <cell r="D43">
            <v>4.59</v>
          </cell>
          <cell r="E43">
            <v>6.1539999999999999</v>
          </cell>
          <cell r="F43">
            <v>5.77</v>
          </cell>
          <cell r="G43">
            <v>8.35</v>
          </cell>
          <cell r="H43">
            <v>9.1</v>
          </cell>
          <cell r="I43">
            <v>19</v>
          </cell>
          <cell r="J43">
            <v>18.53</v>
          </cell>
        </row>
        <row r="44">
          <cell r="C44">
            <v>7.68</v>
          </cell>
          <cell r="D44">
            <v>6.77</v>
          </cell>
          <cell r="E44">
            <v>7.86</v>
          </cell>
          <cell r="F44">
            <v>8.01</v>
          </cell>
          <cell r="G44">
            <v>6.62</v>
          </cell>
          <cell r="H44">
            <v>12.07</v>
          </cell>
          <cell r="I44">
            <v>17.739999999999998</v>
          </cell>
          <cell r="J44">
            <v>23.11</v>
          </cell>
        </row>
        <row r="45">
          <cell r="C45">
            <v>7.43</v>
          </cell>
          <cell r="D45">
            <v>6.79</v>
          </cell>
          <cell r="E45">
            <v>8.2919999999999998</v>
          </cell>
          <cell r="F45">
            <v>8.36</v>
          </cell>
          <cell r="G45">
            <v>8.25</v>
          </cell>
          <cell r="H45">
            <v>10.65</v>
          </cell>
          <cell r="I45">
            <v>14.99</v>
          </cell>
          <cell r="J45">
            <v>22.2</v>
          </cell>
        </row>
        <row r="46">
          <cell r="C46">
            <v>6.92</v>
          </cell>
          <cell r="D46">
            <v>5.38</v>
          </cell>
          <cell r="E46">
            <v>6.399</v>
          </cell>
          <cell r="F46">
            <v>6.56</v>
          </cell>
          <cell r="G46">
            <v>7.18</v>
          </cell>
          <cell r="H46">
            <v>8.7100000000000009</v>
          </cell>
          <cell r="I46">
            <v>13.22</v>
          </cell>
          <cell r="J46">
            <v>19.46</v>
          </cell>
        </row>
        <row r="47">
          <cell r="C47">
            <v>7.54</v>
          </cell>
          <cell r="D47">
            <v>5.98</v>
          </cell>
          <cell r="E47">
            <v>7.0640000000000001</v>
          </cell>
          <cell r="F47">
            <v>7.18</v>
          </cell>
          <cell r="G47">
            <v>7.28</v>
          </cell>
          <cell r="H47">
            <v>8.9700000000000006</v>
          </cell>
          <cell r="I47">
            <v>17.559999999999999</v>
          </cell>
          <cell r="J47">
            <v>20.43</v>
          </cell>
        </row>
        <row r="48">
          <cell r="C48">
            <v>9.9499999999999993</v>
          </cell>
          <cell r="D48">
            <v>6.62</v>
          </cell>
          <cell r="E48">
            <v>9.5489999999999995</v>
          </cell>
          <cell r="F48">
            <v>8.4600000000000009</v>
          </cell>
          <cell r="G48">
            <v>8.6</v>
          </cell>
          <cell r="H48">
            <v>11.68</v>
          </cell>
          <cell r="I48">
            <v>19.010000000000002</v>
          </cell>
          <cell r="J48">
            <v>19.21</v>
          </cell>
        </row>
        <row r="49">
          <cell r="C49">
            <v>5.08</v>
          </cell>
          <cell r="D49">
            <v>3.92</v>
          </cell>
          <cell r="E49">
            <v>4.6029999999999998</v>
          </cell>
          <cell r="F49">
            <v>5.45</v>
          </cell>
          <cell r="G49">
            <v>4.29</v>
          </cell>
          <cell r="H49">
            <v>6.68</v>
          </cell>
          <cell r="I49">
            <v>20.13</v>
          </cell>
          <cell r="J49">
            <v>19.82</v>
          </cell>
        </row>
        <row r="50">
          <cell r="C50">
            <v>5.18</v>
          </cell>
          <cell r="D50">
            <v>5.25</v>
          </cell>
          <cell r="E50">
            <v>4.8289999999999997</v>
          </cell>
          <cell r="F50">
            <v>4.71</v>
          </cell>
          <cell r="G50">
            <v>4.4400000000000004</v>
          </cell>
          <cell r="H50">
            <v>5.77</v>
          </cell>
          <cell r="I50">
            <v>13.06</v>
          </cell>
          <cell r="J50">
            <v>13.98</v>
          </cell>
        </row>
        <row r="51">
          <cell r="C51">
            <v>8.1999999999999993</v>
          </cell>
          <cell r="D51">
            <v>7</v>
          </cell>
          <cell r="E51">
            <v>7.9589999999999996</v>
          </cell>
          <cell r="F51">
            <v>8.61</v>
          </cell>
          <cell r="G51">
            <v>9.06</v>
          </cell>
          <cell r="H51">
            <v>11.26</v>
          </cell>
          <cell r="I51">
            <v>17.63</v>
          </cell>
          <cell r="J51">
            <v>18.12</v>
          </cell>
        </row>
        <row r="52">
          <cell r="C52">
            <v>6.92</v>
          </cell>
          <cell r="D52">
            <v>5.01</v>
          </cell>
          <cell r="E52">
            <v>8.0649999999999995</v>
          </cell>
          <cell r="F52">
            <v>7.4</v>
          </cell>
          <cell r="G52">
            <v>8.57</v>
          </cell>
          <cell r="H52">
            <v>10.210000000000001</v>
          </cell>
          <cell r="I52">
            <v>15.13</v>
          </cell>
          <cell r="J52">
            <v>18.91</v>
          </cell>
        </row>
        <row r="53">
          <cell r="C53">
            <v>6.47</v>
          </cell>
          <cell r="D53">
            <v>4.87</v>
          </cell>
          <cell r="E53">
            <v>5.23</v>
          </cell>
          <cell r="F53">
            <v>7</v>
          </cell>
          <cell r="G53">
            <v>7.5</v>
          </cell>
          <cell r="H53">
            <v>8.98</v>
          </cell>
          <cell r="I53">
            <v>14.6</v>
          </cell>
          <cell r="J53">
            <v>16.53</v>
          </cell>
        </row>
        <row r="54">
          <cell r="C54">
            <v>8.85</v>
          </cell>
          <cell r="D54">
            <v>6.37</v>
          </cell>
          <cell r="E54">
            <v>8.1920000000000002</v>
          </cell>
          <cell r="F54">
            <v>9.4499999999999993</v>
          </cell>
          <cell r="G54">
            <v>8.83</v>
          </cell>
          <cell r="H54">
            <v>12.66</v>
          </cell>
          <cell r="I54">
            <v>16.66</v>
          </cell>
          <cell r="J54">
            <v>22.17</v>
          </cell>
        </row>
        <row r="55">
          <cell r="C55">
            <v>8.8699999999999992</v>
          </cell>
          <cell r="D55">
            <v>6.67</v>
          </cell>
          <cell r="E55">
            <v>7.7130000000000001</v>
          </cell>
          <cell r="F55">
            <v>10.02</v>
          </cell>
          <cell r="G55">
            <v>7.65</v>
          </cell>
          <cell r="H55">
            <v>10.7</v>
          </cell>
          <cell r="I55">
            <v>16.73</v>
          </cell>
          <cell r="J55">
            <v>20.82</v>
          </cell>
        </row>
        <row r="56">
          <cell r="C56">
            <v>6.6579999999999995</v>
          </cell>
          <cell r="D56">
            <v>5.1889999999999992</v>
          </cell>
          <cell r="E56">
            <v>7.6521999999999997</v>
          </cell>
          <cell r="F56">
            <v>5.5270000000000001</v>
          </cell>
          <cell r="G56">
            <v>7.9</v>
          </cell>
          <cell r="H56">
            <v>9.4700000000000006</v>
          </cell>
          <cell r="I56">
            <v>18.059999999999999</v>
          </cell>
          <cell r="J56">
            <v>24.93</v>
          </cell>
        </row>
        <row r="57">
          <cell r="C57">
            <v>7.54</v>
          </cell>
          <cell r="D57">
            <v>5.81</v>
          </cell>
          <cell r="E57">
            <v>7.2789999999999999</v>
          </cell>
          <cell r="F57">
            <v>6.28</v>
          </cell>
          <cell r="G57">
            <v>8</v>
          </cell>
          <cell r="H57">
            <v>10.87</v>
          </cell>
          <cell r="I57">
            <v>20.58</v>
          </cell>
          <cell r="J57">
            <v>18.22</v>
          </cell>
        </row>
        <row r="58">
          <cell r="C58">
            <v>7.06</v>
          </cell>
          <cell r="D58">
            <v>5.5</v>
          </cell>
          <cell r="E58">
            <v>7.1109999999999998</v>
          </cell>
          <cell r="F58">
            <v>8.67</v>
          </cell>
          <cell r="G58">
            <v>8.0500000000000007</v>
          </cell>
          <cell r="H58">
            <v>9.44</v>
          </cell>
          <cell r="I58">
            <v>13.57</v>
          </cell>
          <cell r="J58">
            <v>20.86</v>
          </cell>
        </row>
        <row r="59">
          <cell r="C59">
            <v>7.35</v>
          </cell>
          <cell r="D59">
            <v>6.19</v>
          </cell>
          <cell r="E59">
            <v>8.548</v>
          </cell>
          <cell r="F59">
            <v>9.42</v>
          </cell>
          <cell r="G59">
            <v>7.82</v>
          </cell>
          <cell r="H59">
            <v>10.220000000000001</v>
          </cell>
          <cell r="I59">
            <v>17.87</v>
          </cell>
          <cell r="J59">
            <v>20.91</v>
          </cell>
        </row>
        <row r="60">
          <cell r="C60">
            <v>10</v>
          </cell>
          <cell r="D60">
            <v>7.65</v>
          </cell>
          <cell r="E60">
            <v>10.032999999999999</v>
          </cell>
          <cell r="F60">
            <v>7.38</v>
          </cell>
          <cell r="G60">
            <v>12.94</v>
          </cell>
          <cell r="H60">
            <v>12.17</v>
          </cell>
          <cell r="I60">
            <v>18.760000000000002</v>
          </cell>
          <cell r="J60">
            <v>23.65</v>
          </cell>
        </row>
        <row r="61">
          <cell r="C61">
            <v>5.28</v>
          </cell>
          <cell r="D61">
            <v>5.27</v>
          </cell>
          <cell r="E61">
            <v>4.9089999999999998</v>
          </cell>
          <cell r="F61">
            <v>4.82</v>
          </cell>
          <cell r="G61">
            <v>4.54</v>
          </cell>
          <cell r="H61">
            <v>5.84</v>
          </cell>
          <cell r="I61">
            <v>13.14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ASM_DB"/>
      <sheetName val="ELECTRICITY"/>
      <sheetName val="PURCHASED FUEL"/>
      <sheetName val="Distillate"/>
      <sheetName val="Resid"/>
      <sheetName val="Prices"/>
      <sheetName val="AER_11_Table3.4"/>
      <sheetName val="3DNAICS"/>
      <sheetName val="Original_MECS (110910)"/>
      <sheetName val="Pivot_table-(not used)"/>
      <sheetName val="Quantity_shares"/>
      <sheetName val="Quantity_shares_revised"/>
      <sheetName val="Expenditure_ratios"/>
      <sheetName val="Expenditure_ratios_revised"/>
      <sheetName val="Expend_ratios_revised_1985-97"/>
      <sheetName val="Final_quant._elec_w_ASM_87"/>
      <sheetName val="Final_quantities_w_ASM_85"/>
      <sheetName val="Final_quantities-NOT USED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O3">
            <v>4.3499999999999996</v>
          </cell>
          <cell r="AF3">
            <v>7.76</v>
          </cell>
        </row>
        <row r="4">
          <cell r="AF4">
            <v>8.07</v>
          </cell>
        </row>
        <row r="5">
          <cell r="AF5">
            <v>7.85</v>
          </cell>
        </row>
        <row r="6">
          <cell r="AF6">
            <v>8.16</v>
          </cell>
        </row>
        <row r="7">
          <cell r="AF7">
            <v>7.68</v>
          </cell>
        </row>
        <row r="8">
          <cell r="AF8">
            <v>7.82</v>
          </cell>
        </row>
        <row r="9">
          <cell r="AF9">
            <v>6.73</v>
          </cell>
        </row>
        <row r="10">
          <cell r="AF10">
            <v>8.16</v>
          </cell>
        </row>
        <row r="11">
          <cell r="AF11">
            <v>7.99</v>
          </cell>
        </row>
        <row r="12">
          <cell r="AF12">
            <v>7.04</v>
          </cell>
        </row>
        <row r="13">
          <cell r="AF13">
            <v>7.37</v>
          </cell>
        </row>
        <row r="14">
          <cell r="AF14">
            <v>5.8</v>
          </cell>
        </row>
        <row r="15">
          <cell r="AF15">
            <v>5.39</v>
          </cell>
        </row>
        <row r="16">
          <cell r="AF16">
            <v>6.62</v>
          </cell>
        </row>
        <row r="17">
          <cell r="AF17">
            <v>6.04</v>
          </cell>
        </row>
        <row r="18">
          <cell r="AF18">
            <v>4.43</v>
          </cell>
        </row>
        <row r="19">
          <cell r="AF19">
            <v>5.01</v>
          </cell>
        </row>
        <row r="20">
          <cell r="AF20">
            <v>6.6</v>
          </cell>
        </row>
        <row r="21">
          <cell r="AF21">
            <v>5.54</v>
          </cell>
        </row>
        <row r="22">
          <cell r="AF22">
            <v>4.59</v>
          </cell>
        </row>
        <row r="23">
          <cell r="AF23">
            <v>6.32</v>
          </cell>
        </row>
        <row r="24">
          <cell r="AF24">
            <v>9.19</v>
          </cell>
        </row>
        <row r="25">
          <cell r="AF25">
            <v>11.92</v>
          </cell>
        </row>
        <row r="26">
          <cell r="AF26">
            <v>14.87</v>
          </cell>
        </row>
        <row r="27">
          <cell r="AF27">
            <v>16.3</v>
          </cell>
        </row>
        <row r="28">
          <cell r="AF28">
            <v>20.72</v>
          </cell>
        </row>
        <row r="29">
          <cell r="AF29">
            <v>13.36</v>
          </cell>
        </row>
        <row r="30">
          <cell r="AF30">
            <v>16.22</v>
          </cell>
        </row>
        <row r="31">
          <cell r="AF31">
            <v>18.71</v>
          </cell>
        </row>
        <row r="32">
          <cell r="AF32">
            <v>12.47</v>
          </cell>
        </row>
        <row r="33">
          <cell r="AF33">
            <v>11.26</v>
          </cell>
        </row>
        <row r="34">
          <cell r="AF34">
            <v>12.01</v>
          </cell>
        </row>
        <row r="35">
          <cell r="AF35">
            <v>5.27</v>
          </cell>
        </row>
        <row r="36">
          <cell r="AF36">
            <v>5.45</v>
          </cell>
        </row>
        <row r="37">
          <cell r="AF37">
            <v>8.4499999999999993</v>
          </cell>
        </row>
        <row r="38">
          <cell r="AF38">
            <v>10.130000000000001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Sheet1"/>
      <sheetName val="MECS_data"/>
      <sheetName val="MECS_data_SIC"/>
      <sheetName val="MECS_Total_Fuel"/>
      <sheetName val="MECS_EnergyPrices"/>
      <sheetName val="MECS vs CM"/>
      <sheetName val="MECS vs CM_Elec"/>
      <sheetName val="Energy vs Fuel Expen"/>
      <sheetName val="Quantity Shares_1998 forward"/>
      <sheetName val="Plot Prices_1998forward"/>
      <sheetName val="Quantity Shares_1985-1998"/>
      <sheetName val="Plot Prices_1985forward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40">
          <cell r="K40">
            <v>19.309999999999999</v>
          </cell>
        </row>
        <row r="41">
          <cell r="K41">
            <v>21.12</v>
          </cell>
        </row>
        <row r="42">
          <cell r="K42">
            <v>18.579999999999998</v>
          </cell>
        </row>
        <row r="43">
          <cell r="K43">
            <v>18.16</v>
          </cell>
        </row>
        <row r="44">
          <cell r="K44">
            <v>21.17</v>
          </cell>
        </row>
        <row r="45">
          <cell r="K45">
            <v>19.13</v>
          </cell>
        </row>
        <row r="46">
          <cell r="K46">
            <v>21</v>
          </cell>
        </row>
        <row r="47">
          <cell r="K47">
            <v>19.97</v>
          </cell>
        </row>
        <row r="48">
          <cell r="K48">
            <v>19.920000000000002</v>
          </cell>
        </row>
        <row r="49">
          <cell r="K49">
            <v>18.489999999999998</v>
          </cell>
        </row>
        <row r="50">
          <cell r="K50">
            <v>12.04</v>
          </cell>
        </row>
        <row r="51">
          <cell r="K51">
            <v>22.05</v>
          </cell>
        </row>
        <row r="52">
          <cell r="K52">
            <v>22.63</v>
          </cell>
        </row>
        <row r="53">
          <cell r="K53">
            <v>18.48</v>
          </cell>
        </row>
        <row r="54">
          <cell r="K54">
            <v>20.14</v>
          </cell>
        </row>
        <row r="55">
          <cell r="K55">
            <v>22.19</v>
          </cell>
        </row>
        <row r="56">
          <cell r="K56">
            <v>23.38</v>
          </cell>
        </row>
        <row r="57">
          <cell r="K57">
            <v>14.34</v>
          </cell>
        </row>
        <row r="58">
          <cell r="K58">
            <v>24.24</v>
          </cell>
        </row>
        <row r="59">
          <cell r="K59">
            <v>22.97</v>
          </cell>
        </row>
        <row r="60">
          <cell r="K60">
            <v>24.95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U54"/>
  <sheetViews>
    <sheetView topLeftCell="O18" workbookViewId="0">
      <selection activeCell="O51" sqref="O51"/>
    </sheetView>
  </sheetViews>
  <sheetFormatPr defaultRowHeight="12.75" x14ac:dyDescent="0.2"/>
  <sheetData>
    <row r="4" spans="3:47" x14ac:dyDescent="0.2">
      <c r="D4" t="s">
        <v>30</v>
      </c>
      <c r="G4" t="s">
        <v>31</v>
      </c>
      <c r="K4" t="s">
        <v>28</v>
      </c>
      <c r="Z4" t="s">
        <v>29</v>
      </c>
    </row>
    <row r="6" spans="3:47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M6">
        <v>1988</v>
      </c>
      <c r="N6">
        <v>1991</v>
      </c>
      <c r="O6">
        <v>1994</v>
      </c>
      <c r="P6">
        <v>1998</v>
      </c>
      <c r="Q6">
        <v>2002</v>
      </c>
      <c r="R6">
        <v>2006</v>
      </c>
      <c r="Z6" s="5"/>
      <c r="AA6" t="s">
        <v>7</v>
      </c>
      <c r="AB6" t="s">
        <v>8</v>
      </c>
      <c r="AC6" t="s">
        <v>9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</row>
    <row r="7" spans="3:47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4.4278260869565216</v>
      </c>
      <c r="I7" s="3">
        <f>'[1]3DNAICS'!O402</f>
        <v>7.1543307086614174</v>
      </c>
      <c r="L7" t="s">
        <v>7</v>
      </c>
      <c r="M7" s="3">
        <f t="shared" ref="M7:M27" si="0">D7</f>
        <v>2.9</v>
      </c>
      <c r="N7" s="3">
        <f t="shared" ref="N7:N27" si="1">E7</f>
        <v>2.5338983050847457</v>
      </c>
      <c r="O7" s="3">
        <f t="shared" ref="O7:O27" si="2">F7</f>
        <v>2.8335974643423136</v>
      </c>
      <c r="P7" s="3">
        <f t="shared" ref="P7:P27" si="3">G7</f>
        <v>2.936619718309859</v>
      </c>
      <c r="Q7" s="3">
        <f t="shared" ref="Q7:Q27" si="4">H7</f>
        <v>4.4278260869565216</v>
      </c>
      <c r="R7" s="3">
        <f t="shared" ref="R7:R27" si="5">I7</f>
        <v>7.1543307086614174</v>
      </c>
      <c r="S7" s="3"/>
      <c r="T7" s="3"/>
      <c r="U7" s="3"/>
      <c r="V7" s="3"/>
      <c r="W7" s="3"/>
      <c r="X7" s="3"/>
      <c r="Y7" s="3"/>
      <c r="Z7">
        <v>1985</v>
      </c>
      <c r="AA7">
        <f t="array" ref="AA7:AU15">TRANSPOSE(O33:W53)</f>
        <v>6.73</v>
      </c>
      <c r="AB7">
        <v>8.51</v>
      </c>
      <c r="AC7">
        <v>6.79</v>
      </c>
      <c r="AD7">
        <v>6.79</v>
      </c>
      <c r="AE7">
        <v>7.68</v>
      </c>
      <c r="AF7">
        <v>7.43</v>
      </c>
      <c r="AG7">
        <v>6.92</v>
      </c>
      <c r="AH7">
        <v>7.54</v>
      </c>
      <c r="AI7">
        <v>9.9499999999999993</v>
      </c>
      <c r="AJ7">
        <v>5.08</v>
      </c>
      <c r="AK7">
        <v>5.18</v>
      </c>
      <c r="AL7">
        <v>8.1999999999999993</v>
      </c>
      <c r="AM7">
        <v>6.92</v>
      </c>
      <c r="AN7">
        <v>6.47</v>
      </c>
      <c r="AO7">
        <v>8.85</v>
      </c>
      <c r="AP7">
        <v>8.8699999999999992</v>
      </c>
      <c r="AQ7">
        <v>6.6579999999999995</v>
      </c>
      <c r="AR7">
        <v>7.54</v>
      </c>
      <c r="AS7">
        <v>7.06</v>
      </c>
      <c r="AT7">
        <v>7.35</v>
      </c>
      <c r="AU7">
        <v>10</v>
      </c>
    </row>
    <row r="8" spans="3:47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L8" t="s">
        <v>8</v>
      </c>
      <c r="M8" s="3">
        <f t="shared" si="0"/>
        <v>4</v>
      </c>
      <c r="N8" s="3">
        <f t="shared" si="1"/>
        <v>3.5</v>
      </c>
      <c r="O8" s="3">
        <f t="shared" si="2"/>
        <v>2.5188002926115582</v>
      </c>
      <c r="P8" s="3">
        <f t="shared" si="3"/>
        <v>3.2444444444444445</v>
      </c>
      <c r="Q8" s="3">
        <f t="shared" si="4"/>
        <v>4.3695652173913047</v>
      </c>
      <c r="R8" s="3">
        <f t="shared" si="5"/>
        <v>9.3414634146341466</v>
      </c>
      <c r="S8" s="3"/>
      <c r="T8" s="3"/>
      <c r="U8" s="3"/>
      <c r="V8" s="3"/>
      <c r="W8" s="3"/>
      <c r="X8" s="3"/>
      <c r="Y8" s="3"/>
      <c r="Z8">
        <v>1988</v>
      </c>
      <c r="AA8">
        <v>6.72</v>
      </c>
      <c r="AB8">
        <v>7</v>
      </c>
      <c r="AC8">
        <v>4.59</v>
      </c>
      <c r="AD8">
        <v>4.59</v>
      </c>
      <c r="AE8">
        <v>6.77</v>
      </c>
      <c r="AF8">
        <v>6.79</v>
      </c>
      <c r="AG8">
        <v>5.38</v>
      </c>
      <c r="AH8">
        <v>5.98</v>
      </c>
      <c r="AI8">
        <v>6.62</v>
      </c>
      <c r="AJ8">
        <v>3.92</v>
      </c>
      <c r="AK8">
        <v>5.25</v>
      </c>
      <c r="AL8">
        <v>7</v>
      </c>
      <c r="AM8">
        <v>5.01</v>
      </c>
      <c r="AN8">
        <v>4.87</v>
      </c>
      <c r="AO8">
        <v>6.37</v>
      </c>
      <c r="AP8">
        <v>6.67</v>
      </c>
      <c r="AQ8">
        <v>5.1889999999999992</v>
      </c>
      <c r="AR8">
        <v>5.81</v>
      </c>
      <c r="AS8">
        <v>5.5</v>
      </c>
      <c r="AT8">
        <v>6.19</v>
      </c>
      <c r="AU8">
        <v>7.65</v>
      </c>
    </row>
    <row r="9" spans="3:47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4.6621621621621623</v>
      </c>
      <c r="I9" s="3">
        <f>'[1]3DNAICS'!O404</f>
        <v>8.8461538461538467</v>
      </c>
      <c r="L9" t="s">
        <v>9</v>
      </c>
      <c r="M9" s="3">
        <f t="shared" si="0"/>
        <v>3.41</v>
      </c>
      <c r="N9" s="3">
        <f t="shared" si="1"/>
        <v>3.074074074074074</v>
      </c>
      <c r="O9" s="3">
        <f t="shared" si="2"/>
        <v>3.4444444444444442</v>
      </c>
      <c r="P9" s="3">
        <f t="shared" si="3"/>
        <v>3.320388349514563</v>
      </c>
      <c r="Q9" s="3">
        <f t="shared" si="4"/>
        <v>4.6621621621621623</v>
      </c>
      <c r="R9" s="3">
        <f t="shared" si="5"/>
        <v>8.8461538461538467</v>
      </c>
      <c r="S9" s="3"/>
      <c r="T9" s="3"/>
      <c r="U9" s="3"/>
      <c r="V9" s="3"/>
      <c r="W9" s="3"/>
      <c r="X9" s="3"/>
      <c r="Y9" s="3"/>
      <c r="Z9">
        <v>1991</v>
      </c>
      <c r="AA9" s="3">
        <v>7.5960000000000001</v>
      </c>
      <c r="AB9" s="3">
        <v>7.2510000000000003</v>
      </c>
      <c r="AC9" s="3">
        <v>7.2510000000000003</v>
      </c>
      <c r="AD9" s="3">
        <v>6.1539999999999999</v>
      </c>
      <c r="AE9" s="3">
        <v>7.86</v>
      </c>
      <c r="AF9" s="3">
        <v>8.2919999999999998</v>
      </c>
      <c r="AG9">
        <v>6.399</v>
      </c>
      <c r="AH9">
        <v>7.0640000000000001</v>
      </c>
      <c r="AI9">
        <v>9.5489999999999995</v>
      </c>
      <c r="AJ9">
        <v>4.6029999999999998</v>
      </c>
      <c r="AK9">
        <v>4.8289999999999997</v>
      </c>
      <c r="AL9">
        <v>7.9589999999999996</v>
      </c>
      <c r="AM9">
        <v>8.0649999999999995</v>
      </c>
      <c r="AN9">
        <v>5.23</v>
      </c>
      <c r="AO9">
        <v>8.1920000000000002</v>
      </c>
      <c r="AP9">
        <v>7.7130000000000001</v>
      </c>
      <c r="AQ9">
        <v>7.6521999999999997</v>
      </c>
      <c r="AR9">
        <v>7.2789999999999999</v>
      </c>
      <c r="AS9">
        <v>7.1109999999999998</v>
      </c>
      <c r="AT9">
        <v>8.548</v>
      </c>
      <c r="AU9">
        <v>10.032999999999999</v>
      </c>
    </row>
    <row r="10" spans="3:47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3.6666666666666665</v>
      </c>
      <c r="H10" s="3">
        <f>'[1]3DNAICS'!O321</f>
        <v>4.4137931034482758</v>
      </c>
      <c r="I10" s="3">
        <f>'[1]3DNAICS'!O405</f>
        <v>9.3260869565217384</v>
      </c>
      <c r="L10" t="s">
        <v>10</v>
      </c>
      <c r="M10" s="3">
        <f t="shared" si="0"/>
        <v>3.41</v>
      </c>
      <c r="N10" s="3">
        <f t="shared" si="1"/>
        <v>3.074074074074074</v>
      </c>
      <c r="O10" s="3">
        <f t="shared" si="2"/>
        <v>3.4444444444444442</v>
      </c>
      <c r="P10" s="3">
        <f t="shared" si="3"/>
        <v>3.6666666666666665</v>
      </c>
      <c r="Q10" s="3">
        <f t="shared" si="4"/>
        <v>4.4137931034482758</v>
      </c>
      <c r="R10" s="3">
        <f t="shared" si="5"/>
        <v>9.3260869565217384</v>
      </c>
      <c r="S10" s="3"/>
      <c r="T10" s="3"/>
      <c r="U10" s="3"/>
      <c r="V10" s="3"/>
      <c r="W10" s="3"/>
      <c r="X10" s="3"/>
      <c r="Y10" s="3"/>
      <c r="Z10">
        <v>1994</v>
      </c>
      <c r="AA10" s="3">
        <v>7.15</v>
      </c>
      <c r="AB10" s="3">
        <v>6.87</v>
      </c>
      <c r="AC10" s="3">
        <v>5.77</v>
      </c>
      <c r="AD10" s="3">
        <v>5.77</v>
      </c>
      <c r="AE10" s="3">
        <v>8.01</v>
      </c>
      <c r="AF10" s="3">
        <v>8.36</v>
      </c>
      <c r="AG10">
        <v>6.56</v>
      </c>
      <c r="AH10">
        <v>7.18</v>
      </c>
      <c r="AI10">
        <v>8.4600000000000009</v>
      </c>
      <c r="AJ10">
        <v>5.45</v>
      </c>
      <c r="AK10">
        <v>4.71</v>
      </c>
      <c r="AL10">
        <v>8.61</v>
      </c>
      <c r="AM10">
        <v>7.4</v>
      </c>
      <c r="AN10">
        <v>7</v>
      </c>
      <c r="AO10">
        <v>9.4499999999999993</v>
      </c>
      <c r="AP10">
        <v>10.02</v>
      </c>
      <c r="AQ10">
        <v>5.5270000000000001</v>
      </c>
      <c r="AR10">
        <v>6.28</v>
      </c>
      <c r="AS10">
        <v>8.67</v>
      </c>
      <c r="AT10">
        <v>9.42</v>
      </c>
      <c r="AU10">
        <v>7.38</v>
      </c>
    </row>
    <row r="11" spans="3:47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10</v>
      </c>
      <c r="L11" t="s">
        <v>11</v>
      </c>
      <c r="M11" s="3">
        <f t="shared" si="0"/>
        <v>4.18</v>
      </c>
      <c r="N11" s="3">
        <f t="shared" si="1"/>
        <v>3.736842105263158</v>
      </c>
      <c r="O11" s="3">
        <f t="shared" si="2"/>
        <v>4.08</v>
      </c>
      <c r="P11" s="3">
        <f t="shared" si="3"/>
        <v>3.7826086956521738</v>
      </c>
      <c r="Q11" s="3">
        <f t="shared" si="4"/>
        <v>5.3125</v>
      </c>
      <c r="R11" s="3">
        <f t="shared" si="5"/>
        <v>10</v>
      </c>
      <c r="S11" s="3"/>
      <c r="T11" s="3"/>
      <c r="U11" s="3"/>
      <c r="V11" s="3"/>
      <c r="W11" s="3"/>
      <c r="X11" s="3"/>
      <c r="Y11" s="3"/>
      <c r="Z11">
        <v>1998</v>
      </c>
      <c r="AA11" s="3">
        <v>7.47</v>
      </c>
      <c r="AB11" s="3">
        <v>6.77</v>
      </c>
      <c r="AC11" s="3">
        <v>5.93</v>
      </c>
      <c r="AD11" s="3">
        <v>8.35</v>
      </c>
      <c r="AE11" s="3">
        <v>6.62</v>
      </c>
      <c r="AF11" s="3">
        <v>8.25</v>
      </c>
      <c r="AG11">
        <v>7.18</v>
      </c>
      <c r="AH11">
        <v>7.28</v>
      </c>
      <c r="AI11">
        <v>8.6</v>
      </c>
      <c r="AJ11">
        <v>4.29</v>
      </c>
      <c r="AK11">
        <v>4.4400000000000004</v>
      </c>
      <c r="AL11">
        <v>9.06</v>
      </c>
      <c r="AM11">
        <v>8.57</v>
      </c>
      <c r="AN11">
        <v>7.5</v>
      </c>
      <c r="AO11">
        <v>8.83</v>
      </c>
      <c r="AP11">
        <v>7.65</v>
      </c>
      <c r="AQ11">
        <v>7.9</v>
      </c>
      <c r="AR11">
        <v>8</v>
      </c>
      <c r="AS11">
        <v>8.0500000000000007</v>
      </c>
      <c r="AT11">
        <v>7.82</v>
      </c>
      <c r="AU11">
        <v>12.94</v>
      </c>
    </row>
    <row r="12" spans="3:47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L12" t="s">
        <v>12</v>
      </c>
      <c r="M12" s="3">
        <f t="shared" si="0"/>
        <v>3.4</v>
      </c>
      <c r="N12" s="3">
        <f t="shared" si="1"/>
        <v>3</v>
      </c>
      <c r="O12" s="3">
        <f t="shared" si="2"/>
        <v>2.5188002926115582</v>
      </c>
      <c r="P12" s="3">
        <f t="shared" si="3"/>
        <v>4</v>
      </c>
      <c r="Q12" s="3">
        <f t="shared" si="4"/>
        <v>4.75</v>
      </c>
      <c r="R12" s="3">
        <f t="shared" si="5"/>
        <v>14</v>
      </c>
      <c r="S12" s="3"/>
      <c r="T12" s="3"/>
      <c r="U12" s="3"/>
      <c r="V12" s="3"/>
      <c r="W12" s="3"/>
      <c r="X12" s="3"/>
      <c r="Y12" s="3"/>
      <c r="Z12">
        <v>2002</v>
      </c>
      <c r="AA12" s="3">
        <v>8.31</v>
      </c>
      <c r="AB12" s="3">
        <v>9.15</v>
      </c>
      <c r="AC12" s="3">
        <v>9.35</v>
      </c>
      <c r="AD12" s="3">
        <v>9.1</v>
      </c>
      <c r="AE12" s="3">
        <v>12.07</v>
      </c>
      <c r="AF12" s="3">
        <v>10.65</v>
      </c>
      <c r="AG12">
        <v>8.7100000000000009</v>
      </c>
      <c r="AH12">
        <v>8.9700000000000006</v>
      </c>
      <c r="AI12">
        <v>11.68</v>
      </c>
      <c r="AJ12">
        <v>6.68</v>
      </c>
      <c r="AK12">
        <v>5.77</v>
      </c>
      <c r="AL12">
        <v>11.26</v>
      </c>
      <c r="AM12">
        <v>10.210000000000001</v>
      </c>
      <c r="AN12">
        <v>8.98</v>
      </c>
      <c r="AO12">
        <v>12.66</v>
      </c>
      <c r="AP12">
        <v>10.7</v>
      </c>
      <c r="AQ12">
        <v>9.4700000000000006</v>
      </c>
      <c r="AR12">
        <v>10.87</v>
      </c>
      <c r="AS12">
        <v>9.44</v>
      </c>
      <c r="AT12">
        <v>10.220000000000001</v>
      </c>
      <c r="AU12">
        <v>12.17</v>
      </c>
    </row>
    <row r="13" spans="3:47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7.3604651162790695</v>
      </c>
      <c r="L13" t="s">
        <v>13</v>
      </c>
      <c r="M13" s="3">
        <f t="shared" si="0"/>
        <v>3.57</v>
      </c>
      <c r="N13" s="3">
        <f t="shared" si="1"/>
        <v>3.0975609756097562</v>
      </c>
      <c r="O13" s="3">
        <f t="shared" si="2"/>
        <v>3.0625</v>
      </c>
      <c r="P13" s="3">
        <f t="shared" si="3"/>
        <v>2.9863013698630136</v>
      </c>
      <c r="Q13" s="3">
        <f t="shared" si="4"/>
        <v>4.7719298245614032</v>
      </c>
      <c r="R13" s="3">
        <f t="shared" si="5"/>
        <v>7.3604651162790695</v>
      </c>
      <c r="S13" s="3"/>
      <c r="T13" s="3"/>
      <c r="U13" s="3"/>
      <c r="V13" s="3"/>
      <c r="W13" s="3"/>
      <c r="X13" s="3"/>
      <c r="Z13">
        <v>2006</v>
      </c>
      <c r="AA13" s="3">
        <v>17.13</v>
      </c>
      <c r="AB13" s="3">
        <v>18.39</v>
      </c>
      <c r="AC13" s="3">
        <v>20.010000000000002</v>
      </c>
      <c r="AD13" s="3">
        <v>19</v>
      </c>
      <c r="AE13" s="3">
        <v>17.739999999999998</v>
      </c>
      <c r="AF13" s="3">
        <v>14.99</v>
      </c>
      <c r="AG13">
        <v>13.22</v>
      </c>
      <c r="AH13">
        <v>17.559999999999999</v>
      </c>
      <c r="AI13">
        <v>19.010000000000002</v>
      </c>
      <c r="AJ13">
        <v>20.13</v>
      </c>
      <c r="AK13">
        <v>13.06</v>
      </c>
      <c r="AL13">
        <v>17.63</v>
      </c>
      <c r="AM13">
        <v>15.13</v>
      </c>
      <c r="AN13">
        <v>14.6</v>
      </c>
      <c r="AO13">
        <v>16.66</v>
      </c>
      <c r="AP13">
        <v>16.73</v>
      </c>
      <c r="AQ13">
        <v>18.059999999999999</v>
      </c>
      <c r="AR13">
        <v>20.58</v>
      </c>
      <c r="AS13">
        <v>13.57</v>
      </c>
      <c r="AT13">
        <v>17.87</v>
      </c>
      <c r="AU13">
        <v>18.760000000000002</v>
      </c>
    </row>
    <row r="14" spans="3:47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L14" t="s">
        <v>14</v>
      </c>
      <c r="M14" s="3">
        <f t="shared" si="0"/>
        <v>2.48</v>
      </c>
      <c r="N14" s="3">
        <f t="shared" si="1"/>
        <v>2.148842777334397</v>
      </c>
      <c r="O14" s="3">
        <f t="shared" si="2"/>
        <v>2.4504347826086956</v>
      </c>
      <c r="P14" s="3">
        <f t="shared" si="3"/>
        <v>2.6365187713310578</v>
      </c>
      <c r="Q14" s="3">
        <f t="shared" si="4"/>
        <v>4.1488095238095237</v>
      </c>
      <c r="R14" s="3">
        <f t="shared" si="5"/>
        <v>8.4177215189873422</v>
      </c>
      <c r="S14" s="3"/>
      <c r="T14" s="3"/>
      <c r="U14" s="3"/>
      <c r="V14" s="3"/>
      <c r="W14" s="3"/>
      <c r="X14" s="3"/>
      <c r="Z14">
        <v>2010</v>
      </c>
      <c r="AA14">
        <v>19.04</v>
      </c>
      <c r="AB14">
        <v>20.32</v>
      </c>
      <c r="AC14">
        <v>17.899999999999999</v>
      </c>
      <c r="AD14">
        <v>18.53</v>
      </c>
      <c r="AE14">
        <v>23.11</v>
      </c>
      <c r="AF14">
        <v>22.2</v>
      </c>
      <c r="AG14">
        <v>19.46</v>
      </c>
      <c r="AH14">
        <v>20.43</v>
      </c>
      <c r="AI14">
        <v>19.21</v>
      </c>
      <c r="AJ14">
        <v>19.82</v>
      </c>
      <c r="AK14">
        <v>13.98</v>
      </c>
      <c r="AL14">
        <v>18.12</v>
      </c>
      <c r="AM14">
        <v>18.91</v>
      </c>
      <c r="AN14">
        <v>16.53</v>
      </c>
      <c r="AO14">
        <v>22.17</v>
      </c>
      <c r="AP14">
        <v>20.82</v>
      </c>
      <c r="AQ14">
        <v>24.93</v>
      </c>
      <c r="AR14">
        <v>18.22</v>
      </c>
      <c r="AS14">
        <v>20.86</v>
      </c>
      <c r="AT14">
        <v>20.91</v>
      </c>
      <c r="AU14">
        <v>23.65</v>
      </c>
    </row>
    <row r="15" spans="3:47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L15" t="s">
        <v>15</v>
      </c>
      <c r="M15" s="3">
        <f t="shared" si="0"/>
        <v>4</v>
      </c>
      <c r="N15" s="3">
        <f t="shared" si="1"/>
        <v>3.6041666666666665</v>
      </c>
      <c r="O15" s="3">
        <f t="shared" si="2"/>
        <v>4.041666666666667</v>
      </c>
      <c r="P15" s="3">
        <f t="shared" si="3"/>
        <v>3.8409090909090908</v>
      </c>
      <c r="Q15" s="3">
        <f t="shared" si="4"/>
        <v>4.9782608695652177</v>
      </c>
      <c r="R15" s="3">
        <f t="shared" si="5"/>
        <v>8.2564102564102573</v>
      </c>
      <c r="S15" s="3"/>
      <c r="T15" s="3"/>
      <c r="U15" s="3"/>
      <c r="V15" s="3"/>
      <c r="W15" s="3"/>
      <c r="X15" s="3"/>
      <c r="Z15">
        <v>2014</v>
      </c>
      <c r="AA15">
        <v>19.309999999999999</v>
      </c>
      <c r="AB15">
        <v>21.12</v>
      </c>
      <c r="AC15">
        <v>18.579999999999998</v>
      </c>
      <c r="AD15">
        <v>18.16</v>
      </c>
      <c r="AE15">
        <v>21.17</v>
      </c>
      <c r="AF15">
        <v>19.13</v>
      </c>
      <c r="AG15">
        <v>21</v>
      </c>
      <c r="AH15">
        <v>19.97</v>
      </c>
      <c r="AI15">
        <v>19.920000000000002</v>
      </c>
      <c r="AJ15">
        <v>18.489999999999998</v>
      </c>
      <c r="AK15">
        <v>12.04</v>
      </c>
      <c r="AL15">
        <v>22.05</v>
      </c>
      <c r="AM15">
        <v>22.63</v>
      </c>
      <c r="AN15">
        <v>18.48</v>
      </c>
      <c r="AO15">
        <v>20.14</v>
      </c>
      <c r="AP15">
        <v>22.19</v>
      </c>
      <c r="AQ15">
        <v>23.38</v>
      </c>
      <c r="AR15">
        <v>14.34</v>
      </c>
      <c r="AS15">
        <v>24.24</v>
      </c>
      <c r="AT15">
        <v>22.97</v>
      </c>
      <c r="AU15">
        <v>24.95</v>
      </c>
    </row>
    <row r="16" spans="3:47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L16" t="s">
        <v>16</v>
      </c>
      <c r="M16" s="3">
        <f t="shared" si="0"/>
        <v>2.0499999999999998</v>
      </c>
      <c r="N16" s="3">
        <f t="shared" si="1"/>
        <v>1.798329355608592</v>
      </c>
      <c r="O16" s="3">
        <f t="shared" si="2"/>
        <v>2.1344019728729964</v>
      </c>
      <c r="P16" s="3">
        <f t="shared" si="3"/>
        <v>2.1410129096325718</v>
      </c>
      <c r="Q16" s="3">
        <f t="shared" si="4"/>
        <v>3.5421412300683373</v>
      </c>
      <c r="R16" s="3">
        <f t="shared" si="5"/>
        <v>7.0694935217903412</v>
      </c>
      <c r="S16" s="3"/>
      <c r="T16" s="3"/>
      <c r="U16" s="3"/>
      <c r="V16" s="3"/>
      <c r="W16" s="3"/>
      <c r="X16" s="3"/>
    </row>
    <row r="17" spans="3:47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8.9533715925394546</v>
      </c>
      <c r="L17" t="s">
        <v>17</v>
      </c>
      <c r="M17" s="3">
        <f t="shared" si="0"/>
        <v>1.94</v>
      </c>
      <c r="N17" s="3">
        <f t="shared" si="1"/>
        <v>1.6706976850271993</v>
      </c>
      <c r="O17" s="3">
        <f t="shared" si="2"/>
        <v>2.0856364344102762</v>
      </c>
      <c r="P17" s="3">
        <f t="shared" si="3"/>
        <v>2.1447028423772609</v>
      </c>
      <c r="Q17" s="3">
        <f t="shared" si="4"/>
        <v>3.2284351972258345</v>
      </c>
      <c r="R17" s="3">
        <f t="shared" si="5"/>
        <v>8.9533715925394546</v>
      </c>
      <c r="S17" s="3"/>
      <c r="T17" s="3"/>
      <c r="U17" s="3"/>
      <c r="V17" s="3"/>
      <c r="W17" s="3"/>
      <c r="X17" s="3"/>
    </row>
    <row r="18" spans="3:47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9.0393700787401574</v>
      </c>
      <c r="L18" t="s">
        <v>18</v>
      </c>
      <c r="M18" s="3">
        <f t="shared" si="0"/>
        <v>3.14</v>
      </c>
      <c r="N18" s="3">
        <f t="shared" si="1"/>
        <v>3.1354166666666665</v>
      </c>
      <c r="O18" s="3">
        <f t="shared" si="2"/>
        <v>3.5272727272727273</v>
      </c>
      <c r="P18" s="3">
        <f t="shared" si="3"/>
        <v>3.4761904761904763</v>
      </c>
      <c r="Q18" s="3">
        <f t="shared" si="4"/>
        <v>5</v>
      </c>
      <c r="R18" s="3">
        <f t="shared" si="5"/>
        <v>9.0393700787401574</v>
      </c>
      <c r="S18" s="3"/>
      <c r="T18" s="3"/>
      <c r="U18" s="3"/>
      <c r="V18" s="3"/>
      <c r="W18" s="3"/>
      <c r="X18" s="3"/>
    </row>
    <row r="19" spans="3:47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4.2114014251781473</v>
      </c>
      <c r="I19" s="3">
        <f>'[1]3DNAICS'!O414</f>
        <v>8.3333333333333339</v>
      </c>
      <c r="L19" t="s">
        <v>19</v>
      </c>
      <c r="M19" s="3">
        <f t="shared" si="0"/>
        <v>2.74</v>
      </c>
      <c r="N19" s="3">
        <f t="shared" si="1"/>
        <v>2.5223097112860891</v>
      </c>
      <c r="O19" s="3">
        <f t="shared" si="2"/>
        <v>2.7847222222222223</v>
      </c>
      <c r="P19" s="3">
        <f t="shared" si="3"/>
        <v>2.9054054054054053</v>
      </c>
      <c r="Q19" s="3">
        <f t="shared" si="4"/>
        <v>4.2114014251781473</v>
      </c>
      <c r="R19" s="3">
        <f t="shared" si="5"/>
        <v>8.3333333333333339</v>
      </c>
      <c r="S19" s="3"/>
      <c r="T19" s="3"/>
      <c r="U19" s="3"/>
      <c r="V19" s="3"/>
      <c r="W19" s="3"/>
      <c r="X19" s="3"/>
    </row>
    <row r="20" spans="3:47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L20" t="s">
        <v>20</v>
      </c>
      <c r="M20" s="3">
        <f t="shared" si="0"/>
        <v>2.69</v>
      </c>
      <c r="N20" s="3">
        <f t="shared" si="1"/>
        <v>2.4759887005649719</v>
      </c>
      <c r="O20" s="3">
        <f t="shared" si="2"/>
        <v>2.6942046855733661</v>
      </c>
      <c r="P20" s="3">
        <f t="shared" si="3"/>
        <v>2.889603429796356</v>
      </c>
      <c r="Q20" s="3">
        <f t="shared" si="4"/>
        <v>4.078125</v>
      </c>
      <c r="R20" s="3">
        <f t="shared" si="5"/>
        <v>8.3971282051282046</v>
      </c>
      <c r="S20" s="3"/>
      <c r="T20" s="3"/>
      <c r="U20" s="3"/>
      <c r="V20" s="3"/>
      <c r="W20" s="3"/>
      <c r="X20" s="3"/>
      <c r="Z20">
        <v>1983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3:47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L21" t="s">
        <v>21</v>
      </c>
      <c r="M21" s="3">
        <f t="shared" si="0"/>
        <v>3.53</v>
      </c>
      <c r="N21" s="3">
        <f t="shared" si="1"/>
        <v>3.3714285714285714</v>
      </c>
      <c r="O21" s="3">
        <f t="shared" si="2"/>
        <v>3.4454545454545453</v>
      </c>
      <c r="P21" s="3">
        <f t="shared" si="3"/>
        <v>3.4854771784232366</v>
      </c>
      <c r="Q21" s="3">
        <f t="shared" si="4"/>
        <v>4.9190476190476193</v>
      </c>
      <c r="R21" s="3">
        <f t="shared" si="5"/>
        <v>8.9</v>
      </c>
      <c r="S21" s="3"/>
      <c r="T21" s="3"/>
      <c r="U21" s="3"/>
      <c r="V21" s="3"/>
      <c r="W21" s="3"/>
      <c r="X21" s="3"/>
      <c r="Z21">
        <f>Z20+1</f>
        <v>1984</v>
      </c>
    </row>
    <row r="22" spans="3:47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L22" t="s">
        <v>22</v>
      </c>
      <c r="M22" s="3">
        <f t="shared" si="0"/>
        <v>3.56</v>
      </c>
      <c r="N22" s="3">
        <f t="shared" si="1"/>
        <v>3.4587155963302751</v>
      </c>
      <c r="O22" s="3">
        <f t="shared" si="2"/>
        <v>3.6846846846846848</v>
      </c>
      <c r="P22" s="3">
        <f t="shared" si="3"/>
        <v>3.6464646464646466</v>
      </c>
      <c r="Q22" s="3">
        <f t="shared" si="4"/>
        <v>5.2682926829268295</v>
      </c>
      <c r="R22" s="3">
        <f t="shared" si="5"/>
        <v>12.119047619047619</v>
      </c>
      <c r="S22" s="3"/>
      <c r="T22" s="3"/>
      <c r="U22" s="3"/>
      <c r="V22" s="3"/>
      <c r="W22" s="3"/>
      <c r="X22" s="3"/>
      <c r="Z22">
        <f t="shared" ref="Z22:Z46" si="6">Z21+1</f>
        <v>1985</v>
      </c>
      <c r="AA22">
        <f>AA7</f>
        <v>6.73</v>
      </c>
      <c r="AB22">
        <f>AB7</f>
        <v>8.51</v>
      </c>
      <c r="AC22">
        <f>AC7</f>
        <v>6.79</v>
      </c>
      <c r="AD22">
        <f>AD7</f>
        <v>6.79</v>
      </c>
      <c r="AE22">
        <f>AE7</f>
        <v>7.68</v>
      </c>
      <c r="AF22">
        <f>AF7</f>
        <v>7.43</v>
      </c>
      <c r="AG22">
        <f>AG7</f>
        <v>6.92</v>
      </c>
      <c r="AH22">
        <f>AH7</f>
        <v>7.54</v>
      </c>
      <c r="AI22">
        <f>AI7</f>
        <v>9.9499999999999993</v>
      </c>
      <c r="AJ22">
        <f>AJ7</f>
        <v>5.08</v>
      </c>
      <c r="AK22">
        <f>AK7</f>
        <v>5.18</v>
      </c>
      <c r="AL22">
        <f>AL7</f>
        <v>8.1999999999999993</v>
      </c>
      <c r="AM22">
        <f>AM7</f>
        <v>6.92</v>
      </c>
      <c r="AN22">
        <f>AN7</f>
        <v>6.47</v>
      </c>
      <c r="AO22">
        <f>AO7</f>
        <v>8.85</v>
      </c>
      <c r="AP22">
        <f>AP7</f>
        <v>8.8699999999999992</v>
      </c>
      <c r="AQ22">
        <f>AQ7</f>
        <v>6.6579999999999995</v>
      </c>
      <c r="AR22">
        <f>AR7</f>
        <v>7.54</v>
      </c>
      <c r="AS22">
        <f>AS7</f>
        <v>7.06</v>
      </c>
      <c r="AT22">
        <f>AT7</f>
        <v>7.35</v>
      </c>
      <c r="AU22">
        <f>AU7</f>
        <v>10</v>
      </c>
    </row>
    <row r="23" spans="3:47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L23" t="s">
        <v>23</v>
      </c>
      <c r="M23" s="3">
        <f t="shared" si="0"/>
        <v>3.75</v>
      </c>
      <c r="N23" s="3">
        <f t="shared" si="1"/>
        <v>3.4615384615384617</v>
      </c>
      <c r="O23" s="3">
        <f t="shared" si="2"/>
        <v>3.7931034482758621</v>
      </c>
      <c r="P23" s="3">
        <f t="shared" si="3"/>
        <v>3.6875</v>
      </c>
      <c r="Q23" s="3">
        <f t="shared" si="4"/>
        <v>5.4923076923076923</v>
      </c>
      <c r="R23" s="3">
        <f t="shared" si="5"/>
        <v>9.4</v>
      </c>
      <c r="S23" s="3"/>
      <c r="T23" s="3"/>
      <c r="U23" s="3"/>
      <c r="V23" s="3"/>
      <c r="W23" s="3"/>
      <c r="X23" s="3"/>
      <c r="Z23">
        <f t="shared" si="6"/>
        <v>1986</v>
      </c>
    </row>
    <row r="24" spans="3:47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9.6097560975609753</v>
      </c>
      <c r="L24" t="s">
        <v>24</v>
      </c>
      <c r="M24" s="3">
        <f t="shared" si="0"/>
        <v>3.36</v>
      </c>
      <c r="N24" s="3">
        <f t="shared" si="1"/>
        <v>3.3291139240506329</v>
      </c>
      <c r="O24" s="3">
        <f t="shared" si="2"/>
        <v>3.5454545454545454</v>
      </c>
      <c r="P24" s="3">
        <f t="shared" si="3"/>
        <v>3.3773584905660377</v>
      </c>
      <c r="Q24" s="3">
        <f t="shared" si="4"/>
        <v>4.9056603773584904</v>
      </c>
      <c r="R24" s="3">
        <f t="shared" si="5"/>
        <v>9.6097560975609753</v>
      </c>
      <c r="S24" s="3"/>
      <c r="T24" s="3"/>
      <c r="U24" s="3"/>
      <c r="V24" s="3"/>
      <c r="W24" s="3"/>
      <c r="X24" s="3"/>
      <c r="Z24">
        <f t="shared" si="6"/>
        <v>1987</v>
      </c>
    </row>
    <row r="25" spans="3:47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L25" t="s">
        <v>25</v>
      </c>
      <c r="M25" s="3">
        <f t="shared" si="0"/>
        <v>2.96</v>
      </c>
      <c r="N25" s="3">
        <f t="shared" si="1"/>
        <v>2.9849624060150375</v>
      </c>
      <c r="O25" s="3">
        <f t="shared" si="2"/>
        <v>3.2738853503184715</v>
      </c>
      <c r="P25" s="3">
        <f t="shared" si="3"/>
        <v>3.2264150943396226</v>
      </c>
      <c r="Q25" s="3">
        <f t="shared" si="4"/>
        <v>4.2315270935960587</v>
      </c>
      <c r="R25" s="3">
        <f t="shared" si="5"/>
        <v>6.9598393574297193</v>
      </c>
      <c r="S25" s="3"/>
      <c r="T25" s="3"/>
      <c r="U25" s="3"/>
      <c r="V25" s="3"/>
      <c r="W25" s="3"/>
      <c r="X25" s="3"/>
      <c r="Z25">
        <f t="shared" si="6"/>
        <v>1988</v>
      </c>
      <c r="AA25">
        <f>AA8</f>
        <v>6.72</v>
      </c>
      <c r="AB25">
        <f>AB8</f>
        <v>7</v>
      </c>
      <c r="AC25">
        <f>AC8</f>
        <v>4.59</v>
      </c>
      <c r="AD25">
        <f>AD8</f>
        <v>4.59</v>
      </c>
      <c r="AE25">
        <f>AE8</f>
        <v>6.77</v>
      </c>
      <c r="AF25">
        <f>AF8</f>
        <v>6.79</v>
      </c>
      <c r="AG25">
        <f>AG8</f>
        <v>5.38</v>
      </c>
      <c r="AH25">
        <f>AH8</f>
        <v>5.98</v>
      </c>
      <c r="AI25">
        <f>AI8</f>
        <v>6.62</v>
      </c>
      <c r="AJ25">
        <f>AJ8</f>
        <v>3.92</v>
      </c>
      <c r="AK25">
        <f>AK8</f>
        <v>5.25</v>
      </c>
      <c r="AL25">
        <f>AL8</f>
        <v>7</v>
      </c>
      <c r="AM25">
        <f>AM8</f>
        <v>5.01</v>
      </c>
      <c r="AN25">
        <f>AN8</f>
        <v>4.87</v>
      </c>
      <c r="AO25">
        <f>AO8</f>
        <v>6.37</v>
      </c>
      <c r="AP25">
        <f>AP8</f>
        <v>6.67</v>
      </c>
      <c r="AQ25">
        <f>AQ8</f>
        <v>5.1889999999999992</v>
      </c>
      <c r="AR25">
        <f>AR8</f>
        <v>5.81</v>
      </c>
      <c r="AS25">
        <f>AS8</f>
        <v>5.5</v>
      </c>
      <c r="AT25">
        <f>AT8</f>
        <v>6.19</v>
      </c>
      <c r="AU25">
        <f>AU8</f>
        <v>7.65</v>
      </c>
    </row>
    <row r="26" spans="3:47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L26" t="s">
        <v>26</v>
      </c>
      <c r="M26" s="3">
        <f t="shared" si="0"/>
        <v>3.83</v>
      </c>
      <c r="N26" s="3">
        <f t="shared" si="1"/>
        <v>3.6315789473684212</v>
      </c>
      <c r="O26" s="3">
        <f t="shared" si="2"/>
        <v>3.7916666666666665</v>
      </c>
      <c r="P26" s="3">
        <f t="shared" si="3"/>
        <v>4.1481481481481479</v>
      </c>
      <c r="Q26" s="3">
        <f t="shared" si="4"/>
        <v>5.16</v>
      </c>
      <c r="R26" s="3">
        <f t="shared" si="5"/>
        <v>10.176470588235293</v>
      </c>
      <c r="S26" s="3"/>
      <c r="T26" s="3"/>
      <c r="U26" s="3"/>
      <c r="V26" s="3"/>
      <c r="W26" s="3"/>
      <c r="X26" s="3"/>
      <c r="Z26">
        <f t="shared" si="6"/>
        <v>1989</v>
      </c>
    </row>
    <row r="27" spans="3:47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L27" t="s">
        <v>27</v>
      </c>
      <c r="M27" s="3">
        <f t="shared" si="0"/>
        <v>3.7</v>
      </c>
      <c r="N27" s="3">
        <f t="shared" si="1"/>
        <v>3.8666666666666667</v>
      </c>
      <c r="O27" s="3">
        <f t="shared" si="2"/>
        <v>4.5263157894736841</v>
      </c>
      <c r="P27" s="3">
        <f t="shared" si="3"/>
        <v>3.9249999999999998</v>
      </c>
      <c r="Q27" s="3">
        <f t="shared" si="4"/>
        <v>5.0625</v>
      </c>
      <c r="R27" s="3">
        <f t="shared" si="5"/>
        <v>9.76</v>
      </c>
      <c r="S27" s="3"/>
      <c r="T27" s="3"/>
      <c r="U27" s="3"/>
      <c r="V27" s="3"/>
      <c r="W27" s="3"/>
      <c r="X27" s="3"/>
      <c r="Z27">
        <f t="shared" si="6"/>
        <v>1990</v>
      </c>
    </row>
    <row r="28" spans="3:47" x14ac:dyDescent="0.2">
      <c r="Z28">
        <f t="shared" si="6"/>
        <v>1991</v>
      </c>
      <c r="AA28" s="3">
        <f>AA9</f>
        <v>7.5960000000000001</v>
      </c>
      <c r="AB28" s="3">
        <f>AB9</f>
        <v>7.2510000000000003</v>
      </c>
      <c r="AC28" s="3">
        <f>AC9</f>
        <v>7.2510000000000003</v>
      </c>
      <c r="AD28" s="3">
        <f>AD9</f>
        <v>6.1539999999999999</v>
      </c>
      <c r="AE28" s="3">
        <f>AE9</f>
        <v>7.86</v>
      </c>
      <c r="AF28" s="3">
        <f>AF9</f>
        <v>8.2919999999999998</v>
      </c>
      <c r="AG28" s="3">
        <f>AG9</f>
        <v>6.399</v>
      </c>
      <c r="AH28" s="3">
        <f>AH9</f>
        <v>7.0640000000000001</v>
      </c>
      <c r="AI28" s="3">
        <f>AI9</f>
        <v>9.5489999999999995</v>
      </c>
      <c r="AJ28" s="3">
        <f>AJ9</f>
        <v>4.6029999999999998</v>
      </c>
      <c r="AK28" s="3">
        <f>AK9</f>
        <v>4.8289999999999997</v>
      </c>
      <c r="AL28" s="3">
        <f>AL9</f>
        <v>7.9589999999999996</v>
      </c>
      <c r="AM28" s="3">
        <f>AM9</f>
        <v>8.0649999999999995</v>
      </c>
      <c r="AN28" s="3">
        <f>AN9</f>
        <v>5.23</v>
      </c>
      <c r="AO28" s="3">
        <f>AO9</f>
        <v>8.1920000000000002</v>
      </c>
      <c r="AP28" s="3">
        <f>AP9</f>
        <v>7.7130000000000001</v>
      </c>
      <c r="AQ28" s="3">
        <f>AQ9</f>
        <v>7.6521999999999997</v>
      </c>
      <c r="AR28" s="3">
        <f>AR9</f>
        <v>7.2789999999999999</v>
      </c>
      <c r="AS28" s="3">
        <f>AS9</f>
        <v>7.1109999999999998</v>
      </c>
      <c r="AT28" s="3">
        <f>AT9</f>
        <v>8.548</v>
      </c>
      <c r="AU28" s="3">
        <f>AU9</f>
        <v>10.032999999999999</v>
      </c>
    </row>
    <row r="29" spans="3:47" x14ac:dyDescent="0.2">
      <c r="Z29">
        <f t="shared" si="6"/>
        <v>1992</v>
      </c>
    </row>
    <row r="30" spans="3:47" x14ac:dyDescent="0.2">
      <c r="C30" s="9" t="s">
        <v>34</v>
      </c>
      <c r="D30" s="3"/>
      <c r="E30" s="3"/>
      <c r="F30" s="3"/>
      <c r="G30" s="3"/>
      <c r="H30" s="3"/>
      <c r="I30" s="3"/>
      <c r="Z30">
        <f t="shared" si="6"/>
        <v>1993</v>
      </c>
    </row>
    <row r="31" spans="3:47" x14ac:dyDescent="0.2">
      <c r="D31" s="3"/>
      <c r="E31" s="3"/>
      <c r="F31" s="3"/>
      <c r="G31" s="3"/>
      <c r="H31" s="3"/>
      <c r="I31" s="3"/>
      <c r="Z31">
        <f t="shared" si="6"/>
        <v>1994</v>
      </c>
      <c r="AA31" s="3">
        <f>AA10</f>
        <v>7.15</v>
      </c>
      <c r="AB31" s="3">
        <f>AB10</f>
        <v>6.87</v>
      </c>
      <c r="AC31" s="3">
        <f>AC10</f>
        <v>5.77</v>
      </c>
      <c r="AD31" s="3">
        <f>AD10</f>
        <v>5.77</v>
      </c>
      <c r="AE31" s="3">
        <f>AE10</f>
        <v>8.01</v>
      </c>
      <c r="AF31" s="3">
        <f>AF10</f>
        <v>8.36</v>
      </c>
      <c r="AG31" s="3">
        <f>AG10</f>
        <v>6.56</v>
      </c>
      <c r="AH31" s="3">
        <f>AH10</f>
        <v>7.18</v>
      </c>
      <c r="AI31" s="3">
        <f>AI10</f>
        <v>8.4600000000000009</v>
      </c>
      <c r="AJ31" s="3">
        <f>AJ10</f>
        <v>5.45</v>
      </c>
      <c r="AK31" s="3">
        <f>AK10</f>
        <v>4.71</v>
      </c>
      <c r="AL31" s="3">
        <f>AL10</f>
        <v>8.61</v>
      </c>
      <c r="AM31" s="3">
        <f>AM10</f>
        <v>7.4</v>
      </c>
      <c r="AN31" s="3">
        <f>AN10</f>
        <v>7</v>
      </c>
      <c r="AO31" s="3">
        <f>AO10</f>
        <v>9.4499999999999993</v>
      </c>
      <c r="AP31" s="3">
        <f>AP10</f>
        <v>10.02</v>
      </c>
      <c r="AQ31" s="3">
        <f>AQ10</f>
        <v>5.5270000000000001</v>
      </c>
      <c r="AR31" s="3">
        <f>AR10</f>
        <v>6.28</v>
      </c>
      <c r="AS31" s="3">
        <f>AS10</f>
        <v>8.67</v>
      </c>
      <c r="AT31" s="3">
        <f>AT10</f>
        <v>9.42</v>
      </c>
      <c r="AU31" s="3">
        <f>AU10</f>
        <v>7.38</v>
      </c>
    </row>
    <row r="32" spans="3:47" ht="13.5" thickBot="1" x14ac:dyDescent="0.25">
      <c r="D32" s="6">
        <v>1985</v>
      </c>
      <c r="E32" s="6">
        <v>1988</v>
      </c>
      <c r="F32" s="6">
        <v>1991</v>
      </c>
      <c r="G32" s="6">
        <v>1994</v>
      </c>
      <c r="H32" s="6">
        <v>1998</v>
      </c>
      <c r="I32" s="6">
        <v>2002</v>
      </c>
      <c r="J32" s="6">
        <v>2006</v>
      </c>
      <c r="K32" s="6">
        <v>2010</v>
      </c>
      <c r="L32" s="6">
        <v>2014</v>
      </c>
      <c r="O32" s="11">
        <f>D32</f>
        <v>1985</v>
      </c>
      <c r="P32" s="11">
        <f>E32</f>
        <v>1988</v>
      </c>
      <c r="Q32" s="11">
        <f>F32</f>
        <v>1991</v>
      </c>
      <c r="R32" s="11">
        <f>G32</f>
        <v>1994</v>
      </c>
      <c r="S32" s="11">
        <f>H32</f>
        <v>1998</v>
      </c>
      <c r="T32" s="11">
        <f>I32</f>
        <v>2002</v>
      </c>
      <c r="U32" s="11">
        <f>J32</f>
        <v>2006</v>
      </c>
      <c r="V32" s="11">
        <f>K32</f>
        <v>2010</v>
      </c>
      <c r="W32" s="11">
        <v>2014</v>
      </c>
      <c r="X32" s="11"/>
      <c r="Z32">
        <f t="shared" si="6"/>
        <v>1995</v>
      </c>
    </row>
    <row r="33" spans="3:47" ht="21" customHeight="1" x14ac:dyDescent="0.2">
      <c r="C33" t="str">
        <f>[2]MECS_EnergyPrices!A11</f>
        <v>311</v>
      </c>
      <c r="D33" s="3">
        <f>[2]MECS_EnergyPrices!C40</f>
        <v>6.73</v>
      </c>
      <c r="E33" s="3">
        <f>[2]MECS_EnergyPrices!D40</f>
        <v>6.72</v>
      </c>
      <c r="F33" s="3">
        <f>[2]MECS_EnergyPrices!E40</f>
        <v>7.5960000000000001</v>
      </c>
      <c r="G33" s="3">
        <f>[2]MECS_EnergyPrices!F40</f>
        <v>7.15</v>
      </c>
      <c r="H33" s="3">
        <f>[2]MECS_EnergyPrices!G40</f>
        <v>7.47</v>
      </c>
      <c r="I33" s="3">
        <f>[2]MECS_EnergyPrices!H40</f>
        <v>8.31</v>
      </c>
      <c r="J33">
        <f>[2]MECS_EnergyPrices!I40</f>
        <v>17.13</v>
      </c>
      <c r="K33">
        <f>[2]MECS_EnergyPrices!J40</f>
        <v>19.04</v>
      </c>
      <c r="L33" s="3">
        <f>[4]MECS_EnergyPrices!K40</f>
        <v>19.309999999999999</v>
      </c>
      <c r="O33">
        <v>6.73</v>
      </c>
      <c r="P33">
        <v>6.72</v>
      </c>
      <c r="Q33">
        <v>7.5960000000000001</v>
      </c>
      <c r="R33">
        <v>7.15</v>
      </c>
      <c r="S33">
        <v>7.47</v>
      </c>
      <c r="T33">
        <v>8.31</v>
      </c>
      <c r="U33">
        <v>17.13</v>
      </c>
      <c r="V33">
        <v>19.04</v>
      </c>
      <c r="W33">
        <v>19.309999999999999</v>
      </c>
      <c r="Z33">
        <f t="shared" si="6"/>
        <v>1996</v>
      </c>
    </row>
    <row r="34" spans="3:47" x14ac:dyDescent="0.2">
      <c r="C34" t="str">
        <f>[2]MECS_EnergyPrices!A12</f>
        <v>312</v>
      </c>
      <c r="D34" s="3">
        <f>[2]MECS_EnergyPrices!C41</f>
        <v>8.51</v>
      </c>
      <c r="E34" s="3">
        <f>[2]MECS_EnergyPrices!D41</f>
        <v>7</v>
      </c>
      <c r="F34" s="3">
        <f>[2]MECS_EnergyPrices!E41</f>
        <v>7.2510000000000003</v>
      </c>
      <c r="G34" s="3">
        <f>[2]MECS_EnergyPrices!F41</f>
        <v>6.87</v>
      </c>
      <c r="H34" s="3">
        <f>[2]MECS_EnergyPrices!G41</f>
        <v>6.77</v>
      </c>
      <c r="I34" s="3">
        <f>[2]MECS_EnergyPrices!H41</f>
        <v>9.15</v>
      </c>
      <c r="J34">
        <f>[2]MECS_EnergyPrices!I41</f>
        <v>18.39</v>
      </c>
      <c r="K34">
        <f>[2]MECS_EnergyPrices!J41</f>
        <v>20.32</v>
      </c>
      <c r="L34" s="3">
        <f>[4]MECS_EnergyPrices!K41</f>
        <v>21.12</v>
      </c>
      <c r="O34">
        <v>8.51</v>
      </c>
      <c r="P34">
        <v>7</v>
      </c>
      <c r="Q34">
        <v>7.2510000000000003</v>
      </c>
      <c r="R34">
        <v>6.87</v>
      </c>
      <c r="S34">
        <v>6.77</v>
      </c>
      <c r="T34">
        <v>9.15</v>
      </c>
      <c r="U34">
        <v>18.39</v>
      </c>
      <c r="V34">
        <v>20.32</v>
      </c>
      <c r="W34">
        <v>21.12</v>
      </c>
      <c r="Z34">
        <f t="shared" si="6"/>
        <v>1997</v>
      </c>
    </row>
    <row r="35" spans="3:47" x14ac:dyDescent="0.2">
      <c r="C35" t="str">
        <f>[2]MECS_EnergyPrices!A13</f>
        <v>313</v>
      </c>
      <c r="D35" s="3">
        <f>[2]MECS_EnergyPrices!C42</f>
        <v>6.79</v>
      </c>
      <c r="E35" s="3">
        <f>[2]MECS_EnergyPrices!D42</f>
        <v>4.59</v>
      </c>
      <c r="F35" s="3">
        <f>[2]MECS_EnergyPrices!E42</f>
        <v>7.2510000000000003</v>
      </c>
      <c r="G35" s="3">
        <f>[2]MECS_EnergyPrices!F42</f>
        <v>5.77</v>
      </c>
      <c r="H35" s="3">
        <f>[2]MECS_EnergyPrices!G42</f>
        <v>5.93</v>
      </c>
      <c r="I35" s="3">
        <f>[2]MECS_EnergyPrices!H42</f>
        <v>9.35</v>
      </c>
      <c r="J35">
        <f>[2]MECS_EnergyPrices!I42</f>
        <v>20.010000000000002</v>
      </c>
      <c r="K35">
        <f>[2]MECS_EnergyPrices!J42</f>
        <v>17.899999999999999</v>
      </c>
      <c r="L35" s="3">
        <f>[4]MECS_EnergyPrices!K42</f>
        <v>18.579999999999998</v>
      </c>
      <c r="O35">
        <v>6.79</v>
      </c>
      <c r="P35">
        <v>4.59</v>
      </c>
      <c r="Q35">
        <v>7.2510000000000003</v>
      </c>
      <c r="R35">
        <v>5.77</v>
      </c>
      <c r="S35">
        <v>5.93</v>
      </c>
      <c r="T35">
        <v>9.35</v>
      </c>
      <c r="U35">
        <v>20.010000000000002</v>
      </c>
      <c r="V35">
        <v>17.899999999999999</v>
      </c>
      <c r="W35">
        <v>18.579999999999998</v>
      </c>
      <c r="Z35">
        <f t="shared" si="6"/>
        <v>1998</v>
      </c>
      <c r="AA35" s="3">
        <f>AA11</f>
        <v>7.47</v>
      </c>
      <c r="AB35" s="3">
        <f>AB11</f>
        <v>6.77</v>
      </c>
      <c r="AC35" s="3">
        <f>AC11</f>
        <v>5.93</v>
      </c>
      <c r="AD35" s="3">
        <f>AD11</f>
        <v>8.35</v>
      </c>
      <c r="AE35" s="3">
        <f>AE11</f>
        <v>6.62</v>
      </c>
      <c r="AF35" s="3">
        <f>AF11</f>
        <v>8.25</v>
      </c>
      <c r="AG35" s="3">
        <f>AG11</f>
        <v>7.18</v>
      </c>
      <c r="AH35" s="3">
        <f>AH11</f>
        <v>7.28</v>
      </c>
      <c r="AI35" s="3">
        <f>AI11</f>
        <v>8.6</v>
      </c>
      <c r="AJ35" s="3">
        <f>AJ11</f>
        <v>4.29</v>
      </c>
      <c r="AK35" s="3">
        <f>AK11</f>
        <v>4.4400000000000004</v>
      </c>
      <c r="AL35" s="3">
        <f>AL11</f>
        <v>9.06</v>
      </c>
      <c r="AM35" s="3">
        <f>AM11</f>
        <v>8.57</v>
      </c>
      <c r="AN35" s="3">
        <f>AN11</f>
        <v>7.5</v>
      </c>
      <c r="AO35" s="3">
        <f>AO11</f>
        <v>8.83</v>
      </c>
      <c r="AP35" s="3">
        <f>AP11</f>
        <v>7.65</v>
      </c>
      <c r="AQ35" s="3">
        <f>AQ11</f>
        <v>7.9</v>
      </c>
      <c r="AR35" s="3">
        <f>AR11</f>
        <v>8</v>
      </c>
      <c r="AS35" s="3">
        <f>AS11</f>
        <v>8.0500000000000007</v>
      </c>
      <c r="AT35" s="3">
        <f>AT11</f>
        <v>7.82</v>
      </c>
      <c r="AU35" s="3">
        <f>AU11</f>
        <v>12.94</v>
      </c>
    </row>
    <row r="36" spans="3:47" x14ac:dyDescent="0.2">
      <c r="C36" t="str">
        <f>[2]MECS_EnergyPrices!A14</f>
        <v>314</v>
      </c>
      <c r="D36" s="3">
        <f>[2]MECS_EnergyPrices!C43</f>
        <v>6.79</v>
      </c>
      <c r="E36" s="3">
        <f>[2]MECS_EnergyPrices!D43</f>
        <v>4.59</v>
      </c>
      <c r="F36" s="3">
        <f>[2]MECS_EnergyPrices!E43</f>
        <v>6.1539999999999999</v>
      </c>
      <c r="G36" s="3">
        <f>[2]MECS_EnergyPrices!F43</f>
        <v>5.77</v>
      </c>
      <c r="H36" s="3">
        <f>[2]MECS_EnergyPrices!G43</f>
        <v>8.35</v>
      </c>
      <c r="I36" s="3">
        <f>[2]MECS_EnergyPrices!H43</f>
        <v>9.1</v>
      </c>
      <c r="J36">
        <f>[2]MECS_EnergyPrices!I43</f>
        <v>19</v>
      </c>
      <c r="K36">
        <f>[2]MECS_EnergyPrices!J43</f>
        <v>18.53</v>
      </c>
      <c r="L36" s="3">
        <f>[4]MECS_EnergyPrices!K43</f>
        <v>18.16</v>
      </c>
      <c r="O36">
        <v>6.79</v>
      </c>
      <c r="P36">
        <v>4.59</v>
      </c>
      <c r="Q36">
        <v>6.1539999999999999</v>
      </c>
      <c r="R36">
        <v>5.77</v>
      </c>
      <c r="S36">
        <v>8.35</v>
      </c>
      <c r="T36">
        <v>9.1</v>
      </c>
      <c r="U36">
        <v>19</v>
      </c>
      <c r="V36">
        <v>18.53</v>
      </c>
      <c r="W36">
        <v>18.16</v>
      </c>
      <c r="Z36">
        <f t="shared" si="6"/>
        <v>1999</v>
      </c>
    </row>
    <row r="37" spans="3:47" x14ac:dyDescent="0.2">
      <c r="C37" t="str">
        <f>[2]MECS_EnergyPrices!A15</f>
        <v>315</v>
      </c>
      <c r="D37" s="3">
        <f>[2]MECS_EnergyPrices!C44</f>
        <v>7.68</v>
      </c>
      <c r="E37" s="3">
        <f>[2]MECS_EnergyPrices!D44</f>
        <v>6.77</v>
      </c>
      <c r="F37" s="3">
        <f>[2]MECS_EnergyPrices!E44</f>
        <v>7.86</v>
      </c>
      <c r="G37" s="3">
        <f>[2]MECS_EnergyPrices!F44</f>
        <v>8.01</v>
      </c>
      <c r="H37" s="3">
        <f>[2]MECS_EnergyPrices!G44</f>
        <v>6.62</v>
      </c>
      <c r="I37" s="3">
        <f>[2]MECS_EnergyPrices!H44</f>
        <v>12.07</v>
      </c>
      <c r="J37">
        <f>[2]MECS_EnergyPrices!I44</f>
        <v>17.739999999999998</v>
      </c>
      <c r="K37">
        <f>[2]MECS_EnergyPrices!J44</f>
        <v>23.11</v>
      </c>
      <c r="L37" s="3">
        <f>[4]MECS_EnergyPrices!K44</f>
        <v>21.17</v>
      </c>
      <c r="O37">
        <v>7.68</v>
      </c>
      <c r="P37">
        <v>6.77</v>
      </c>
      <c r="Q37">
        <v>7.86</v>
      </c>
      <c r="R37">
        <v>8.01</v>
      </c>
      <c r="S37">
        <v>6.62</v>
      </c>
      <c r="T37">
        <v>12.07</v>
      </c>
      <c r="U37">
        <v>17.739999999999998</v>
      </c>
      <c r="V37">
        <v>23.11</v>
      </c>
      <c r="W37">
        <v>21.17</v>
      </c>
      <c r="Z37">
        <f t="shared" si="6"/>
        <v>2000</v>
      </c>
    </row>
    <row r="38" spans="3:47" x14ac:dyDescent="0.2">
      <c r="C38" t="str">
        <f>[2]MECS_EnergyPrices!A16</f>
        <v>316</v>
      </c>
      <c r="D38" s="3">
        <f>[2]MECS_EnergyPrices!C45</f>
        <v>7.43</v>
      </c>
      <c r="E38" s="3">
        <f>[2]MECS_EnergyPrices!D45</f>
        <v>6.79</v>
      </c>
      <c r="F38" s="3">
        <f>[2]MECS_EnergyPrices!E45</f>
        <v>8.2919999999999998</v>
      </c>
      <c r="G38" s="3">
        <f>[2]MECS_EnergyPrices!F45</f>
        <v>8.36</v>
      </c>
      <c r="H38" s="3">
        <f>[2]MECS_EnergyPrices!G45</f>
        <v>8.25</v>
      </c>
      <c r="I38" s="3">
        <f>[2]MECS_EnergyPrices!H45</f>
        <v>10.65</v>
      </c>
      <c r="J38">
        <f>[2]MECS_EnergyPrices!I45</f>
        <v>14.99</v>
      </c>
      <c r="K38">
        <f>[2]MECS_EnergyPrices!J45</f>
        <v>22.2</v>
      </c>
      <c r="L38" s="3">
        <f>[4]MECS_EnergyPrices!K45</f>
        <v>19.13</v>
      </c>
      <c r="O38">
        <v>7.43</v>
      </c>
      <c r="P38">
        <v>6.79</v>
      </c>
      <c r="Q38">
        <v>8.2919999999999998</v>
      </c>
      <c r="R38">
        <v>8.36</v>
      </c>
      <c r="S38">
        <v>8.25</v>
      </c>
      <c r="T38">
        <v>10.65</v>
      </c>
      <c r="U38">
        <v>14.99</v>
      </c>
      <c r="V38">
        <v>22.2</v>
      </c>
      <c r="W38">
        <v>19.13</v>
      </c>
      <c r="Z38">
        <f t="shared" si="6"/>
        <v>2001</v>
      </c>
    </row>
    <row r="39" spans="3:47" x14ac:dyDescent="0.2">
      <c r="C39" t="str">
        <f>[2]MECS_EnergyPrices!A17</f>
        <v>321</v>
      </c>
      <c r="D39" s="3">
        <f>[2]MECS_EnergyPrices!C46</f>
        <v>6.92</v>
      </c>
      <c r="E39" s="3">
        <f>[2]MECS_EnergyPrices!D46</f>
        <v>5.38</v>
      </c>
      <c r="F39" s="3">
        <f>[2]MECS_EnergyPrices!E46</f>
        <v>6.399</v>
      </c>
      <c r="G39" s="3">
        <f>[2]MECS_EnergyPrices!F46</f>
        <v>6.56</v>
      </c>
      <c r="H39" s="3">
        <f>[2]MECS_EnergyPrices!G46</f>
        <v>7.18</v>
      </c>
      <c r="I39" s="3">
        <f>[2]MECS_EnergyPrices!H46</f>
        <v>8.7100000000000009</v>
      </c>
      <c r="J39">
        <f>[2]MECS_EnergyPrices!I46</f>
        <v>13.22</v>
      </c>
      <c r="K39">
        <f>[2]MECS_EnergyPrices!J46</f>
        <v>19.46</v>
      </c>
      <c r="L39" s="3">
        <f>[4]MECS_EnergyPrices!K46</f>
        <v>21</v>
      </c>
      <c r="O39">
        <v>6.92</v>
      </c>
      <c r="P39">
        <v>5.38</v>
      </c>
      <c r="Q39">
        <v>6.399</v>
      </c>
      <c r="R39">
        <v>6.56</v>
      </c>
      <c r="S39">
        <v>7.18</v>
      </c>
      <c r="T39">
        <v>8.7100000000000009</v>
      </c>
      <c r="U39">
        <v>13.22</v>
      </c>
      <c r="V39">
        <v>19.46</v>
      </c>
      <c r="W39">
        <v>21</v>
      </c>
      <c r="Z39">
        <f t="shared" si="6"/>
        <v>2002</v>
      </c>
      <c r="AA39" s="3">
        <f>AA12</f>
        <v>8.31</v>
      </c>
      <c r="AB39" s="3">
        <f>AB12</f>
        <v>9.15</v>
      </c>
      <c r="AC39" s="3">
        <f>AC12</f>
        <v>9.35</v>
      </c>
      <c r="AD39" s="3">
        <f>AD12</f>
        <v>9.1</v>
      </c>
      <c r="AE39" s="3">
        <f>AE12</f>
        <v>12.07</v>
      </c>
      <c r="AF39" s="3">
        <f>AF12</f>
        <v>10.65</v>
      </c>
      <c r="AG39" s="3">
        <f>AG12</f>
        <v>8.7100000000000009</v>
      </c>
      <c r="AH39" s="3">
        <f>AH12</f>
        <v>8.9700000000000006</v>
      </c>
      <c r="AI39" s="3">
        <f>AI12</f>
        <v>11.68</v>
      </c>
      <c r="AJ39" s="3">
        <f>AJ12</f>
        <v>6.68</v>
      </c>
      <c r="AK39" s="3">
        <f>AK12</f>
        <v>5.77</v>
      </c>
      <c r="AL39" s="3">
        <f>AL12</f>
        <v>11.26</v>
      </c>
      <c r="AM39" s="3">
        <f>AM12</f>
        <v>10.210000000000001</v>
      </c>
      <c r="AN39" s="3">
        <f>AN12</f>
        <v>8.98</v>
      </c>
      <c r="AO39" s="3">
        <f>AO12</f>
        <v>12.66</v>
      </c>
      <c r="AP39" s="3">
        <f>AP12</f>
        <v>10.7</v>
      </c>
      <c r="AQ39" s="3">
        <f>AQ12</f>
        <v>9.4700000000000006</v>
      </c>
      <c r="AR39" s="3">
        <f>AR12</f>
        <v>10.87</v>
      </c>
      <c r="AS39" s="3">
        <f>AS12</f>
        <v>9.44</v>
      </c>
      <c r="AT39" s="3">
        <f>AT12</f>
        <v>10.220000000000001</v>
      </c>
      <c r="AU39" s="3">
        <f>AU12</f>
        <v>12.17</v>
      </c>
    </row>
    <row r="40" spans="3:47" x14ac:dyDescent="0.2">
      <c r="C40" t="str">
        <f>[2]MECS_EnergyPrices!A18</f>
        <v>322</v>
      </c>
      <c r="D40" s="3">
        <f>[2]MECS_EnergyPrices!C47</f>
        <v>7.54</v>
      </c>
      <c r="E40" s="3">
        <f>[2]MECS_EnergyPrices!D47</f>
        <v>5.98</v>
      </c>
      <c r="F40" s="3">
        <f>[2]MECS_EnergyPrices!E47</f>
        <v>7.0640000000000001</v>
      </c>
      <c r="G40" s="3">
        <f>[2]MECS_EnergyPrices!F47</f>
        <v>7.18</v>
      </c>
      <c r="H40" s="3">
        <f>[2]MECS_EnergyPrices!G47</f>
        <v>7.28</v>
      </c>
      <c r="I40" s="3">
        <f>[2]MECS_EnergyPrices!H47</f>
        <v>8.9700000000000006</v>
      </c>
      <c r="J40">
        <f>[2]MECS_EnergyPrices!I47</f>
        <v>17.559999999999999</v>
      </c>
      <c r="K40">
        <f>[2]MECS_EnergyPrices!J47</f>
        <v>20.43</v>
      </c>
      <c r="L40" s="3">
        <f>[4]MECS_EnergyPrices!K47</f>
        <v>19.97</v>
      </c>
      <c r="O40">
        <v>7.54</v>
      </c>
      <c r="P40">
        <v>5.98</v>
      </c>
      <c r="Q40">
        <v>7.0640000000000001</v>
      </c>
      <c r="R40">
        <v>7.18</v>
      </c>
      <c r="S40">
        <v>7.28</v>
      </c>
      <c r="T40">
        <v>8.9700000000000006</v>
      </c>
      <c r="U40">
        <v>17.559999999999999</v>
      </c>
      <c r="V40">
        <v>20.43</v>
      </c>
      <c r="W40">
        <v>19.97</v>
      </c>
      <c r="Z40">
        <f t="shared" si="6"/>
        <v>2003</v>
      </c>
    </row>
    <row r="41" spans="3:47" x14ac:dyDescent="0.2">
      <c r="C41" t="str">
        <f>[2]MECS_EnergyPrices!A19</f>
        <v>323</v>
      </c>
      <c r="D41" s="3">
        <f>[2]MECS_EnergyPrices!C48</f>
        <v>9.9499999999999993</v>
      </c>
      <c r="E41" s="3">
        <f>[2]MECS_EnergyPrices!D48</f>
        <v>6.62</v>
      </c>
      <c r="F41" s="3">
        <f>[2]MECS_EnergyPrices!E48</f>
        <v>9.5489999999999995</v>
      </c>
      <c r="G41" s="3">
        <f>[2]MECS_EnergyPrices!F48</f>
        <v>8.4600000000000009</v>
      </c>
      <c r="H41" s="3">
        <f>[2]MECS_EnergyPrices!G48</f>
        <v>8.6</v>
      </c>
      <c r="I41" s="3">
        <f>[2]MECS_EnergyPrices!H48</f>
        <v>11.68</v>
      </c>
      <c r="J41">
        <f>[2]MECS_EnergyPrices!I48</f>
        <v>19.010000000000002</v>
      </c>
      <c r="K41">
        <f>[2]MECS_EnergyPrices!J48</f>
        <v>19.21</v>
      </c>
      <c r="L41" s="3">
        <f>[4]MECS_EnergyPrices!K48</f>
        <v>19.920000000000002</v>
      </c>
      <c r="O41">
        <v>9.9499999999999993</v>
      </c>
      <c r="P41">
        <v>6.62</v>
      </c>
      <c r="Q41">
        <v>9.5489999999999995</v>
      </c>
      <c r="R41">
        <v>8.4600000000000009</v>
      </c>
      <c r="S41">
        <v>8.6</v>
      </c>
      <c r="T41">
        <v>11.68</v>
      </c>
      <c r="U41">
        <v>19.010000000000002</v>
      </c>
      <c r="V41">
        <v>19.21</v>
      </c>
      <c r="W41">
        <v>19.920000000000002</v>
      </c>
      <c r="Z41">
        <f t="shared" si="6"/>
        <v>2004</v>
      </c>
    </row>
    <row r="42" spans="3:47" x14ac:dyDescent="0.2">
      <c r="C42" t="str">
        <f>[2]MECS_EnergyPrices!A20</f>
        <v>324</v>
      </c>
      <c r="D42" s="3">
        <f>[2]MECS_EnergyPrices!C49</f>
        <v>5.08</v>
      </c>
      <c r="E42" s="3">
        <f>[2]MECS_EnergyPrices!D49</f>
        <v>3.92</v>
      </c>
      <c r="F42" s="3">
        <f>[2]MECS_EnergyPrices!E49</f>
        <v>4.6029999999999998</v>
      </c>
      <c r="G42" s="3">
        <f>[2]MECS_EnergyPrices!F49</f>
        <v>5.45</v>
      </c>
      <c r="H42" s="3">
        <f>[2]MECS_EnergyPrices!G49</f>
        <v>4.29</v>
      </c>
      <c r="I42" s="3">
        <f>[2]MECS_EnergyPrices!H49</f>
        <v>6.68</v>
      </c>
      <c r="J42">
        <f>[2]MECS_EnergyPrices!I49</f>
        <v>20.13</v>
      </c>
      <c r="K42">
        <f>[2]MECS_EnergyPrices!J49</f>
        <v>19.82</v>
      </c>
      <c r="L42" s="3">
        <f>[4]MECS_EnergyPrices!K49</f>
        <v>18.489999999999998</v>
      </c>
      <c r="O42">
        <v>5.08</v>
      </c>
      <c r="P42">
        <v>3.92</v>
      </c>
      <c r="Q42">
        <v>4.6029999999999998</v>
      </c>
      <c r="R42">
        <v>5.45</v>
      </c>
      <c r="S42">
        <v>4.29</v>
      </c>
      <c r="T42">
        <v>6.68</v>
      </c>
      <c r="U42">
        <v>20.13</v>
      </c>
      <c r="V42">
        <v>19.82</v>
      </c>
      <c r="W42">
        <v>18.489999999999998</v>
      </c>
      <c r="Z42">
        <f t="shared" si="6"/>
        <v>2005</v>
      </c>
    </row>
    <row r="43" spans="3:47" x14ac:dyDescent="0.2">
      <c r="C43" t="str">
        <f>[2]MECS_EnergyPrices!A21</f>
        <v>325</v>
      </c>
      <c r="D43" s="3">
        <f>[2]MECS_EnergyPrices!C50</f>
        <v>5.18</v>
      </c>
      <c r="E43" s="3">
        <f>[2]MECS_EnergyPrices!D50</f>
        <v>5.25</v>
      </c>
      <c r="F43" s="3">
        <f>[2]MECS_EnergyPrices!E50</f>
        <v>4.8289999999999997</v>
      </c>
      <c r="G43" s="3">
        <f>[2]MECS_EnergyPrices!F50</f>
        <v>4.71</v>
      </c>
      <c r="H43" s="3">
        <f>[2]MECS_EnergyPrices!G50</f>
        <v>4.4400000000000004</v>
      </c>
      <c r="I43" s="3">
        <f>[2]MECS_EnergyPrices!H50</f>
        <v>5.77</v>
      </c>
      <c r="J43">
        <f>[2]MECS_EnergyPrices!I50</f>
        <v>13.06</v>
      </c>
      <c r="K43">
        <f>[2]MECS_EnergyPrices!J50</f>
        <v>13.98</v>
      </c>
      <c r="L43" s="3">
        <f>[4]MECS_EnergyPrices!K50</f>
        <v>12.04</v>
      </c>
      <c r="O43">
        <v>5.18</v>
      </c>
      <c r="P43">
        <v>5.25</v>
      </c>
      <c r="Q43">
        <v>4.8289999999999997</v>
      </c>
      <c r="R43">
        <v>4.71</v>
      </c>
      <c r="S43">
        <v>4.4400000000000004</v>
      </c>
      <c r="T43">
        <v>5.77</v>
      </c>
      <c r="U43">
        <v>13.06</v>
      </c>
      <c r="V43">
        <v>13.98</v>
      </c>
      <c r="W43">
        <v>12.04</v>
      </c>
      <c r="Z43">
        <f t="shared" si="6"/>
        <v>2006</v>
      </c>
      <c r="AA43" s="3">
        <f>AA13</f>
        <v>17.13</v>
      </c>
      <c r="AB43" s="3">
        <f>AB13</f>
        <v>18.39</v>
      </c>
      <c r="AC43" s="3">
        <f>AC13</f>
        <v>20.010000000000002</v>
      </c>
      <c r="AD43" s="3">
        <f>AD13</f>
        <v>19</v>
      </c>
      <c r="AE43" s="3">
        <f>AE13</f>
        <v>17.739999999999998</v>
      </c>
      <c r="AF43" s="8">
        <v>10</v>
      </c>
      <c r="AG43" s="3">
        <f>AG13</f>
        <v>13.22</v>
      </c>
      <c r="AH43" s="3">
        <f>AH13</f>
        <v>17.559999999999999</v>
      </c>
      <c r="AI43" s="3">
        <f>AI13</f>
        <v>19.010000000000002</v>
      </c>
      <c r="AJ43" s="3">
        <f>AJ13</f>
        <v>20.13</v>
      </c>
      <c r="AK43" s="3">
        <f>AK13</f>
        <v>13.06</v>
      </c>
      <c r="AL43" s="3">
        <f>AL13</f>
        <v>17.63</v>
      </c>
      <c r="AM43" s="3">
        <f>AM13</f>
        <v>15.13</v>
      </c>
      <c r="AN43" s="3">
        <f>AN13</f>
        <v>14.6</v>
      </c>
      <c r="AO43" s="3">
        <f>AO13</f>
        <v>16.66</v>
      </c>
      <c r="AP43" s="3">
        <f>AP13</f>
        <v>16.73</v>
      </c>
      <c r="AQ43" s="3">
        <f>AQ13</f>
        <v>18.059999999999999</v>
      </c>
      <c r="AR43" s="3">
        <f>AR13</f>
        <v>20.58</v>
      </c>
      <c r="AS43" s="3">
        <f>AS13</f>
        <v>13.57</v>
      </c>
      <c r="AT43" s="3">
        <f>AT13</f>
        <v>17.87</v>
      </c>
      <c r="AU43" s="3">
        <f>AU13</f>
        <v>18.760000000000002</v>
      </c>
    </row>
    <row r="44" spans="3:47" x14ac:dyDescent="0.2">
      <c r="C44" t="str">
        <f>[2]MECS_EnergyPrices!A22</f>
        <v>326</v>
      </c>
      <c r="D44" s="3">
        <f>[2]MECS_EnergyPrices!C51</f>
        <v>8.1999999999999993</v>
      </c>
      <c r="E44" s="3">
        <f>[2]MECS_EnergyPrices!D51</f>
        <v>7</v>
      </c>
      <c r="F44" s="3">
        <f>[2]MECS_EnergyPrices!E51</f>
        <v>7.9589999999999996</v>
      </c>
      <c r="G44" s="3">
        <f>[2]MECS_EnergyPrices!F51</f>
        <v>8.61</v>
      </c>
      <c r="H44" s="3">
        <f>[2]MECS_EnergyPrices!G51</f>
        <v>9.06</v>
      </c>
      <c r="I44" s="3">
        <f>[2]MECS_EnergyPrices!H51</f>
        <v>11.26</v>
      </c>
      <c r="J44">
        <f>[2]MECS_EnergyPrices!I51</f>
        <v>17.63</v>
      </c>
      <c r="K44">
        <f>[2]MECS_EnergyPrices!J51</f>
        <v>18.12</v>
      </c>
      <c r="L44" s="3">
        <f>[4]MECS_EnergyPrices!K51</f>
        <v>22.05</v>
      </c>
      <c r="O44">
        <v>8.1999999999999993</v>
      </c>
      <c r="P44">
        <v>7</v>
      </c>
      <c r="Q44">
        <v>7.9589999999999996</v>
      </c>
      <c r="R44">
        <v>8.61</v>
      </c>
      <c r="S44">
        <v>9.06</v>
      </c>
      <c r="T44">
        <v>11.26</v>
      </c>
      <c r="U44">
        <v>17.63</v>
      </c>
      <c r="V44">
        <v>18.12</v>
      </c>
      <c r="W44">
        <v>22.05</v>
      </c>
      <c r="Z44">
        <f t="shared" si="6"/>
        <v>2007</v>
      </c>
    </row>
    <row r="45" spans="3:47" x14ac:dyDescent="0.2">
      <c r="C45" t="str">
        <f>[2]MECS_EnergyPrices!A23</f>
        <v>327</v>
      </c>
      <c r="D45" s="3">
        <f>[2]MECS_EnergyPrices!C52</f>
        <v>6.92</v>
      </c>
      <c r="E45" s="3">
        <f>[2]MECS_EnergyPrices!D52</f>
        <v>5.01</v>
      </c>
      <c r="F45" s="3">
        <f>[2]MECS_EnergyPrices!E52</f>
        <v>8.0649999999999995</v>
      </c>
      <c r="G45" s="3">
        <f>[2]MECS_EnergyPrices!F52</f>
        <v>7.4</v>
      </c>
      <c r="H45" s="3">
        <f>[2]MECS_EnergyPrices!G52</f>
        <v>8.57</v>
      </c>
      <c r="I45" s="3">
        <f>[2]MECS_EnergyPrices!H52</f>
        <v>10.210000000000001</v>
      </c>
      <c r="J45">
        <f>[2]MECS_EnergyPrices!I52</f>
        <v>15.13</v>
      </c>
      <c r="K45">
        <f>[2]MECS_EnergyPrices!J52</f>
        <v>18.91</v>
      </c>
      <c r="L45" s="3">
        <f>[4]MECS_EnergyPrices!K52</f>
        <v>22.63</v>
      </c>
      <c r="O45">
        <v>6.92</v>
      </c>
      <c r="P45">
        <v>5.01</v>
      </c>
      <c r="Q45">
        <v>8.0649999999999995</v>
      </c>
      <c r="R45">
        <v>7.4</v>
      </c>
      <c r="S45">
        <v>8.57</v>
      </c>
      <c r="T45">
        <v>10.210000000000001</v>
      </c>
      <c r="U45">
        <v>15.13</v>
      </c>
      <c r="V45">
        <v>18.91</v>
      </c>
      <c r="W45">
        <v>22.63</v>
      </c>
      <c r="Z45">
        <f t="shared" si="6"/>
        <v>2008</v>
      </c>
    </row>
    <row r="46" spans="3:47" x14ac:dyDescent="0.2">
      <c r="C46" t="str">
        <f>[2]MECS_EnergyPrices!A24</f>
        <v>331</v>
      </c>
      <c r="D46" s="3">
        <f>[2]MECS_EnergyPrices!C53</f>
        <v>6.47</v>
      </c>
      <c r="E46" s="3">
        <f>[2]MECS_EnergyPrices!D53</f>
        <v>4.87</v>
      </c>
      <c r="F46" s="3">
        <f>[2]MECS_EnergyPrices!E53</f>
        <v>5.23</v>
      </c>
      <c r="G46" s="3">
        <f>[2]MECS_EnergyPrices!F53</f>
        <v>7</v>
      </c>
      <c r="H46" s="3">
        <f>[2]MECS_EnergyPrices!G53</f>
        <v>7.5</v>
      </c>
      <c r="I46" s="3">
        <f>[2]MECS_EnergyPrices!H53</f>
        <v>8.98</v>
      </c>
      <c r="J46">
        <f>[2]MECS_EnergyPrices!I53</f>
        <v>14.6</v>
      </c>
      <c r="K46">
        <f>[2]MECS_EnergyPrices!J53</f>
        <v>16.53</v>
      </c>
      <c r="L46" s="3">
        <f>[4]MECS_EnergyPrices!K53</f>
        <v>18.48</v>
      </c>
      <c r="O46">
        <v>6.47</v>
      </c>
      <c r="P46">
        <v>4.87</v>
      </c>
      <c r="Q46">
        <v>5.23</v>
      </c>
      <c r="R46">
        <v>7</v>
      </c>
      <c r="S46">
        <v>7.5</v>
      </c>
      <c r="T46">
        <v>8.98</v>
      </c>
      <c r="U46">
        <v>14.6</v>
      </c>
      <c r="V46">
        <v>16.53</v>
      </c>
      <c r="W46">
        <v>18.48</v>
      </c>
      <c r="Z46">
        <f t="shared" si="6"/>
        <v>2009</v>
      </c>
    </row>
    <row r="47" spans="3:47" x14ac:dyDescent="0.2">
      <c r="C47" t="str">
        <f>[2]MECS_EnergyPrices!A25</f>
        <v>332</v>
      </c>
      <c r="D47" s="3">
        <f>[2]MECS_EnergyPrices!C54</f>
        <v>8.85</v>
      </c>
      <c r="E47" s="3">
        <f>[2]MECS_EnergyPrices!D54</f>
        <v>6.37</v>
      </c>
      <c r="F47" s="3">
        <f>[2]MECS_EnergyPrices!E54</f>
        <v>8.1920000000000002</v>
      </c>
      <c r="G47" s="3">
        <f>[2]MECS_EnergyPrices!F54</f>
        <v>9.4499999999999993</v>
      </c>
      <c r="H47" s="3">
        <f>[2]MECS_EnergyPrices!G54</f>
        <v>8.83</v>
      </c>
      <c r="I47" s="3">
        <f>[2]MECS_EnergyPrices!H54</f>
        <v>12.66</v>
      </c>
      <c r="J47">
        <f>[2]MECS_EnergyPrices!I54</f>
        <v>16.66</v>
      </c>
      <c r="K47">
        <f>[2]MECS_EnergyPrices!J54</f>
        <v>22.17</v>
      </c>
      <c r="L47" s="3">
        <f>[4]MECS_EnergyPrices!K54</f>
        <v>20.14</v>
      </c>
      <c r="O47">
        <v>8.85</v>
      </c>
      <c r="P47">
        <v>6.37</v>
      </c>
      <c r="Q47">
        <v>8.1920000000000002</v>
      </c>
      <c r="R47">
        <v>9.4499999999999993</v>
      </c>
      <c r="S47">
        <v>8.83</v>
      </c>
      <c r="T47">
        <v>12.66</v>
      </c>
      <c r="U47">
        <v>16.66</v>
      </c>
      <c r="V47">
        <v>22.17</v>
      </c>
      <c r="W47">
        <v>20.14</v>
      </c>
      <c r="Z47">
        <v>2010</v>
      </c>
      <c r="AA47">
        <f>AA14</f>
        <v>19.04</v>
      </c>
      <c r="AB47">
        <f>AB14</f>
        <v>20.32</v>
      </c>
      <c r="AC47">
        <f>AC14</f>
        <v>17.899999999999999</v>
      </c>
      <c r="AD47">
        <f>AD14</f>
        <v>18.53</v>
      </c>
      <c r="AE47">
        <f>AE14</f>
        <v>23.11</v>
      </c>
      <c r="AF47">
        <f>AF14</f>
        <v>22.2</v>
      </c>
      <c r="AG47">
        <f>AG14</f>
        <v>19.46</v>
      </c>
      <c r="AH47">
        <f>AH14</f>
        <v>20.43</v>
      </c>
      <c r="AI47">
        <f>AI14</f>
        <v>19.21</v>
      </c>
      <c r="AJ47">
        <f>AJ14</f>
        <v>19.82</v>
      </c>
      <c r="AK47">
        <f>AK14</f>
        <v>13.98</v>
      </c>
      <c r="AL47">
        <f>AL14</f>
        <v>18.12</v>
      </c>
      <c r="AM47">
        <f>AM14</f>
        <v>18.91</v>
      </c>
      <c r="AN47">
        <f>AN14</f>
        <v>16.53</v>
      </c>
      <c r="AO47">
        <f>AO14</f>
        <v>22.17</v>
      </c>
      <c r="AP47">
        <f>AP14</f>
        <v>20.82</v>
      </c>
      <c r="AQ47">
        <f>AQ14</f>
        <v>24.93</v>
      </c>
      <c r="AR47">
        <f>AR14</f>
        <v>18.22</v>
      </c>
      <c r="AS47">
        <f>AS14</f>
        <v>20.86</v>
      </c>
      <c r="AT47">
        <f>AT14</f>
        <v>20.91</v>
      </c>
      <c r="AU47">
        <f>AU14</f>
        <v>23.65</v>
      </c>
    </row>
    <row r="48" spans="3:47" x14ac:dyDescent="0.2">
      <c r="C48" t="str">
        <f>[2]MECS_EnergyPrices!A26</f>
        <v>333</v>
      </c>
      <c r="D48" s="3">
        <f>[2]MECS_EnergyPrices!C55</f>
        <v>8.8699999999999992</v>
      </c>
      <c r="E48" s="3">
        <f>[2]MECS_EnergyPrices!D55</f>
        <v>6.67</v>
      </c>
      <c r="F48" s="3">
        <f>[2]MECS_EnergyPrices!E55</f>
        <v>7.7130000000000001</v>
      </c>
      <c r="G48" s="3">
        <f>[2]MECS_EnergyPrices!F55</f>
        <v>10.02</v>
      </c>
      <c r="H48" s="3">
        <f>[2]MECS_EnergyPrices!G55</f>
        <v>7.65</v>
      </c>
      <c r="I48" s="3">
        <f>[2]MECS_EnergyPrices!H55</f>
        <v>10.7</v>
      </c>
      <c r="J48">
        <f>[2]MECS_EnergyPrices!I55</f>
        <v>16.73</v>
      </c>
      <c r="K48">
        <f>[2]MECS_EnergyPrices!J55</f>
        <v>20.82</v>
      </c>
      <c r="L48" s="3">
        <f>[4]MECS_EnergyPrices!K55</f>
        <v>22.19</v>
      </c>
      <c r="O48">
        <v>8.8699999999999992</v>
      </c>
      <c r="P48">
        <v>6.67</v>
      </c>
      <c r="Q48">
        <v>7.7130000000000001</v>
      </c>
      <c r="R48">
        <v>10.02</v>
      </c>
      <c r="S48">
        <v>7.65</v>
      </c>
      <c r="T48">
        <v>10.7</v>
      </c>
      <c r="U48">
        <v>16.73</v>
      </c>
      <c r="V48">
        <v>20.82</v>
      </c>
      <c r="W48">
        <v>22.19</v>
      </c>
      <c r="Z48">
        <v>2011</v>
      </c>
    </row>
    <row r="49" spans="3:47" x14ac:dyDescent="0.2">
      <c r="C49" t="str">
        <f>[2]MECS_EnergyPrices!A27</f>
        <v>334</v>
      </c>
      <c r="D49" s="3">
        <f>[2]MECS_EnergyPrices!C56</f>
        <v>6.6579999999999995</v>
      </c>
      <c r="E49" s="3">
        <f>[2]MECS_EnergyPrices!D56</f>
        <v>5.1889999999999992</v>
      </c>
      <c r="F49" s="3">
        <f>[2]MECS_EnergyPrices!E56</f>
        <v>7.6521999999999997</v>
      </c>
      <c r="G49" s="3">
        <f>[2]MECS_EnergyPrices!F56</f>
        <v>5.5270000000000001</v>
      </c>
      <c r="H49" s="3">
        <f>[2]MECS_EnergyPrices!G56</f>
        <v>7.9</v>
      </c>
      <c r="I49" s="3">
        <f>[2]MECS_EnergyPrices!H56</f>
        <v>9.4700000000000006</v>
      </c>
      <c r="J49">
        <f>[2]MECS_EnergyPrices!I56</f>
        <v>18.059999999999999</v>
      </c>
      <c r="K49">
        <f>[2]MECS_EnergyPrices!J56</f>
        <v>24.93</v>
      </c>
      <c r="L49" s="3">
        <f>[4]MECS_EnergyPrices!K56</f>
        <v>23.38</v>
      </c>
      <c r="O49">
        <v>6.6579999999999995</v>
      </c>
      <c r="P49">
        <v>5.1889999999999992</v>
      </c>
      <c r="Q49">
        <v>7.6521999999999997</v>
      </c>
      <c r="R49">
        <v>5.5270000000000001</v>
      </c>
      <c r="S49">
        <v>7.9</v>
      </c>
      <c r="T49">
        <v>9.4700000000000006</v>
      </c>
      <c r="U49">
        <v>18.059999999999999</v>
      </c>
      <c r="V49">
        <v>24.93</v>
      </c>
      <c r="W49">
        <v>23.38</v>
      </c>
      <c r="Z49">
        <v>2012</v>
      </c>
    </row>
    <row r="50" spans="3:47" x14ac:dyDescent="0.2">
      <c r="C50" t="str">
        <f>[2]MECS_EnergyPrices!A28</f>
        <v>335</v>
      </c>
      <c r="D50" s="3">
        <f>[2]MECS_EnergyPrices!C57</f>
        <v>7.54</v>
      </c>
      <c r="E50" s="3">
        <f>[2]MECS_EnergyPrices!D57</f>
        <v>5.81</v>
      </c>
      <c r="F50" s="3">
        <f>[2]MECS_EnergyPrices!E57</f>
        <v>7.2789999999999999</v>
      </c>
      <c r="G50" s="3">
        <f>[2]MECS_EnergyPrices!F57</f>
        <v>6.28</v>
      </c>
      <c r="H50" s="3">
        <f>[2]MECS_EnergyPrices!G57</f>
        <v>8</v>
      </c>
      <c r="I50" s="3">
        <f>[2]MECS_EnergyPrices!H57</f>
        <v>10.87</v>
      </c>
      <c r="J50">
        <f>[2]MECS_EnergyPrices!I57</f>
        <v>20.58</v>
      </c>
      <c r="K50">
        <f>[2]MECS_EnergyPrices!J57</f>
        <v>18.22</v>
      </c>
      <c r="L50" s="3">
        <f>[4]MECS_EnergyPrices!K57</f>
        <v>14.34</v>
      </c>
      <c r="O50">
        <v>7.54</v>
      </c>
      <c r="P50">
        <v>5.81</v>
      </c>
      <c r="Q50">
        <v>7.2789999999999999</v>
      </c>
      <c r="R50">
        <v>6.28</v>
      </c>
      <c r="S50">
        <v>8</v>
      </c>
      <c r="T50">
        <v>10.87</v>
      </c>
      <c r="U50">
        <v>20.58</v>
      </c>
      <c r="V50">
        <v>18.22</v>
      </c>
      <c r="W50">
        <v>14.34</v>
      </c>
      <c r="Z50">
        <v>2013</v>
      </c>
    </row>
    <row r="51" spans="3:47" x14ac:dyDescent="0.2">
      <c r="C51" t="str">
        <f>[2]MECS_EnergyPrices!A29</f>
        <v>336</v>
      </c>
      <c r="D51">
        <f>[2]MECS_EnergyPrices!C58</f>
        <v>7.06</v>
      </c>
      <c r="E51">
        <f>[2]MECS_EnergyPrices!D58</f>
        <v>5.5</v>
      </c>
      <c r="F51">
        <f>[2]MECS_EnergyPrices!E58</f>
        <v>7.1109999999999998</v>
      </c>
      <c r="G51">
        <f>[2]MECS_EnergyPrices!F58</f>
        <v>8.67</v>
      </c>
      <c r="H51">
        <f>[2]MECS_EnergyPrices!G58</f>
        <v>8.0500000000000007</v>
      </c>
      <c r="I51">
        <f>[2]MECS_EnergyPrices!H58</f>
        <v>9.44</v>
      </c>
      <c r="J51">
        <f>[2]MECS_EnergyPrices!I58</f>
        <v>13.57</v>
      </c>
      <c r="K51">
        <f>[2]MECS_EnergyPrices!J58</f>
        <v>20.86</v>
      </c>
      <c r="L51" s="3">
        <f>[4]MECS_EnergyPrices!K58</f>
        <v>24.24</v>
      </c>
      <c r="O51">
        <v>7.06</v>
      </c>
      <c r="P51">
        <v>5.5</v>
      </c>
      <c r="Q51">
        <v>7.1109999999999998</v>
      </c>
      <c r="R51">
        <v>8.67</v>
      </c>
      <c r="S51">
        <v>8.0500000000000007</v>
      </c>
      <c r="T51">
        <v>9.44</v>
      </c>
      <c r="U51">
        <v>13.57</v>
      </c>
      <c r="V51">
        <v>20.86</v>
      </c>
      <c r="W51">
        <v>24.24</v>
      </c>
      <c r="Z51">
        <v>2014</v>
      </c>
      <c r="AA51">
        <f>AA15</f>
        <v>19.309999999999999</v>
      </c>
      <c r="AB51">
        <f t="shared" ref="AB51:AU51" si="7">AB15</f>
        <v>21.12</v>
      </c>
      <c r="AC51">
        <f t="shared" si="7"/>
        <v>18.579999999999998</v>
      </c>
      <c r="AD51">
        <f t="shared" si="7"/>
        <v>18.16</v>
      </c>
      <c r="AE51">
        <f t="shared" si="7"/>
        <v>21.17</v>
      </c>
      <c r="AF51">
        <f t="shared" si="7"/>
        <v>19.13</v>
      </c>
      <c r="AG51">
        <f t="shared" si="7"/>
        <v>21</v>
      </c>
      <c r="AH51">
        <f t="shared" si="7"/>
        <v>19.97</v>
      </c>
      <c r="AI51">
        <f t="shared" si="7"/>
        <v>19.920000000000002</v>
      </c>
      <c r="AJ51">
        <f t="shared" si="7"/>
        <v>18.489999999999998</v>
      </c>
      <c r="AK51">
        <f t="shared" si="7"/>
        <v>12.04</v>
      </c>
      <c r="AL51">
        <f t="shared" si="7"/>
        <v>22.05</v>
      </c>
      <c r="AM51">
        <f t="shared" si="7"/>
        <v>22.63</v>
      </c>
      <c r="AN51">
        <f t="shared" si="7"/>
        <v>18.48</v>
      </c>
      <c r="AO51">
        <f t="shared" si="7"/>
        <v>20.14</v>
      </c>
      <c r="AP51">
        <f t="shared" si="7"/>
        <v>22.19</v>
      </c>
      <c r="AQ51">
        <f t="shared" si="7"/>
        <v>23.38</v>
      </c>
      <c r="AR51">
        <f t="shared" si="7"/>
        <v>14.34</v>
      </c>
      <c r="AS51">
        <f t="shared" si="7"/>
        <v>24.24</v>
      </c>
      <c r="AT51">
        <f t="shared" si="7"/>
        <v>22.97</v>
      </c>
      <c r="AU51">
        <f t="shared" si="7"/>
        <v>24.95</v>
      </c>
    </row>
    <row r="52" spans="3:47" x14ac:dyDescent="0.2">
      <c r="C52" t="str">
        <f>[2]MECS_EnergyPrices!A30</f>
        <v>337</v>
      </c>
      <c r="D52">
        <f>[2]MECS_EnergyPrices!C59</f>
        <v>7.35</v>
      </c>
      <c r="E52">
        <f>[2]MECS_EnergyPrices!D59</f>
        <v>6.19</v>
      </c>
      <c r="F52">
        <f>[2]MECS_EnergyPrices!E59</f>
        <v>8.548</v>
      </c>
      <c r="G52">
        <f>[2]MECS_EnergyPrices!F59</f>
        <v>9.42</v>
      </c>
      <c r="H52">
        <f>[2]MECS_EnergyPrices!G59</f>
        <v>7.82</v>
      </c>
      <c r="I52">
        <f>[2]MECS_EnergyPrices!H59</f>
        <v>10.220000000000001</v>
      </c>
      <c r="J52">
        <f>[2]MECS_EnergyPrices!I59</f>
        <v>17.87</v>
      </c>
      <c r="K52">
        <f>[2]MECS_EnergyPrices!J59</f>
        <v>20.91</v>
      </c>
      <c r="L52" s="3">
        <f>[4]MECS_EnergyPrices!K59</f>
        <v>22.97</v>
      </c>
      <c r="O52">
        <v>7.35</v>
      </c>
      <c r="P52">
        <v>6.19</v>
      </c>
      <c r="Q52">
        <v>8.548</v>
      </c>
      <c r="R52">
        <v>9.42</v>
      </c>
      <c r="S52">
        <v>7.82</v>
      </c>
      <c r="T52">
        <v>10.220000000000001</v>
      </c>
      <c r="U52">
        <v>17.87</v>
      </c>
      <c r="V52">
        <v>20.91</v>
      </c>
      <c r="W52">
        <v>22.97</v>
      </c>
    </row>
    <row r="53" spans="3:47" x14ac:dyDescent="0.2">
      <c r="C53" t="str">
        <f>[2]MECS_EnergyPrices!A31</f>
        <v>339</v>
      </c>
      <c r="D53">
        <f>[2]MECS_EnergyPrices!C60</f>
        <v>10</v>
      </c>
      <c r="E53">
        <f>[2]MECS_EnergyPrices!D60</f>
        <v>7.65</v>
      </c>
      <c r="F53">
        <f>[2]MECS_EnergyPrices!E60</f>
        <v>10.032999999999999</v>
      </c>
      <c r="G53">
        <f>[2]MECS_EnergyPrices!F60</f>
        <v>7.38</v>
      </c>
      <c r="H53">
        <f>[2]MECS_EnergyPrices!G60</f>
        <v>12.94</v>
      </c>
      <c r="I53">
        <f>[2]MECS_EnergyPrices!H60</f>
        <v>12.17</v>
      </c>
      <c r="J53">
        <f>[2]MECS_EnergyPrices!I60</f>
        <v>18.760000000000002</v>
      </c>
      <c r="K53">
        <f>[2]MECS_EnergyPrices!J60</f>
        <v>23.65</v>
      </c>
      <c r="L53" s="3">
        <f>[4]MECS_EnergyPrices!K60</f>
        <v>24.95</v>
      </c>
      <c r="O53">
        <v>10</v>
      </c>
      <c r="P53">
        <v>7.65</v>
      </c>
      <c r="Q53">
        <v>10.032999999999999</v>
      </c>
      <c r="R53">
        <v>7.38</v>
      </c>
      <c r="S53">
        <v>12.94</v>
      </c>
      <c r="T53">
        <v>12.17</v>
      </c>
      <c r="U53">
        <v>18.760000000000002</v>
      </c>
      <c r="V53">
        <v>23.65</v>
      </c>
      <c r="W53">
        <v>24.95</v>
      </c>
    </row>
    <row r="54" spans="3:47" x14ac:dyDescent="0.2">
      <c r="C54" s="9" t="s">
        <v>36</v>
      </c>
      <c r="D54">
        <f>[2]MECS_EnergyPrices!C61</f>
        <v>5.28</v>
      </c>
      <c r="E54">
        <f>[2]MECS_EnergyPrices!D61</f>
        <v>5.27</v>
      </c>
      <c r="F54">
        <f>[2]MECS_EnergyPrices!E61</f>
        <v>4.9089999999999998</v>
      </c>
      <c r="G54">
        <f>[2]MECS_EnergyPrices!F61</f>
        <v>4.82</v>
      </c>
      <c r="H54">
        <f>[2]MECS_EnergyPrices!G61</f>
        <v>4.54</v>
      </c>
      <c r="I54">
        <f>[2]MECS_EnergyPrices!H61</f>
        <v>5.84</v>
      </c>
      <c r="J54">
        <f>[2]MECS_EnergyPrices!I61</f>
        <v>13.14</v>
      </c>
      <c r="K54">
        <f>[2]MECS_EnergyPrices!J61</f>
        <v>0</v>
      </c>
      <c r="O54">
        <v>5.28</v>
      </c>
      <c r="P54">
        <v>5.27</v>
      </c>
      <c r="Q54">
        <v>4.9089999999999998</v>
      </c>
      <c r="R54">
        <v>4.82</v>
      </c>
      <c r="S54">
        <v>4.54</v>
      </c>
      <c r="T54">
        <v>5.84</v>
      </c>
      <c r="U54">
        <v>13.14</v>
      </c>
      <c r="V54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AN50"/>
  <sheetViews>
    <sheetView workbookViewId="0">
      <selection activeCell="I20" sqref="I20"/>
    </sheetView>
  </sheetViews>
  <sheetFormatPr defaultRowHeight="12.75" x14ac:dyDescent="0.2"/>
  <sheetData>
    <row r="4" spans="3:40" x14ac:dyDescent="0.2">
      <c r="D4" t="s">
        <v>30</v>
      </c>
      <c r="G4" t="s">
        <v>31</v>
      </c>
      <c r="K4" t="s">
        <v>28</v>
      </c>
      <c r="S4" t="s">
        <v>29</v>
      </c>
    </row>
    <row r="6" spans="3:40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L6">
        <v>1988</v>
      </c>
      <c r="M6">
        <v>1991</v>
      </c>
      <c r="N6">
        <v>1994</v>
      </c>
      <c r="O6">
        <v>1998</v>
      </c>
      <c r="P6">
        <v>2002</v>
      </c>
      <c r="Q6">
        <v>2006</v>
      </c>
      <c r="S6" s="5"/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</row>
    <row r="7" spans="3:40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4.4278260869565216</v>
      </c>
      <c r="I7" s="3">
        <f>'[1]3DNAICS'!O402</f>
        <v>7.1543307086614174</v>
      </c>
      <c r="K7" t="s">
        <v>7</v>
      </c>
      <c r="L7" s="3">
        <f t="shared" ref="L7:L27" si="0">D7</f>
        <v>2.9</v>
      </c>
      <c r="M7" s="3">
        <f t="shared" ref="M7:Q22" si="1">E7</f>
        <v>2.5338983050847457</v>
      </c>
      <c r="N7" s="3">
        <f t="shared" si="1"/>
        <v>2.8335974643423136</v>
      </c>
      <c r="O7" s="3">
        <f t="shared" si="1"/>
        <v>2.936619718309859</v>
      </c>
      <c r="P7" s="3">
        <f t="shared" si="1"/>
        <v>4.4278260869565216</v>
      </c>
      <c r="Q7" s="3">
        <f t="shared" si="1"/>
        <v>7.1543307086614174</v>
      </c>
      <c r="R7" s="3"/>
      <c r="S7">
        <v>1988</v>
      </c>
      <c r="T7">
        <f t="array" ref="T7:AN12">TRANSPOSE(L7:Q27)</f>
        <v>2.9</v>
      </c>
      <c r="U7">
        <v>4</v>
      </c>
      <c r="V7">
        <v>3.41</v>
      </c>
      <c r="W7">
        <v>3.41</v>
      </c>
      <c r="X7">
        <v>4.18</v>
      </c>
      <c r="Y7">
        <v>3.4</v>
      </c>
      <c r="Z7">
        <v>3.57</v>
      </c>
      <c r="AA7">
        <v>2.48</v>
      </c>
      <c r="AB7">
        <v>4</v>
      </c>
      <c r="AC7">
        <v>2.0499999999999998</v>
      </c>
      <c r="AD7">
        <v>1.94</v>
      </c>
      <c r="AE7">
        <v>3.14</v>
      </c>
      <c r="AF7">
        <v>2.74</v>
      </c>
      <c r="AG7">
        <v>2.69</v>
      </c>
      <c r="AH7">
        <v>3.53</v>
      </c>
      <c r="AI7">
        <v>3.56</v>
      </c>
      <c r="AJ7">
        <v>3.75</v>
      </c>
      <c r="AK7">
        <v>3.36</v>
      </c>
      <c r="AL7">
        <v>2.96</v>
      </c>
      <c r="AM7">
        <v>3.83</v>
      </c>
      <c r="AN7">
        <v>3.7</v>
      </c>
    </row>
    <row r="8" spans="3:40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K8" t="s">
        <v>8</v>
      </c>
      <c r="L8" s="3">
        <f t="shared" si="0"/>
        <v>4</v>
      </c>
      <c r="M8" s="3">
        <f t="shared" si="1"/>
        <v>3.5</v>
      </c>
      <c r="N8" s="3">
        <f t="shared" si="1"/>
        <v>2.5188002926115582</v>
      </c>
      <c r="O8" s="3">
        <f t="shared" si="1"/>
        <v>3.2444444444444445</v>
      </c>
      <c r="P8" s="3">
        <f t="shared" si="1"/>
        <v>4.3695652173913047</v>
      </c>
      <c r="Q8" s="3">
        <f t="shared" si="1"/>
        <v>9.3414634146341466</v>
      </c>
      <c r="R8" s="3"/>
      <c r="S8">
        <v>1991</v>
      </c>
      <c r="T8" s="3">
        <v>2.5338983050847457</v>
      </c>
      <c r="U8" s="3">
        <v>3.5</v>
      </c>
      <c r="V8" s="3">
        <v>3.074074074074074</v>
      </c>
      <c r="W8" s="3">
        <v>3.074074074074074</v>
      </c>
      <c r="X8" s="3">
        <v>3.736842105263158</v>
      </c>
      <c r="Y8" s="3">
        <v>3</v>
      </c>
      <c r="Z8">
        <v>3.0975609756097562</v>
      </c>
      <c r="AA8">
        <v>2.148842777334397</v>
      </c>
      <c r="AB8">
        <v>3.6041666666666665</v>
      </c>
      <c r="AC8">
        <v>1.798329355608592</v>
      </c>
      <c r="AD8">
        <v>1.6706976850271993</v>
      </c>
      <c r="AE8">
        <v>3.1354166666666665</v>
      </c>
      <c r="AF8">
        <v>2.5223097112860891</v>
      </c>
      <c r="AG8">
        <v>2.4759887005649719</v>
      </c>
      <c r="AH8">
        <v>3.3714285714285714</v>
      </c>
      <c r="AI8">
        <v>3.4587155963302751</v>
      </c>
      <c r="AJ8">
        <v>3.4615384615384617</v>
      </c>
      <c r="AK8">
        <v>3.3291139240506329</v>
      </c>
      <c r="AL8">
        <v>2.9849624060150375</v>
      </c>
      <c r="AM8">
        <v>3.6315789473684212</v>
      </c>
      <c r="AN8">
        <v>3.8666666666666667</v>
      </c>
    </row>
    <row r="9" spans="3:40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4.6621621621621623</v>
      </c>
      <c r="I9" s="3">
        <f>'[1]3DNAICS'!O404</f>
        <v>8.8461538461538467</v>
      </c>
      <c r="K9" t="s">
        <v>9</v>
      </c>
      <c r="L9" s="3">
        <f t="shared" si="0"/>
        <v>3.41</v>
      </c>
      <c r="M9" s="3">
        <f t="shared" si="1"/>
        <v>3.074074074074074</v>
      </c>
      <c r="N9" s="3">
        <f t="shared" si="1"/>
        <v>3.4444444444444442</v>
      </c>
      <c r="O9" s="3">
        <f t="shared" si="1"/>
        <v>3.320388349514563</v>
      </c>
      <c r="P9" s="3">
        <f t="shared" si="1"/>
        <v>4.6621621621621623</v>
      </c>
      <c r="Q9" s="3">
        <f t="shared" si="1"/>
        <v>8.8461538461538467</v>
      </c>
      <c r="R9" s="3"/>
      <c r="S9">
        <v>1994</v>
      </c>
      <c r="T9" s="3">
        <v>2.8335974643423136</v>
      </c>
      <c r="U9" s="3">
        <v>2.5188002926115582</v>
      </c>
      <c r="V9" s="3">
        <v>3.4444444444444442</v>
      </c>
      <c r="W9" s="3">
        <v>3.4444444444444442</v>
      </c>
      <c r="X9" s="3">
        <v>4.08</v>
      </c>
      <c r="Y9" s="3">
        <v>2.5188002926115582</v>
      </c>
      <c r="Z9">
        <v>3.0625</v>
      </c>
      <c r="AA9">
        <v>2.4504347826086956</v>
      </c>
      <c r="AB9">
        <v>4.041666666666667</v>
      </c>
      <c r="AC9">
        <v>2.1344019728729964</v>
      </c>
      <c r="AD9">
        <v>2.0856364344102762</v>
      </c>
      <c r="AE9">
        <v>3.5272727272727273</v>
      </c>
      <c r="AF9">
        <v>2.7847222222222223</v>
      </c>
      <c r="AG9">
        <v>2.6942046855733661</v>
      </c>
      <c r="AH9">
        <v>3.4454545454545453</v>
      </c>
      <c r="AI9">
        <v>3.6846846846846848</v>
      </c>
      <c r="AJ9">
        <v>3.7931034482758621</v>
      </c>
      <c r="AK9">
        <v>3.5454545454545454</v>
      </c>
      <c r="AL9">
        <v>3.2738853503184715</v>
      </c>
      <c r="AM9">
        <v>3.7916666666666665</v>
      </c>
      <c r="AN9">
        <v>4.5263157894736841</v>
      </c>
    </row>
    <row r="10" spans="3:40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3.6666666666666665</v>
      </c>
      <c r="H10" s="3">
        <f>'[1]3DNAICS'!O321</f>
        <v>4.4137931034482758</v>
      </c>
      <c r="I10" s="3">
        <f>'[1]3DNAICS'!O405</f>
        <v>9.3260869565217384</v>
      </c>
      <c r="K10" t="s">
        <v>10</v>
      </c>
      <c r="L10" s="3">
        <f t="shared" si="0"/>
        <v>3.41</v>
      </c>
      <c r="M10" s="3">
        <f t="shared" si="1"/>
        <v>3.074074074074074</v>
      </c>
      <c r="N10" s="3">
        <f t="shared" si="1"/>
        <v>3.4444444444444442</v>
      </c>
      <c r="O10" s="3">
        <f t="shared" si="1"/>
        <v>3.6666666666666665</v>
      </c>
      <c r="P10" s="3">
        <f t="shared" si="1"/>
        <v>4.4137931034482758</v>
      </c>
      <c r="Q10" s="3">
        <f t="shared" si="1"/>
        <v>9.3260869565217384</v>
      </c>
      <c r="R10" s="3"/>
      <c r="S10">
        <v>1998</v>
      </c>
      <c r="T10" s="3">
        <v>2.936619718309859</v>
      </c>
      <c r="U10" s="3">
        <v>3.2444444444444445</v>
      </c>
      <c r="V10" s="3">
        <v>3.320388349514563</v>
      </c>
      <c r="W10" s="3">
        <v>3.6666666666666665</v>
      </c>
      <c r="X10" s="3">
        <v>3.7826086956521738</v>
      </c>
      <c r="Y10" s="3">
        <v>4</v>
      </c>
      <c r="Z10">
        <v>2.9863013698630136</v>
      </c>
      <c r="AA10">
        <v>2.6365187713310578</v>
      </c>
      <c r="AB10">
        <v>3.8409090909090908</v>
      </c>
      <c r="AC10">
        <v>2.1410129096325718</v>
      </c>
      <c r="AD10">
        <v>2.1447028423772609</v>
      </c>
      <c r="AE10">
        <v>3.4761904761904763</v>
      </c>
      <c r="AF10">
        <v>2.9054054054054053</v>
      </c>
      <c r="AG10">
        <v>2.889603429796356</v>
      </c>
      <c r="AH10">
        <v>3.4854771784232366</v>
      </c>
      <c r="AI10">
        <v>3.6464646464646466</v>
      </c>
      <c r="AJ10">
        <v>3.6875</v>
      </c>
      <c r="AK10">
        <v>3.3773584905660377</v>
      </c>
      <c r="AL10">
        <v>3.2264150943396226</v>
      </c>
      <c r="AM10">
        <v>4.1481481481481479</v>
      </c>
      <c r="AN10">
        <v>3.9249999999999998</v>
      </c>
    </row>
    <row r="11" spans="3:40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10</v>
      </c>
      <c r="K11" t="s">
        <v>11</v>
      </c>
      <c r="L11" s="3">
        <f t="shared" si="0"/>
        <v>4.18</v>
      </c>
      <c r="M11" s="3">
        <f t="shared" si="1"/>
        <v>3.736842105263158</v>
      </c>
      <c r="N11" s="3">
        <f t="shared" si="1"/>
        <v>4.08</v>
      </c>
      <c r="O11" s="3">
        <f t="shared" si="1"/>
        <v>3.7826086956521738</v>
      </c>
      <c r="P11" s="3">
        <f t="shared" si="1"/>
        <v>5.3125</v>
      </c>
      <c r="Q11" s="3">
        <f t="shared" si="1"/>
        <v>10</v>
      </c>
      <c r="R11" s="3"/>
      <c r="S11">
        <v>2002</v>
      </c>
      <c r="T11" s="3">
        <v>4.4278260869565216</v>
      </c>
      <c r="U11" s="3">
        <v>4.3695652173913047</v>
      </c>
      <c r="V11" s="3">
        <v>4.6621621621621623</v>
      </c>
      <c r="W11" s="3">
        <v>4.4137931034482758</v>
      </c>
      <c r="X11" s="3">
        <v>5.3125</v>
      </c>
      <c r="Y11" s="3">
        <v>4.75</v>
      </c>
      <c r="Z11">
        <v>4.7719298245614032</v>
      </c>
      <c r="AA11">
        <v>4.1488095238095237</v>
      </c>
      <c r="AB11">
        <v>4.9782608695652177</v>
      </c>
      <c r="AC11">
        <v>3.5421412300683373</v>
      </c>
      <c r="AD11">
        <v>3.2284351972258345</v>
      </c>
      <c r="AE11">
        <v>5</v>
      </c>
      <c r="AF11">
        <v>4.2114014251781473</v>
      </c>
      <c r="AG11">
        <v>4.078125</v>
      </c>
      <c r="AH11">
        <v>4.9190476190476193</v>
      </c>
      <c r="AI11">
        <v>5.2682926829268295</v>
      </c>
      <c r="AJ11">
        <v>5.4923076923076923</v>
      </c>
      <c r="AK11">
        <v>4.9056603773584904</v>
      </c>
      <c r="AL11">
        <v>4.2315270935960587</v>
      </c>
      <c r="AM11">
        <v>5.16</v>
      </c>
      <c r="AN11">
        <v>5.0625</v>
      </c>
    </row>
    <row r="12" spans="3:40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K12" t="s">
        <v>12</v>
      </c>
      <c r="L12" s="3">
        <f t="shared" si="0"/>
        <v>3.4</v>
      </c>
      <c r="M12" s="3">
        <f t="shared" si="1"/>
        <v>3</v>
      </c>
      <c r="N12" s="3">
        <f t="shared" si="1"/>
        <v>2.5188002926115582</v>
      </c>
      <c r="O12" s="3">
        <f t="shared" si="1"/>
        <v>4</v>
      </c>
      <c r="P12" s="3">
        <f t="shared" si="1"/>
        <v>4.75</v>
      </c>
      <c r="Q12" s="3">
        <f t="shared" si="1"/>
        <v>14</v>
      </c>
      <c r="R12" s="3"/>
      <c r="S12">
        <v>2006</v>
      </c>
      <c r="T12" s="3">
        <v>7.1543307086614174</v>
      </c>
      <c r="U12" s="3">
        <v>9.3414634146341466</v>
      </c>
      <c r="V12" s="3">
        <v>8.8461538461538467</v>
      </c>
      <c r="W12" s="3">
        <v>9.3260869565217384</v>
      </c>
      <c r="X12" s="3">
        <v>10</v>
      </c>
      <c r="Y12" s="3">
        <v>14</v>
      </c>
      <c r="Z12">
        <v>7.3604651162790695</v>
      </c>
      <c r="AA12">
        <v>8.4177215189873422</v>
      </c>
      <c r="AB12">
        <v>8.2564102564102573</v>
      </c>
      <c r="AC12">
        <v>7.0694935217903412</v>
      </c>
      <c r="AD12">
        <v>8.9533715925394546</v>
      </c>
      <c r="AE12">
        <v>9.0393700787401574</v>
      </c>
      <c r="AF12">
        <v>8.3333333333333339</v>
      </c>
      <c r="AG12">
        <v>8.3971282051282046</v>
      </c>
      <c r="AH12">
        <v>8.9</v>
      </c>
      <c r="AI12">
        <v>12.119047619047619</v>
      </c>
      <c r="AJ12">
        <v>9.4</v>
      </c>
      <c r="AK12">
        <v>9.6097560975609753</v>
      </c>
      <c r="AL12">
        <v>6.9598393574297193</v>
      </c>
      <c r="AM12">
        <v>10.176470588235293</v>
      </c>
      <c r="AN12">
        <v>9.76</v>
      </c>
    </row>
    <row r="13" spans="3:40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7.3604651162790695</v>
      </c>
      <c r="K13" t="s">
        <v>13</v>
      </c>
      <c r="L13" s="3">
        <f t="shared" si="0"/>
        <v>3.57</v>
      </c>
      <c r="M13" s="3">
        <f t="shared" si="1"/>
        <v>3.0975609756097562</v>
      </c>
      <c r="N13" s="3">
        <f t="shared" si="1"/>
        <v>3.0625</v>
      </c>
      <c r="O13" s="3">
        <f t="shared" si="1"/>
        <v>2.9863013698630136</v>
      </c>
      <c r="P13" s="3">
        <f t="shared" si="1"/>
        <v>4.7719298245614032</v>
      </c>
      <c r="Q13" s="3">
        <f t="shared" si="1"/>
        <v>7.3604651162790695</v>
      </c>
    </row>
    <row r="14" spans="3:40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K14" t="s">
        <v>14</v>
      </c>
      <c r="L14" s="3">
        <f t="shared" si="0"/>
        <v>2.48</v>
      </c>
      <c r="M14" s="3">
        <f t="shared" si="1"/>
        <v>2.148842777334397</v>
      </c>
      <c r="N14" s="3">
        <f t="shared" si="1"/>
        <v>2.4504347826086956</v>
      </c>
      <c r="O14" s="3">
        <f t="shared" si="1"/>
        <v>2.6365187713310578</v>
      </c>
      <c r="P14" s="3">
        <f t="shared" si="1"/>
        <v>4.1488095238095237</v>
      </c>
      <c r="Q14" s="3">
        <f t="shared" si="1"/>
        <v>8.4177215189873422</v>
      </c>
    </row>
    <row r="15" spans="3:40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K15" t="s">
        <v>15</v>
      </c>
      <c r="L15" s="3">
        <f t="shared" si="0"/>
        <v>4</v>
      </c>
      <c r="M15" s="3">
        <f t="shared" si="1"/>
        <v>3.6041666666666665</v>
      </c>
      <c r="N15" s="3">
        <f t="shared" si="1"/>
        <v>4.041666666666667</v>
      </c>
      <c r="O15" s="3">
        <f t="shared" si="1"/>
        <v>3.8409090909090908</v>
      </c>
      <c r="P15" s="3">
        <f t="shared" si="1"/>
        <v>4.9782608695652177</v>
      </c>
      <c r="Q15" s="3">
        <f t="shared" si="1"/>
        <v>8.2564102564102573</v>
      </c>
      <c r="S15">
        <v>1983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3:40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K16" t="s">
        <v>16</v>
      </c>
      <c r="L16" s="3">
        <f t="shared" si="0"/>
        <v>2.0499999999999998</v>
      </c>
      <c r="M16" s="3">
        <f t="shared" si="1"/>
        <v>1.798329355608592</v>
      </c>
      <c r="N16" s="3">
        <f t="shared" si="1"/>
        <v>2.1344019728729964</v>
      </c>
      <c r="O16" s="3">
        <f t="shared" si="1"/>
        <v>2.1410129096325718</v>
      </c>
      <c r="P16" s="3">
        <f t="shared" si="1"/>
        <v>3.5421412300683373</v>
      </c>
      <c r="Q16" s="3">
        <f t="shared" si="1"/>
        <v>7.0694935217903412</v>
      </c>
      <c r="S16">
        <f>S15+1</f>
        <v>1984</v>
      </c>
    </row>
    <row r="17" spans="3:40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8.9533715925394546</v>
      </c>
      <c r="K17" t="s">
        <v>17</v>
      </c>
      <c r="L17" s="3">
        <f t="shared" si="0"/>
        <v>1.94</v>
      </c>
      <c r="M17" s="3">
        <f t="shared" si="1"/>
        <v>1.6706976850271993</v>
      </c>
      <c r="N17" s="3">
        <f t="shared" si="1"/>
        <v>2.0856364344102762</v>
      </c>
      <c r="O17" s="3">
        <f t="shared" si="1"/>
        <v>2.1447028423772609</v>
      </c>
      <c r="P17" s="3">
        <f t="shared" si="1"/>
        <v>3.2284351972258345</v>
      </c>
      <c r="Q17" s="3">
        <f t="shared" si="1"/>
        <v>8.9533715925394546</v>
      </c>
      <c r="S17">
        <f t="shared" ref="S17:S41" si="2">S16+1</f>
        <v>1985</v>
      </c>
    </row>
    <row r="18" spans="3:40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9.0393700787401574</v>
      </c>
      <c r="K18" t="s">
        <v>18</v>
      </c>
      <c r="L18" s="3">
        <f t="shared" si="0"/>
        <v>3.14</v>
      </c>
      <c r="M18" s="3">
        <f t="shared" si="1"/>
        <v>3.1354166666666665</v>
      </c>
      <c r="N18" s="3">
        <f t="shared" si="1"/>
        <v>3.5272727272727273</v>
      </c>
      <c r="O18" s="3">
        <f t="shared" si="1"/>
        <v>3.4761904761904763</v>
      </c>
      <c r="P18" s="3">
        <f t="shared" si="1"/>
        <v>5</v>
      </c>
      <c r="Q18" s="3">
        <f t="shared" si="1"/>
        <v>9.0393700787401574</v>
      </c>
      <c r="S18">
        <f t="shared" si="2"/>
        <v>1986</v>
      </c>
    </row>
    <row r="19" spans="3:40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4.2114014251781473</v>
      </c>
      <c r="I19" s="3">
        <f>'[1]3DNAICS'!O414</f>
        <v>8.3333333333333339</v>
      </c>
      <c r="K19" t="s">
        <v>19</v>
      </c>
      <c r="L19" s="3">
        <f t="shared" si="0"/>
        <v>2.74</v>
      </c>
      <c r="M19" s="3">
        <f t="shared" si="1"/>
        <v>2.5223097112860891</v>
      </c>
      <c r="N19" s="3">
        <f t="shared" si="1"/>
        <v>2.7847222222222223</v>
      </c>
      <c r="O19" s="3">
        <f t="shared" si="1"/>
        <v>2.9054054054054053</v>
      </c>
      <c r="P19" s="3">
        <f t="shared" si="1"/>
        <v>4.2114014251781473</v>
      </c>
      <c r="Q19" s="3">
        <f t="shared" si="1"/>
        <v>8.3333333333333339</v>
      </c>
      <c r="S19">
        <f t="shared" si="2"/>
        <v>1987</v>
      </c>
    </row>
    <row r="20" spans="3:40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K20" t="s">
        <v>20</v>
      </c>
      <c r="L20" s="3">
        <f t="shared" si="0"/>
        <v>2.69</v>
      </c>
      <c r="M20" s="3">
        <f t="shared" si="1"/>
        <v>2.4759887005649719</v>
      </c>
      <c r="N20" s="3">
        <f t="shared" si="1"/>
        <v>2.6942046855733661</v>
      </c>
      <c r="O20" s="3">
        <f t="shared" si="1"/>
        <v>2.889603429796356</v>
      </c>
      <c r="P20" s="3">
        <f t="shared" si="1"/>
        <v>4.078125</v>
      </c>
      <c r="Q20" s="3">
        <f t="shared" si="1"/>
        <v>8.3971282051282046</v>
      </c>
      <c r="S20">
        <f t="shared" si="2"/>
        <v>1988</v>
      </c>
      <c r="T20">
        <f>T7</f>
        <v>2.9</v>
      </c>
      <c r="U20">
        <f>U7</f>
        <v>4</v>
      </c>
      <c r="V20">
        <f t="shared" ref="V20:AN20" si="3">V7</f>
        <v>3.41</v>
      </c>
      <c r="W20">
        <f t="shared" si="3"/>
        <v>3.41</v>
      </c>
      <c r="X20">
        <f t="shared" si="3"/>
        <v>4.18</v>
      </c>
      <c r="Y20">
        <f t="shared" si="3"/>
        <v>3.4</v>
      </c>
      <c r="Z20">
        <f t="shared" si="3"/>
        <v>3.57</v>
      </c>
      <c r="AA20">
        <f t="shared" si="3"/>
        <v>2.48</v>
      </c>
      <c r="AB20">
        <f t="shared" si="3"/>
        <v>4</v>
      </c>
      <c r="AC20">
        <f t="shared" si="3"/>
        <v>2.0499999999999998</v>
      </c>
      <c r="AD20">
        <f t="shared" si="3"/>
        <v>1.94</v>
      </c>
      <c r="AE20">
        <f t="shared" si="3"/>
        <v>3.14</v>
      </c>
      <c r="AF20">
        <f t="shared" si="3"/>
        <v>2.74</v>
      </c>
      <c r="AG20">
        <f t="shared" si="3"/>
        <v>2.69</v>
      </c>
      <c r="AH20">
        <f t="shared" si="3"/>
        <v>3.53</v>
      </c>
      <c r="AI20">
        <f t="shared" si="3"/>
        <v>3.56</v>
      </c>
      <c r="AJ20">
        <f t="shared" si="3"/>
        <v>3.75</v>
      </c>
      <c r="AK20">
        <f t="shared" si="3"/>
        <v>3.36</v>
      </c>
      <c r="AL20">
        <f t="shared" si="3"/>
        <v>2.96</v>
      </c>
      <c r="AM20">
        <f t="shared" si="3"/>
        <v>3.83</v>
      </c>
      <c r="AN20">
        <f t="shared" si="3"/>
        <v>3.7</v>
      </c>
    </row>
    <row r="21" spans="3:40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K21" t="s">
        <v>21</v>
      </c>
      <c r="L21" s="3">
        <f t="shared" si="0"/>
        <v>3.53</v>
      </c>
      <c r="M21" s="3">
        <f t="shared" si="1"/>
        <v>3.3714285714285714</v>
      </c>
      <c r="N21" s="3">
        <f t="shared" si="1"/>
        <v>3.4454545454545453</v>
      </c>
      <c r="O21" s="3">
        <f t="shared" si="1"/>
        <v>3.4854771784232366</v>
      </c>
      <c r="P21" s="3">
        <f t="shared" si="1"/>
        <v>4.9190476190476193</v>
      </c>
      <c r="Q21" s="3">
        <f t="shared" si="1"/>
        <v>8.9</v>
      </c>
      <c r="S21">
        <f t="shared" si="2"/>
        <v>1989</v>
      </c>
    </row>
    <row r="22" spans="3:40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K22" t="s">
        <v>22</v>
      </c>
      <c r="L22" s="3">
        <f t="shared" si="0"/>
        <v>3.56</v>
      </c>
      <c r="M22" s="3">
        <f t="shared" si="1"/>
        <v>3.4587155963302751</v>
      </c>
      <c r="N22" s="3">
        <f t="shared" si="1"/>
        <v>3.6846846846846848</v>
      </c>
      <c r="O22" s="3">
        <f t="shared" si="1"/>
        <v>3.6464646464646466</v>
      </c>
      <c r="P22" s="3">
        <f t="shared" si="1"/>
        <v>5.2682926829268295</v>
      </c>
      <c r="Q22" s="3">
        <f t="shared" si="1"/>
        <v>12.119047619047619</v>
      </c>
      <c r="S22">
        <f t="shared" si="2"/>
        <v>1990</v>
      </c>
    </row>
    <row r="23" spans="3:40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K23" t="s">
        <v>23</v>
      </c>
      <c r="L23" s="3">
        <f t="shared" si="0"/>
        <v>3.75</v>
      </c>
      <c r="M23" s="3">
        <f t="shared" ref="M23:Q27" si="4">E23</f>
        <v>3.4615384615384617</v>
      </c>
      <c r="N23" s="3">
        <f t="shared" si="4"/>
        <v>3.7931034482758621</v>
      </c>
      <c r="O23" s="3">
        <f t="shared" si="4"/>
        <v>3.6875</v>
      </c>
      <c r="P23" s="3">
        <f t="shared" si="4"/>
        <v>5.4923076923076923</v>
      </c>
      <c r="Q23" s="3">
        <f t="shared" si="4"/>
        <v>9.4</v>
      </c>
      <c r="S23">
        <f t="shared" si="2"/>
        <v>1991</v>
      </c>
      <c r="T23" s="3">
        <f>T8</f>
        <v>2.5338983050847457</v>
      </c>
      <c r="U23" s="3">
        <f>U8</f>
        <v>3.5</v>
      </c>
      <c r="V23" s="3">
        <f t="shared" ref="V23:AN23" si="5">V8</f>
        <v>3.074074074074074</v>
      </c>
      <c r="W23" s="3">
        <f t="shared" si="5"/>
        <v>3.074074074074074</v>
      </c>
      <c r="X23" s="3">
        <f t="shared" si="5"/>
        <v>3.736842105263158</v>
      </c>
      <c r="Y23" s="3">
        <f t="shared" si="5"/>
        <v>3</v>
      </c>
      <c r="Z23" s="3">
        <f t="shared" si="5"/>
        <v>3.0975609756097562</v>
      </c>
      <c r="AA23" s="3">
        <f t="shared" si="5"/>
        <v>2.148842777334397</v>
      </c>
      <c r="AB23" s="3">
        <f t="shared" si="5"/>
        <v>3.6041666666666665</v>
      </c>
      <c r="AC23" s="3">
        <f t="shared" si="5"/>
        <v>1.798329355608592</v>
      </c>
      <c r="AD23" s="3">
        <f t="shared" si="5"/>
        <v>1.6706976850271993</v>
      </c>
      <c r="AE23" s="3">
        <f t="shared" si="5"/>
        <v>3.1354166666666665</v>
      </c>
      <c r="AF23" s="3">
        <f t="shared" si="5"/>
        <v>2.5223097112860891</v>
      </c>
      <c r="AG23" s="3">
        <f t="shared" si="5"/>
        <v>2.4759887005649719</v>
      </c>
      <c r="AH23" s="3">
        <f t="shared" si="5"/>
        <v>3.3714285714285714</v>
      </c>
      <c r="AI23" s="3">
        <f t="shared" si="5"/>
        <v>3.4587155963302751</v>
      </c>
      <c r="AJ23" s="3">
        <f t="shared" si="5"/>
        <v>3.4615384615384617</v>
      </c>
      <c r="AK23" s="3">
        <f t="shared" si="5"/>
        <v>3.3291139240506329</v>
      </c>
      <c r="AL23" s="3">
        <f t="shared" si="5"/>
        <v>2.9849624060150375</v>
      </c>
      <c r="AM23" s="3">
        <f t="shared" si="5"/>
        <v>3.6315789473684212</v>
      </c>
      <c r="AN23" s="3">
        <f t="shared" si="5"/>
        <v>3.8666666666666667</v>
      </c>
    </row>
    <row r="24" spans="3:40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9.6097560975609753</v>
      </c>
      <c r="K24" t="s">
        <v>24</v>
      </c>
      <c r="L24" s="3">
        <f t="shared" si="0"/>
        <v>3.36</v>
      </c>
      <c r="M24" s="3">
        <f t="shared" si="4"/>
        <v>3.3291139240506329</v>
      </c>
      <c r="N24" s="3">
        <f t="shared" si="4"/>
        <v>3.5454545454545454</v>
      </c>
      <c r="O24" s="3">
        <f t="shared" si="4"/>
        <v>3.3773584905660377</v>
      </c>
      <c r="P24" s="3">
        <f t="shared" si="4"/>
        <v>4.9056603773584904</v>
      </c>
      <c r="Q24" s="3">
        <f t="shared" si="4"/>
        <v>9.6097560975609753</v>
      </c>
      <c r="S24">
        <f t="shared" si="2"/>
        <v>1992</v>
      </c>
    </row>
    <row r="25" spans="3:40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K25" t="s">
        <v>25</v>
      </c>
      <c r="L25" s="3">
        <f t="shared" si="0"/>
        <v>2.96</v>
      </c>
      <c r="M25" s="3">
        <f t="shared" si="4"/>
        <v>2.9849624060150375</v>
      </c>
      <c r="N25" s="3">
        <f t="shared" si="4"/>
        <v>3.2738853503184715</v>
      </c>
      <c r="O25" s="3">
        <f t="shared" si="4"/>
        <v>3.2264150943396226</v>
      </c>
      <c r="P25" s="3">
        <f t="shared" si="4"/>
        <v>4.2315270935960587</v>
      </c>
      <c r="Q25" s="3">
        <f t="shared" si="4"/>
        <v>6.9598393574297193</v>
      </c>
      <c r="S25">
        <f t="shared" si="2"/>
        <v>1993</v>
      </c>
    </row>
    <row r="26" spans="3:40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K26" t="s">
        <v>26</v>
      </c>
      <c r="L26" s="3">
        <f t="shared" si="0"/>
        <v>3.83</v>
      </c>
      <c r="M26" s="3">
        <f t="shared" si="4"/>
        <v>3.6315789473684212</v>
      </c>
      <c r="N26" s="3">
        <f t="shared" si="4"/>
        <v>3.7916666666666665</v>
      </c>
      <c r="O26" s="3">
        <f t="shared" si="4"/>
        <v>4.1481481481481479</v>
      </c>
      <c r="P26" s="3">
        <f t="shared" si="4"/>
        <v>5.16</v>
      </c>
      <c r="Q26" s="3">
        <f t="shared" si="4"/>
        <v>10.176470588235293</v>
      </c>
      <c r="S26">
        <f t="shared" si="2"/>
        <v>1994</v>
      </c>
      <c r="T26" s="3">
        <f>T9</f>
        <v>2.8335974643423136</v>
      </c>
      <c r="U26" s="3">
        <f>U9</f>
        <v>2.5188002926115582</v>
      </c>
      <c r="V26" s="3">
        <f t="shared" ref="V26:AN26" si="6">V9</f>
        <v>3.4444444444444442</v>
      </c>
      <c r="W26" s="3">
        <f t="shared" si="6"/>
        <v>3.4444444444444442</v>
      </c>
      <c r="X26" s="3">
        <f t="shared" si="6"/>
        <v>4.08</v>
      </c>
      <c r="Y26" s="3">
        <f t="shared" si="6"/>
        <v>2.5188002926115582</v>
      </c>
      <c r="Z26" s="3">
        <f t="shared" si="6"/>
        <v>3.0625</v>
      </c>
      <c r="AA26" s="3">
        <f t="shared" si="6"/>
        <v>2.4504347826086956</v>
      </c>
      <c r="AB26" s="3">
        <f t="shared" si="6"/>
        <v>4.041666666666667</v>
      </c>
      <c r="AC26" s="3">
        <f t="shared" si="6"/>
        <v>2.1344019728729964</v>
      </c>
      <c r="AD26" s="3">
        <f t="shared" si="6"/>
        <v>2.0856364344102762</v>
      </c>
      <c r="AE26" s="3">
        <f t="shared" si="6"/>
        <v>3.5272727272727273</v>
      </c>
      <c r="AF26" s="3">
        <f t="shared" si="6"/>
        <v>2.7847222222222223</v>
      </c>
      <c r="AG26" s="3">
        <f t="shared" si="6"/>
        <v>2.6942046855733661</v>
      </c>
      <c r="AH26" s="3">
        <f t="shared" si="6"/>
        <v>3.4454545454545453</v>
      </c>
      <c r="AI26" s="3">
        <f t="shared" si="6"/>
        <v>3.6846846846846848</v>
      </c>
      <c r="AJ26" s="3">
        <f t="shared" si="6"/>
        <v>3.7931034482758621</v>
      </c>
      <c r="AK26" s="3">
        <f t="shared" si="6"/>
        <v>3.5454545454545454</v>
      </c>
      <c r="AL26" s="3">
        <f t="shared" si="6"/>
        <v>3.2738853503184715</v>
      </c>
      <c r="AM26" s="3">
        <f t="shared" si="6"/>
        <v>3.7916666666666665</v>
      </c>
      <c r="AN26" s="3">
        <f t="shared" si="6"/>
        <v>4.5263157894736841</v>
      </c>
    </row>
    <row r="27" spans="3:40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K27" t="s">
        <v>27</v>
      </c>
      <c r="L27" s="3">
        <f t="shared" si="0"/>
        <v>3.7</v>
      </c>
      <c r="M27" s="3">
        <f t="shared" si="4"/>
        <v>3.8666666666666667</v>
      </c>
      <c r="N27" s="3">
        <f t="shared" si="4"/>
        <v>4.5263157894736841</v>
      </c>
      <c r="O27" s="3">
        <f t="shared" si="4"/>
        <v>3.9249999999999998</v>
      </c>
      <c r="P27" s="3">
        <f t="shared" si="4"/>
        <v>5.0625</v>
      </c>
      <c r="Q27" s="3">
        <f t="shared" si="4"/>
        <v>9.76</v>
      </c>
      <c r="S27">
        <f t="shared" si="2"/>
        <v>1995</v>
      </c>
    </row>
    <row r="28" spans="3:40" x14ac:dyDescent="0.2">
      <c r="S28">
        <f t="shared" si="2"/>
        <v>1996</v>
      </c>
    </row>
    <row r="29" spans="3:40" x14ac:dyDescent="0.2">
      <c r="S29">
        <f t="shared" si="2"/>
        <v>1997</v>
      </c>
    </row>
    <row r="30" spans="3:40" x14ac:dyDescent="0.2">
      <c r="C30" s="9" t="s">
        <v>34</v>
      </c>
      <c r="D30" s="3"/>
      <c r="E30" s="3"/>
      <c r="F30" s="3"/>
      <c r="G30" s="3"/>
      <c r="H30" s="3"/>
      <c r="I30" s="3"/>
      <c r="S30">
        <f t="shared" si="2"/>
        <v>1998</v>
      </c>
      <c r="T30" s="3">
        <f>T10</f>
        <v>2.936619718309859</v>
      </c>
      <c r="U30" s="3">
        <f>U10</f>
        <v>3.2444444444444445</v>
      </c>
      <c r="V30" s="3">
        <f t="shared" ref="V30:AN30" si="7">V10</f>
        <v>3.320388349514563</v>
      </c>
      <c r="W30" s="3">
        <f t="shared" si="7"/>
        <v>3.6666666666666665</v>
      </c>
      <c r="X30" s="3">
        <f t="shared" si="7"/>
        <v>3.7826086956521738</v>
      </c>
      <c r="Y30" s="3">
        <f t="shared" si="7"/>
        <v>4</v>
      </c>
      <c r="Z30" s="3">
        <f t="shared" si="7"/>
        <v>2.9863013698630136</v>
      </c>
      <c r="AA30" s="3">
        <f t="shared" si="7"/>
        <v>2.6365187713310578</v>
      </c>
      <c r="AB30" s="3">
        <f t="shared" si="7"/>
        <v>3.8409090909090908</v>
      </c>
      <c r="AC30" s="3">
        <f t="shared" si="7"/>
        <v>2.1410129096325718</v>
      </c>
      <c r="AD30" s="3">
        <f t="shared" si="7"/>
        <v>2.1447028423772609</v>
      </c>
      <c r="AE30" s="3">
        <f t="shared" si="7"/>
        <v>3.4761904761904763</v>
      </c>
      <c r="AF30" s="3">
        <f t="shared" si="7"/>
        <v>2.9054054054054053</v>
      </c>
      <c r="AG30" s="3">
        <f t="shared" si="7"/>
        <v>2.889603429796356</v>
      </c>
      <c r="AH30" s="3">
        <f t="shared" si="7"/>
        <v>3.4854771784232366</v>
      </c>
      <c r="AI30" s="3">
        <f t="shared" si="7"/>
        <v>3.6464646464646466</v>
      </c>
      <c r="AJ30" s="3">
        <f t="shared" si="7"/>
        <v>3.6875</v>
      </c>
      <c r="AK30" s="3">
        <f t="shared" si="7"/>
        <v>3.3773584905660377</v>
      </c>
      <c r="AL30" s="3">
        <f t="shared" si="7"/>
        <v>3.2264150943396226</v>
      </c>
      <c r="AM30" s="3">
        <f t="shared" si="7"/>
        <v>4.1481481481481479</v>
      </c>
      <c r="AN30" s="3">
        <f t="shared" si="7"/>
        <v>3.9249999999999998</v>
      </c>
    </row>
    <row r="31" spans="3:40" x14ac:dyDescent="0.2">
      <c r="D31" s="3"/>
      <c r="E31" s="3"/>
      <c r="F31" s="3"/>
      <c r="G31" s="3"/>
      <c r="H31" s="3"/>
      <c r="I31" s="3"/>
      <c r="S31">
        <f t="shared" si="2"/>
        <v>1999</v>
      </c>
    </row>
    <row r="32" spans="3:40" x14ac:dyDescent="0.2">
      <c r="D32" s="3"/>
      <c r="E32" s="3"/>
      <c r="F32" s="3"/>
      <c r="G32" s="3"/>
      <c r="H32" s="3"/>
      <c r="I32" s="3"/>
      <c r="S32">
        <f t="shared" si="2"/>
        <v>2000</v>
      </c>
    </row>
    <row r="33" spans="4:40" x14ac:dyDescent="0.2">
      <c r="D33" s="3"/>
      <c r="E33" s="3"/>
      <c r="F33" s="3"/>
      <c r="G33" s="3"/>
      <c r="H33" s="3"/>
      <c r="I33" s="3"/>
      <c r="S33">
        <f t="shared" si="2"/>
        <v>2001</v>
      </c>
    </row>
    <row r="34" spans="4:40" x14ac:dyDescent="0.2">
      <c r="D34" s="3"/>
      <c r="E34" s="3"/>
      <c r="F34" s="3"/>
      <c r="G34" s="3"/>
      <c r="H34" s="3"/>
      <c r="I34" s="3"/>
      <c r="S34">
        <f t="shared" si="2"/>
        <v>2002</v>
      </c>
      <c r="T34" s="3">
        <f>T11</f>
        <v>4.4278260869565216</v>
      </c>
      <c r="U34" s="3">
        <f>U11</f>
        <v>4.3695652173913047</v>
      </c>
      <c r="V34" s="3">
        <f t="shared" ref="V34:AN34" si="8">V11</f>
        <v>4.6621621621621623</v>
      </c>
      <c r="W34" s="3">
        <f t="shared" si="8"/>
        <v>4.4137931034482758</v>
      </c>
      <c r="X34" s="3">
        <f t="shared" si="8"/>
        <v>5.3125</v>
      </c>
      <c r="Y34" s="3">
        <f t="shared" si="8"/>
        <v>4.75</v>
      </c>
      <c r="Z34" s="3">
        <f t="shared" si="8"/>
        <v>4.7719298245614032</v>
      </c>
      <c r="AA34" s="3">
        <f t="shared" si="8"/>
        <v>4.1488095238095237</v>
      </c>
      <c r="AB34" s="3">
        <f t="shared" si="8"/>
        <v>4.9782608695652177</v>
      </c>
      <c r="AC34" s="3">
        <f t="shared" si="8"/>
        <v>3.5421412300683373</v>
      </c>
      <c r="AD34" s="3">
        <f t="shared" si="8"/>
        <v>3.2284351972258345</v>
      </c>
      <c r="AE34" s="3">
        <f t="shared" si="8"/>
        <v>5</v>
      </c>
      <c r="AF34" s="3">
        <f t="shared" si="8"/>
        <v>4.2114014251781473</v>
      </c>
      <c r="AG34" s="3">
        <f t="shared" si="8"/>
        <v>4.078125</v>
      </c>
      <c r="AH34" s="3">
        <f t="shared" si="8"/>
        <v>4.9190476190476193</v>
      </c>
      <c r="AI34" s="3">
        <f t="shared" si="8"/>
        <v>5.2682926829268295</v>
      </c>
      <c r="AJ34" s="3">
        <f t="shared" si="8"/>
        <v>5.4923076923076923</v>
      </c>
      <c r="AK34" s="3">
        <f t="shared" si="8"/>
        <v>4.9056603773584904</v>
      </c>
      <c r="AL34" s="3">
        <f t="shared" si="8"/>
        <v>4.2315270935960587</v>
      </c>
      <c r="AM34" s="3">
        <f t="shared" si="8"/>
        <v>5.16</v>
      </c>
      <c r="AN34" s="3">
        <f t="shared" si="8"/>
        <v>5.0625</v>
      </c>
    </row>
    <row r="35" spans="4:40" x14ac:dyDescent="0.2">
      <c r="D35" s="3"/>
      <c r="E35" s="3"/>
      <c r="F35" s="3"/>
      <c r="G35" s="3"/>
      <c r="H35" s="3"/>
      <c r="I35" s="3"/>
      <c r="S35">
        <f t="shared" si="2"/>
        <v>2003</v>
      </c>
    </row>
    <row r="36" spans="4:40" x14ac:dyDescent="0.2">
      <c r="D36" s="3"/>
      <c r="E36" s="3"/>
      <c r="F36" s="3"/>
      <c r="G36" s="3"/>
      <c r="H36" s="3"/>
      <c r="I36" s="3"/>
      <c r="S36">
        <f t="shared" si="2"/>
        <v>2004</v>
      </c>
    </row>
    <row r="37" spans="4:40" x14ac:dyDescent="0.2">
      <c r="D37" s="3"/>
      <c r="E37" s="3"/>
      <c r="F37" s="3"/>
      <c r="G37" s="3"/>
      <c r="H37" s="3"/>
      <c r="I37" s="3"/>
      <c r="S37">
        <f t="shared" si="2"/>
        <v>2005</v>
      </c>
    </row>
    <row r="38" spans="4:40" x14ac:dyDescent="0.2">
      <c r="D38" s="3"/>
      <c r="E38" s="3"/>
      <c r="F38" s="3"/>
      <c r="G38" s="3"/>
      <c r="H38" s="3"/>
      <c r="I38" s="3"/>
      <c r="S38">
        <f t="shared" si="2"/>
        <v>2006</v>
      </c>
      <c r="T38" s="3">
        <f>T12</f>
        <v>7.1543307086614174</v>
      </c>
      <c r="U38" s="3">
        <f>U12</f>
        <v>9.3414634146341466</v>
      </c>
      <c r="V38" s="3">
        <f t="shared" ref="V38:AN38" si="9">V12</f>
        <v>8.8461538461538467</v>
      </c>
      <c r="W38" s="3">
        <f t="shared" si="9"/>
        <v>9.3260869565217384</v>
      </c>
      <c r="X38" s="3">
        <f t="shared" si="9"/>
        <v>10</v>
      </c>
      <c r="Y38" s="8">
        <v>10</v>
      </c>
      <c r="Z38" s="3">
        <f t="shared" si="9"/>
        <v>7.3604651162790695</v>
      </c>
      <c r="AA38" s="3">
        <f t="shared" si="9"/>
        <v>8.4177215189873422</v>
      </c>
      <c r="AB38" s="3">
        <f t="shared" si="9"/>
        <v>8.2564102564102573</v>
      </c>
      <c r="AC38" s="3">
        <f t="shared" si="9"/>
        <v>7.0694935217903412</v>
      </c>
      <c r="AD38" s="3">
        <f t="shared" si="9"/>
        <v>8.9533715925394546</v>
      </c>
      <c r="AE38" s="3">
        <f t="shared" si="9"/>
        <v>9.0393700787401574</v>
      </c>
      <c r="AF38" s="3">
        <f t="shared" si="9"/>
        <v>8.3333333333333339</v>
      </c>
      <c r="AG38" s="3">
        <f t="shared" si="9"/>
        <v>8.3971282051282046</v>
      </c>
      <c r="AH38" s="3">
        <f t="shared" si="9"/>
        <v>8.9</v>
      </c>
      <c r="AI38" s="3">
        <f t="shared" si="9"/>
        <v>12.119047619047619</v>
      </c>
      <c r="AJ38" s="3">
        <f t="shared" si="9"/>
        <v>9.4</v>
      </c>
      <c r="AK38" s="3">
        <f t="shared" si="9"/>
        <v>9.6097560975609753</v>
      </c>
      <c r="AL38" s="3">
        <f t="shared" si="9"/>
        <v>6.9598393574297193</v>
      </c>
      <c r="AM38" s="3">
        <f t="shared" si="9"/>
        <v>10.176470588235293</v>
      </c>
      <c r="AN38" s="3">
        <f t="shared" si="9"/>
        <v>9.76</v>
      </c>
    </row>
    <row r="39" spans="4:40" x14ac:dyDescent="0.2">
      <c r="D39" s="3"/>
      <c r="E39" s="3"/>
      <c r="F39" s="3"/>
      <c r="G39" s="3"/>
      <c r="H39" s="3"/>
      <c r="I39" s="3"/>
      <c r="S39">
        <f t="shared" si="2"/>
        <v>2007</v>
      </c>
    </row>
    <row r="40" spans="4:40" x14ac:dyDescent="0.2">
      <c r="D40" s="3"/>
      <c r="E40" s="3"/>
      <c r="F40" s="3"/>
      <c r="G40" s="3"/>
      <c r="H40" s="3"/>
      <c r="I40" s="3"/>
      <c r="S40">
        <f t="shared" si="2"/>
        <v>2008</v>
      </c>
    </row>
    <row r="41" spans="4:40" x14ac:dyDescent="0.2">
      <c r="D41" s="3"/>
      <c r="E41" s="3"/>
      <c r="F41" s="3"/>
      <c r="G41" s="3"/>
      <c r="H41" s="3"/>
      <c r="I41" s="3"/>
      <c r="S41">
        <f t="shared" si="2"/>
        <v>2009</v>
      </c>
    </row>
    <row r="42" spans="4:40" x14ac:dyDescent="0.2">
      <c r="D42" s="3"/>
      <c r="E42" s="3"/>
      <c r="F42" s="3"/>
      <c r="G42" s="3"/>
      <c r="H42" s="3"/>
      <c r="I42" s="3"/>
    </row>
    <row r="43" spans="4:40" x14ac:dyDescent="0.2">
      <c r="D43" s="3"/>
      <c r="E43" s="3"/>
      <c r="F43" s="3"/>
      <c r="G43" s="3"/>
      <c r="H43" s="3"/>
      <c r="I43" s="3"/>
    </row>
    <row r="44" spans="4:40" x14ac:dyDescent="0.2">
      <c r="D44" s="3"/>
      <c r="E44" s="3"/>
      <c r="F44" s="3"/>
      <c r="G44" s="3"/>
      <c r="H44" s="3"/>
      <c r="I44" s="3"/>
    </row>
    <row r="45" spans="4:40" x14ac:dyDescent="0.2">
      <c r="D45" s="3"/>
      <c r="E45" s="3"/>
      <c r="F45" s="3"/>
      <c r="G45" s="3"/>
      <c r="H45" s="3"/>
      <c r="I45" s="3"/>
    </row>
    <row r="46" spans="4:40" x14ac:dyDescent="0.2">
      <c r="D46" s="3"/>
      <c r="E46" s="3"/>
      <c r="F46" s="3"/>
      <c r="G46" s="3"/>
      <c r="H46" s="3"/>
      <c r="I46" s="3"/>
    </row>
    <row r="47" spans="4:40" x14ac:dyDescent="0.2">
      <c r="D47" s="3"/>
      <c r="E47" s="3"/>
      <c r="F47" s="3"/>
      <c r="G47" s="3"/>
      <c r="H47" s="3"/>
      <c r="I47" s="3"/>
    </row>
    <row r="48" spans="4:40" x14ac:dyDescent="0.2">
      <c r="D48" s="3"/>
      <c r="E48" s="3"/>
      <c r="F48" s="3"/>
      <c r="G48" s="3"/>
      <c r="H48" s="3"/>
      <c r="I48" s="3"/>
    </row>
    <row r="49" spans="4:9" x14ac:dyDescent="0.2">
      <c r="D49" s="3"/>
      <c r="E49" s="3"/>
      <c r="F49" s="3"/>
      <c r="G49" s="3"/>
      <c r="H49" s="3"/>
      <c r="I49" s="3"/>
    </row>
    <row r="50" spans="4:9" x14ac:dyDescent="0.2">
      <c r="D50" s="3"/>
      <c r="E50" s="3"/>
      <c r="F50" s="3"/>
      <c r="G50" s="3"/>
      <c r="H50" s="3"/>
      <c r="I50" s="3"/>
    </row>
  </sheetData>
  <phoneticPr fontId="1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8:AS722"/>
  <sheetViews>
    <sheetView tabSelected="1" topLeftCell="AA653" workbookViewId="0">
      <selection activeCell="AK658" sqref="AK658"/>
    </sheetView>
  </sheetViews>
  <sheetFormatPr defaultRowHeight="12.75" x14ac:dyDescent="0.2"/>
  <cols>
    <col min="5" max="5" width="9.5703125" bestFit="1" customWidth="1"/>
    <col min="6" max="11" width="10.5703125" bestFit="1" customWidth="1"/>
    <col min="12" max="12" width="9.5703125" bestFit="1" customWidth="1"/>
    <col min="13" max="13" width="10.5703125" bestFit="1" customWidth="1"/>
    <col min="14" max="15" width="9.5703125" bestFit="1" customWidth="1"/>
    <col min="16" max="17" width="10.5703125" bestFit="1" customWidth="1"/>
    <col min="18" max="18" width="9.5703125" bestFit="1" customWidth="1"/>
    <col min="19" max="22" width="10.5703125" bestFit="1" customWidth="1"/>
    <col min="23" max="23" width="9.5703125" bestFit="1" customWidth="1"/>
    <col min="24" max="25" width="10.5703125" bestFit="1" customWidth="1"/>
  </cols>
  <sheetData>
    <row r="8" spans="43:45" x14ac:dyDescent="0.2">
      <c r="AQ8" s="15" t="s">
        <v>32</v>
      </c>
      <c r="AR8" s="15" t="s">
        <v>33</v>
      </c>
      <c r="AS8" s="16" t="s">
        <v>37</v>
      </c>
    </row>
    <row r="9" spans="43:45" x14ac:dyDescent="0.2">
      <c r="AQ9" s="7">
        <v>1985</v>
      </c>
      <c r="AR9" s="7" t="s">
        <v>7</v>
      </c>
      <c r="AS9" s="3">
        <f>F92</f>
        <v>6.73</v>
      </c>
    </row>
    <row r="10" spans="43:45" x14ac:dyDescent="0.2">
      <c r="AQ10" s="7">
        <v>1985</v>
      </c>
      <c r="AR10" s="7" t="s">
        <v>8</v>
      </c>
      <c r="AS10" s="3">
        <f>F93</f>
        <v>8.51</v>
      </c>
    </row>
    <row r="11" spans="43:45" x14ac:dyDescent="0.2">
      <c r="AQ11" s="7">
        <v>1985</v>
      </c>
      <c r="AR11" s="7" t="s">
        <v>9</v>
      </c>
      <c r="AS11" s="3">
        <f>F94</f>
        <v>6.79</v>
      </c>
    </row>
    <row r="12" spans="43:45" x14ac:dyDescent="0.2">
      <c r="AQ12" s="7">
        <v>1985</v>
      </c>
      <c r="AR12" s="7" t="s">
        <v>10</v>
      </c>
      <c r="AS12" s="3">
        <f>F95</f>
        <v>6.79</v>
      </c>
    </row>
    <row r="13" spans="43:45" x14ac:dyDescent="0.2">
      <c r="AQ13" s="7">
        <v>1985</v>
      </c>
      <c r="AR13" s="7" t="s">
        <v>11</v>
      </c>
      <c r="AS13" s="3">
        <f>F96</f>
        <v>7.68</v>
      </c>
    </row>
    <row r="14" spans="43:45" x14ac:dyDescent="0.2">
      <c r="AQ14" s="7">
        <v>1985</v>
      </c>
      <c r="AR14" s="7" t="s">
        <v>12</v>
      </c>
      <c r="AS14" s="3">
        <f>F97</f>
        <v>7.43</v>
      </c>
    </row>
    <row r="15" spans="43:45" x14ac:dyDescent="0.2">
      <c r="AQ15" s="7">
        <v>1985</v>
      </c>
      <c r="AR15" s="7" t="s">
        <v>13</v>
      </c>
      <c r="AS15" s="3">
        <f>F98</f>
        <v>6.92</v>
      </c>
    </row>
    <row r="16" spans="43:45" x14ac:dyDescent="0.2">
      <c r="AQ16" s="7">
        <v>1985</v>
      </c>
      <c r="AR16" s="7" t="s">
        <v>14</v>
      </c>
      <c r="AS16" s="3">
        <f>F99</f>
        <v>7.54</v>
      </c>
    </row>
    <row r="17" spans="43:45" x14ac:dyDescent="0.2">
      <c r="AQ17" s="7">
        <v>1985</v>
      </c>
      <c r="AR17" s="7" t="s">
        <v>15</v>
      </c>
      <c r="AS17" s="3">
        <f>F100</f>
        <v>9.9499999999999993</v>
      </c>
    </row>
    <row r="18" spans="43:45" x14ac:dyDescent="0.2">
      <c r="AQ18" s="7">
        <v>1985</v>
      </c>
      <c r="AR18" s="7" t="s">
        <v>16</v>
      </c>
      <c r="AS18" s="3">
        <f>F101</f>
        <v>5.08</v>
      </c>
    </row>
    <row r="19" spans="43:45" x14ac:dyDescent="0.2">
      <c r="AQ19" s="7">
        <v>1985</v>
      </c>
      <c r="AR19" s="7" t="s">
        <v>17</v>
      </c>
      <c r="AS19" s="3">
        <f>F102</f>
        <v>5.18</v>
      </c>
    </row>
    <row r="20" spans="43:45" x14ac:dyDescent="0.2">
      <c r="AQ20" s="7">
        <v>1985</v>
      </c>
      <c r="AR20" s="7" t="s">
        <v>18</v>
      </c>
      <c r="AS20" s="3">
        <f>F103</f>
        <v>8.1999999999999993</v>
      </c>
    </row>
    <row r="21" spans="43:45" x14ac:dyDescent="0.2">
      <c r="AQ21" s="7">
        <v>1985</v>
      </c>
      <c r="AR21" s="7" t="s">
        <v>19</v>
      </c>
      <c r="AS21" s="3">
        <f>F104</f>
        <v>6.92</v>
      </c>
    </row>
    <row r="22" spans="43:45" x14ac:dyDescent="0.2">
      <c r="AQ22" s="7">
        <v>1985</v>
      </c>
      <c r="AR22" s="7" t="s">
        <v>20</v>
      </c>
      <c r="AS22" s="3">
        <f>F105</f>
        <v>6.47</v>
      </c>
    </row>
    <row r="23" spans="43:45" x14ac:dyDescent="0.2">
      <c r="AQ23" s="7">
        <v>1985</v>
      </c>
      <c r="AR23" s="7" t="s">
        <v>21</v>
      </c>
      <c r="AS23" s="3">
        <f>F106</f>
        <v>8.85</v>
      </c>
    </row>
    <row r="24" spans="43:45" x14ac:dyDescent="0.2">
      <c r="AQ24" s="7">
        <v>1985</v>
      </c>
      <c r="AR24" s="7" t="s">
        <v>22</v>
      </c>
      <c r="AS24" s="3">
        <f>F107</f>
        <v>8.8699999999999992</v>
      </c>
    </row>
    <row r="25" spans="43:45" x14ac:dyDescent="0.2">
      <c r="AQ25" s="7">
        <v>1985</v>
      </c>
      <c r="AR25" s="7" t="s">
        <v>23</v>
      </c>
      <c r="AS25" s="3">
        <f>F108</f>
        <v>6.6579999999999995</v>
      </c>
    </row>
    <row r="26" spans="43:45" x14ac:dyDescent="0.2">
      <c r="AQ26" s="7">
        <v>1985</v>
      </c>
      <c r="AR26" s="7" t="s">
        <v>24</v>
      </c>
      <c r="AS26" s="3">
        <f>F109</f>
        <v>7.54</v>
      </c>
    </row>
    <row r="27" spans="43:45" x14ac:dyDescent="0.2">
      <c r="AQ27" s="7">
        <v>1985</v>
      </c>
      <c r="AR27" s="7" t="s">
        <v>25</v>
      </c>
      <c r="AS27" s="3">
        <f>F110</f>
        <v>7.06</v>
      </c>
    </row>
    <row r="28" spans="43:45" x14ac:dyDescent="0.2">
      <c r="AQ28" s="7">
        <v>1985</v>
      </c>
      <c r="AR28" s="7" t="s">
        <v>26</v>
      </c>
      <c r="AS28" s="3">
        <f>F111</f>
        <v>7.35</v>
      </c>
    </row>
    <row r="29" spans="43:45" x14ac:dyDescent="0.2">
      <c r="AQ29" s="7">
        <v>1985</v>
      </c>
      <c r="AR29" s="7" t="s">
        <v>27</v>
      </c>
      <c r="AS29" s="3">
        <f>F112</f>
        <v>10</v>
      </c>
    </row>
    <row r="30" spans="43:45" x14ac:dyDescent="0.2">
      <c r="AQ30" s="7">
        <v>1986</v>
      </c>
      <c r="AR30" s="7" t="s">
        <v>7</v>
      </c>
      <c r="AS30" s="3">
        <f>G92</f>
        <v>6.9741592689752183</v>
      </c>
    </row>
    <row r="31" spans="43:45" x14ac:dyDescent="0.2">
      <c r="AQ31" s="7">
        <v>1986</v>
      </c>
      <c r="AR31" s="7" t="s">
        <v>8</v>
      </c>
      <c r="AS31" s="3">
        <f>G93</f>
        <v>8.3504283687431631</v>
      </c>
    </row>
    <row r="32" spans="43:45" x14ac:dyDescent="0.2">
      <c r="AQ32" s="7">
        <v>1986</v>
      </c>
      <c r="AR32" s="7" t="s">
        <v>9</v>
      </c>
      <c r="AS32" s="3">
        <f>G94</f>
        <v>6.4455577438421239</v>
      </c>
    </row>
    <row r="33" spans="43:45" x14ac:dyDescent="0.2">
      <c r="AQ33" s="7">
        <v>1986</v>
      </c>
      <c r="AR33" s="7" t="s">
        <v>10</v>
      </c>
      <c r="AS33" s="3">
        <f>G95</f>
        <v>6.418403109391245</v>
      </c>
    </row>
    <row r="34" spans="43:45" x14ac:dyDescent="0.2">
      <c r="AQ34" s="7">
        <v>1986</v>
      </c>
      <c r="AR34" s="7" t="s">
        <v>11</v>
      </c>
      <c r="AS34" s="3">
        <f>G96</f>
        <v>7.6765985399787144</v>
      </c>
    </row>
    <row r="35" spans="43:45" x14ac:dyDescent="0.2">
      <c r="AQ35" s="7">
        <v>1986</v>
      </c>
      <c r="AR35" s="7" t="s">
        <v>12</v>
      </c>
      <c r="AS35" s="3">
        <f>G97</f>
        <v>7.101179200984868</v>
      </c>
    </row>
    <row r="36" spans="43:45" x14ac:dyDescent="0.2">
      <c r="AQ36" s="7">
        <v>1986</v>
      </c>
      <c r="AR36" s="7" t="s">
        <v>13</v>
      </c>
      <c r="AS36" s="3">
        <f>G98</f>
        <v>6.5596195071325027</v>
      </c>
    </row>
    <row r="37" spans="43:45" x14ac:dyDescent="0.2">
      <c r="AQ37" s="7">
        <v>1986</v>
      </c>
      <c r="AR37" s="7" t="s">
        <v>14</v>
      </c>
      <c r="AS37" s="3">
        <f>G99</f>
        <v>7.3334732626485994</v>
      </c>
    </row>
    <row r="38" spans="43:45" x14ac:dyDescent="0.2">
      <c r="AQ38" s="7">
        <v>1986</v>
      </c>
      <c r="AR38" s="7" t="s">
        <v>15</v>
      </c>
      <c r="AS38" s="3">
        <f>G100</f>
        <v>8.8915090550527012</v>
      </c>
    </row>
    <row r="39" spans="43:45" x14ac:dyDescent="0.2">
      <c r="AQ39" s="7">
        <v>1986</v>
      </c>
      <c r="AR39" s="7" t="s">
        <v>16</v>
      </c>
      <c r="AS39" s="3">
        <f>G101</f>
        <v>5.0682006707140612</v>
      </c>
    </row>
    <row r="40" spans="43:45" x14ac:dyDescent="0.2">
      <c r="AQ40" s="7">
        <v>1986</v>
      </c>
      <c r="AR40" s="7" t="s">
        <v>17</v>
      </c>
      <c r="AS40" s="3">
        <f>G102</f>
        <v>5.4762188673752235</v>
      </c>
    </row>
    <row r="41" spans="43:45" x14ac:dyDescent="0.2">
      <c r="AQ41" s="7">
        <v>1986</v>
      </c>
      <c r="AR41" s="7" t="s">
        <v>18</v>
      </c>
      <c r="AS41" s="3">
        <f>G103</f>
        <v>7.7765287523927604</v>
      </c>
    </row>
    <row r="42" spans="43:45" x14ac:dyDescent="0.2">
      <c r="AQ42" s="7">
        <v>1986</v>
      </c>
      <c r="AR42" s="7" t="s">
        <v>19</v>
      </c>
      <c r="AS42" s="3">
        <f>G104</f>
        <v>6.3290698515370867</v>
      </c>
    </row>
    <row r="43" spans="43:45" x14ac:dyDescent="0.2">
      <c r="AQ43" s="7">
        <v>1986</v>
      </c>
      <c r="AR43" s="7" t="s">
        <v>20</v>
      </c>
      <c r="AS43" s="3">
        <f>G105</f>
        <v>6.0311140121538269</v>
      </c>
    </row>
    <row r="44" spans="43:45" x14ac:dyDescent="0.2">
      <c r="AQ44" s="7">
        <v>1986</v>
      </c>
      <c r="AR44" s="7" t="s">
        <v>21</v>
      </c>
      <c r="AS44" s="3">
        <f>G106</f>
        <v>8.0468137108048428</v>
      </c>
    </row>
    <row r="45" spans="43:45" x14ac:dyDescent="0.2">
      <c r="AQ45" s="7">
        <v>1986</v>
      </c>
      <c r="AR45" s="7" t="s">
        <v>22</v>
      </c>
      <c r="AS45" s="3">
        <f>G107</f>
        <v>8.1924979700166034</v>
      </c>
    </row>
    <row r="46" spans="43:45" x14ac:dyDescent="0.2">
      <c r="AQ46" s="7">
        <v>1986</v>
      </c>
      <c r="AR46" s="7" t="s">
        <v>23</v>
      </c>
      <c r="AS46" s="3">
        <f>G108</f>
        <v>6.6114019638310237</v>
      </c>
    </row>
    <row r="47" spans="43:45" x14ac:dyDescent="0.2">
      <c r="AQ47" s="7">
        <v>1986</v>
      </c>
      <c r="AR47" s="7" t="s">
        <v>24</v>
      </c>
      <c r="AS47" s="3">
        <f>G109</f>
        <v>7.2859309718342748</v>
      </c>
    </row>
    <row r="48" spans="43:45" x14ac:dyDescent="0.2">
      <c r="AQ48" s="7">
        <v>1986</v>
      </c>
      <c r="AR48" s="7" t="s">
        <v>25</v>
      </c>
      <c r="AS48" s="3">
        <f>G110</f>
        <v>6.5865020103745149</v>
      </c>
    </row>
    <row r="49" spans="4:45" x14ac:dyDescent="0.2">
      <c r="AQ49" s="7">
        <v>1986</v>
      </c>
      <c r="AR49" s="7" t="s">
        <v>26</v>
      </c>
      <c r="AS49" s="3">
        <f>G111</f>
        <v>7.1174760345040307</v>
      </c>
    </row>
    <row r="50" spans="4:45" x14ac:dyDescent="0.2">
      <c r="AQ50" s="7">
        <v>1986</v>
      </c>
      <c r="AR50" s="7" t="s">
        <v>27</v>
      </c>
      <c r="AS50" s="3">
        <f>G112</f>
        <v>9.2429334386456095</v>
      </c>
    </row>
    <row r="51" spans="4:45" x14ac:dyDescent="0.2">
      <c r="E51" s="17">
        <v>311</v>
      </c>
      <c r="F51" s="17">
        <v>312</v>
      </c>
      <c r="G51" s="17">
        <v>313</v>
      </c>
      <c r="H51" s="17">
        <v>314</v>
      </c>
      <c r="I51" s="17">
        <v>315</v>
      </c>
      <c r="J51" s="17">
        <v>316</v>
      </c>
      <c r="K51" s="17">
        <v>321</v>
      </c>
      <c r="L51" s="17">
        <v>322</v>
      </c>
      <c r="M51" s="17">
        <v>323</v>
      </c>
      <c r="N51" s="17">
        <v>324</v>
      </c>
      <c r="O51" s="17">
        <v>325</v>
      </c>
      <c r="P51" s="17">
        <v>326</v>
      </c>
      <c r="Q51" s="17">
        <v>327</v>
      </c>
      <c r="R51" s="17">
        <v>331</v>
      </c>
      <c r="S51" s="17">
        <v>332</v>
      </c>
      <c r="T51" s="17">
        <v>333</v>
      </c>
      <c r="U51" s="17">
        <v>334</v>
      </c>
      <c r="V51" s="17">
        <v>335</v>
      </c>
      <c r="W51" s="17">
        <v>336</v>
      </c>
      <c r="X51" s="17">
        <v>337</v>
      </c>
      <c r="Y51" s="17">
        <v>339</v>
      </c>
      <c r="AQ51" s="7">
        <v>1987</v>
      </c>
      <c r="AR51" s="7" t="s">
        <v>7</v>
      </c>
      <c r="AS51" s="3">
        <f>H92</f>
        <v>6.7190740027595179</v>
      </c>
    </row>
    <row r="52" spans="4:45" x14ac:dyDescent="0.2">
      <c r="D52" s="7">
        <v>1984</v>
      </c>
      <c r="E52" s="3">
        <f>'LPG-311'!P8</f>
        <v>6.8106541043799407</v>
      </c>
      <c r="F52" s="3">
        <f>'LPG-312'!P8</f>
        <v>8.695137017477883</v>
      </c>
      <c r="G52" s="3">
        <f>'LPG-313'!P8</f>
        <v>7.0524029498132785</v>
      </c>
      <c r="H52" s="3">
        <f>'LPG-314'!P8</f>
        <v>7.0183241782205235</v>
      </c>
      <c r="I52" s="3">
        <f>'LPG-315'!P8</f>
        <v>7.7973403315034862</v>
      </c>
      <c r="J52" s="3">
        <f>'LPG-316'!P8</f>
        <v>7.0299091137646617</v>
      </c>
      <c r="K52" s="3">
        <f>'LPG-321'!P8</f>
        <v>6.8800791517593307</v>
      </c>
      <c r="L52" s="3">
        <f>'LPG-322'!P8</f>
        <v>7.6934264651549507</v>
      </c>
      <c r="M52" s="3">
        <f>'LPG-323'!P8</f>
        <v>9.7302181788619766</v>
      </c>
      <c r="N52" s="3">
        <f>'LPG-324'!P8</f>
        <v>5.3351426932075459</v>
      </c>
      <c r="O52" s="3">
        <f>'LPG-325'!P8</f>
        <v>5.3678279175446999</v>
      </c>
      <c r="P52" s="3">
        <f>'LPG-326'!P8</f>
        <v>7.8979305616616156</v>
      </c>
      <c r="Q52" s="3">
        <f>'LPG-327'!P8</f>
        <v>6.7199901674661024</v>
      </c>
      <c r="R52" s="3">
        <f>'LPG-331'!P8</f>
        <v>6.3678507484876627</v>
      </c>
      <c r="S52" s="3">
        <f>'LPG-332'!P8</f>
        <v>8.5953716379504908</v>
      </c>
      <c r="T52" s="3">
        <f>'LPG-333'!P8</f>
        <v>8.6616755871295261</v>
      </c>
      <c r="U52" s="3">
        <f>'LPG-334'!P8</f>
        <v>6.9593373930691644</v>
      </c>
      <c r="V52" s="3">
        <f>'LPG-335'!P8</f>
        <v>7.716757839590902</v>
      </c>
      <c r="W52" s="3">
        <f>'LPG-336'!P8</f>
        <v>6.8563975549339569</v>
      </c>
      <c r="X52" s="3">
        <f>'LPG-337'!P8</f>
        <v>7.2740503769847162</v>
      </c>
      <c r="Y52" s="3">
        <f>'LPG-339'!P8</f>
        <v>9.7147307681654205</v>
      </c>
      <c r="AQ52" s="7">
        <v>1987</v>
      </c>
      <c r="AR52" s="7" t="s">
        <v>8</v>
      </c>
      <c r="AS52" s="3">
        <f>H93</f>
        <v>7.3992457683646116</v>
      </c>
    </row>
    <row r="53" spans="4:45" x14ac:dyDescent="0.2">
      <c r="D53" s="7">
        <v>1985</v>
      </c>
      <c r="E53" s="3">
        <f>'LPG-311'!P9</f>
        <v>6.73</v>
      </c>
      <c r="F53" s="3">
        <f>'LPG-312'!P9</f>
        <v>8.51</v>
      </c>
      <c r="G53" s="3">
        <f>'LPG-313'!P9</f>
        <v>6.79</v>
      </c>
      <c r="H53" s="3">
        <f>'LPG-314'!P9</f>
        <v>6.79</v>
      </c>
      <c r="I53" s="3">
        <f>'LPG-315'!P9</f>
        <v>7.68</v>
      </c>
      <c r="J53" s="3">
        <f>'LPG-316'!P9</f>
        <v>7.43</v>
      </c>
      <c r="K53" s="3">
        <f>'LPG-321'!P9</f>
        <v>6.92</v>
      </c>
      <c r="L53" s="3">
        <f>'LPG-322'!P9</f>
        <v>7.54</v>
      </c>
      <c r="M53" s="3">
        <f>'LPG-323'!P9</f>
        <v>9.9499999999999993</v>
      </c>
      <c r="N53" s="3">
        <f>'LPG-324'!P9</f>
        <v>5.08</v>
      </c>
      <c r="O53" s="3">
        <f>'LPG-325'!P9</f>
        <v>5.18</v>
      </c>
      <c r="P53" s="3">
        <f>'LPG-326'!P9</f>
        <v>8.1999999999999993</v>
      </c>
      <c r="Q53" s="3">
        <f>'LPG-327'!P9</f>
        <v>6.92</v>
      </c>
      <c r="R53" s="3">
        <f>'LPG-331'!P9</f>
        <v>6.47</v>
      </c>
      <c r="S53" s="3">
        <f>'LPG-332'!P9</f>
        <v>8.85</v>
      </c>
      <c r="T53" s="3">
        <f>'LPG-333'!P9</f>
        <v>8.8699999999999992</v>
      </c>
      <c r="U53" s="3">
        <f>'LPG-334'!P9</f>
        <v>6.6579999999999995</v>
      </c>
      <c r="V53" s="3">
        <f>'LPG-335'!P9</f>
        <v>7.54</v>
      </c>
      <c r="W53" s="3">
        <f>'LPG-336'!P9</f>
        <v>7.06</v>
      </c>
      <c r="X53" s="3">
        <f>'LPG-337'!P9</f>
        <v>7.35</v>
      </c>
      <c r="Y53" s="3">
        <f>'LPG-339'!P9</f>
        <v>10</v>
      </c>
      <c r="AQ53" s="7">
        <v>1987</v>
      </c>
      <c r="AR53" s="7" t="s">
        <v>9</v>
      </c>
      <c r="AS53" s="3">
        <f>H94</f>
        <v>5.1372081719226816</v>
      </c>
    </row>
    <row r="54" spans="4:45" x14ac:dyDescent="0.2">
      <c r="D54" s="7">
        <v>1986</v>
      </c>
      <c r="E54" s="3">
        <f>'LPG-311'!P10</f>
        <v>6.9741592689752183</v>
      </c>
      <c r="F54" s="3">
        <f>'LPG-312'!P10</f>
        <v>8.3504283687431631</v>
      </c>
      <c r="G54" s="3">
        <f>'LPG-313'!P10</f>
        <v>6.4455577438421239</v>
      </c>
      <c r="H54" s="3">
        <f>'LPG-314'!P10</f>
        <v>6.418403109391245</v>
      </c>
      <c r="I54" s="3">
        <f>'LPG-315'!P10</f>
        <v>7.6765985399787144</v>
      </c>
      <c r="J54" s="3">
        <f>'LPG-316'!P10</f>
        <v>7.101179200984868</v>
      </c>
      <c r="K54" s="3">
        <f>'LPG-321'!P10</f>
        <v>6.5596195071325027</v>
      </c>
      <c r="L54" s="3">
        <f>'LPG-322'!P10</f>
        <v>7.3334732626485994</v>
      </c>
      <c r="M54" s="3">
        <f>'LPG-323'!P10</f>
        <v>8.8915090550527012</v>
      </c>
      <c r="N54" s="3">
        <f>'LPG-324'!P10</f>
        <v>5.0682006707140612</v>
      </c>
      <c r="O54" s="3">
        <f>'LPG-325'!P10</f>
        <v>5.4762188673752235</v>
      </c>
      <c r="P54" s="3">
        <f>'LPG-326'!P10</f>
        <v>7.7765287523927604</v>
      </c>
      <c r="Q54" s="3">
        <f>'LPG-327'!P10</f>
        <v>6.3290698515370867</v>
      </c>
      <c r="R54" s="3">
        <f>'LPG-331'!P10</f>
        <v>6.0311140121538269</v>
      </c>
      <c r="S54" s="3">
        <f>'LPG-332'!P10</f>
        <v>8.0468137108048428</v>
      </c>
      <c r="T54" s="3">
        <f>'LPG-333'!P10</f>
        <v>8.1924979700166034</v>
      </c>
      <c r="U54" s="3">
        <f>'LPG-334'!P10</f>
        <v>6.6114019638310237</v>
      </c>
      <c r="V54" s="3">
        <f>'LPG-335'!P10</f>
        <v>7.2859309718342748</v>
      </c>
      <c r="W54" s="3">
        <f>'LPG-336'!P10</f>
        <v>6.5865020103745149</v>
      </c>
      <c r="X54" s="3">
        <f>'LPG-337'!P10</f>
        <v>7.1174760345040307</v>
      </c>
      <c r="Y54" s="3">
        <f>'LPG-339'!P10</f>
        <v>9.2429334386456095</v>
      </c>
      <c r="AQ54" s="7">
        <v>1987</v>
      </c>
      <c r="AR54" s="7" t="s">
        <v>10</v>
      </c>
      <c r="AS54" s="3">
        <f>H95</f>
        <v>5.1691566310412549</v>
      </c>
    </row>
    <row r="55" spans="4:45" x14ac:dyDescent="0.2">
      <c r="D55" s="7">
        <v>1987</v>
      </c>
      <c r="E55" s="3">
        <f>'LPG-311'!P11</f>
        <v>6.7190740027595179</v>
      </c>
      <c r="F55" s="3">
        <f>'LPG-312'!P11</f>
        <v>7.3992457683646116</v>
      </c>
      <c r="G55" s="3">
        <f>'LPG-313'!P11</f>
        <v>5.1372081719226816</v>
      </c>
      <c r="H55" s="3">
        <f>'LPG-314'!P11</f>
        <v>5.1691566310412549</v>
      </c>
      <c r="I55" s="3">
        <f>'LPG-315'!P11</f>
        <v>7.0395553176888503</v>
      </c>
      <c r="J55" s="3">
        <f>'LPG-316'!P11</f>
        <v>7.454676092886551</v>
      </c>
      <c r="K55" s="3">
        <f>'LPG-321'!P11</f>
        <v>5.9956231107623026</v>
      </c>
      <c r="L55" s="3">
        <f>'LPG-322'!P11</f>
        <v>6.4234525821804205</v>
      </c>
      <c r="M55" s="3">
        <f>'LPG-323'!P11</f>
        <v>8.0089326579261826</v>
      </c>
      <c r="N55" s="3">
        <f>'LPG-324'!P11</f>
        <v>4.1289550467644967</v>
      </c>
      <c r="O55" s="3">
        <f>'LPG-325'!P11</f>
        <v>5.0989208870911336</v>
      </c>
      <c r="P55" s="3">
        <f>'LPG-326'!P11</f>
        <v>7.7622754546399921</v>
      </c>
      <c r="Q55" s="3">
        <f>'LPG-327'!P11</f>
        <v>5.9052524061650606</v>
      </c>
      <c r="R55" s="3">
        <f>'LPG-331'!P11</f>
        <v>5.5602073883205563</v>
      </c>
      <c r="S55" s="3">
        <f>'LPG-332'!P11</f>
        <v>7.5121027821194097</v>
      </c>
      <c r="T55" s="3">
        <f>'LPG-333'!P11</f>
        <v>7.6748859789114352</v>
      </c>
      <c r="U55" s="3">
        <f>'LPG-334'!P11</f>
        <v>5.4684496580860555</v>
      </c>
      <c r="V55" s="3">
        <f>'LPG-335'!P11</f>
        <v>6.2837699604288222</v>
      </c>
      <c r="W55" s="3">
        <f>'LPG-336'!P11</f>
        <v>6.2849888821808042</v>
      </c>
      <c r="X55" s="3">
        <f>'LPG-337'!P11</f>
        <v>6.7261440132367802</v>
      </c>
      <c r="Y55" s="3">
        <f>'LPG-339'!P11</f>
        <v>8.7886970223013243</v>
      </c>
      <c r="AQ55" s="7">
        <v>1987</v>
      </c>
      <c r="AR55" s="7" t="s">
        <v>11</v>
      </c>
      <c r="AS55" s="3">
        <f>H96</f>
        <v>7.0395553176888503</v>
      </c>
    </row>
    <row r="56" spans="4:45" x14ac:dyDescent="0.2">
      <c r="D56" s="7">
        <v>1988</v>
      </c>
      <c r="E56" s="3">
        <f>'LPG-311'!P12</f>
        <v>6.72</v>
      </c>
      <c r="F56" s="3">
        <f>'LPG-312'!P12</f>
        <v>7</v>
      </c>
      <c r="G56" s="3">
        <f>'LPG-313'!P12</f>
        <v>4.59</v>
      </c>
      <c r="H56" s="3">
        <f>'LPG-314'!P12</f>
        <v>4.59</v>
      </c>
      <c r="I56" s="3">
        <f>'LPG-315'!P12</f>
        <v>6.77</v>
      </c>
      <c r="J56" s="3">
        <f>'LPG-316'!P12</f>
        <v>6.79</v>
      </c>
      <c r="K56" s="3">
        <f>'LPG-321'!P12</f>
        <v>5.38</v>
      </c>
      <c r="L56" s="3">
        <f>'LPG-322'!P12</f>
        <v>5.98</v>
      </c>
      <c r="M56" s="3">
        <f>'LPG-323'!P12</f>
        <v>6.62</v>
      </c>
      <c r="N56" s="3">
        <f>'LPG-324'!P12</f>
        <v>3.92</v>
      </c>
      <c r="O56" s="3">
        <f>'LPG-325'!P12</f>
        <v>5.25</v>
      </c>
      <c r="P56" s="3">
        <f>'LPG-326'!P12</f>
        <v>7</v>
      </c>
      <c r="Q56" s="3">
        <f>'LPG-327'!P12</f>
        <v>5.01</v>
      </c>
      <c r="R56" s="3">
        <f>'LPG-331'!P12</f>
        <v>4.87</v>
      </c>
      <c r="S56" s="3">
        <f>'LPG-332'!P12</f>
        <v>6.37</v>
      </c>
      <c r="T56" s="3">
        <f>'LPG-333'!P12</f>
        <v>6.67</v>
      </c>
      <c r="U56" s="3">
        <f>'LPG-334'!P12</f>
        <v>5.1889999999999992</v>
      </c>
      <c r="V56" s="3">
        <f>'LPG-335'!P12</f>
        <v>5.81</v>
      </c>
      <c r="W56" s="3">
        <f>'LPG-336'!P12</f>
        <v>5.5</v>
      </c>
      <c r="X56" s="3">
        <f>'LPG-337'!P12</f>
        <v>6.19</v>
      </c>
      <c r="Y56" s="3">
        <f>'LPG-339'!P12</f>
        <v>7.65</v>
      </c>
      <c r="AQ56" s="7">
        <v>1987</v>
      </c>
      <c r="AR56" s="7" t="s">
        <v>12</v>
      </c>
      <c r="AS56" s="3">
        <f>H97</f>
        <v>7.454676092886551</v>
      </c>
    </row>
    <row r="57" spans="4:45" x14ac:dyDescent="0.2">
      <c r="D57" s="7">
        <v>1989</v>
      </c>
      <c r="E57" s="3">
        <f>'LPG-311'!P13</f>
        <v>5.997390204357151</v>
      </c>
      <c r="F57" s="3">
        <f>'LPG-312'!P13</f>
        <v>5.8024533352714922</v>
      </c>
      <c r="G57" s="3">
        <f>'LPG-313'!P13</f>
        <v>4.1011299055409243</v>
      </c>
      <c r="H57" s="3">
        <f>'LPG-314'!P13</f>
        <v>3.8148777788078148</v>
      </c>
      <c r="I57" s="3">
        <f>'LPG-315'!P13</f>
        <v>5.9446390670895317</v>
      </c>
      <c r="J57" s="3">
        <f>'LPG-316'!P13</f>
        <v>7.2609474712385467</v>
      </c>
      <c r="K57" s="3">
        <f>'LPG-321'!P13</f>
        <v>4.9888118962588344</v>
      </c>
      <c r="L57" s="3">
        <f>'LPG-322'!P13</f>
        <v>5.1514077450621167</v>
      </c>
      <c r="M57" s="3">
        <f>'LPG-323'!P13</f>
        <v>7.0957950547497397</v>
      </c>
      <c r="N57" s="3">
        <f>'LPG-324'!P13</f>
        <v>2.8162125423401543</v>
      </c>
      <c r="O57" s="3">
        <f>'LPG-325'!P13</f>
        <v>4.1325719259182723</v>
      </c>
      <c r="P57" s="3">
        <f>'LPG-326'!P13</f>
        <v>7.0191271928902399</v>
      </c>
      <c r="Q57" s="3">
        <f>'LPG-327'!P13</f>
        <v>5.5597300131105403</v>
      </c>
      <c r="R57" s="3">
        <f>'LPG-331'!P13</f>
        <v>4.4411197750442222</v>
      </c>
      <c r="S57" s="3">
        <f>'LPG-332'!P13</f>
        <v>6.5462672422774091</v>
      </c>
      <c r="T57" s="3">
        <f>'LPG-333'!P13</f>
        <v>6.5026731565633185</v>
      </c>
      <c r="U57" s="3">
        <f>'LPG-334'!P13</f>
        <v>4.4320251536519635</v>
      </c>
      <c r="V57" s="3">
        <f>'LPG-335'!P13</f>
        <v>5.1021805881293538</v>
      </c>
      <c r="W57" s="3">
        <f>'LPG-336'!P13</f>
        <v>5.5594096533880553</v>
      </c>
      <c r="X57" s="3">
        <f>'LPG-337'!P13</f>
        <v>6.1791666570328028</v>
      </c>
      <c r="Y57" s="3">
        <f>'LPG-339'!P13</f>
        <v>7.9539442034037302</v>
      </c>
      <c r="AQ57" s="7">
        <v>1987</v>
      </c>
      <c r="AR57" s="7" t="s">
        <v>13</v>
      </c>
      <c r="AS57" s="3">
        <f>H98</f>
        <v>5.9956231107623026</v>
      </c>
    </row>
    <row r="58" spans="4:45" x14ac:dyDescent="0.2">
      <c r="D58" s="7">
        <v>1990</v>
      </c>
      <c r="E58" s="3">
        <f>'LPG-311'!P14</f>
        <v>7.0446812397354277</v>
      </c>
      <c r="F58" s="3">
        <f>'LPG-312'!P14</f>
        <v>7.1741261855462275</v>
      </c>
      <c r="G58" s="3">
        <f>'LPG-313'!P14</f>
        <v>6.6425486679671897</v>
      </c>
      <c r="H58" s="3">
        <f>'LPG-314'!P14</f>
        <v>5.8131518531059072</v>
      </c>
      <c r="I58" s="3">
        <f>'LPG-315'!P14</f>
        <v>7.2861196443775809</v>
      </c>
      <c r="J58" s="3">
        <f>'LPG-316'!P14</f>
        <v>6.1546298392550369</v>
      </c>
      <c r="K58" s="3">
        <f>'LPG-321'!P14</f>
        <v>5.4759149035395769</v>
      </c>
      <c r="L58" s="3">
        <f>'LPG-322'!P14</f>
        <v>6.638142824871494</v>
      </c>
      <c r="M58" s="3">
        <f>'LPG-323'!P14</f>
        <v>7.4021614835183449</v>
      </c>
      <c r="N58" s="3">
        <f>'LPG-324'!P14</f>
        <v>4.6398271042464803</v>
      </c>
      <c r="O58" s="3">
        <f>'LPG-325'!P14</f>
        <v>5.1609658734402561</v>
      </c>
      <c r="P58" s="3">
        <f>'LPG-326'!P14</f>
        <v>6.2404332076675271</v>
      </c>
      <c r="Q58" s="3">
        <f>'LPG-327'!P14</f>
        <v>5.9758780945773866</v>
      </c>
      <c r="R58" s="3">
        <f>'LPG-331'!P14</f>
        <v>4.3761767967043816</v>
      </c>
      <c r="S58" s="3">
        <f>'LPG-332'!P14</f>
        <v>6.3071214741091879</v>
      </c>
      <c r="T58" s="3">
        <f>'LPG-333'!P14</f>
        <v>6.2230401180141799</v>
      </c>
      <c r="U58" s="3">
        <f>'LPG-334'!P14</f>
        <v>7.1490366571497157</v>
      </c>
      <c r="V58" s="3">
        <f>'LPG-335'!P14</f>
        <v>6.8173261319292271</v>
      </c>
      <c r="W58" s="3">
        <f>'LPG-336'!P14</f>
        <v>5.4757338479116466</v>
      </c>
      <c r="X58" s="3">
        <f>'LPG-337'!P14</f>
        <v>7.0006130548278138</v>
      </c>
      <c r="Y58" s="3">
        <f>'LPG-339'!P14</f>
        <v>7.8048440171122113</v>
      </c>
      <c r="AQ58" s="7">
        <v>1987</v>
      </c>
      <c r="AR58" s="7" t="s">
        <v>14</v>
      </c>
      <c r="AS58" s="3">
        <f>H99</f>
        <v>6.4234525821804205</v>
      </c>
    </row>
    <row r="59" spans="4:45" x14ac:dyDescent="0.2">
      <c r="D59" s="7">
        <v>1991</v>
      </c>
      <c r="E59" s="3">
        <f>'LPG-311'!P15</f>
        <v>7.5960000000000001</v>
      </c>
      <c r="F59" s="3">
        <f>'LPG-312'!P15</f>
        <v>7.2510000000000003</v>
      </c>
      <c r="G59" s="3">
        <f>'LPG-313'!P15</f>
        <v>7.2510000000000003</v>
      </c>
      <c r="H59" s="3">
        <f>'LPG-314'!P15</f>
        <v>6.1539999999999999</v>
      </c>
      <c r="I59" s="3">
        <f>'LPG-315'!P15</f>
        <v>7.86</v>
      </c>
      <c r="J59" s="3">
        <f>'LPG-316'!P15</f>
        <v>8.2919999999999998</v>
      </c>
      <c r="K59" s="3">
        <f>'LPG-321'!P15</f>
        <v>6.399</v>
      </c>
      <c r="L59" s="3">
        <f>'LPG-322'!P15</f>
        <v>7.0640000000000001</v>
      </c>
      <c r="M59" s="3">
        <f>'LPG-323'!P15</f>
        <v>9.5489999999999995</v>
      </c>
      <c r="N59" s="3">
        <f>'LPG-324'!P15</f>
        <v>4.6029999999999998</v>
      </c>
      <c r="O59" s="3">
        <f>'LPG-325'!P15</f>
        <v>4.8289999999999997</v>
      </c>
      <c r="P59" s="3">
        <f>'LPG-326'!P15</f>
        <v>7.9589999999999996</v>
      </c>
      <c r="Q59" s="3">
        <f>'LPG-327'!P15</f>
        <v>8.0649999999999995</v>
      </c>
      <c r="R59" s="3">
        <f>'LPG-331'!P15</f>
        <v>5.23</v>
      </c>
      <c r="S59" s="3">
        <f>'LPG-332'!P15</f>
        <v>8.1920000000000002</v>
      </c>
      <c r="T59" s="3">
        <f>'LPG-333'!P15</f>
        <v>7.7130000000000001</v>
      </c>
      <c r="U59" s="3">
        <f>'LPG-334'!P15</f>
        <v>7.6521999999999997</v>
      </c>
      <c r="V59" s="3">
        <f>'LPG-335'!P15</f>
        <v>7.2789999999999999</v>
      </c>
      <c r="W59" s="3">
        <f>'LPG-336'!P15</f>
        <v>7.1109999999999998</v>
      </c>
      <c r="X59" s="3">
        <f>'LPG-337'!P15</f>
        <v>8.548</v>
      </c>
      <c r="Y59" s="3">
        <f>'LPG-339'!P15</f>
        <v>10.032999999999999</v>
      </c>
      <c r="AQ59" s="7">
        <v>1987</v>
      </c>
      <c r="AR59" s="7" t="s">
        <v>15</v>
      </c>
      <c r="AS59" s="3">
        <f>H100</f>
        <v>8.0089326579261826</v>
      </c>
    </row>
    <row r="60" spans="4:45" x14ac:dyDescent="0.2">
      <c r="D60" s="7">
        <v>1992</v>
      </c>
      <c r="E60" s="3">
        <f>'LPG-311'!P16</f>
        <v>7.2823452846394021</v>
      </c>
      <c r="F60" s="3">
        <f>'LPG-312'!P16</f>
        <v>6.8895870507499932</v>
      </c>
      <c r="G60" s="3">
        <f>'LPG-313'!P16</f>
        <v>6.4911600432156469</v>
      </c>
      <c r="H60" s="3">
        <f>'LPG-314'!P16</f>
        <v>5.7770737423297192</v>
      </c>
      <c r="I60" s="3">
        <f>'LPG-315'!P16</f>
        <v>7.7076163359456196</v>
      </c>
      <c r="J60" s="3">
        <f>'LPG-316'!P16</f>
        <v>8.4313631804499263</v>
      </c>
      <c r="K60" s="3">
        <f>'LPG-321'!P16</f>
        <v>6.3618909869072002</v>
      </c>
      <c r="L60" s="3">
        <f>'LPG-322'!P16</f>
        <v>6.8893612793410339</v>
      </c>
      <c r="M60" s="3">
        <f>'LPG-323'!P16</f>
        <v>9.186783789671443</v>
      </c>
      <c r="N60" s="3">
        <f>'LPG-324'!P16</f>
        <v>4.618901208336025</v>
      </c>
      <c r="O60" s="3">
        <f>'LPG-325'!P16</f>
        <v>4.5956696106458619</v>
      </c>
      <c r="P60" s="3">
        <f>'LPG-326'!P16</f>
        <v>8.2229350650013107</v>
      </c>
      <c r="Q60" s="3">
        <f>'LPG-327'!P16</f>
        <v>7.8413017723080145</v>
      </c>
      <c r="R60" s="3">
        <f>'LPG-331'!P16</f>
        <v>5.767856716636798</v>
      </c>
      <c r="S60" s="3">
        <f>'LPG-332'!P16</f>
        <v>8.6240263377045689</v>
      </c>
      <c r="T60" s="3">
        <f>'LPG-333'!P16</f>
        <v>8.4651004858731795</v>
      </c>
      <c r="U60" s="3">
        <f>'LPG-334'!P16</f>
        <v>6.6395476843426326</v>
      </c>
      <c r="V60" s="3">
        <f>'LPG-335'!P16</f>
        <v>6.7285079952641302</v>
      </c>
      <c r="W60" s="3">
        <f>'LPG-336'!P16</f>
        <v>7.6203630837753389</v>
      </c>
      <c r="X60" s="3">
        <f>'LPG-337'!P16</f>
        <v>8.7477162608452161</v>
      </c>
      <c r="Y60" s="3">
        <f>'LPG-339'!P16</f>
        <v>9.1755412501969857</v>
      </c>
      <c r="AQ60" s="7">
        <v>1987</v>
      </c>
      <c r="AR60" s="7" t="s">
        <v>16</v>
      </c>
      <c r="AS60" s="3">
        <f>H101</f>
        <v>4.1289550467644967</v>
      </c>
    </row>
    <row r="61" spans="4:45" x14ac:dyDescent="0.2">
      <c r="D61" s="7">
        <v>1993</v>
      </c>
      <c r="E61" s="3">
        <f>'LPG-311'!P17</f>
        <v>7.8262645009378256</v>
      </c>
      <c r="F61" s="3">
        <f>'LPG-312'!P17</f>
        <v>7.825425212883431</v>
      </c>
      <c r="G61" s="3">
        <f>'LPG-313'!P17</f>
        <v>7.2693391789854065</v>
      </c>
      <c r="H61" s="3">
        <f>'LPG-314'!P17</f>
        <v>6.813667143397705</v>
      </c>
      <c r="I61" s="3">
        <f>'LPG-315'!P17</f>
        <v>8.6243221237125454</v>
      </c>
      <c r="J61" s="3">
        <f>'LPG-316'!P17</f>
        <v>7.5755497309703737</v>
      </c>
      <c r="K61" s="3">
        <f>'LPG-321'!P17</f>
        <v>6.6985869962966245</v>
      </c>
      <c r="L61" s="3">
        <f>'LPG-322'!P17</f>
        <v>7.8755568295406215</v>
      </c>
      <c r="M61" s="3">
        <f>'LPG-323'!P17</f>
        <v>8.5770117011627978</v>
      </c>
      <c r="N61" s="3">
        <f>'LPG-324'!P17</f>
        <v>6.1531372907034179</v>
      </c>
      <c r="O61" s="3">
        <f>'LPG-325'!P17</f>
        <v>5.4726636115255634</v>
      </c>
      <c r="P61" s="3">
        <f>'LPG-326'!P17</f>
        <v>7.9227729431805081</v>
      </c>
      <c r="Q61" s="3">
        <f>'LPG-327'!P17</f>
        <v>7.4032511741275719</v>
      </c>
      <c r="R61" s="3">
        <f>'LPG-331'!P17</f>
        <v>6.4212831686831038</v>
      </c>
      <c r="S61" s="3">
        <f>'LPG-332'!P17</f>
        <v>8.7010440260969215</v>
      </c>
      <c r="T61" s="3">
        <f>'LPG-333'!P17</f>
        <v>9.0460750387234921</v>
      </c>
      <c r="U61" s="3">
        <f>'LPG-334'!P17</f>
        <v>7.3888758779431898</v>
      </c>
      <c r="V61" s="3">
        <f>'LPG-335'!P17</f>
        <v>7.3907940678778816</v>
      </c>
      <c r="W61" s="3">
        <f>'LPG-336'!P17</f>
        <v>7.9375034257131762</v>
      </c>
      <c r="X61" s="3">
        <f>'LPG-337'!P17</f>
        <v>9.2772334273980199</v>
      </c>
      <c r="Y61" s="3">
        <f>'LPG-339'!P17</f>
        <v>7.8838349009601068</v>
      </c>
      <c r="AQ61" s="7">
        <v>1987</v>
      </c>
      <c r="AR61" s="7" t="s">
        <v>17</v>
      </c>
      <c r="AS61" s="3">
        <f>H102</f>
        <v>5.0989208870911336</v>
      </c>
    </row>
    <row r="62" spans="4:45" x14ac:dyDescent="0.2">
      <c r="D62" s="7">
        <v>1994</v>
      </c>
      <c r="E62" s="3">
        <f>'LPG-311'!P18</f>
        <v>7.15</v>
      </c>
      <c r="F62" s="3">
        <f>'LPG-312'!P18</f>
        <v>6.87</v>
      </c>
      <c r="G62" s="3">
        <f>'LPG-313'!P18</f>
        <v>5.77</v>
      </c>
      <c r="H62" s="3">
        <f>'LPG-314'!P18</f>
        <v>5.77</v>
      </c>
      <c r="I62" s="3">
        <f>'LPG-315'!P18</f>
        <v>8.01</v>
      </c>
      <c r="J62" s="3">
        <f>'LPG-316'!P18</f>
        <v>8.36</v>
      </c>
      <c r="K62" s="3">
        <f>'LPG-321'!P18</f>
        <v>6.56</v>
      </c>
      <c r="L62" s="3">
        <f>'LPG-322'!P18</f>
        <v>7.18</v>
      </c>
      <c r="M62" s="3">
        <f>'LPG-323'!P18</f>
        <v>8.4600000000000009</v>
      </c>
      <c r="N62" s="3">
        <f>'LPG-324'!P18</f>
        <v>5.45</v>
      </c>
      <c r="O62" s="3">
        <f>'LPG-325'!P18</f>
        <v>4.71</v>
      </c>
      <c r="P62" s="3">
        <f>'LPG-326'!P18</f>
        <v>8.61</v>
      </c>
      <c r="Q62" s="3">
        <f>'LPG-327'!P18</f>
        <v>7.4</v>
      </c>
      <c r="R62" s="3">
        <f>'LPG-331'!P18</f>
        <v>7</v>
      </c>
      <c r="S62" s="3">
        <f>'LPG-332'!P18</f>
        <v>9.4499999999999993</v>
      </c>
      <c r="T62" s="3">
        <f>'LPG-333'!P18</f>
        <v>10.02</v>
      </c>
      <c r="U62" s="3">
        <f>'LPG-334'!P18</f>
        <v>5.5270000000000001</v>
      </c>
      <c r="V62" s="3">
        <f>'LPG-335'!P18</f>
        <v>6.28</v>
      </c>
      <c r="W62" s="3">
        <f>'LPG-336'!P18</f>
        <v>8.67</v>
      </c>
      <c r="X62" s="3">
        <f>'LPG-337'!P18</f>
        <v>9.42</v>
      </c>
      <c r="Y62" s="3">
        <f>'LPG-339'!P18</f>
        <v>7.38</v>
      </c>
      <c r="AQ62" s="7">
        <v>1987</v>
      </c>
      <c r="AR62" s="7" t="s">
        <v>18</v>
      </c>
      <c r="AS62" s="3">
        <f>H103</f>
        <v>7.7622754546399921</v>
      </c>
    </row>
    <row r="63" spans="4:45" x14ac:dyDescent="0.2">
      <c r="D63" s="7">
        <v>1995</v>
      </c>
      <c r="E63" s="3">
        <f>'LPG-311'!P19</f>
        <v>6.7226498019675249</v>
      </c>
      <c r="F63" s="3">
        <f>'LPG-312'!P19</f>
        <v>6.5304647884313098</v>
      </c>
      <c r="G63" s="3">
        <f>'LPG-313'!P19</f>
        <v>5.7294900040345631</v>
      </c>
      <c r="H63" s="3">
        <f>'LPG-314'!P19</f>
        <v>6.2619088513564449</v>
      </c>
      <c r="I63" s="3">
        <f>'LPG-315'!P19</f>
        <v>7.1583734504137499</v>
      </c>
      <c r="J63" s="3">
        <f>'LPG-316'!P19</f>
        <v>6.7345755148400128</v>
      </c>
      <c r="K63" s="3">
        <f>'LPG-321'!P19</f>
        <v>5.9640583069761917</v>
      </c>
      <c r="L63" s="3">
        <f>'LPG-322'!P19</f>
        <v>6.8421585403617362</v>
      </c>
      <c r="M63" s="3">
        <f>'LPG-323'!P19</f>
        <v>7.2278782632982423</v>
      </c>
      <c r="N63" s="3">
        <f>'LPG-324'!P19</f>
        <v>5.0817175827658678</v>
      </c>
      <c r="O63" s="3">
        <f>'LPG-325'!P19</f>
        <v>4.58487097984424</v>
      </c>
      <c r="P63" s="3">
        <f>'LPG-326'!P19</f>
        <v>7.2886923308059526</v>
      </c>
      <c r="Q63" s="3">
        <f>'LPG-327'!P19</f>
        <v>6.5297468256580924</v>
      </c>
      <c r="R63" s="3">
        <f>'LPG-331'!P19</f>
        <v>6.2753359326028786</v>
      </c>
      <c r="S63" s="3">
        <f>'LPG-332'!P19</f>
        <v>7.9441305120540164</v>
      </c>
      <c r="T63" s="3">
        <f>'LPG-333'!P19</f>
        <v>8.188637905926047</v>
      </c>
      <c r="U63" s="3">
        <f>'LPG-334'!P19</f>
        <v>6.0277942089446883</v>
      </c>
      <c r="V63" s="3">
        <f>'LPG-335'!P19</f>
        <v>6.4340446733656238</v>
      </c>
      <c r="W63" s="3">
        <f>'LPG-336'!P19</f>
        <v>7.3268199827591847</v>
      </c>
      <c r="X63" s="3">
        <f>'LPG-337'!P19</f>
        <v>8.0767898675674701</v>
      </c>
      <c r="Y63" s="3">
        <f>'LPG-339'!P19</f>
        <v>7.2514235667277482</v>
      </c>
      <c r="AQ63" s="7">
        <v>1987</v>
      </c>
      <c r="AR63" s="7" t="s">
        <v>19</v>
      </c>
      <c r="AS63" s="3">
        <f>H104</f>
        <v>5.9052524061650606</v>
      </c>
    </row>
    <row r="64" spans="4:45" x14ac:dyDescent="0.2">
      <c r="D64" s="7">
        <v>1996</v>
      </c>
      <c r="E64" s="3">
        <f>'LPG-311'!P20</f>
        <v>8.1535238716377538</v>
      </c>
      <c r="F64" s="3">
        <f>'LPG-312'!P20</f>
        <v>8.2423269881585792</v>
      </c>
      <c r="G64" s="3">
        <f>'LPG-313'!P20</f>
        <v>7.6450747248590076</v>
      </c>
      <c r="H64" s="3">
        <f>'LPG-314'!P20</f>
        <v>8.6721481798957996</v>
      </c>
      <c r="I64" s="3">
        <f>'LPG-315'!P20</f>
        <v>8.4007367979662853</v>
      </c>
      <c r="J64" s="3">
        <f>'LPG-316'!P20</f>
        <v>6.6083163734022996</v>
      </c>
      <c r="K64" s="3">
        <f>'LPG-321'!P20</f>
        <v>7.0583204775348376</v>
      </c>
      <c r="L64" s="3">
        <f>'LPG-322'!P20</f>
        <v>8.4704856059732876</v>
      </c>
      <c r="M64" s="3">
        <f>'LPG-323'!P20</f>
        <v>7.8333479608625467</v>
      </c>
      <c r="N64" s="3">
        <f>'LPG-324'!P20</f>
        <v>6.6154079694425167</v>
      </c>
      <c r="O64" s="3">
        <f>'LPG-325'!P20</f>
        <v>5.8599137086580582</v>
      </c>
      <c r="P64" s="3">
        <f>'LPG-326'!P20</f>
        <v>7.6914663469899907</v>
      </c>
      <c r="Q64" s="3">
        <f>'LPG-327'!P20</f>
        <v>7.3568387137783304</v>
      </c>
      <c r="R64" s="3">
        <f>'LPG-331'!P20</f>
        <v>7.0838512369583677</v>
      </c>
      <c r="S64" s="3">
        <f>'LPG-332'!P20</f>
        <v>8.2620627840280498</v>
      </c>
      <c r="T64" s="3">
        <f>'LPG-333'!P20</f>
        <v>8.1975162847505452</v>
      </c>
      <c r="U64" s="3">
        <f>'LPG-334'!P20</f>
        <v>8.7749217116776848</v>
      </c>
      <c r="V64" s="3">
        <f>'LPG-335'!P20</f>
        <v>8.4832351948689801</v>
      </c>
      <c r="W64" s="3">
        <f>'LPG-336'!P20</f>
        <v>7.7233011588405276</v>
      </c>
      <c r="X64" s="3">
        <f>'LPG-337'!P20</f>
        <v>8.6847773225760783</v>
      </c>
      <c r="Y64" s="3">
        <f>'LPG-339'!P20</f>
        <v>9.1795287716956544</v>
      </c>
      <c r="AQ64" s="7">
        <v>1987</v>
      </c>
      <c r="AR64" s="7" t="s">
        <v>20</v>
      </c>
      <c r="AS64" s="3">
        <f>H105</f>
        <v>5.5602073883205563</v>
      </c>
    </row>
    <row r="65" spans="4:45" x14ac:dyDescent="0.2">
      <c r="D65" s="7">
        <v>1997</v>
      </c>
      <c r="E65" s="3">
        <f>'LPG-311'!P21</f>
        <v>8.5911148644126616</v>
      </c>
      <c r="F65" s="3">
        <f>'LPG-312'!P21</f>
        <v>8.254931584968551</v>
      </c>
      <c r="G65" s="3">
        <f>'LPG-313'!P21</f>
        <v>7.4017988131287655</v>
      </c>
      <c r="H65" s="3">
        <f>'LPG-314'!P21</f>
        <v>9.1471704459502696</v>
      </c>
      <c r="I65" s="3">
        <f>'LPG-315'!P21</f>
        <v>8.3578821098543425</v>
      </c>
      <c r="J65" s="3">
        <f>'LPG-316'!P21</f>
        <v>8.5981290680184141</v>
      </c>
      <c r="K65" s="3">
        <f>'LPG-321'!P21</f>
        <v>7.9596034607161235</v>
      </c>
      <c r="L65" s="3">
        <f>'LPG-322'!P21</f>
        <v>8.6207959317634408</v>
      </c>
      <c r="M65" s="3">
        <f>'LPG-323'!P21</f>
        <v>9.335241877272745</v>
      </c>
      <c r="N65" s="3">
        <f>'LPG-324'!P21</f>
        <v>6.0499698347298265</v>
      </c>
      <c r="O65" s="3">
        <f>'LPG-325'!P21</f>
        <v>5.58964493403594</v>
      </c>
      <c r="P65" s="3">
        <f>'LPG-326'!P21</f>
        <v>9.5365365817556889</v>
      </c>
      <c r="Q65" s="3">
        <f>'LPG-327'!P21</f>
        <v>8.9931355180328989</v>
      </c>
      <c r="R65" s="3">
        <f>'LPG-331'!P21</f>
        <v>8.1308649268309239</v>
      </c>
      <c r="S65" s="3">
        <f>'LPG-332'!P21</f>
        <v>9.6985894234923009</v>
      </c>
      <c r="T65" s="3">
        <f>'LPG-333'!P21</f>
        <v>9.0302646365945698</v>
      </c>
      <c r="U65" s="3">
        <f>'LPG-334'!P21</f>
        <v>9.0428642987052914</v>
      </c>
      <c r="V65" s="3">
        <f>'LPG-335'!P21</f>
        <v>8.9267075933357454</v>
      </c>
      <c r="W65" s="3">
        <f>'LPG-336'!P21</f>
        <v>8.9404197011972304</v>
      </c>
      <c r="X65" s="3">
        <f>'LPG-337'!P21</f>
        <v>9.257292092645379</v>
      </c>
      <c r="Y65" s="3">
        <f>'LPG-339'!P21</f>
        <v>12.357317152361137</v>
      </c>
      <c r="AQ65" s="7">
        <v>1987</v>
      </c>
      <c r="AR65" s="7" t="s">
        <v>21</v>
      </c>
      <c r="AS65" s="3">
        <f>H106</f>
        <v>7.5121027821194097</v>
      </c>
    </row>
    <row r="66" spans="4:45" x14ac:dyDescent="0.2">
      <c r="D66" s="7">
        <v>1998</v>
      </c>
      <c r="E66" s="3">
        <f>'LPG-311'!P22</f>
        <v>7.47</v>
      </c>
      <c r="F66" s="3">
        <f>'LPG-312'!P22</f>
        <v>6.77</v>
      </c>
      <c r="G66" s="3">
        <f>'LPG-313'!P22</f>
        <v>5.93</v>
      </c>
      <c r="H66" s="3">
        <f>'LPG-314'!P22</f>
        <v>8.35</v>
      </c>
      <c r="I66" s="3">
        <f>'LPG-315'!P22</f>
        <v>6.62</v>
      </c>
      <c r="J66" s="3">
        <f>'LPG-316'!P22</f>
        <v>8.25</v>
      </c>
      <c r="K66" s="3">
        <f>'LPG-321'!P22</f>
        <v>7.18</v>
      </c>
      <c r="L66" s="3">
        <f>'LPG-322'!P22</f>
        <v>7.28</v>
      </c>
      <c r="M66" s="3">
        <f>'LPG-323'!P22</f>
        <v>8.6</v>
      </c>
      <c r="N66" s="3">
        <f>'LPG-324'!P22</f>
        <v>4.29</v>
      </c>
      <c r="O66" s="3">
        <f>'LPG-325'!P22</f>
        <v>4.4400000000000004</v>
      </c>
      <c r="P66" s="3">
        <f>'LPG-326'!P22</f>
        <v>9.06</v>
      </c>
      <c r="Q66" s="3">
        <f>'LPG-327'!P22</f>
        <v>8.57</v>
      </c>
      <c r="R66" s="3">
        <f>'LPG-331'!P22</f>
        <v>7.5</v>
      </c>
      <c r="S66" s="3">
        <f>'LPG-332'!P22</f>
        <v>8.83</v>
      </c>
      <c r="T66" s="3">
        <f>'LPG-333'!P22</f>
        <v>7.65</v>
      </c>
      <c r="U66" s="3">
        <f>'LPG-334'!P22</f>
        <v>7.9</v>
      </c>
      <c r="V66" s="3">
        <f>'LPG-335'!P22</f>
        <v>8</v>
      </c>
      <c r="W66" s="3">
        <f>'LPG-336'!P22</f>
        <v>8.0500000000000007</v>
      </c>
      <c r="X66" s="3">
        <f>'LPG-337'!P22</f>
        <v>7.82</v>
      </c>
      <c r="Y66" s="3">
        <f>'LPG-339'!P22</f>
        <v>12.94</v>
      </c>
      <c r="AQ66" s="7">
        <v>1987</v>
      </c>
      <c r="AR66" s="7" t="s">
        <v>22</v>
      </c>
      <c r="AS66" s="3">
        <f>H107</f>
        <v>7.6748859789114352</v>
      </c>
    </row>
    <row r="67" spans="4:45" x14ac:dyDescent="0.2">
      <c r="D67" s="7">
        <v>1999</v>
      </c>
      <c r="E67" s="3">
        <f>'LPG-311'!P23</f>
        <v>7.6157407162722164</v>
      </c>
      <c r="F67" s="3">
        <f>'LPG-312'!P23</f>
        <v>7.6793856894896928</v>
      </c>
      <c r="G67" s="3">
        <f>'LPG-313'!P23</f>
        <v>7.4290799677234975</v>
      </c>
      <c r="H67" s="3">
        <f>'LPG-314'!P23</f>
        <v>9.0528128913833878</v>
      </c>
      <c r="I67" s="3">
        <f>'LPG-315'!P23</f>
        <v>8.0161564122356825</v>
      </c>
      <c r="J67" s="3">
        <f>'LPG-316'!P23</f>
        <v>6.9330077072677962</v>
      </c>
      <c r="K67" s="3">
        <f>'LPG-321'!P23</f>
        <v>7.0498243470246651</v>
      </c>
      <c r="L67" s="3">
        <f>'LPG-322'!P23</f>
        <v>7.9075163762953489</v>
      </c>
      <c r="M67" s="3">
        <f>'LPG-323'!P23</f>
        <v>8.1053898697760864</v>
      </c>
      <c r="N67" s="3">
        <f>'LPG-324'!P23</f>
        <v>5.5137593378730623</v>
      </c>
      <c r="O67" s="3">
        <f>'LPG-325'!P23</f>
        <v>5.2335321612460808</v>
      </c>
      <c r="P67" s="3">
        <f>'LPG-326'!P23</f>
        <v>8.03912202883029</v>
      </c>
      <c r="Q67" s="3">
        <f>'LPG-327'!P23</f>
        <v>7.8239272214477387</v>
      </c>
      <c r="R67" s="3">
        <f>'LPG-331'!P23</f>
        <v>7.1405656728645077</v>
      </c>
      <c r="S67" s="3">
        <f>'LPG-332'!P23</f>
        <v>8.3860427720292741</v>
      </c>
      <c r="T67" s="3">
        <f>'LPG-333'!P23</f>
        <v>7.1932779011792327</v>
      </c>
      <c r="U67" s="3">
        <f>'LPG-334'!P23</f>
        <v>9.0321463284424919</v>
      </c>
      <c r="V67" s="3">
        <f>'LPG-335'!P23</f>
        <v>9.0308845202345278</v>
      </c>
      <c r="W67" s="3">
        <f>'LPG-336'!P23</f>
        <v>7.2181940880049353</v>
      </c>
      <c r="X67" s="3">
        <f>'LPG-337'!P23</f>
        <v>7.7084123475280606</v>
      </c>
      <c r="Y67" s="3">
        <f>'LPG-339'!P23</f>
        <v>11.174599634621822</v>
      </c>
      <c r="AQ67" s="7">
        <v>1987</v>
      </c>
      <c r="AR67" s="7" t="s">
        <v>23</v>
      </c>
      <c r="AS67" s="3">
        <f>H108</f>
        <v>5.4684496580860555</v>
      </c>
    </row>
    <row r="68" spans="4:45" x14ac:dyDescent="0.2">
      <c r="D68" s="7">
        <v>2000</v>
      </c>
      <c r="E68" s="3">
        <f>'LPG-311'!P24</f>
        <v>9.4402655312838526</v>
      </c>
      <c r="F68" s="3">
        <f>'LPG-312'!P24</f>
        <v>10.13751970263403</v>
      </c>
      <c r="G68" s="3">
        <f>'LPG-313'!P24</f>
        <v>10.132828023226129</v>
      </c>
      <c r="H68" s="3">
        <f>'LPG-314'!P24</f>
        <v>11.028984065924231</v>
      </c>
      <c r="I68" s="3">
        <f>'LPG-315'!P24</f>
        <v>11.220260659721733</v>
      </c>
      <c r="J68" s="3">
        <f>'LPG-316'!P24</f>
        <v>8.4445990662044643</v>
      </c>
      <c r="K68" s="3">
        <f>'LPG-321'!P24</f>
        <v>8.8056511873758261</v>
      </c>
      <c r="L68" s="3">
        <f>'LPG-322'!P24</f>
        <v>10.09555569005285</v>
      </c>
      <c r="M68" s="3">
        <f>'LPG-323'!P24</f>
        <v>10.220226358530834</v>
      </c>
      <c r="N68" s="3">
        <f>'LPG-324'!P24</f>
        <v>7.9088555854716667</v>
      </c>
      <c r="O68" s="3">
        <f>'LPG-325'!P24</f>
        <v>6.8893652166746451</v>
      </c>
      <c r="P68" s="3">
        <f>'LPG-326'!P24</f>
        <v>9.7703139535300458</v>
      </c>
      <c r="Q68" s="3">
        <f>'LPG-327'!P24</f>
        <v>9.4786446273941554</v>
      </c>
      <c r="R68" s="3">
        <f>'LPG-331'!P24</f>
        <v>8.7008870702785224</v>
      </c>
      <c r="S68" s="3">
        <f>'LPG-332'!P24</f>
        <v>10.647612855635595</v>
      </c>
      <c r="T68" s="3">
        <f>'LPG-333'!P24</f>
        <v>9.3124492427114305</v>
      </c>
      <c r="U68" s="3">
        <f>'LPG-334'!P24</f>
        <v>11.547705234157048</v>
      </c>
      <c r="V68" s="3">
        <f>'LPG-335'!P24</f>
        <v>11.474416320294488</v>
      </c>
      <c r="W68" s="3">
        <f>'LPG-336'!P24</f>
        <v>8.8426147339349761</v>
      </c>
      <c r="X68" s="3">
        <f>'LPG-337'!P24</f>
        <v>9.8687013974578406</v>
      </c>
      <c r="Y68" s="3">
        <f>'LPG-339'!P24</f>
        <v>12.45425921591309</v>
      </c>
      <c r="AQ68" s="7">
        <v>1987</v>
      </c>
      <c r="AR68" s="7" t="s">
        <v>24</v>
      </c>
      <c r="AS68" s="3">
        <f>H109</f>
        <v>6.2837699604288222</v>
      </c>
    </row>
    <row r="69" spans="4:45" x14ac:dyDescent="0.2">
      <c r="D69" s="7">
        <v>2001</v>
      </c>
      <c r="E69" s="3">
        <f>'LPG-311'!P25</f>
        <v>9.3067495147172998</v>
      </c>
      <c r="F69" s="3">
        <f>'LPG-312'!P25</f>
        <v>9.838746151520855</v>
      </c>
      <c r="G69" s="3">
        <f>'LPG-313'!P25</f>
        <v>9.6758132741597453</v>
      </c>
      <c r="H69" s="3">
        <f>'LPG-314'!P25</f>
        <v>10.085144570441408</v>
      </c>
      <c r="I69" s="3">
        <f>'LPG-315'!P25</f>
        <v>12.054020683138422</v>
      </c>
      <c r="J69" s="3">
        <f>'LPG-316'!P25</f>
        <v>11.258102601352334</v>
      </c>
      <c r="K69" s="3">
        <f>'LPG-321'!P25</f>
        <v>9.4822512140453448</v>
      </c>
      <c r="L69" s="3">
        <f>'LPG-322'!P25</f>
        <v>9.7900206874782612</v>
      </c>
      <c r="M69" s="3">
        <f>'LPG-323'!P25</f>
        <v>12.25437581239251</v>
      </c>
      <c r="N69" s="3">
        <f>'LPG-324'!P25</f>
        <v>7.2306421194339476</v>
      </c>
      <c r="O69" s="3">
        <f>'LPG-325'!P25</f>
        <v>6.2827256289511482</v>
      </c>
      <c r="P69" s="3">
        <f>'LPG-326'!P25</f>
        <v>12.019666062971559</v>
      </c>
      <c r="Q69" s="3">
        <f>'LPG-327'!P25</f>
        <v>11.040260430256215</v>
      </c>
      <c r="R69" s="3">
        <f>'LPG-331'!P25</f>
        <v>9.6907166157577755</v>
      </c>
      <c r="S69" s="3">
        <f>'LPG-332'!P25</f>
        <v>13.05518818952863</v>
      </c>
      <c r="T69" s="3">
        <f>'LPG-333'!P25</f>
        <v>11.277877377374118</v>
      </c>
      <c r="U69" s="3">
        <f>'LPG-334'!P25</f>
        <v>10.433518268811234</v>
      </c>
      <c r="V69" s="3">
        <f>'LPG-335'!P25</f>
        <v>11.335580138178241</v>
      </c>
      <c r="W69" s="3">
        <f>'LPG-336'!P25</f>
        <v>10.362978351293039</v>
      </c>
      <c r="X69" s="3">
        <f>'LPG-337'!P25</f>
        <v>10.968120073576758</v>
      </c>
      <c r="Y69" s="3">
        <f>'LPG-339'!P25</f>
        <v>13.8869678653984</v>
      </c>
      <c r="AQ69" s="7">
        <v>1987</v>
      </c>
      <c r="AR69" s="7" t="s">
        <v>25</v>
      </c>
      <c r="AS69" s="3">
        <f>H110</f>
        <v>6.2849888821808042</v>
      </c>
    </row>
    <row r="70" spans="4:45" x14ac:dyDescent="0.2">
      <c r="D70" s="7">
        <v>2002</v>
      </c>
      <c r="E70" s="3">
        <f>'LPG-311'!P26</f>
        <v>8.31</v>
      </c>
      <c r="F70" s="3">
        <f>'LPG-312'!P26</f>
        <v>9.15</v>
      </c>
      <c r="G70" s="3">
        <f>'LPG-313'!P26</f>
        <v>9.35</v>
      </c>
      <c r="H70" s="3">
        <f>'LPG-314'!P26</f>
        <v>9.1</v>
      </c>
      <c r="I70" s="3">
        <f>'LPG-315'!P26</f>
        <v>12.07</v>
      </c>
      <c r="J70" s="3">
        <f>'LPG-316'!P26</f>
        <v>10.65</v>
      </c>
      <c r="K70" s="3">
        <f>'LPG-321'!P26</f>
        <v>8.7100000000000009</v>
      </c>
      <c r="L70" s="3">
        <f>'LPG-322'!P26</f>
        <v>8.9700000000000006</v>
      </c>
      <c r="M70" s="3">
        <f>'LPG-323'!P26</f>
        <v>11.68</v>
      </c>
      <c r="N70" s="3">
        <f>'LPG-324'!P26</f>
        <v>6.68</v>
      </c>
      <c r="O70" s="3">
        <f>'LPG-325'!P26</f>
        <v>5.77</v>
      </c>
      <c r="P70" s="3">
        <f>'LPG-326'!P26</f>
        <v>11.26</v>
      </c>
      <c r="Q70" s="3">
        <f>'LPG-327'!P26</f>
        <v>10.210000000000001</v>
      </c>
      <c r="R70" s="3">
        <f>'LPG-331'!P26</f>
        <v>8.98</v>
      </c>
      <c r="S70" s="3">
        <f>'LPG-332'!P26</f>
        <v>12.66</v>
      </c>
      <c r="T70" s="3">
        <f>'LPG-333'!P26</f>
        <v>10.7</v>
      </c>
      <c r="U70" s="3">
        <f>'LPG-334'!P26</f>
        <v>9.4700000000000006</v>
      </c>
      <c r="V70" s="3">
        <f>'LPG-335'!P26</f>
        <v>10.87</v>
      </c>
      <c r="W70" s="3">
        <f>'LPG-336'!P26</f>
        <v>9.44</v>
      </c>
      <c r="X70" s="3">
        <f>'LPG-337'!P26</f>
        <v>10.220000000000001</v>
      </c>
      <c r="Y70" s="3">
        <f>'LPG-339'!P26</f>
        <v>12.17</v>
      </c>
      <c r="AQ70" s="7">
        <v>1987</v>
      </c>
      <c r="AR70" s="7" t="s">
        <v>26</v>
      </c>
      <c r="AS70" s="3">
        <f>H111</f>
        <v>6.7261440132367802</v>
      </c>
    </row>
    <row r="71" spans="4:45" x14ac:dyDescent="0.2">
      <c r="D71" s="7">
        <v>2003</v>
      </c>
      <c r="E71" s="3">
        <f>'LPG-311'!P27</f>
        <v>8.8567278349353806</v>
      </c>
      <c r="F71" s="3">
        <f>'LPG-312'!P27</f>
        <v>10.031982814605367</v>
      </c>
      <c r="G71" s="3">
        <f>'LPG-313'!P27</f>
        <v>11.013097827985671</v>
      </c>
      <c r="H71" s="3">
        <f>'LPG-314'!P27</f>
        <v>10.470879891783127</v>
      </c>
      <c r="I71" s="3">
        <f>'LPG-315'!P27</f>
        <v>11.729667029844563</v>
      </c>
      <c r="J71" s="3">
        <f>'LPG-316'!P27</f>
        <v>7.2006795274008422</v>
      </c>
      <c r="K71" s="3">
        <f>'LPG-321'!P27</f>
        <v>7.8545285605580357</v>
      </c>
      <c r="L71" s="3">
        <f>'LPG-322'!P27</f>
        <v>9.6481765208935606</v>
      </c>
      <c r="M71" s="3">
        <f>'LPG-323'!P27</f>
        <v>10.617599250815299</v>
      </c>
      <c r="N71" s="3">
        <f>'LPG-324'!P27</f>
        <v>9.0683188077530144</v>
      </c>
      <c r="O71" s="3">
        <f>'LPG-325'!P27</f>
        <v>6.8753388602838754</v>
      </c>
      <c r="P71" s="3">
        <f>'LPG-326'!P27</f>
        <v>9.7347614359147912</v>
      </c>
      <c r="Q71" s="3">
        <f>'LPG-327'!P27</f>
        <v>8.7786018688493357</v>
      </c>
      <c r="R71" s="3">
        <f>'LPG-331'!P27</f>
        <v>8.3099825118684745</v>
      </c>
      <c r="S71" s="3">
        <f>'LPG-332'!P27</f>
        <v>10.633909684123113</v>
      </c>
      <c r="T71" s="3">
        <f>'LPG-333'!P27</f>
        <v>9.3577587919638674</v>
      </c>
      <c r="U71" s="3">
        <f>'LPG-334'!P27</f>
        <v>10.466939044645015</v>
      </c>
      <c r="V71" s="3">
        <f>'LPG-335'!P27</f>
        <v>12.002228775222305</v>
      </c>
      <c r="W71" s="3">
        <f>'LPG-336'!P27</f>
        <v>7.7505909643445969</v>
      </c>
      <c r="X71" s="3">
        <f>'LPG-337'!P27</f>
        <v>9.7181985269079778</v>
      </c>
      <c r="Y71" s="3">
        <f>'LPG-339'!P27</f>
        <v>10.412855777658512</v>
      </c>
      <c r="AQ71" s="7">
        <v>1987</v>
      </c>
      <c r="AR71" s="7" t="s">
        <v>27</v>
      </c>
      <c r="AS71" s="3">
        <f>H112</f>
        <v>8.7886970223013243</v>
      </c>
    </row>
    <row r="72" spans="4:45" x14ac:dyDescent="0.2">
      <c r="D72" s="7">
        <v>2004</v>
      </c>
      <c r="E72" s="3">
        <f>'LPG-311'!P28</f>
        <v>11.37369080934819</v>
      </c>
      <c r="F72" s="3">
        <f>'LPG-312'!P28</f>
        <v>12.702308651141134</v>
      </c>
      <c r="G72" s="3">
        <f>'LPG-313'!P28</f>
        <v>14.035920032276504</v>
      </c>
      <c r="H72" s="3">
        <f>'LPG-314'!P28</f>
        <v>13.291983860501121</v>
      </c>
      <c r="I72" s="3">
        <f>'LPG-315'!P28</f>
        <v>13.50309663480432</v>
      </c>
      <c r="J72" s="3">
        <f>'LPG-316'!P28</f>
        <v>7.2127422323213892</v>
      </c>
      <c r="K72" s="3">
        <f>'LPG-321'!P28</f>
        <v>9.2470024142436014</v>
      </c>
      <c r="L72" s="3">
        <f>'LPG-322'!P28</f>
        <v>12.137049842707032</v>
      </c>
      <c r="M72" s="3">
        <f>'LPG-323'!P28</f>
        <v>12.7089364567194</v>
      </c>
      <c r="N72" s="3">
        <f>'LPG-324'!P28</f>
        <v>12.778740662126935</v>
      </c>
      <c r="O72" s="3">
        <f>'LPG-325'!P28</f>
        <v>8.9539678387539201</v>
      </c>
      <c r="P72" s="3">
        <f>'LPG-326'!P28</f>
        <v>11.554216427929262</v>
      </c>
      <c r="Q72" s="3">
        <f>'LPG-327'!P28</f>
        <v>10.248181484309409</v>
      </c>
      <c r="R72" s="3">
        <f>'LPG-331'!P28</f>
        <v>9.9444076214449311</v>
      </c>
      <c r="S72" s="3">
        <f>'LPG-332'!P28</f>
        <v>11.884753745551503</v>
      </c>
      <c r="T72" s="3">
        <f>'LPG-333'!P28</f>
        <v>11.126421226949775</v>
      </c>
      <c r="U72" s="3">
        <f>'LPG-334'!P28</f>
        <v>13.025353671557511</v>
      </c>
      <c r="V72" s="3">
        <f>'LPG-335'!P28</f>
        <v>14.763557924068177</v>
      </c>
      <c r="W72" s="3">
        <f>'LPG-336'!P28</f>
        <v>9.0288745668528048</v>
      </c>
      <c r="X72" s="3">
        <f>'LPG-337'!P28</f>
        <v>11.93163713574152</v>
      </c>
      <c r="Y72" s="3">
        <f>'LPG-339'!P28</f>
        <v>12.343540366791318</v>
      </c>
      <c r="AQ72" s="7">
        <v>1988</v>
      </c>
      <c r="AR72" s="7" t="s">
        <v>7</v>
      </c>
      <c r="AS72" s="3">
        <f>I92</f>
        <v>6.72</v>
      </c>
    </row>
    <row r="73" spans="4:45" x14ac:dyDescent="0.2">
      <c r="D73" s="7">
        <v>2005</v>
      </c>
      <c r="E73" s="3">
        <f>'LPG-311'!P29</f>
        <v>14.18073572852462</v>
      </c>
      <c r="F73" s="3">
        <f>'LPG-312'!P29</f>
        <v>15.437146540568115</v>
      </c>
      <c r="G73" s="3">
        <f>'LPG-313'!P29</f>
        <v>16.891758541231614</v>
      </c>
      <c r="H73" s="3">
        <f>'LPG-314'!P29</f>
        <v>16.026533364608895</v>
      </c>
      <c r="I73" s="3">
        <f>'LPG-315'!P29</f>
        <v>15.533019103896477</v>
      </c>
      <c r="J73" s="3">
        <f>'LPG-316'!P29</f>
        <v>8.6966639905659324</v>
      </c>
      <c r="K73" s="3">
        <f>'LPG-321'!P29</f>
        <v>11.204781984183805</v>
      </c>
      <c r="L73" s="3">
        <f>'LPG-322'!P29</f>
        <v>14.751670643491114</v>
      </c>
      <c r="M73" s="3">
        <f>'LPG-323'!P29</f>
        <v>15.884235323203967</v>
      </c>
      <c r="N73" s="3">
        <f>'LPG-324'!P29</f>
        <v>16.326798984459696</v>
      </c>
      <c r="O73" s="3">
        <f>'LPG-325'!P29</f>
        <v>10.913069960604611</v>
      </c>
      <c r="P73" s="3">
        <f>'LPG-326'!P29</f>
        <v>14.645776763384031</v>
      </c>
      <c r="Q73" s="3">
        <f>'LPG-327'!P29</f>
        <v>12.711015874080026</v>
      </c>
      <c r="R73" s="3">
        <f>'LPG-331'!P29</f>
        <v>12.267084015430187</v>
      </c>
      <c r="S73" s="3">
        <f>'LPG-332'!P29</f>
        <v>14.308543481013434</v>
      </c>
      <c r="T73" s="3">
        <f>'LPG-333'!P29</f>
        <v>13.949275753386624</v>
      </c>
      <c r="U73" s="3">
        <f>'LPG-334'!P29</f>
        <v>15.392008139244174</v>
      </c>
      <c r="V73" s="3">
        <f>'LPG-335'!P29</f>
        <v>17.569257579534074</v>
      </c>
      <c r="W73" s="3">
        <f>'LPG-336'!P29</f>
        <v>11.321466576732956</v>
      </c>
      <c r="X73" s="3">
        <f>'LPG-337'!P29</f>
        <v>14.87714490853833</v>
      </c>
      <c r="Y73" s="3">
        <f>'LPG-339'!P29</f>
        <v>15.591960486121708</v>
      </c>
      <c r="AQ73" s="7">
        <v>1988</v>
      </c>
      <c r="AR73" s="7" t="s">
        <v>8</v>
      </c>
      <c r="AS73" s="3">
        <f>I93</f>
        <v>7</v>
      </c>
    </row>
    <row r="74" spans="4:45" x14ac:dyDescent="0.2">
      <c r="D74" s="7">
        <v>2006</v>
      </c>
      <c r="E74" s="3">
        <f>'LPG-311'!P30</f>
        <v>17.13</v>
      </c>
      <c r="F74" s="3">
        <f>'LPG-312'!P30</f>
        <v>18.39</v>
      </c>
      <c r="G74" s="3">
        <f>'LPG-313'!P30</f>
        <v>20.010000000000002</v>
      </c>
      <c r="H74" s="3">
        <f>'LPG-314'!P30</f>
        <v>19</v>
      </c>
      <c r="I74" s="3">
        <f>'LPG-315'!P30</f>
        <v>17.739999999999998</v>
      </c>
      <c r="J74" s="12">
        <f>'LPG-316'!P30</f>
        <v>10</v>
      </c>
      <c r="K74" s="3">
        <f>'LPG-321'!P30</f>
        <v>13.22</v>
      </c>
      <c r="L74" s="3">
        <f>'LPG-322'!P30</f>
        <v>17.559999999999999</v>
      </c>
      <c r="M74" s="3">
        <f>'LPG-323'!P30</f>
        <v>19.010000000000002</v>
      </c>
      <c r="N74" s="3">
        <f>'LPG-324'!P30</f>
        <v>20.13</v>
      </c>
      <c r="O74" s="3">
        <f>'LPG-325'!P30</f>
        <v>13.06</v>
      </c>
      <c r="P74" s="3">
        <f>'LPG-326'!P30</f>
        <v>17.63</v>
      </c>
      <c r="Q74" s="3">
        <f>'LPG-327'!P30</f>
        <v>15.13</v>
      </c>
      <c r="R74" s="3">
        <f>'LPG-331'!P30</f>
        <v>14.6</v>
      </c>
      <c r="S74" s="3">
        <f>'LPG-332'!P30</f>
        <v>16.66</v>
      </c>
      <c r="T74" s="3">
        <f>'LPG-333'!P30</f>
        <v>16.73</v>
      </c>
      <c r="U74" s="3">
        <f>'LPG-334'!P30</f>
        <v>18.059999999999999</v>
      </c>
      <c r="V74" s="3">
        <f>'LPG-335'!P30</f>
        <v>20.58</v>
      </c>
      <c r="W74" s="3">
        <f>'LPG-336'!P30</f>
        <v>13.57</v>
      </c>
      <c r="X74" s="3">
        <f>'LPG-337'!P30</f>
        <v>17.87</v>
      </c>
      <c r="Y74" s="3">
        <f>'LPG-339'!P30</f>
        <v>18.760000000000002</v>
      </c>
      <c r="AQ74" s="7">
        <v>1988</v>
      </c>
      <c r="AR74" s="7" t="s">
        <v>9</v>
      </c>
      <c r="AS74" s="3">
        <f>I94</f>
        <v>4.59</v>
      </c>
    </row>
    <row r="75" spans="4:45" x14ac:dyDescent="0.2">
      <c r="D75" s="7">
        <v>2007</v>
      </c>
      <c r="E75" s="3">
        <f>'LPG-311'!P31</f>
        <v>19.503488559871233</v>
      </c>
      <c r="F75" s="3">
        <f>'LPG-312'!P31</f>
        <v>20.590519133103417</v>
      </c>
      <c r="G75" s="3">
        <f>'LPG-313'!P31</f>
        <v>20.78556919395912</v>
      </c>
      <c r="H75" s="3">
        <f>'LPG-314'!P31</f>
        <v>20.273648155982354</v>
      </c>
      <c r="I75" s="3">
        <f>'LPG-315'!P31</f>
        <v>21.115800264305026</v>
      </c>
      <c r="J75" s="3">
        <f>'LPG-316'!P31</f>
        <v>16.395135023422299</v>
      </c>
      <c r="K75" s="3">
        <f>'LPG-321'!P31</f>
        <v>16.94668944339934</v>
      </c>
      <c r="L75" s="3">
        <f>'LPG-322'!P31</f>
        <v>20.017885092816961</v>
      </c>
      <c r="M75" s="3">
        <f>'LPG-323'!P31</f>
        <v>22.104030434497783</v>
      </c>
      <c r="N75" s="3">
        <f>'LPG-324'!P31</f>
        <v>21.319515419678375</v>
      </c>
      <c r="O75" s="3">
        <f>'LPG-325'!P31</f>
        <v>14.222736363261749</v>
      </c>
      <c r="P75" s="3">
        <f>'LPG-326'!P31</f>
        <v>20.982650152178806</v>
      </c>
      <c r="Q75" s="3">
        <f>'LPG-327'!P31</f>
        <v>18.875006363961592</v>
      </c>
      <c r="R75" s="3">
        <f>'LPG-331'!P31</f>
        <v>17.305248224247208</v>
      </c>
      <c r="S75" s="3">
        <f>'LPG-332'!P31</f>
        <v>21.201129139941713</v>
      </c>
      <c r="T75" s="3">
        <f>'LPG-333'!P31</f>
        <v>20.754964263088386</v>
      </c>
      <c r="U75" s="3">
        <f>'LPG-334'!P31</f>
        <v>21.273914099673007</v>
      </c>
      <c r="V75" s="3">
        <f>'LPG-335'!P31</f>
        <v>21.554826132862964</v>
      </c>
      <c r="W75" s="3">
        <f>'LPG-336'!P31</f>
        <v>18.2568727994155</v>
      </c>
      <c r="X75" s="3">
        <f>'LPG-337'!P31</f>
        <v>21.247819394608491</v>
      </c>
      <c r="Y75" s="3">
        <f>'LPG-339'!P31</f>
        <v>23.542782533966516</v>
      </c>
      <c r="AQ75" s="7">
        <v>1988</v>
      </c>
      <c r="AR75" s="7" t="s">
        <v>10</v>
      </c>
      <c r="AS75" s="3">
        <f>I95</f>
        <v>4.59</v>
      </c>
    </row>
    <row r="76" spans="4:45" x14ac:dyDescent="0.2">
      <c r="D76" s="7">
        <v>2008</v>
      </c>
      <c r="E76" s="3">
        <f>'LPG-311'!P32</f>
        <v>23.948471522104384</v>
      </c>
      <c r="F76" s="3">
        <f>'LPG-312'!P32</f>
        <v>25.828088757016154</v>
      </c>
      <c r="G76" s="3">
        <f>'LPG-313'!P32</f>
        <v>25.127433024016856</v>
      </c>
      <c r="H76" s="3">
        <f>'LPG-314'!P32</f>
        <v>24.818245629590482</v>
      </c>
      <c r="I76" s="3">
        <f>'LPG-315'!P32</f>
        <v>27.032431065819729</v>
      </c>
      <c r="J76" s="3">
        <f>'LPG-316'!P32</f>
        <v>20.830125566919719</v>
      </c>
      <c r="K76" s="3">
        <f>'LPG-321'!P32</f>
        <v>21.673208154268988</v>
      </c>
      <c r="L76" s="3">
        <f>'LPG-322'!P32</f>
        <v>25.199134113465501</v>
      </c>
      <c r="M76" s="3">
        <f>'LPG-323'!P32</f>
        <v>24.908130974593604</v>
      </c>
      <c r="N76" s="3">
        <f>'LPG-324'!P32</f>
        <v>25.976651987950177</v>
      </c>
      <c r="O76" s="3">
        <f>'LPG-325'!P32</f>
        <v>17.938224878608274</v>
      </c>
      <c r="P76" s="3">
        <f>'LPG-326'!P32</f>
        <v>23.31489965318389</v>
      </c>
      <c r="Q76" s="3">
        <f>'LPG-327'!P32</f>
        <v>22.375615577330926</v>
      </c>
      <c r="R76" s="3">
        <f>'LPG-331'!P32</f>
        <v>20.402686940437945</v>
      </c>
      <c r="S76" s="3">
        <f>'LPG-332'!P32</f>
        <v>25.169591898143082</v>
      </c>
      <c r="T76" s="3">
        <f>'LPG-333'!P32</f>
        <v>24.581498707147002</v>
      </c>
      <c r="U76" s="3">
        <f>'LPG-334'!P32</f>
        <v>28.583277314240537</v>
      </c>
      <c r="V76" s="3">
        <f>'LPG-335'!P32</f>
        <v>25.380048740831871</v>
      </c>
      <c r="W76" s="3">
        <f>'LPG-336'!P32</f>
        <v>22.704136328945836</v>
      </c>
      <c r="X76" s="3">
        <f>'LPG-337'!P32</f>
        <v>25.546714847153282</v>
      </c>
      <c r="Y76" s="3">
        <f>'LPG-339'!P32</f>
        <v>27.694392891197822</v>
      </c>
      <c r="AQ76" s="7">
        <v>1988</v>
      </c>
      <c r="AR76" s="7" t="s">
        <v>11</v>
      </c>
      <c r="AS76" s="3">
        <f>I96</f>
        <v>6.77</v>
      </c>
    </row>
    <row r="77" spans="4:45" x14ac:dyDescent="0.2">
      <c r="D77" s="7">
        <v>2009</v>
      </c>
      <c r="E77" s="3">
        <f>'LPG-311'!P33</f>
        <v>19.146281711589495</v>
      </c>
      <c r="F77" s="3">
        <f>'LPG-312'!P33</f>
        <v>18.52037021335898</v>
      </c>
      <c r="G77" s="3">
        <f>'LPG-313'!P33</f>
        <v>15.418811632254588</v>
      </c>
      <c r="H77" s="3">
        <f>'LPG-314'!P33</f>
        <v>16.289118483560642</v>
      </c>
      <c r="I77" s="3">
        <f>'LPG-315'!P33</f>
        <v>21.885379358792189</v>
      </c>
      <c r="J77" s="3">
        <f>'LPG-316'!P33</f>
        <v>29.116015236749931</v>
      </c>
      <c r="K77" s="3">
        <f>'LPG-321'!P33</f>
        <v>20.743356921327969</v>
      </c>
      <c r="L77" s="3">
        <f>'LPG-322'!P33</f>
        <v>18.940371950010984</v>
      </c>
      <c r="M77" s="3">
        <f>'LPG-323'!P33</f>
        <v>25.851634360978935</v>
      </c>
      <c r="N77" s="3">
        <f>'LPG-324'!P33</f>
        <v>16.972057074472595</v>
      </c>
      <c r="O77" s="3">
        <f>'LPG-325'!P33</f>
        <v>11.596382172697707</v>
      </c>
      <c r="P77" s="3">
        <f>'LPG-326'!P33</f>
        <v>26.232593880250342</v>
      </c>
      <c r="Q77" s="3">
        <f>'LPG-327'!P33</f>
        <v>24.084725913553537</v>
      </c>
      <c r="R77" s="3">
        <f>'LPG-331'!P33</f>
        <v>19.972636294075457</v>
      </c>
      <c r="S77" s="3">
        <f>'LPG-332'!P33</f>
        <v>28.178885993012312</v>
      </c>
      <c r="T77" s="3">
        <f>'LPG-333'!P33</f>
        <v>26.258440500716002</v>
      </c>
      <c r="U77" s="3">
        <f>'LPG-334'!P33</f>
        <v>19.757392845377439</v>
      </c>
      <c r="V77" s="3">
        <f>'LPG-335'!P33</f>
        <v>17.476385887847272</v>
      </c>
      <c r="W77" s="3">
        <f>'LPG-336'!P33</f>
        <v>25.281344892732015</v>
      </c>
      <c r="X77" s="3">
        <f>'LPG-337'!P33</f>
        <v>24.042018632854493</v>
      </c>
      <c r="Y77" s="3">
        <f>'LPG-339'!P33</f>
        <v>30.718827213209348</v>
      </c>
      <c r="AQ77" s="7">
        <v>1988</v>
      </c>
      <c r="AR77" s="7" t="s">
        <v>12</v>
      </c>
      <c r="AS77" s="3">
        <f>I97</f>
        <v>6.79</v>
      </c>
    </row>
    <row r="78" spans="4:45" x14ac:dyDescent="0.2">
      <c r="D78" s="7">
        <v>2010</v>
      </c>
      <c r="E78" s="3">
        <f>'LPG-311'!P34</f>
        <v>19.04</v>
      </c>
      <c r="F78" s="3">
        <f>'LPG-312'!P34</f>
        <v>20.32</v>
      </c>
      <c r="G78" s="3">
        <f>'LPG-313'!P34</f>
        <v>17.899999999999999</v>
      </c>
      <c r="H78" s="3">
        <f>'LPG-314'!P34</f>
        <v>18.53</v>
      </c>
      <c r="I78" s="3">
        <f>'LPG-315'!P34</f>
        <v>23.11</v>
      </c>
      <c r="J78" s="3">
        <f>'LPG-316'!P34</f>
        <v>22.2</v>
      </c>
      <c r="K78" s="3">
        <f>'LPG-321'!P34</f>
        <v>19.46</v>
      </c>
      <c r="L78" s="3">
        <f>'LPG-322'!P34</f>
        <v>20.43</v>
      </c>
      <c r="M78" s="3">
        <f>'LPG-323'!P34</f>
        <v>19.21</v>
      </c>
      <c r="N78" s="3">
        <f>'LPG-324'!P34</f>
        <v>19.82</v>
      </c>
      <c r="O78" s="3">
        <f>'LPG-325'!P34</f>
        <v>13.98</v>
      </c>
      <c r="P78" s="3">
        <f>'LPG-326'!P34</f>
        <v>18.12</v>
      </c>
      <c r="Q78" s="3">
        <f>'LPG-327'!P34</f>
        <v>18.91</v>
      </c>
      <c r="R78" s="3">
        <f>'LPG-331'!P34</f>
        <v>16.53</v>
      </c>
      <c r="S78" s="3">
        <f>'LPG-332'!P34</f>
        <v>22.17</v>
      </c>
      <c r="T78" s="3">
        <f>'LPG-333'!P34</f>
        <v>20.82</v>
      </c>
      <c r="U78" s="3">
        <f>'LPG-334'!P34</f>
        <v>24.93</v>
      </c>
      <c r="V78" s="3">
        <f>'LPG-335'!P34</f>
        <v>18.22</v>
      </c>
      <c r="W78" s="3">
        <f>'LPG-336'!P34</f>
        <v>20.86</v>
      </c>
      <c r="X78" s="3">
        <f>'LPG-337'!P34</f>
        <v>20.91</v>
      </c>
      <c r="Y78" s="3">
        <f>'LPG-339'!P34</f>
        <v>23.65</v>
      </c>
      <c r="AQ78" s="7">
        <v>1988</v>
      </c>
      <c r="AR78" s="7" t="s">
        <v>13</v>
      </c>
      <c r="AS78" s="3">
        <f>I98</f>
        <v>5.38</v>
      </c>
    </row>
    <row r="79" spans="4:45" x14ac:dyDescent="0.2">
      <c r="D79" s="7">
        <v>2011</v>
      </c>
      <c r="E79" s="3">
        <f>'LPG-311'!P35</f>
        <v>23.439825515212554</v>
      </c>
      <c r="F79" s="3">
        <f>'LPG-312'!P35</f>
        <v>25.121208632054991</v>
      </c>
      <c r="G79" s="3">
        <f>'LPG-313'!P35</f>
        <v>22.295283862334244</v>
      </c>
      <c r="H79" s="3">
        <f>'LPG-314'!P35</f>
        <v>22.636003117766688</v>
      </c>
      <c r="I79" s="3">
        <f>'LPG-315'!P35</f>
        <v>27.457039208523391</v>
      </c>
      <c r="J79" s="3">
        <f>'LPG-316'!P35</f>
        <v>25.806184389539244</v>
      </c>
      <c r="K79" s="3">
        <f>'LPG-321'!P35</f>
        <v>23.99953679982633</v>
      </c>
      <c r="L79" s="3">
        <f>'LPG-322'!P35</f>
        <v>24.770404027723679</v>
      </c>
      <c r="M79" s="3">
        <f>'LPG-323'!P35</f>
        <v>24.237419694455482</v>
      </c>
      <c r="N79" s="3">
        <f>'LPG-324'!P35</f>
        <v>23.595877230398749</v>
      </c>
      <c r="O79" s="3">
        <f>'LPG-325'!P35</f>
        <v>16.519456354100448</v>
      </c>
      <c r="P79" s="3">
        <f>'LPG-326'!P35</f>
        <v>23.833879482672756</v>
      </c>
      <c r="Q79" s="3">
        <f>'LPG-327'!P35</f>
        <v>24.314108121375142</v>
      </c>
      <c r="R79" s="3">
        <f>'LPG-331'!P35</f>
        <v>20.910595037093415</v>
      </c>
      <c r="S79" s="3">
        <f>'LPG-332'!P35</f>
        <v>26.544949226328185</v>
      </c>
      <c r="T79" s="3">
        <f>'LPG-333'!P35</f>
        <v>25.99717495716768</v>
      </c>
      <c r="U79" s="3">
        <f>'LPG-334'!P35</f>
        <v>29.394716886125046</v>
      </c>
      <c r="V79" s="3">
        <f>'LPG-335'!P35</f>
        <v>21.489935076496575</v>
      </c>
      <c r="W79" s="3">
        <f>'LPG-336'!P35</f>
        <v>26.288018868089729</v>
      </c>
      <c r="X79" s="3">
        <f>'LPG-337'!P35</f>
        <v>26.277462290866858</v>
      </c>
      <c r="Y79" s="3">
        <f>'LPG-339'!P35</f>
        <v>29.477349310241596</v>
      </c>
      <c r="AQ79" s="7">
        <v>1988</v>
      </c>
      <c r="AR79" s="7" t="s">
        <v>14</v>
      </c>
      <c r="AS79" s="3">
        <f>I99</f>
        <v>5.98</v>
      </c>
    </row>
    <row r="80" spans="4:45" x14ac:dyDescent="0.2">
      <c r="D80" s="7">
        <v>2012</v>
      </c>
      <c r="E80" s="3">
        <f>'LPG-311'!P36</f>
        <v>20.050233973363987</v>
      </c>
      <c r="F80" s="3">
        <f>'LPG-312'!P36</f>
        <v>20.125160886609756</v>
      </c>
      <c r="G80" s="3">
        <f>'LPG-313'!P36</f>
        <v>16.277941579805272</v>
      </c>
      <c r="H80" s="3">
        <f>'LPG-314'!P36</f>
        <v>16.892116178039711</v>
      </c>
      <c r="I80" s="3">
        <f>'LPG-315'!P36</f>
        <v>22.696567164863719</v>
      </c>
      <c r="J80" s="3">
        <f>'LPG-316'!P36</f>
        <v>28.927353074869234</v>
      </c>
      <c r="K80" s="3">
        <f>'LPG-321'!P36</f>
        <v>22.866293563956432</v>
      </c>
      <c r="L80" s="3">
        <f>'LPG-322'!P36</f>
        <v>20.020043327691958</v>
      </c>
      <c r="M80" s="3">
        <f>'LPG-323'!P36</f>
        <v>25.296360206001694</v>
      </c>
      <c r="N80" s="3">
        <f>'LPG-324'!P36</f>
        <v>17.247228498516321</v>
      </c>
      <c r="O80" s="3">
        <f>'LPG-325'!P36</f>
        <v>11.605559434722588</v>
      </c>
      <c r="P80" s="3">
        <f>'LPG-326'!P36</f>
        <v>27.019574757190629</v>
      </c>
      <c r="Q80" s="3">
        <f>'LPG-327'!P36</f>
        <v>26.015236639681905</v>
      </c>
      <c r="R80" s="3">
        <f>'LPG-331'!P36</f>
        <v>20.9674822949342</v>
      </c>
      <c r="S80" s="3">
        <f>'LPG-332'!P36</f>
        <v>27.436202591711236</v>
      </c>
      <c r="T80" s="3">
        <f>'LPG-333'!P36</f>
        <v>27.053357305938157</v>
      </c>
      <c r="U80" s="3">
        <f>'LPG-334'!P36</f>
        <v>21.901818129096483</v>
      </c>
      <c r="V80" s="3">
        <f>'LPG-335'!P36</f>
        <v>15.637511963156907</v>
      </c>
      <c r="W80" s="3">
        <f>'LPG-336'!P36</f>
        <v>27.903363257924539</v>
      </c>
      <c r="X80" s="3">
        <f>'LPG-337'!P36</f>
        <v>25.468506164494123</v>
      </c>
      <c r="Y80" s="3">
        <f>'LPG-339'!P36</f>
        <v>31.352828117789521</v>
      </c>
      <c r="AQ80" s="7">
        <v>1988</v>
      </c>
      <c r="AR80" s="7" t="s">
        <v>15</v>
      </c>
      <c r="AS80" s="3">
        <f>I100</f>
        <v>6.62</v>
      </c>
    </row>
    <row r="81" spans="4:45" x14ac:dyDescent="0.2">
      <c r="D81" s="7">
        <v>2013</v>
      </c>
      <c r="E81" s="3">
        <f>'LPG-311'!P37</f>
        <v>17.909941912321592</v>
      </c>
      <c r="F81" s="3">
        <f>'LPG-312'!P37</f>
        <v>19.044397703125</v>
      </c>
      <c r="G81" s="3">
        <f>'LPG-313'!P37</f>
        <v>16.260084922552583</v>
      </c>
      <c r="H81" s="3">
        <f>'LPG-314'!P37</f>
        <v>16.266217763841492</v>
      </c>
      <c r="I81" s="3">
        <f>'LPG-315'!P37</f>
        <v>20.04201944103383</v>
      </c>
      <c r="J81" s="3">
        <f>'LPG-316'!P37</f>
        <v>20.780475691444181</v>
      </c>
      <c r="K81" s="3">
        <f>'LPG-321'!P37</f>
        <v>19.879782138382105</v>
      </c>
      <c r="L81" s="3">
        <f>'LPG-322'!P37</f>
        <v>18.38842730763637</v>
      </c>
      <c r="M81" s="3">
        <f>'LPG-323'!P37</f>
        <v>19.685624126696993</v>
      </c>
      <c r="N81" s="3">
        <f>'LPG-324'!P37</f>
        <v>16.732069524970008</v>
      </c>
      <c r="O81" s="3">
        <f>'LPG-325'!P37</f>
        <v>10.986091721025813</v>
      </c>
      <c r="P81" s="3">
        <f>'LPG-326'!P37</f>
        <v>21.417666529453125</v>
      </c>
      <c r="Q81" s="3">
        <f>'LPG-327'!P37</f>
        <v>21.634844838068972</v>
      </c>
      <c r="R81" s="3">
        <f>'LPG-331'!P37</f>
        <v>17.60314191593525</v>
      </c>
      <c r="S81" s="3">
        <f>'LPG-332'!P37</f>
        <v>20.744676585851725</v>
      </c>
      <c r="T81" s="3">
        <f>'LPG-333'!P37</f>
        <v>21.740979608841705</v>
      </c>
      <c r="U81" s="3">
        <f>'LPG-334'!P37</f>
        <v>21.298587949967423</v>
      </c>
      <c r="V81" s="3">
        <f>'LPG-335'!P37</f>
        <v>13.553171338690616</v>
      </c>
      <c r="W81" s="3">
        <f>'LPG-336'!P37</f>
        <v>23.322353454309638</v>
      </c>
      <c r="X81" s="3">
        <f>'LPG-337'!P37</f>
        <v>21.731964271559697</v>
      </c>
      <c r="Y81" s="3">
        <f>'LPG-339'!P37</f>
        <v>24.726703159194653</v>
      </c>
      <c r="AQ81" s="7">
        <v>1988</v>
      </c>
      <c r="AR81" s="7" t="s">
        <v>16</v>
      </c>
      <c r="AS81" s="3">
        <f>I101</f>
        <v>3.92</v>
      </c>
    </row>
    <row r="82" spans="4:45" x14ac:dyDescent="0.2">
      <c r="D82" s="7">
        <v>2014</v>
      </c>
      <c r="E82" s="3">
        <f>'LPG-311'!P38</f>
        <v>19.309999999999999</v>
      </c>
      <c r="F82" s="3">
        <f>'LPG-312'!P38</f>
        <v>21.12</v>
      </c>
      <c r="G82" s="3">
        <f>'LPG-313'!P38</f>
        <v>18.579999999999998</v>
      </c>
      <c r="H82" s="3">
        <f>'LPG-314'!P38</f>
        <v>18.16</v>
      </c>
      <c r="I82" s="3">
        <f>'LPG-315'!P38</f>
        <v>21.17</v>
      </c>
      <c r="J82" s="3">
        <f>'LPG-316'!P38</f>
        <v>19.13</v>
      </c>
      <c r="K82" s="3">
        <f>'LPG-321'!P38</f>
        <v>21</v>
      </c>
      <c r="L82" s="3">
        <f>'LPG-322'!P38</f>
        <v>19.97</v>
      </c>
      <c r="M82" s="3">
        <f>'LPG-323'!P38</f>
        <v>19.920000000000002</v>
      </c>
      <c r="N82" s="3">
        <f>'LPG-324'!P38</f>
        <v>18.489999999999998</v>
      </c>
      <c r="O82" s="3">
        <f>'LPG-325'!P38</f>
        <v>12.04</v>
      </c>
      <c r="P82" s="3">
        <f>'LPG-326'!P38</f>
        <v>22.05</v>
      </c>
      <c r="Q82" s="3">
        <f>'LPG-327'!P38</f>
        <v>22.63</v>
      </c>
      <c r="R82" s="3">
        <f>'LPG-331'!P38</f>
        <v>18.48</v>
      </c>
      <c r="S82" s="3">
        <f>'LPG-332'!P38</f>
        <v>20.14</v>
      </c>
      <c r="T82" s="3">
        <f>'LPG-333'!P38</f>
        <v>22.19</v>
      </c>
      <c r="U82" s="3">
        <f>'LPG-334'!P38</f>
        <v>23.38</v>
      </c>
      <c r="V82" s="3">
        <f>'LPG-335'!P38</f>
        <v>14.34</v>
      </c>
      <c r="W82" s="3">
        <f>'LPG-336'!P38</f>
        <v>24.24</v>
      </c>
      <c r="X82" s="3">
        <f>'LPG-337'!P38</f>
        <v>22.97</v>
      </c>
      <c r="Y82" s="3">
        <f>'LPG-339'!P38</f>
        <v>24.95</v>
      </c>
      <c r="AQ82" s="7">
        <v>1988</v>
      </c>
      <c r="AR82" s="7" t="s">
        <v>17</v>
      </c>
      <c r="AS82" s="3">
        <f>I102</f>
        <v>5.25</v>
      </c>
    </row>
    <row r="83" spans="4:45" x14ac:dyDescent="0.2">
      <c r="D83" s="7">
        <v>2015</v>
      </c>
      <c r="E83" s="3">
        <f>'LPG-311'!P39</f>
        <v>13.671239681981991</v>
      </c>
      <c r="F83" s="3">
        <f>'LPG-312'!P39</f>
        <v>13.756324034514403</v>
      </c>
      <c r="G83" s="3">
        <f>'LPG-313'!P39</f>
        <v>10.54092781026597</v>
      </c>
      <c r="H83" s="3">
        <f>'LPG-314'!P39</f>
        <v>10.61992186419414</v>
      </c>
      <c r="I83" s="3">
        <f>'LPG-315'!P39</f>
        <v>14.502351475078541</v>
      </c>
      <c r="J83" s="3">
        <f>'LPG-316'!P39</f>
        <v>20.09279280716693</v>
      </c>
      <c r="K83" s="3">
        <f>'LPG-321'!P39</f>
        <v>17.213451398825036</v>
      </c>
      <c r="L83" s="3">
        <f>'LPG-322'!P39</f>
        <v>13.196874361840255</v>
      </c>
      <c r="M83" s="3">
        <f>'LPG-323'!P39</f>
        <v>17.893301302100149</v>
      </c>
      <c r="N83" s="3">
        <f>'LPG-324'!P39</f>
        <v>10.673355671732516</v>
      </c>
      <c r="O83" s="3">
        <f>'LPG-325'!P39</f>
        <v>6.2856356170396586</v>
      </c>
      <c r="P83" s="3">
        <f>'LPG-326'!P39</f>
        <v>21.284445142115565</v>
      </c>
      <c r="Q83" s="3">
        <f>'LPG-327'!P39</f>
        <v>20.722454335381833</v>
      </c>
      <c r="R83" s="3">
        <f>'LPG-331'!P39</f>
        <v>15.826564830256027</v>
      </c>
      <c r="S83" s="3">
        <f>'LPG-332'!P39</f>
        <v>18.560973237792957</v>
      </c>
      <c r="T83" s="3">
        <f>'LPG-333'!P39</f>
        <v>20.020858893886079</v>
      </c>
      <c r="U83" s="3">
        <f>'LPG-334'!P39</f>
        <v>14.148118048699278</v>
      </c>
      <c r="V83" s="3">
        <f>'LPG-335'!P39</f>
        <v>7.4693945705728382</v>
      </c>
      <c r="W83" s="3">
        <f>'LPG-336'!P39</f>
        <v>22.268381827535904</v>
      </c>
      <c r="X83" s="3">
        <f>'LPG-337'!P39</f>
        <v>18.952632178653445</v>
      </c>
      <c r="Y83" s="3">
        <f>'LPG-339'!P39</f>
        <v>23.147160781433538</v>
      </c>
      <c r="AQ83" s="7">
        <v>1988</v>
      </c>
      <c r="AR83" s="7" t="s">
        <v>18</v>
      </c>
      <c r="AS83" s="3">
        <f>I103</f>
        <v>7</v>
      </c>
    </row>
    <row r="84" spans="4:45" x14ac:dyDescent="0.2">
      <c r="D84" s="7">
        <v>2016</v>
      </c>
      <c r="E84" s="3">
        <f>'LPG-311'!P40</f>
        <v>11.38820243100883</v>
      </c>
      <c r="F84" s="3">
        <f>'LPG-312'!P40</f>
        <v>12.653315967101559</v>
      </c>
      <c r="G84" s="3">
        <f>'LPG-313'!P40</f>
        <v>10.755621132840471</v>
      </c>
      <c r="H84" s="3">
        <f>'LPG-314'!P40</f>
        <v>10.402557581651955</v>
      </c>
      <c r="I84" s="3">
        <f>'LPG-315'!P40</f>
        <v>12.319808476529328</v>
      </c>
      <c r="J84" s="3">
        <f>'LPG-316'!P40</f>
        <v>11.390209592619348</v>
      </c>
      <c r="K84" s="3">
        <f>'LPG-321'!P40</f>
        <v>13.466037210037875</v>
      </c>
      <c r="L84" s="3">
        <f>'LPG-322'!P40</f>
        <v>11.785438709181289</v>
      </c>
      <c r="M84" s="3">
        <f>'LPG-323'!P40</f>
        <v>11.217667777895684</v>
      </c>
      <c r="N84" s="3">
        <f>'LPG-324'!P40</f>
        <v>10.882108784356872</v>
      </c>
      <c r="O84" s="3">
        <f>'LPG-325'!P40</f>
        <v>6.4393130041216864</v>
      </c>
      <c r="P84" s="3">
        <f>'LPG-326'!P40</f>
        <v>13.607269385990982</v>
      </c>
      <c r="Q84" s="3">
        <f>'LPG-327'!P40</f>
        <v>14.600529057666735</v>
      </c>
      <c r="R84" s="3">
        <f>'LPG-331'!P40</f>
        <v>11.454782884573067</v>
      </c>
      <c r="S84" s="3">
        <f>'LPG-332'!P40</f>
        <v>11.397155039584128</v>
      </c>
      <c r="T84" s="3">
        <f>'LPG-333'!P40</f>
        <v>13.509261169503544</v>
      </c>
      <c r="U84" s="3">
        <f>'LPG-334'!P40</f>
        <v>14.394666824846775</v>
      </c>
      <c r="V84" s="3">
        <f>'LPG-335'!P40</f>
        <v>6.5348010233177849</v>
      </c>
      <c r="W84" s="3">
        <f>'LPG-336'!P40</f>
        <v>16.014389291938045</v>
      </c>
      <c r="X84" s="3">
        <f>'LPG-337'!P40</f>
        <v>14.186086878069569</v>
      </c>
      <c r="Y84" s="3">
        <f>'LPG-339'!P40</f>
        <v>15.096216708119648</v>
      </c>
      <c r="AH84" s="10"/>
      <c r="AI84" s="10"/>
      <c r="AJ84" s="10"/>
      <c r="AK84" s="10"/>
      <c r="AL84" s="10"/>
      <c r="AM84" s="10"/>
      <c r="AN84" s="10"/>
      <c r="AO84" s="10"/>
      <c r="AQ84" s="7">
        <v>1988</v>
      </c>
      <c r="AR84" s="7" t="s">
        <v>19</v>
      </c>
      <c r="AS84" s="3">
        <f>I104</f>
        <v>5.01</v>
      </c>
    </row>
    <row r="85" spans="4:45" x14ac:dyDescent="0.2">
      <c r="D85" s="7">
        <v>2017</v>
      </c>
      <c r="E85" s="3">
        <f>'LPG-311'!P41</f>
        <v>14.084118410047306</v>
      </c>
      <c r="F85" s="3">
        <f>'LPG-312'!P41</f>
        <v>16.03029252977327</v>
      </c>
      <c r="G85" s="3">
        <f>'LPG-313'!P41</f>
        <v>14.33384317574879</v>
      </c>
      <c r="H85" s="3">
        <f>'LPG-314'!P41</f>
        <v>13.790692827164349</v>
      </c>
      <c r="I85" s="3">
        <f>'LPG-315'!P41</f>
        <v>15.468103515866769</v>
      </c>
      <c r="J85" s="3">
        <f>'LPG-316'!P41</f>
        <v>11.625124813665471</v>
      </c>
      <c r="K85" s="3">
        <f>'LPG-321'!P41</f>
        <v>15.44571472267887</v>
      </c>
      <c r="L85" s="3">
        <f>'LPG-322'!P41</f>
        <v>14.921936362805829</v>
      </c>
      <c r="M85" s="3">
        <f>'LPG-323'!P41</f>
        <v>12.634335549901968</v>
      </c>
      <c r="N85" s="3">
        <f>'LPG-324'!P41</f>
        <v>14.361327328096106</v>
      </c>
      <c r="O85" s="3">
        <f>'LPG-325'!P41</f>
        <v>9.0006027888221336</v>
      </c>
      <c r="P85" s="3">
        <f>'LPG-326'!P41</f>
        <v>14.536602616638579</v>
      </c>
      <c r="Q85" s="3">
        <f>'LPG-327'!P41</f>
        <v>15.921579945447428</v>
      </c>
      <c r="R85" s="3">
        <f>'LPG-331'!P41</f>
        <v>12.975534302376683</v>
      </c>
      <c r="S85" s="3">
        <f>'LPG-332'!P41</f>
        <v>12.650976122563661</v>
      </c>
      <c r="T85" s="3">
        <f>'LPG-333'!P41</f>
        <v>14.977078838980304</v>
      </c>
      <c r="U85" s="3">
        <f>'LPG-334'!P41</f>
        <v>18.503813093971722</v>
      </c>
      <c r="V85" s="3">
        <f>'LPG-335'!P41</f>
        <v>9.6784256721960631</v>
      </c>
      <c r="W85" s="3">
        <f>'LPG-336'!P41</f>
        <v>17.374188173549925</v>
      </c>
      <c r="X85" s="3">
        <f>'LPG-337'!P41</f>
        <v>16.346899897194568</v>
      </c>
      <c r="Y85" s="3">
        <f>'LPG-339'!P41</f>
        <v>16.517946759050616</v>
      </c>
      <c r="AH85" s="3"/>
      <c r="AI85" s="3"/>
      <c r="AJ85" s="3"/>
      <c r="AK85" s="3"/>
      <c r="AL85" s="3"/>
      <c r="AM85" s="3"/>
      <c r="AN85" s="3"/>
      <c r="AO85" s="3"/>
      <c r="AQ85" s="7">
        <v>1988</v>
      </c>
      <c r="AR85" s="7" t="s">
        <v>20</v>
      </c>
      <c r="AS85" s="3">
        <f>I105</f>
        <v>4.87</v>
      </c>
    </row>
    <row r="86" spans="4:45" x14ac:dyDescent="0.2">
      <c r="D86" s="7">
        <v>2018</v>
      </c>
      <c r="E86" s="3">
        <f>'LPG-311'!P42</f>
        <v>16.643772339289939</v>
      </c>
      <c r="F86" s="3">
        <f>'LPG-312'!P42</f>
        <v>18.4821141077303</v>
      </c>
      <c r="G86" s="3">
        <f>'LPG-313'!P42</f>
        <v>16.337647519777452</v>
      </c>
      <c r="H86" s="3">
        <f>'LPG-314'!P42</f>
        <v>15.868702032414175</v>
      </c>
      <c r="I86" s="3">
        <f>'LPG-315'!P42</f>
        <v>18.249588164345447</v>
      </c>
      <c r="J86" s="3">
        <f>'LPG-316'!P42</f>
        <v>15.500143775228713</v>
      </c>
      <c r="K86" s="3">
        <f>'LPG-321'!P42</f>
        <v>18.214710985657966</v>
      </c>
      <c r="L86" s="3">
        <f>'LPG-322'!P42</f>
        <v>17.365350560483407</v>
      </c>
      <c r="M86" s="3">
        <f>'LPG-323'!P42</f>
        <v>16.331092638098216</v>
      </c>
      <c r="N86" s="3">
        <f>'LPG-324'!P42</f>
        <v>16.309689712590078</v>
      </c>
      <c r="O86" s="3">
        <f>'LPG-325'!P42</f>
        <v>10.434925068254387</v>
      </c>
      <c r="P86" s="3">
        <f>'LPG-326'!P42</f>
        <v>18.378017453314122</v>
      </c>
      <c r="Q86" s="3">
        <f>'LPG-327'!P42</f>
        <v>19.324532098642841</v>
      </c>
      <c r="R86" s="3">
        <f>'LPG-331'!P42</f>
        <v>15.743847631683826</v>
      </c>
      <c r="S86" s="3">
        <f>'LPG-332'!P42</f>
        <v>16.461998788141265</v>
      </c>
      <c r="T86" s="3">
        <f>'LPG-333'!P42</f>
        <v>18.633351031121791</v>
      </c>
      <c r="U86" s="3">
        <f>'LPG-334'!P42</f>
        <v>20.804935004681695</v>
      </c>
      <c r="V86" s="3">
        <f>'LPG-335'!P42</f>
        <v>11.921229921133394</v>
      </c>
      <c r="W86" s="3">
        <f>'LPG-336'!P42</f>
        <v>20.856555279174643</v>
      </c>
      <c r="X86" s="3">
        <f>'LPG-337'!P42</f>
        <v>19.659675736840342</v>
      </c>
      <c r="Y86" s="3">
        <f>'LPG-339'!P42</f>
        <v>20.808310326443085</v>
      </c>
      <c r="AH86" s="3"/>
      <c r="AI86" s="3"/>
      <c r="AJ86" s="3"/>
      <c r="AK86" s="3"/>
      <c r="AL86" s="3"/>
      <c r="AM86" s="3"/>
      <c r="AN86" s="3"/>
      <c r="AO86" s="3"/>
      <c r="AQ86" s="7">
        <v>1988</v>
      </c>
      <c r="AR86" s="7" t="s">
        <v>21</v>
      </c>
      <c r="AS86" s="3">
        <f>I106</f>
        <v>6.37</v>
      </c>
    </row>
    <row r="87" spans="4:45" x14ac:dyDescent="0.2">
      <c r="AH87" s="3"/>
      <c r="AI87" s="3"/>
      <c r="AJ87" s="3"/>
      <c r="AK87" s="3"/>
      <c r="AL87" s="3"/>
      <c r="AM87" s="3"/>
      <c r="AN87" s="3"/>
      <c r="AO87" s="3"/>
      <c r="AQ87" s="7">
        <v>1988</v>
      </c>
      <c r="AR87" s="7" t="s">
        <v>22</v>
      </c>
      <c r="AS87" s="3">
        <f>I107</f>
        <v>6.67</v>
      </c>
    </row>
    <row r="88" spans="4:45" x14ac:dyDescent="0.2">
      <c r="AH88" s="3"/>
      <c r="AI88" s="3"/>
      <c r="AJ88" s="3"/>
      <c r="AK88" s="3"/>
      <c r="AL88" s="3"/>
      <c r="AM88" s="3"/>
      <c r="AN88" s="3"/>
      <c r="AO88" s="3"/>
      <c r="AQ88" s="7">
        <v>1988</v>
      </c>
      <c r="AR88" s="7" t="s">
        <v>23</v>
      </c>
      <c r="AS88" s="3">
        <f>I108</f>
        <v>5.1889999999999992</v>
      </c>
    </row>
    <row r="89" spans="4:45" x14ac:dyDescent="0.2">
      <c r="AK89" s="3"/>
      <c r="AL89" s="3"/>
      <c r="AM89" s="3"/>
      <c r="AN89" s="3"/>
      <c r="AO89" s="3"/>
      <c r="AQ89" s="7">
        <v>1988</v>
      </c>
      <c r="AR89" s="7" t="s">
        <v>24</v>
      </c>
      <c r="AS89" s="3">
        <f>I109</f>
        <v>5.81</v>
      </c>
    </row>
    <row r="90" spans="4:45" x14ac:dyDescent="0.2">
      <c r="AK90" s="3"/>
      <c r="AL90" s="3"/>
      <c r="AM90" s="3"/>
      <c r="AN90" s="3"/>
      <c r="AO90" s="3"/>
      <c r="AQ90" s="7">
        <v>1988</v>
      </c>
      <c r="AR90" s="7" t="s">
        <v>25</v>
      </c>
      <c r="AS90" s="3">
        <f>I110</f>
        <v>5.5</v>
      </c>
    </row>
    <row r="91" spans="4:45" ht="13.5" thickBot="1" x14ac:dyDescent="0.25">
      <c r="E91" s="6">
        <f>1984</f>
        <v>1984</v>
      </c>
      <c r="F91" s="6">
        <f>E91+1</f>
        <v>1985</v>
      </c>
      <c r="G91" s="6">
        <f t="shared" ref="G91:AE91" si="0">F91+1</f>
        <v>1986</v>
      </c>
      <c r="H91" s="6">
        <f t="shared" si="0"/>
        <v>1987</v>
      </c>
      <c r="I91" s="13">
        <f t="shared" si="0"/>
        <v>1988</v>
      </c>
      <c r="J91" s="6">
        <f t="shared" si="0"/>
        <v>1989</v>
      </c>
      <c r="K91" s="6">
        <f t="shared" si="0"/>
        <v>1990</v>
      </c>
      <c r="L91" s="13">
        <f t="shared" si="0"/>
        <v>1991</v>
      </c>
      <c r="M91" s="6">
        <f t="shared" si="0"/>
        <v>1992</v>
      </c>
      <c r="N91" s="6">
        <f t="shared" si="0"/>
        <v>1993</v>
      </c>
      <c r="O91" s="13">
        <f t="shared" si="0"/>
        <v>1994</v>
      </c>
      <c r="P91" s="6">
        <f t="shared" si="0"/>
        <v>1995</v>
      </c>
      <c r="Q91" s="6">
        <f t="shared" si="0"/>
        <v>1996</v>
      </c>
      <c r="R91" s="6">
        <f t="shared" si="0"/>
        <v>1997</v>
      </c>
      <c r="S91" s="13">
        <f t="shared" si="0"/>
        <v>1998</v>
      </c>
      <c r="T91" s="6">
        <f t="shared" si="0"/>
        <v>1999</v>
      </c>
      <c r="U91" s="6">
        <f t="shared" si="0"/>
        <v>2000</v>
      </c>
      <c r="V91" s="6">
        <f t="shared" si="0"/>
        <v>2001</v>
      </c>
      <c r="W91" s="13">
        <f t="shared" si="0"/>
        <v>2002</v>
      </c>
      <c r="X91" s="6">
        <f t="shared" si="0"/>
        <v>2003</v>
      </c>
      <c r="Y91" s="6">
        <f t="shared" si="0"/>
        <v>2004</v>
      </c>
      <c r="Z91" s="6">
        <f t="shared" si="0"/>
        <v>2005</v>
      </c>
      <c r="AA91" s="13">
        <f t="shared" si="0"/>
        <v>2006</v>
      </c>
      <c r="AB91" s="6">
        <f t="shared" si="0"/>
        <v>2007</v>
      </c>
      <c r="AC91" s="6">
        <f t="shared" si="0"/>
        <v>2008</v>
      </c>
      <c r="AD91" s="6">
        <f t="shared" si="0"/>
        <v>2009</v>
      </c>
      <c r="AE91" s="13">
        <f t="shared" si="0"/>
        <v>2010</v>
      </c>
      <c r="AF91" s="6">
        <f t="shared" ref="AF91" si="1">AE91+1</f>
        <v>2011</v>
      </c>
      <c r="AG91" s="6">
        <f t="shared" ref="AG91" si="2">AF91+1</f>
        <v>2012</v>
      </c>
      <c r="AH91" s="6">
        <f t="shared" ref="AH91" si="3">AG91+1</f>
        <v>2013</v>
      </c>
      <c r="AI91" s="6">
        <f t="shared" ref="AI91" si="4">AH91+1</f>
        <v>2014</v>
      </c>
      <c r="AJ91" s="6">
        <f t="shared" ref="AJ91" si="5">AI91+1</f>
        <v>2015</v>
      </c>
      <c r="AK91" s="6">
        <f t="shared" ref="AK91" si="6">AJ91+1</f>
        <v>2016</v>
      </c>
      <c r="AL91" s="6">
        <f t="shared" ref="AL91" si="7">AK91+1</f>
        <v>2017</v>
      </c>
      <c r="AM91" s="6">
        <f t="shared" ref="AM91" si="8">AL91+1</f>
        <v>2018</v>
      </c>
      <c r="AN91" s="3"/>
      <c r="AO91" s="3"/>
      <c r="AQ91" s="7">
        <v>1988</v>
      </c>
      <c r="AR91" s="7" t="s">
        <v>26</v>
      </c>
      <c r="AS91" s="3">
        <f>I111</f>
        <v>6.19</v>
      </c>
    </row>
    <row r="92" spans="4:45" x14ac:dyDescent="0.2">
      <c r="D92">
        <f>311</f>
        <v>311</v>
      </c>
      <c r="E92" s="3">
        <f t="array" ref="E92:AM112">TRANSPOSE(E52:Y86)</f>
        <v>6.8106541043799407</v>
      </c>
      <c r="F92" s="3">
        <v>6.73</v>
      </c>
      <c r="G92" s="3">
        <v>6.9741592689752183</v>
      </c>
      <c r="H92" s="3">
        <v>6.7190740027595179</v>
      </c>
      <c r="I92" s="14">
        <v>6.72</v>
      </c>
      <c r="J92" s="3">
        <v>5.997390204357151</v>
      </c>
      <c r="K92" s="3">
        <v>7.0446812397354277</v>
      </c>
      <c r="L92" s="14">
        <v>7.5960000000000001</v>
      </c>
      <c r="M92" s="3">
        <v>7.2823452846394021</v>
      </c>
      <c r="N92" s="3">
        <v>7.8262645009378256</v>
      </c>
      <c r="O92" s="14">
        <v>7.15</v>
      </c>
      <c r="P92" s="3">
        <v>6.7226498019675249</v>
      </c>
      <c r="Q92" s="3">
        <v>8.1535238716377538</v>
      </c>
      <c r="R92" s="3">
        <v>8.5911148644126616</v>
      </c>
      <c r="S92" s="14">
        <v>7.47</v>
      </c>
      <c r="T92" s="3">
        <v>7.6157407162722164</v>
      </c>
      <c r="U92" s="3">
        <v>9.4402655312838526</v>
      </c>
      <c r="V92" s="3">
        <v>9.3067495147172998</v>
      </c>
      <c r="W92" s="14">
        <v>8.31</v>
      </c>
      <c r="X92" s="3">
        <v>8.8567278349353806</v>
      </c>
      <c r="Y92" s="3">
        <v>11.37369080934819</v>
      </c>
      <c r="Z92" s="3">
        <v>14.18073572852462</v>
      </c>
      <c r="AA92" s="14">
        <v>17.13</v>
      </c>
      <c r="AB92" s="3">
        <v>19.503488559871233</v>
      </c>
      <c r="AC92" s="3">
        <v>23.948471522104384</v>
      </c>
      <c r="AD92" s="3">
        <v>19.146281711589495</v>
      </c>
      <c r="AE92" s="14">
        <v>19.04</v>
      </c>
      <c r="AF92" s="3">
        <v>23.439825515212554</v>
      </c>
      <c r="AG92" s="3">
        <v>20.050233973363987</v>
      </c>
      <c r="AH92" s="3">
        <v>17.909941912321592</v>
      </c>
      <c r="AI92" s="3">
        <v>19.309999999999999</v>
      </c>
      <c r="AJ92" s="3">
        <v>13.671239681981991</v>
      </c>
      <c r="AK92" s="3">
        <v>11.38820243100883</v>
      </c>
      <c r="AL92" s="3">
        <v>14.084118410047306</v>
      </c>
      <c r="AM92" s="3">
        <v>16.643772339289939</v>
      </c>
      <c r="AN92" s="3"/>
      <c r="AO92" s="3"/>
      <c r="AQ92" s="7">
        <v>1988</v>
      </c>
      <c r="AR92" s="7" t="s">
        <v>27</v>
      </c>
      <c r="AS92" s="3">
        <f>I112</f>
        <v>7.65</v>
      </c>
    </row>
    <row r="93" spans="4:45" x14ac:dyDescent="0.2">
      <c r="D93">
        <v>312</v>
      </c>
      <c r="E93" s="3">
        <v>8.695137017477883</v>
      </c>
      <c r="F93" s="3">
        <v>8.51</v>
      </c>
      <c r="G93" s="3">
        <v>8.3504283687431631</v>
      </c>
      <c r="H93" s="3">
        <v>7.3992457683646116</v>
      </c>
      <c r="I93" s="14">
        <v>7</v>
      </c>
      <c r="J93" s="3">
        <v>5.8024533352714922</v>
      </c>
      <c r="K93" s="3">
        <v>7.1741261855462275</v>
      </c>
      <c r="L93" s="14">
        <v>7.2510000000000003</v>
      </c>
      <c r="M93" s="3">
        <v>6.8895870507499932</v>
      </c>
      <c r="N93" s="3">
        <v>7.825425212883431</v>
      </c>
      <c r="O93" s="14">
        <v>6.87</v>
      </c>
      <c r="P93" s="3">
        <v>6.5304647884313098</v>
      </c>
      <c r="Q93" s="3">
        <v>8.2423269881585792</v>
      </c>
      <c r="R93" s="3">
        <v>8.254931584968551</v>
      </c>
      <c r="S93" s="14">
        <v>6.77</v>
      </c>
      <c r="T93" s="3">
        <v>7.6793856894896928</v>
      </c>
      <c r="U93" s="3">
        <v>10.13751970263403</v>
      </c>
      <c r="V93" s="3">
        <v>9.838746151520855</v>
      </c>
      <c r="W93" s="14">
        <v>9.15</v>
      </c>
      <c r="X93" s="3">
        <v>10.031982814605367</v>
      </c>
      <c r="Y93" s="3">
        <v>12.702308651141134</v>
      </c>
      <c r="Z93" s="3">
        <v>15.437146540568115</v>
      </c>
      <c r="AA93" s="14">
        <v>18.39</v>
      </c>
      <c r="AB93" s="3">
        <v>20.590519133103417</v>
      </c>
      <c r="AC93" s="3">
        <v>25.828088757016154</v>
      </c>
      <c r="AD93" s="3">
        <v>18.52037021335898</v>
      </c>
      <c r="AE93" s="14">
        <v>20.32</v>
      </c>
      <c r="AF93" s="3">
        <v>25.121208632054991</v>
      </c>
      <c r="AG93" s="3">
        <v>20.125160886609756</v>
      </c>
      <c r="AH93" s="3">
        <v>19.044397703125</v>
      </c>
      <c r="AI93" s="3">
        <v>21.12</v>
      </c>
      <c r="AJ93" s="3">
        <v>13.756324034514403</v>
      </c>
      <c r="AK93" s="3">
        <v>12.653315967101559</v>
      </c>
      <c r="AL93" s="3">
        <v>16.03029252977327</v>
      </c>
      <c r="AM93" s="3">
        <v>18.4821141077303</v>
      </c>
      <c r="AN93" s="3"/>
      <c r="AO93" s="3"/>
      <c r="AQ93" s="7">
        <v>1989</v>
      </c>
      <c r="AR93" s="7" t="s">
        <v>7</v>
      </c>
      <c r="AS93" s="3">
        <f>J92</f>
        <v>5.997390204357151</v>
      </c>
    </row>
    <row r="94" spans="4:45" x14ac:dyDescent="0.2">
      <c r="D94">
        <v>313</v>
      </c>
      <c r="E94" s="3">
        <v>7.0524029498132785</v>
      </c>
      <c r="F94" s="3">
        <v>6.79</v>
      </c>
      <c r="G94" s="3">
        <v>6.4455577438421239</v>
      </c>
      <c r="H94" s="3">
        <v>5.1372081719226816</v>
      </c>
      <c r="I94" s="14">
        <v>4.59</v>
      </c>
      <c r="J94" s="3">
        <v>4.1011299055409243</v>
      </c>
      <c r="K94" s="3">
        <v>6.6425486679671897</v>
      </c>
      <c r="L94" s="14">
        <v>7.2510000000000003</v>
      </c>
      <c r="M94" s="3">
        <v>6.4911600432156469</v>
      </c>
      <c r="N94" s="3">
        <v>7.2693391789854065</v>
      </c>
      <c r="O94" s="14">
        <v>5.77</v>
      </c>
      <c r="P94" s="3">
        <v>5.7294900040345631</v>
      </c>
      <c r="Q94" s="3">
        <v>7.6450747248590076</v>
      </c>
      <c r="R94" s="3">
        <v>7.4017988131287655</v>
      </c>
      <c r="S94" s="14">
        <v>5.93</v>
      </c>
      <c r="T94" s="3">
        <v>7.4290799677234975</v>
      </c>
      <c r="U94" s="3">
        <v>10.132828023226129</v>
      </c>
      <c r="V94" s="3">
        <v>9.6758132741597453</v>
      </c>
      <c r="W94" s="14">
        <v>9.35</v>
      </c>
      <c r="X94" s="3">
        <v>11.013097827985671</v>
      </c>
      <c r="Y94" s="3">
        <v>14.035920032276504</v>
      </c>
      <c r="Z94" s="3">
        <v>16.891758541231614</v>
      </c>
      <c r="AA94" s="14">
        <v>20.010000000000002</v>
      </c>
      <c r="AB94" s="3">
        <v>20.78556919395912</v>
      </c>
      <c r="AC94" s="3">
        <v>25.127433024016856</v>
      </c>
      <c r="AD94" s="3">
        <v>15.418811632254588</v>
      </c>
      <c r="AE94" s="14">
        <v>17.899999999999999</v>
      </c>
      <c r="AF94" s="3">
        <v>22.295283862334244</v>
      </c>
      <c r="AG94" s="3">
        <v>16.277941579805272</v>
      </c>
      <c r="AH94" s="3">
        <v>16.260084922552583</v>
      </c>
      <c r="AI94" s="3">
        <v>18.579999999999998</v>
      </c>
      <c r="AJ94" s="3">
        <v>10.54092781026597</v>
      </c>
      <c r="AK94" s="3">
        <v>10.755621132840471</v>
      </c>
      <c r="AL94" s="3">
        <v>14.33384317574879</v>
      </c>
      <c r="AM94" s="3">
        <v>16.337647519777452</v>
      </c>
      <c r="AN94" s="3"/>
      <c r="AO94" s="3"/>
      <c r="AQ94" s="7">
        <v>1989</v>
      </c>
      <c r="AR94" s="7" t="s">
        <v>8</v>
      </c>
      <c r="AS94" s="3">
        <f>J93</f>
        <v>5.8024533352714922</v>
      </c>
    </row>
    <row r="95" spans="4:45" x14ac:dyDescent="0.2">
      <c r="D95">
        <v>314</v>
      </c>
      <c r="E95" s="3">
        <v>7.0183241782205235</v>
      </c>
      <c r="F95" s="3">
        <v>6.79</v>
      </c>
      <c r="G95" s="3">
        <v>6.418403109391245</v>
      </c>
      <c r="H95" s="3">
        <v>5.1691566310412549</v>
      </c>
      <c r="I95" s="14">
        <v>4.59</v>
      </c>
      <c r="J95" s="3">
        <v>3.8148777788078148</v>
      </c>
      <c r="K95" s="3">
        <v>5.8131518531059072</v>
      </c>
      <c r="L95" s="14">
        <v>6.1539999999999999</v>
      </c>
      <c r="M95" s="3">
        <v>5.7770737423297192</v>
      </c>
      <c r="N95" s="3">
        <v>6.813667143397705</v>
      </c>
      <c r="O95" s="14">
        <v>5.77</v>
      </c>
      <c r="P95" s="3">
        <v>6.2619088513564449</v>
      </c>
      <c r="Q95" s="3">
        <v>8.6721481798957996</v>
      </c>
      <c r="R95" s="3">
        <v>9.1471704459502696</v>
      </c>
      <c r="S95" s="14">
        <v>8.35</v>
      </c>
      <c r="T95" s="3">
        <v>9.0528128913833878</v>
      </c>
      <c r="U95" s="3">
        <v>11.028984065924231</v>
      </c>
      <c r="V95" s="3">
        <v>10.085144570441408</v>
      </c>
      <c r="W95" s="14">
        <v>9.1</v>
      </c>
      <c r="X95" s="3">
        <v>10.470879891783127</v>
      </c>
      <c r="Y95" s="3">
        <v>13.291983860501121</v>
      </c>
      <c r="Z95" s="3">
        <v>16.026533364608895</v>
      </c>
      <c r="AA95" s="14">
        <v>19</v>
      </c>
      <c r="AB95" s="3">
        <v>20.273648155982354</v>
      </c>
      <c r="AC95" s="3">
        <v>24.818245629590482</v>
      </c>
      <c r="AD95" s="3">
        <v>16.289118483560642</v>
      </c>
      <c r="AE95" s="14">
        <v>18.53</v>
      </c>
      <c r="AF95" s="3">
        <v>22.636003117766688</v>
      </c>
      <c r="AG95" s="3">
        <v>16.892116178039711</v>
      </c>
      <c r="AH95" s="3">
        <v>16.266217763841492</v>
      </c>
      <c r="AI95" s="3">
        <v>18.16</v>
      </c>
      <c r="AJ95" s="3">
        <v>10.61992186419414</v>
      </c>
      <c r="AK95" s="3">
        <v>10.402557581651955</v>
      </c>
      <c r="AL95" s="3">
        <v>13.790692827164349</v>
      </c>
      <c r="AM95" s="3">
        <v>15.868702032414175</v>
      </c>
      <c r="AN95" s="3"/>
      <c r="AO95" s="3"/>
      <c r="AQ95" s="7">
        <v>1989</v>
      </c>
      <c r="AR95" s="7" t="s">
        <v>9</v>
      </c>
      <c r="AS95" s="3">
        <f>J94</f>
        <v>4.1011299055409243</v>
      </c>
    </row>
    <row r="96" spans="4:45" x14ac:dyDescent="0.2">
      <c r="D96">
        <v>315</v>
      </c>
      <c r="E96" s="3">
        <v>7.7973403315034862</v>
      </c>
      <c r="F96" s="3">
        <v>7.68</v>
      </c>
      <c r="G96" s="3">
        <v>7.6765985399787144</v>
      </c>
      <c r="H96" s="3">
        <v>7.0395553176888503</v>
      </c>
      <c r="I96" s="14">
        <v>6.77</v>
      </c>
      <c r="J96" s="3">
        <v>5.9446390670895317</v>
      </c>
      <c r="K96" s="3">
        <v>7.2861196443775809</v>
      </c>
      <c r="L96" s="14">
        <v>7.86</v>
      </c>
      <c r="M96" s="3">
        <v>7.7076163359456196</v>
      </c>
      <c r="N96" s="3">
        <v>8.6243221237125454</v>
      </c>
      <c r="O96" s="14">
        <v>8.01</v>
      </c>
      <c r="P96" s="3">
        <v>7.1583734504137499</v>
      </c>
      <c r="Q96" s="3">
        <v>8.4007367979662853</v>
      </c>
      <c r="R96" s="3">
        <v>8.3578821098543425</v>
      </c>
      <c r="S96" s="14">
        <v>6.62</v>
      </c>
      <c r="T96" s="3">
        <v>8.0161564122356825</v>
      </c>
      <c r="U96" s="3">
        <v>11.220260659721733</v>
      </c>
      <c r="V96" s="3">
        <v>12.054020683138422</v>
      </c>
      <c r="W96" s="14">
        <v>12.07</v>
      </c>
      <c r="X96" s="3">
        <v>11.729667029844563</v>
      </c>
      <c r="Y96" s="3">
        <v>13.50309663480432</v>
      </c>
      <c r="Z96" s="3">
        <v>15.533019103896477</v>
      </c>
      <c r="AA96" s="14">
        <v>17.739999999999998</v>
      </c>
      <c r="AB96" s="3">
        <v>21.115800264305026</v>
      </c>
      <c r="AC96" s="3">
        <v>27.032431065819729</v>
      </c>
      <c r="AD96" s="3">
        <v>21.885379358792189</v>
      </c>
      <c r="AE96" s="14">
        <v>23.11</v>
      </c>
      <c r="AF96" s="3">
        <v>27.457039208523391</v>
      </c>
      <c r="AG96" s="3">
        <v>22.696567164863719</v>
      </c>
      <c r="AH96" s="3">
        <v>20.04201944103383</v>
      </c>
      <c r="AI96" s="3">
        <v>21.17</v>
      </c>
      <c r="AJ96" s="3">
        <v>14.502351475078541</v>
      </c>
      <c r="AK96" s="3">
        <v>12.319808476529328</v>
      </c>
      <c r="AL96" s="3">
        <v>15.468103515866769</v>
      </c>
      <c r="AM96" s="3">
        <v>18.249588164345447</v>
      </c>
      <c r="AN96" s="3"/>
      <c r="AO96" s="3"/>
      <c r="AQ96" s="7">
        <v>1989</v>
      </c>
      <c r="AR96" s="7" t="s">
        <v>10</v>
      </c>
      <c r="AS96" s="3">
        <f>J95</f>
        <v>3.8148777788078148</v>
      </c>
    </row>
    <row r="97" spans="4:45" x14ac:dyDescent="0.2">
      <c r="D97">
        <v>316</v>
      </c>
      <c r="E97" s="3">
        <v>7.0299091137646617</v>
      </c>
      <c r="F97" s="3">
        <v>7.43</v>
      </c>
      <c r="G97" s="3">
        <v>7.101179200984868</v>
      </c>
      <c r="H97" s="3">
        <v>7.454676092886551</v>
      </c>
      <c r="I97" s="14">
        <v>6.79</v>
      </c>
      <c r="J97" s="3">
        <v>7.2609474712385467</v>
      </c>
      <c r="K97" s="3">
        <v>6.1546298392550369</v>
      </c>
      <c r="L97" s="14">
        <v>8.2919999999999998</v>
      </c>
      <c r="M97" s="3">
        <v>8.4313631804499263</v>
      </c>
      <c r="N97" s="3">
        <v>7.5755497309703737</v>
      </c>
      <c r="O97" s="14">
        <v>8.36</v>
      </c>
      <c r="P97" s="3">
        <v>6.7345755148400128</v>
      </c>
      <c r="Q97" s="3">
        <v>6.6083163734022996</v>
      </c>
      <c r="R97" s="3">
        <v>8.5981290680184141</v>
      </c>
      <c r="S97" s="14">
        <v>8.25</v>
      </c>
      <c r="T97" s="3">
        <v>6.9330077072677962</v>
      </c>
      <c r="U97" s="3">
        <v>8.4445990662044643</v>
      </c>
      <c r="V97" s="3">
        <v>11.258102601352334</v>
      </c>
      <c r="W97" s="14">
        <v>10.65</v>
      </c>
      <c r="X97" s="3">
        <v>7.2006795274008422</v>
      </c>
      <c r="Y97" s="3">
        <v>7.2127422323213892</v>
      </c>
      <c r="Z97" s="3">
        <v>8.6966639905659324</v>
      </c>
      <c r="AA97" s="14">
        <v>10</v>
      </c>
      <c r="AB97" s="3">
        <v>16.395135023422299</v>
      </c>
      <c r="AC97" s="3">
        <v>20.830125566919719</v>
      </c>
      <c r="AD97" s="3">
        <v>29.116015236749931</v>
      </c>
      <c r="AE97" s="14">
        <v>22.2</v>
      </c>
      <c r="AF97" s="3">
        <v>25.806184389539244</v>
      </c>
      <c r="AG97" s="3">
        <v>28.927353074869234</v>
      </c>
      <c r="AH97" s="3">
        <v>20.780475691444181</v>
      </c>
      <c r="AI97" s="3">
        <v>19.13</v>
      </c>
      <c r="AJ97" s="3">
        <v>20.09279280716693</v>
      </c>
      <c r="AK97" s="3">
        <v>11.390209592619348</v>
      </c>
      <c r="AL97" s="3">
        <v>11.625124813665471</v>
      </c>
      <c r="AM97" s="3">
        <v>15.500143775228713</v>
      </c>
      <c r="AN97" s="3"/>
      <c r="AO97" s="3"/>
      <c r="AQ97" s="7">
        <v>1989</v>
      </c>
      <c r="AR97" s="7" t="s">
        <v>11</v>
      </c>
      <c r="AS97" s="3">
        <f>J96</f>
        <v>5.9446390670895317</v>
      </c>
    </row>
    <row r="98" spans="4:45" x14ac:dyDescent="0.2">
      <c r="D98">
        <v>321</v>
      </c>
      <c r="E98" s="3">
        <v>6.8800791517593307</v>
      </c>
      <c r="F98" s="3">
        <v>6.92</v>
      </c>
      <c r="G98" s="3">
        <v>6.5596195071325027</v>
      </c>
      <c r="H98" s="3">
        <v>5.9956231107623026</v>
      </c>
      <c r="I98" s="14">
        <v>5.38</v>
      </c>
      <c r="J98" s="3">
        <v>4.9888118962588344</v>
      </c>
      <c r="K98" s="3">
        <v>5.4759149035395769</v>
      </c>
      <c r="L98" s="14">
        <v>6.399</v>
      </c>
      <c r="M98" s="3">
        <v>6.3618909869072002</v>
      </c>
      <c r="N98" s="3">
        <v>6.6985869962966245</v>
      </c>
      <c r="O98" s="14">
        <v>6.56</v>
      </c>
      <c r="P98" s="3">
        <v>5.9640583069761917</v>
      </c>
      <c r="Q98" s="3">
        <v>7.0583204775348376</v>
      </c>
      <c r="R98" s="3">
        <v>7.9596034607161235</v>
      </c>
      <c r="S98" s="14">
        <v>7.18</v>
      </c>
      <c r="T98" s="3">
        <v>7.0498243470246651</v>
      </c>
      <c r="U98" s="3">
        <v>8.8056511873758261</v>
      </c>
      <c r="V98" s="3">
        <v>9.4822512140453448</v>
      </c>
      <c r="W98" s="14">
        <v>8.7100000000000009</v>
      </c>
      <c r="X98" s="3">
        <v>7.8545285605580357</v>
      </c>
      <c r="Y98" s="3">
        <v>9.2470024142436014</v>
      </c>
      <c r="Z98" s="3">
        <v>11.204781984183805</v>
      </c>
      <c r="AA98" s="14">
        <v>13.22</v>
      </c>
      <c r="AB98" s="3">
        <v>16.94668944339934</v>
      </c>
      <c r="AC98" s="3">
        <v>21.673208154268988</v>
      </c>
      <c r="AD98" s="3">
        <v>20.743356921327969</v>
      </c>
      <c r="AE98" s="14">
        <v>19.46</v>
      </c>
      <c r="AF98" s="3">
        <v>23.99953679982633</v>
      </c>
      <c r="AG98" s="3">
        <v>22.866293563956432</v>
      </c>
      <c r="AH98" s="3">
        <v>19.879782138382105</v>
      </c>
      <c r="AI98" s="3">
        <v>21</v>
      </c>
      <c r="AJ98" s="3">
        <v>17.213451398825036</v>
      </c>
      <c r="AK98" s="3">
        <v>13.466037210037875</v>
      </c>
      <c r="AL98" s="3">
        <v>15.44571472267887</v>
      </c>
      <c r="AM98" s="3">
        <v>18.214710985657966</v>
      </c>
      <c r="AN98" s="3"/>
      <c r="AO98" s="3"/>
      <c r="AQ98" s="7">
        <v>1989</v>
      </c>
      <c r="AR98" s="7" t="s">
        <v>12</v>
      </c>
      <c r="AS98" s="3">
        <f>J97</f>
        <v>7.2609474712385467</v>
      </c>
    </row>
    <row r="99" spans="4:45" x14ac:dyDescent="0.2">
      <c r="D99">
        <v>322</v>
      </c>
      <c r="E99" s="3">
        <v>7.6934264651549507</v>
      </c>
      <c r="F99" s="3">
        <v>7.54</v>
      </c>
      <c r="G99" s="3">
        <v>7.3334732626485994</v>
      </c>
      <c r="H99" s="3">
        <v>6.4234525821804205</v>
      </c>
      <c r="I99" s="14">
        <v>5.98</v>
      </c>
      <c r="J99" s="3">
        <v>5.1514077450621167</v>
      </c>
      <c r="K99" s="3">
        <v>6.638142824871494</v>
      </c>
      <c r="L99" s="14">
        <v>7.0640000000000001</v>
      </c>
      <c r="M99" s="3">
        <v>6.8893612793410339</v>
      </c>
      <c r="N99" s="3">
        <v>7.8755568295406215</v>
      </c>
      <c r="O99" s="14">
        <v>7.18</v>
      </c>
      <c r="P99" s="3">
        <v>6.8421585403617362</v>
      </c>
      <c r="Q99" s="3">
        <v>8.4704856059732876</v>
      </c>
      <c r="R99" s="3">
        <v>8.6207959317634408</v>
      </c>
      <c r="S99" s="14">
        <v>7.28</v>
      </c>
      <c r="T99" s="3">
        <v>7.9075163762953489</v>
      </c>
      <c r="U99" s="3">
        <v>10.09555569005285</v>
      </c>
      <c r="V99" s="3">
        <v>9.7900206874782612</v>
      </c>
      <c r="W99" s="14">
        <v>8.9700000000000006</v>
      </c>
      <c r="X99" s="3">
        <v>9.6481765208935606</v>
      </c>
      <c r="Y99" s="3">
        <v>12.137049842707032</v>
      </c>
      <c r="Z99" s="3">
        <v>14.751670643491114</v>
      </c>
      <c r="AA99" s="14">
        <v>17.559999999999999</v>
      </c>
      <c r="AB99" s="3">
        <v>20.017885092816961</v>
      </c>
      <c r="AC99" s="3">
        <v>25.199134113465501</v>
      </c>
      <c r="AD99" s="3">
        <v>18.940371950010984</v>
      </c>
      <c r="AE99" s="14">
        <v>20.43</v>
      </c>
      <c r="AF99" s="3">
        <v>24.770404027723679</v>
      </c>
      <c r="AG99" s="3">
        <v>20.020043327691958</v>
      </c>
      <c r="AH99" s="3">
        <v>18.38842730763637</v>
      </c>
      <c r="AI99" s="3">
        <v>19.97</v>
      </c>
      <c r="AJ99" s="3">
        <v>13.196874361840255</v>
      </c>
      <c r="AK99" s="3">
        <v>11.785438709181289</v>
      </c>
      <c r="AL99" s="3">
        <v>14.921936362805829</v>
      </c>
      <c r="AM99" s="3">
        <v>17.365350560483407</v>
      </c>
      <c r="AN99" s="3"/>
      <c r="AO99" s="3"/>
      <c r="AQ99" s="7">
        <v>1989</v>
      </c>
      <c r="AR99" s="7" t="s">
        <v>13</v>
      </c>
      <c r="AS99" s="3">
        <f>J98</f>
        <v>4.9888118962588344</v>
      </c>
    </row>
    <row r="100" spans="4:45" x14ac:dyDescent="0.2">
      <c r="D100">
        <v>323</v>
      </c>
      <c r="E100" s="3">
        <v>9.7302181788619766</v>
      </c>
      <c r="F100" s="3">
        <v>9.9499999999999993</v>
      </c>
      <c r="G100" s="3">
        <v>8.8915090550527012</v>
      </c>
      <c r="H100" s="3">
        <v>8.0089326579261826</v>
      </c>
      <c r="I100" s="14">
        <v>6.62</v>
      </c>
      <c r="J100" s="3">
        <v>7.0957950547497397</v>
      </c>
      <c r="K100" s="3">
        <v>7.4021614835183449</v>
      </c>
      <c r="L100" s="14">
        <v>9.5489999999999995</v>
      </c>
      <c r="M100" s="3">
        <v>9.186783789671443</v>
      </c>
      <c r="N100" s="3">
        <v>8.5770117011627978</v>
      </c>
      <c r="O100" s="14">
        <v>8.4600000000000009</v>
      </c>
      <c r="P100" s="3">
        <v>7.2278782632982423</v>
      </c>
      <c r="Q100" s="3">
        <v>7.8333479608625467</v>
      </c>
      <c r="R100" s="3">
        <v>9.335241877272745</v>
      </c>
      <c r="S100" s="14">
        <v>8.6</v>
      </c>
      <c r="T100" s="3">
        <v>8.1053898697760864</v>
      </c>
      <c r="U100" s="3">
        <v>10.220226358530834</v>
      </c>
      <c r="V100" s="3">
        <v>12.25437581239251</v>
      </c>
      <c r="W100" s="14">
        <v>11.68</v>
      </c>
      <c r="X100" s="3">
        <v>10.617599250815299</v>
      </c>
      <c r="Y100" s="3">
        <v>12.7089364567194</v>
      </c>
      <c r="Z100" s="3">
        <v>15.884235323203967</v>
      </c>
      <c r="AA100" s="14">
        <v>19.010000000000002</v>
      </c>
      <c r="AB100" s="3">
        <v>22.104030434497783</v>
      </c>
      <c r="AC100" s="3">
        <v>24.908130974593604</v>
      </c>
      <c r="AD100" s="3">
        <v>25.851634360978935</v>
      </c>
      <c r="AE100" s="14">
        <v>19.21</v>
      </c>
      <c r="AF100" s="3">
        <v>24.237419694455482</v>
      </c>
      <c r="AG100" s="3">
        <v>25.296360206001694</v>
      </c>
      <c r="AH100" s="3">
        <v>19.685624126696993</v>
      </c>
      <c r="AI100" s="3">
        <v>19.920000000000002</v>
      </c>
      <c r="AJ100" s="3">
        <v>17.893301302100149</v>
      </c>
      <c r="AK100" s="3">
        <v>11.217667777895684</v>
      </c>
      <c r="AL100" s="3">
        <v>12.634335549901968</v>
      </c>
      <c r="AM100" s="3">
        <v>16.331092638098216</v>
      </c>
      <c r="AN100" s="3"/>
      <c r="AO100" s="3"/>
      <c r="AQ100" s="7">
        <v>1989</v>
      </c>
      <c r="AR100" s="7" t="s">
        <v>14</v>
      </c>
      <c r="AS100" s="3">
        <f>J99</f>
        <v>5.1514077450621167</v>
      </c>
    </row>
    <row r="101" spans="4:45" x14ac:dyDescent="0.2">
      <c r="D101">
        <v>324</v>
      </c>
      <c r="E101" s="3">
        <v>5.3351426932075459</v>
      </c>
      <c r="F101" s="3">
        <v>5.08</v>
      </c>
      <c r="G101" s="3">
        <v>5.0682006707140612</v>
      </c>
      <c r="H101" s="3">
        <v>4.1289550467644967</v>
      </c>
      <c r="I101" s="14">
        <v>3.92</v>
      </c>
      <c r="J101" s="3">
        <v>2.8162125423401543</v>
      </c>
      <c r="K101" s="3">
        <v>4.6398271042464803</v>
      </c>
      <c r="L101" s="14">
        <v>4.6029999999999998</v>
      </c>
      <c r="M101" s="3">
        <v>4.618901208336025</v>
      </c>
      <c r="N101" s="3">
        <v>6.1531372907034179</v>
      </c>
      <c r="O101" s="14">
        <v>5.45</v>
      </c>
      <c r="P101" s="3">
        <v>5.0817175827658678</v>
      </c>
      <c r="Q101" s="3">
        <v>6.6154079694425167</v>
      </c>
      <c r="R101" s="3">
        <v>6.0499698347298265</v>
      </c>
      <c r="S101" s="14">
        <v>4.29</v>
      </c>
      <c r="T101" s="3">
        <v>5.5137593378730623</v>
      </c>
      <c r="U101" s="3">
        <v>7.9088555854716667</v>
      </c>
      <c r="V101" s="3">
        <v>7.2306421194339476</v>
      </c>
      <c r="W101" s="14">
        <v>6.68</v>
      </c>
      <c r="X101" s="3">
        <v>9.0683188077530144</v>
      </c>
      <c r="Y101" s="3">
        <v>12.778740662126935</v>
      </c>
      <c r="Z101" s="3">
        <v>16.326798984459696</v>
      </c>
      <c r="AA101" s="14">
        <v>20.13</v>
      </c>
      <c r="AB101" s="3">
        <v>21.319515419678375</v>
      </c>
      <c r="AC101" s="3">
        <v>25.976651987950177</v>
      </c>
      <c r="AD101" s="3">
        <v>16.972057074472595</v>
      </c>
      <c r="AE101" s="14">
        <v>19.82</v>
      </c>
      <c r="AF101" s="3">
        <v>23.595877230398749</v>
      </c>
      <c r="AG101" s="3">
        <v>17.247228498516321</v>
      </c>
      <c r="AH101" s="3">
        <v>16.732069524970008</v>
      </c>
      <c r="AI101" s="3">
        <v>18.489999999999998</v>
      </c>
      <c r="AJ101" s="3">
        <v>10.673355671732516</v>
      </c>
      <c r="AK101" s="3">
        <v>10.882108784356872</v>
      </c>
      <c r="AL101" s="3">
        <v>14.361327328096106</v>
      </c>
      <c r="AM101" s="3">
        <v>16.309689712590078</v>
      </c>
      <c r="AN101" s="3"/>
      <c r="AO101" s="3"/>
      <c r="AQ101" s="7">
        <v>1989</v>
      </c>
      <c r="AR101" s="7" t="s">
        <v>15</v>
      </c>
      <c r="AS101" s="3">
        <f>J100</f>
        <v>7.0957950547497397</v>
      </c>
    </row>
    <row r="102" spans="4:45" x14ac:dyDescent="0.2">
      <c r="D102">
        <v>325</v>
      </c>
      <c r="E102" s="3">
        <v>5.3678279175446999</v>
      </c>
      <c r="F102" s="3">
        <v>5.18</v>
      </c>
      <c r="G102" s="3">
        <v>5.4762188673752235</v>
      </c>
      <c r="H102" s="3">
        <v>5.0989208870911336</v>
      </c>
      <c r="I102" s="14">
        <v>5.25</v>
      </c>
      <c r="J102" s="3">
        <v>4.1325719259182723</v>
      </c>
      <c r="K102" s="3">
        <v>5.1609658734402561</v>
      </c>
      <c r="L102" s="14">
        <v>4.8289999999999997</v>
      </c>
      <c r="M102" s="3">
        <v>4.5956696106458619</v>
      </c>
      <c r="N102" s="3">
        <v>5.4726636115255634</v>
      </c>
      <c r="O102" s="14">
        <v>4.71</v>
      </c>
      <c r="P102" s="3">
        <v>4.58487097984424</v>
      </c>
      <c r="Q102" s="3">
        <v>5.8599137086580582</v>
      </c>
      <c r="R102" s="3">
        <v>5.58964493403594</v>
      </c>
      <c r="S102" s="14">
        <v>4.4400000000000004</v>
      </c>
      <c r="T102" s="3">
        <v>5.2335321612460808</v>
      </c>
      <c r="U102" s="3">
        <v>6.8893652166746451</v>
      </c>
      <c r="V102" s="3">
        <v>6.2827256289511482</v>
      </c>
      <c r="W102" s="14">
        <v>5.77</v>
      </c>
      <c r="X102" s="3">
        <v>6.8753388602838754</v>
      </c>
      <c r="Y102" s="3">
        <v>8.9539678387539201</v>
      </c>
      <c r="Z102" s="3">
        <v>10.913069960604611</v>
      </c>
      <c r="AA102" s="14">
        <v>13.06</v>
      </c>
      <c r="AB102" s="3">
        <v>14.222736363261749</v>
      </c>
      <c r="AC102" s="3">
        <v>17.938224878608274</v>
      </c>
      <c r="AD102" s="3">
        <v>11.596382172697707</v>
      </c>
      <c r="AE102" s="14">
        <v>13.98</v>
      </c>
      <c r="AF102" s="3">
        <v>16.519456354100448</v>
      </c>
      <c r="AG102" s="3">
        <v>11.605559434722588</v>
      </c>
      <c r="AH102" s="3">
        <v>10.986091721025813</v>
      </c>
      <c r="AI102" s="3">
        <v>12.04</v>
      </c>
      <c r="AJ102" s="3">
        <v>6.2856356170396586</v>
      </c>
      <c r="AK102" s="3">
        <v>6.4393130041216864</v>
      </c>
      <c r="AL102" s="3">
        <v>9.0006027888221336</v>
      </c>
      <c r="AM102" s="3">
        <v>10.434925068254387</v>
      </c>
      <c r="AN102" s="3"/>
      <c r="AO102" s="3"/>
      <c r="AQ102" s="7">
        <v>1989</v>
      </c>
      <c r="AR102" s="7" t="s">
        <v>16</v>
      </c>
      <c r="AS102" s="3">
        <f>J101</f>
        <v>2.8162125423401543</v>
      </c>
    </row>
    <row r="103" spans="4:45" x14ac:dyDescent="0.2">
      <c r="D103">
        <v>326</v>
      </c>
      <c r="E103" s="3">
        <v>7.8979305616616156</v>
      </c>
      <c r="F103" s="3">
        <v>8.1999999999999993</v>
      </c>
      <c r="G103" s="3">
        <v>7.7765287523927604</v>
      </c>
      <c r="H103" s="3">
        <v>7.7622754546399921</v>
      </c>
      <c r="I103" s="14">
        <v>7</v>
      </c>
      <c r="J103" s="3">
        <v>7.0191271928902399</v>
      </c>
      <c r="K103" s="3">
        <v>6.2404332076675271</v>
      </c>
      <c r="L103" s="14">
        <v>7.9589999999999996</v>
      </c>
      <c r="M103" s="3">
        <v>8.2229350650013107</v>
      </c>
      <c r="N103" s="3">
        <v>7.9227729431805081</v>
      </c>
      <c r="O103" s="14">
        <v>8.61</v>
      </c>
      <c r="P103" s="3">
        <v>7.2886923308059526</v>
      </c>
      <c r="Q103" s="3">
        <v>7.6914663469899907</v>
      </c>
      <c r="R103" s="3">
        <v>9.5365365817556889</v>
      </c>
      <c r="S103" s="14">
        <v>9.06</v>
      </c>
      <c r="T103" s="3">
        <v>8.03912202883029</v>
      </c>
      <c r="U103" s="3">
        <v>9.7703139535300458</v>
      </c>
      <c r="V103" s="3">
        <v>12.019666062971559</v>
      </c>
      <c r="W103" s="14">
        <v>11.26</v>
      </c>
      <c r="X103" s="3">
        <v>9.7347614359147912</v>
      </c>
      <c r="Y103" s="3">
        <v>11.554216427929262</v>
      </c>
      <c r="Z103" s="3">
        <v>14.645776763384031</v>
      </c>
      <c r="AA103" s="14">
        <v>17.63</v>
      </c>
      <c r="AB103" s="3">
        <v>20.982650152178806</v>
      </c>
      <c r="AC103" s="3">
        <v>23.31489965318389</v>
      </c>
      <c r="AD103" s="3">
        <v>26.232593880250342</v>
      </c>
      <c r="AE103" s="14">
        <v>18.12</v>
      </c>
      <c r="AF103" s="3">
        <v>23.833879482672756</v>
      </c>
      <c r="AG103" s="3">
        <v>27.019574757190629</v>
      </c>
      <c r="AH103" s="3">
        <v>21.417666529453125</v>
      </c>
      <c r="AI103" s="3">
        <v>22.05</v>
      </c>
      <c r="AJ103" s="3">
        <v>21.284445142115565</v>
      </c>
      <c r="AK103" s="3">
        <v>13.607269385990982</v>
      </c>
      <c r="AL103" s="3">
        <v>14.536602616638579</v>
      </c>
      <c r="AM103" s="3">
        <v>18.378017453314122</v>
      </c>
      <c r="AN103" s="3"/>
      <c r="AO103" s="3"/>
      <c r="AQ103" s="7">
        <v>1989</v>
      </c>
      <c r="AR103" s="7" t="s">
        <v>17</v>
      </c>
      <c r="AS103" s="3">
        <f>J102</f>
        <v>4.1325719259182723</v>
      </c>
    </row>
    <row r="104" spans="4:45" x14ac:dyDescent="0.2">
      <c r="D104">
        <v>327</v>
      </c>
      <c r="E104" s="3">
        <v>6.7199901674661024</v>
      </c>
      <c r="F104" s="3">
        <v>6.92</v>
      </c>
      <c r="G104" s="3">
        <v>6.3290698515370867</v>
      </c>
      <c r="H104" s="3">
        <v>5.9052524061650606</v>
      </c>
      <c r="I104" s="14">
        <v>5.01</v>
      </c>
      <c r="J104" s="3">
        <v>5.5597300131105403</v>
      </c>
      <c r="K104" s="3">
        <v>5.9758780945773866</v>
      </c>
      <c r="L104" s="14">
        <v>8.0649999999999995</v>
      </c>
      <c r="M104" s="3">
        <v>7.8413017723080145</v>
      </c>
      <c r="N104" s="3">
        <v>7.4032511741275719</v>
      </c>
      <c r="O104" s="14">
        <v>7.4</v>
      </c>
      <c r="P104" s="3">
        <v>6.5297468256580924</v>
      </c>
      <c r="Q104" s="3">
        <v>7.3568387137783304</v>
      </c>
      <c r="R104" s="3">
        <v>8.9931355180328989</v>
      </c>
      <c r="S104" s="14">
        <v>8.57</v>
      </c>
      <c r="T104" s="3">
        <v>7.8239272214477387</v>
      </c>
      <c r="U104" s="3">
        <v>9.4786446273941554</v>
      </c>
      <c r="V104" s="3">
        <v>11.040260430256215</v>
      </c>
      <c r="W104" s="14">
        <v>10.210000000000001</v>
      </c>
      <c r="X104" s="3">
        <v>8.7786018688493357</v>
      </c>
      <c r="Y104" s="3">
        <v>10.248181484309409</v>
      </c>
      <c r="Z104" s="3">
        <v>12.711015874080026</v>
      </c>
      <c r="AA104" s="14">
        <v>15.13</v>
      </c>
      <c r="AB104" s="3">
        <v>18.875006363961592</v>
      </c>
      <c r="AC104" s="3">
        <v>22.375615577330926</v>
      </c>
      <c r="AD104" s="3">
        <v>24.084725913553537</v>
      </c>
      <c r="AE104" s="14">
        <v>18.91</v>
      </c>
      <c r="AF104" s="3">
        <v>24.314108121375142</v>
      </c>
      <c r="AG104" s="3">
        <v>26.015236639681905</v>
      </c>
      <c r="AH104" s="3">
        <v>21.634844838068972</v>
      </c>
      <c r="AI104" s="3">
        <v>22.63</v>
      </c>
      <c r="AJ104" s="3">
        <v>20.722454335381833</v>
      </c>
      <c r="AK104" s="3">
        <v>14.600529057666735</v>
      </c>
      <c r="AL104" s="3">
        <v>15.921579945447428</v>
      </c>
      <c r="AM104" s="3">
        <v>19.324532098642841</v>
      </c>
      <c r="AN104" s="3"/>
      <c r="AO104" s="3"/>
      <c r="AQ104" s="7">
        <v>1989</v>
      </c>
      <c r="AR104" s="7" t="s">
        <v>18</v>
      </c>
      <c r="AS104" s="3">
        <f>J103</f>
        <v>7.0191271928902399</v>
      </c>
    </row>
    <row r="105" spans="4:45" x14ac:dyDescent="0.2">
      <c r="D105">
        <v>331</v>
      </c>
      <c r="E105" s="3">
        <v>6.3678507484876627</v>
      </c>
      <c r="F105" s="3">
        <v>6.47</v>
      </c>
      <c r="G105" s="3">
        <v>6.0311140121538269</v>
      </c>
      <c r="H105" s="3">
        <v>5.5602073883205563</v>
      </c>
      <c r="I105" s="14">
        <v>4.87</v>
      </c>
      <c r="J105" s="3">
        <v>4.4411197750442222</v>
      </c>
      <c r="K105" s="3">
        <v>4.3761767967043816</v>
      </c>
      <c r="L105" s="14">
        <v>5.23</v>
      </c>
      <c r="M105" s="3">
        <v>5.767856716636798</v>
      </c>
      <c r="N105" s="3">
        <v>6.4212831686831038</v>
      </c>
      <c r="O105" s="14">
        <v>7</v>
      </c>
      <c r="P105" s="3">
        <v>6.2753359326028786</v>
      </c>
      <c r="Q105" s="3">
        <v>7.0838512369583677</v>
      </c>
      <c r="R105" s="3">
        <v>8.1308649268309239</v>
      </c>
      <c r="S105" s="14">
        <v>7.5</v>
      </c>
      <c r="T105" s="3">
        <v>7.1405656728645077</v>
      </c>
      <c r="U105" s="3">
        <v>8.7008870702785224</v>
      </c>
      <c r="V105" s="3">
        <v>9.6907166157577755</v>
      </c>
      <c r="W105" s="14">
        <v>8.98</v>
      </c>
      <c r="X105" s="3">
        <v>8.3099825118684745</v>
      </c>
      <c r="Y105" s="3">
        <v>9.9444076214449311</v>
      </c>
      <c r="Z105" s="3">
        <v>12.267084015430187</v>
      </c>
      <c r="AA105" s="14">
        <v>14.6</v>
      </c>
      <c r="AB105" s="3">
        <v>17.305248224247208</v>
      </c>
      <c r="AC105" s="3">
        <v>20.402686940437945</v>
      </c>
      <c r="AD105" s="3">
        <v>19.972636294075457</v>
      </c>
      <c r="AE105" s="14">
        <v>16.53</v>
      </c>
      <c r="AF105" s="3">
        <v>20.910595037093415</v>
      </c>
      <c r="AG105" s="3">
        <v>20.9674822949342</v>
      </c>
      <c r="AH105" s="3">
        <v>17.60314191593525</v>
      </c>
      <c r="AI105" s="3">
        <v>18.48</v>
      </c>
      <c r="AJ105" s="3">
        <v>15.826564830256027</v>
      </c>
      <c r="AK105" s="3">
        <v>11.454782884573067</v>
      </c>
      <c r="AL105" s="3">
        <v>12.975534302376683</v>
      </c>
      <c r="AM105" s="3">
        <v>15.743847631683826</v>
      </c>
      <c r="AN105" s="3"/>
      <c r="AO105" s="3"/>
      <c r="AQ105" s="7">
        <v>1989</v>
      </c>
      <c r="AR105" s="7" t="s">
        <v>19</v>
      </c>
      <c r="AS105" s="3">
        <f>J104</f>
        <v>5.5597300131105403</v>
      </c>
    </row>
    <row r="106" spans="4:45" x14ac:dyDescent="0.2">
      <c r="D106">
        <v>332</v>
      </c>
      <c r="E106" s="3">
        <v>8.5953716379504908</v>
      </c>
      <c r="F106" s="3">
        <v>8.85</v>
      </c>
      <c r="G106" s="3">
        <v>8.0468137108048428</v>
      </c>
      <c r="H106" s="3">
        <v>7.5121027821194097</v>
      </c>
      <c r="I106" s="14">
        <v>6.37</v>
      </c>
      <c r="J106" s="3">
        <v>6.5462672422774091</v>
      </c>
      <c r="K106" s="3">
        <v>6.3071214741091879</v>
      </c>
      <c r="L106" s="14">
        <v>8.1920000000000002</v>
      </c>
      <c r="M106" s="3">
        <v>8.6240263377045689</v>
      </c>
      <c r="N106" s="3">
        <v>8.7010440260969215</v>
      </c>
      <c r="O106" s="14">
        <v>9.4499999999999993</v>
      </c>
      <c r="P106" s="3">
        <v>7.9441305120540164</v>
      </c>
      <c r="Q106" s="3">
        <v>8.2620627840280498</v>
      </c>
      <c r="R106" s="3">
        <v>9.6985894234923009</v>
      </c>
      <c r="S106" s="14">
        <v>8.83</v>
      </c>
      <c r="T106" s="3">
        <v>8.3860427720292741</v>
      </c>
      <c r="U106" s="3">
        <v>10.647612855635595</v>
      </c>
      <c r="V106" s="3">
        <v>13.05518818952863</v>
      </c>
      <c r="W106" s="14">
        <v>12.66</v>
      </c>
      <c r="X106" s="3">
        <v>10.633909684123113</v>
      </c>
      <c r="Y106" s="3">
        <v>11.884753745551503</v>
      </c>
      <c r="Z106" s="3">
        <v>14.308543481013434</v>
      </c>
      <c r="AA106" s="14">
        <v>16.66</v>
      </c>
      <c r="AB106" s="3">
        <v>21.201129139941713</v>
      </c>
      <c r="AC106" s="3">
        <v>25.169591898143082</v>
      </c>
      <c r="AD106" s="3">
        <v>28.178885993012312</v>
      </c>
      <c r="AE106" s="14">
        <v>22.17</v>
      </c>
      <c r="AF106" s="3">
        <v>26.544949226328185</v>
      </c>
      <c r="AG106" s="3">
        <v>27.436202591711236</v>
      </c>
      <c r="AH106" s="3">
        <v>20.744676585851725</v>
      </c>
      <c r="AI106" s="3">
        <v>20.14</v>
      </c>
      <c r="AJ106" s="3">
        <v>18.560973237792957</v>
      </c>
      <c r="AK106" s="3">
        <v>11.397155039584128</v>
      </c>
      <c r="AL106" s="3">
        <v>12.650976122563661</v>
      </c>
      <c r="AM106" s="3">
        <v>16.461998788141265</v>
      </c>
      <c r="AQ106" s="7">
        <v>1989</v>
      </c>
      <c r="AR106" s="7" t="s">
        <v>20</v>
      </c>
      <c r="AS106" s="3">
        <f>J105</f>
        <v>4.4411197750442222</v>
      </c>
    </row>
    <row r="107" spans="4:45" x14ac:dyDescent="0.2">
      <c r="D107">
        <v>333</v>
      </c>
      <c r="E107" s="3">
        <v>8.6616755871295261</v>
      </c>
      <c r="F107" s="3">
        <v>8.8699999999999992</v>
      </c>
      <c r="G107" s="3">
        <v>8.1924979700166034</v>
      </c>
      <c r="H107" s="3">
        <v>7.6748859789114352</v>
      </c>
      <c r="I107" s="14">
        <v>6.67</v>
      </c>
      <c r="J107" s="3">
        <v>6.5026731565633185</v>
      </c>
      <c r="K107" s="3">
        <v>6.2230401180141799</v>
      </c>
      <c r="L107" s="14">
        <v>7.7130000000000001</v>
      </c>
      <c r="M107" s="3">
        <v>8.4651004858731795</v>
      </c>
      <c r="N107" s="3">
        <v>9.0460750387234921</v>
      </c>
      <c r="O107" s="14">
        <v>10.02</v>
      </c>
      <c r="P107" s="3">
        <v>8.188637905926047</v>
      </c>
      <c r="Q107" s="3">
        <v>8.1975162847505452</v>
      </c>
      <c r="R107" s="3">
        <v>9.0302646365945698</v>
      </c>
      <c r="S107" s="14">
        <v>7.65</v>
      </c>
      <c r="T107" s="3">
        <v>7.1932779011792327</v>
      </c>
      <c r="U107" s="3">
        <v>9.3124492427114305</v>
      </c>
      <c r="V107" s="3">
        <v>11.277877377374118</v>
      </c>
      <c r="W107" s="14">
        <v>10.7</v>
      </c>
      <c r="X107" s="3">
        <v>9.3577587919638674</v>
      </c>
      <c r="Y107" s="3">
        <v>11.126421226949775</v>
      </c>
      <c r="Z107" s="3">
        <v>13.949275753386624</v>
      </c>
      <c r="AA107" s="14">
        <v>16.73</v>
      </c>
      <c r="AB107" s="3">
        <v>20.754964263088386</v>
      </c>
      <c r="AC107" s="3">
        <v>24.581498707147002</v>
      </c>
      <c r="AD107" s="3">
        <v>26.258440500716002</v>
      </c>
      <c r="AE107" s="14">
        <v>20.82</v>
      </c>
      <c r="AF107" s="3">
        <v>25.99717495716768</v>
      </c>
      <c r="AG107" s="3">
        <v>27.053357305938157</v>
      </c>
      <c r="AH107" s="3">
        <v>21.740979608841705</v>
      </c>
      <c r="AI107" s="3">
        <v>22.19</v>
      </c>
      <c r="AJ107" s="3">
        <v>20.020858893886079</v>
      </c>
      <c r="AK107" s="3">
        <v>13.509261169503544</v>
      </c>
      <c r="AL107" s="3">
        <v>14.977078838980304</v>
      </c>
      <c r="AM107" s="3">
        <v>18.633351031121791</v>
      </c>
      <c r="AQ107" s="7">
        <v>1989</v>
      </c>
      <c r="AR107" s="7" t="s">
        <v>21</v>
      </c>
      <c r="AS107" s="3">
        <f>J106</f>
        <v>6.5462672422774091</v>
      </c>
    </row>
    <row r="108" spans="4:45" x14ac:dyDescent="0.2">
      <c r="D108">
        <v>334</v>
      </c>
      <c r="E108" s="3">
        <v>6.9593373930691644</v>
      </c>
      <c r="F108" s="3">
        <v>6.6579999999999995</v>
      </c>
      <c r="G108" s="3">
        <v>6.6114019638310237</v>
      </c>
      <c r="H108" s="3">
        <v>5.4684496580860555</v>
      </c>
      <c r="I108" s="14">
        <v>5.1889999999999992</v>
      </c>
      <c r="J108" s="3">
        <v>4.4320251536519635</v>
      </c>
      <c r="K108" s="3">
        <v>7.1490366571497157</v>
      </c>
      <c r="L108" s="14">
        <v>7.6521999999999997</v>
      </c>
      <c r="M108" s="3">
        <v>6.6395476843426326</v>
      </c>
      <c r="N108" s="3">
        <v>7.3888758779431898</v>
      </c>
      <c r="O108" s="14">
        <v>5.5270000000000001</v>
      </c>
      <c r="P108" s="3">
        <v>6.0277942089446883</v>
      </c>
      <c r="Q108" s="3">
        <v>8.7749217116776848</v>
      </c>
      <c r="R108" s="3">
        <v>9.0428642987052914</v>
      </c>
      <c r="S108" s="14">
        <v>7.9</v>
      </c>
      <c r="T108" s="3">
        <v>9.0321463284424919</v>
      </c>
      <c r="U108" s="3">
        <v>11.547705234157048</v>
      </c>
      <c r="V108" s="3">
        <v>10.433518268811234</v>
      </c>
      <c r="W108" s="14">
        <v>9.4700000000000006</v>
      </c>
      <c r="X108" s="3">
        <v>10.466939044645015</v>
      </c>
      <c r="Y108" s="3">
        <v>13.025353671557511</v>
      </c>
      <c r="Z108" s="3">
        <v>15.392008139244174</v>
      </c>
      <c r="AA108" s="14">
        <v>18.059999999999999</v>
      </c>
      <c r="AB108" s="3">
        <v>21.273914099673007</v>
      </c>
      <c r="AC108" s="3">
        <v>28.583277314240537</v>
      </c>
      <c r="AD108" s="3">
        <v>19.757392845377439</v>
      </c>
      <c r="AE108" s="14">
        <v>24.93</v>
      </c>
      <c r="AF108" s="3">
        <v>29.394716886125046</v>
      </c>
      <c r="AG108" s="3">
        <v>21.901818129096483</v>
      </c>
      <c r="AH108" s="3">
        <v>21.298587949967423</v>
      </c>
      <c r="AI108" s="3">
        <v>23.38</v>
      </c>
      <c r="AJ108" s="3">
        <v>14.148118048699278</v>
      </c>
      <c r="AK108" s="3">
        <v>14.394666824846775</v>
      </c>
      <c r="AL108" s="3">
        <v>18.503813093971722</v>
      </c>
      <c r="AM108" s="3">
        <v>20.804935004681695</v>
      </c>
      <c r="AQ108" s="7">
        <v>1989</v>
      </c>
      <c r="AR108" s="7" t="s">
        <v>22</v>
      </c>
      <c r="AS108" s="3">
        <f>J107</f>
        <v>6.5026731565633185</v>
      </c>
    </row>
    <row r="109" spans="4:45" x14ac:dyDescent="0.2">
      <c r="D109">
        <v>335</v>
      </c>
      <c r="E109" s="3">
        <v>7.716757839590902</v>
      </c>
      <c r="F109" s="3">
        <v>7.54</v>
      </c>
      <c r="G109" s="3">
        <v>7.2859309718342748</v>
      </c>
      <c r="H109" s="3">
        <v>6.2837699604288222</v>
      </c>
      <c r="I109" s="14">
        <v>5.81</v>
      </c>
      <c r="J109" s="3">
        <v>5.1021805881293538</v>
      </c>
      <c r="K109" s="3">
        <v>6.8173261319292271</v>
      </c>
      <c r="L109" s="14">
        <v>7.2789999999999999</v>
      </c>
      <c r="M109" s="3">
        <v>6.7285079952641302</v>
      </c>
      <c r="N109" s="3">
        <v>7.3907940678778816</v>
      </c>
      <c r="O109" s="14">
        <v>6.28</v>
      </c>
      <c r="P109" s="3">
        <v>6.4340446733656238</v>
      </c>
      <c r="Q109" s="3">
        <v>8.4832351948689801</v>
      </c>
      <c r="R109" s="3">
        <v>8.9267075933357454</v>
      </c>
      <c r="S109" s="14">
        <v>8</v>
      </c>
      <c r="T109" s="3">
        <v>9.0308845202345278</v>
      </c>
      <c r="U109" s="3">
        <v>11.474416320294488</v>
      </c>
      <c r="V109" s="3">
        <v>11.335580138178241</v>
      </c>
      <c r="W109" s="14">
        <v>10.87</v>
      </c>
      <c r="X109" s="3">
        <v>12.002228775222305</v>
      </c>
      <c r="Y109" s="3">
        <v>14.763557924068177</v>
      </c>
      <c r="Z109" s="3">
        <v>17.569257579534074</v>
      </c>
      <c r="AA109" s="14">
        <v>20.58</v>
      </c>
      <c r="AB109" s="3">
        <v>21.554826132862964</v>
      </c>
      <c r="AC109" s="3">
        <v>25.380048740831871</v>
      </c>
      <c r="AD109" s="3">
        <v>17.476385887847272</v>
      </c>
      <c r="AE109" s="14">
        <v>18.22</v>
      </c>
      <c r="AF109" s="3">
        <v>21.489935076496575</v>
      </c>
      <c r="AG109" s="3">
        <v>15.637511963156907</v>
      </c>
      <c r="AH109" s="3">
        <v>13.553171338690616</v>
      </c>
      <c r="AI109" s="3">
        <v>14.34</v>
      </c>
      <c r="AJ109" s="3">
        <v>7.4693945705728382</v>
      </c>
      <c r="AK109" s="3">
        <v>6.5348010233177849</v>
      </c>
      <c r="AL109" s="3">
        <v>9.6784256721960631</v>
      </c>
      <c r="AM109" s="3">
        <v>11.921229921133394</v>
      </c>
      <c r="AQ109" s="7">
        <v>1989</v>
      </c>
      <c r="AR109" s="7" t="s">
        <v>23</v>
      </c>
      <c r="AS109" s="3">
        <f>J108</f>
        <v>4.4320251536519635</v>
      </c>
    </row>
    <row r="110" spans="4:45" x14ac:dyDescent="0.2">
      <c r="D110">
        <v>336</v>
      </c>
      <c r="E110" s="3">
        <v>6.8563975549339569</v>
      </c>
      <c r="F110" s="3">
        <v>7.06</v>
      </c>
      <c r="G110" s="3">
        <v>6.5865020103745149</v>
      </c>
      <c r="H110" s="3">
        <v>6.2849888821808042</v>
      </c>
      <c r="I110" s="14">
        <v>5.5</v>
      </c>
      <c r="J110" s="3">
        <v>5.5594096533880553</v>
      </c>
      <c r="K110" s="3">
        <v>5.4757338479116466</v>
      </c>
      <c r="L110" s="14">
        <v>7.1109999999999998</v>
      </c>
      <c r="M110" s="3">
        <v>7.6203630837753389</v>
      </c>
      <c r="N110" s="3">
        <v>7.9375034257131762</v>
      </c>
      <c r="O110" s="14">
        <v>8.67</v>
      </c>
      <c r="P110" s="3">
        <v>7.3268199827591847</v>
      </c>
      <c r="Q110" s="3">
        <v>7.7233011588405276</v>
      </c>
      <c r="R110" s="3">
        <v>8.9404197011972304</v>
      </c>
      <c r="S110" s="14">
        <v>8.0500000000000007</v>
      </c>
      <c r="T110" s="3">
        <v>7.2181940880049353</v>
      </c>
      <c r="U110" s="3">
        <v>8.8426147339349761</v>
      </c>
      <c r="V110" s="3">
        <v>10.362978351293039</v>
      </c>
      <c r="W110" s="14">
        <v>9.44</v>
      </c>
      <c r="X110" s="3">
        <v>7.7505909643445969</v>
      </c>
      <c r="Y110" s="3">
        <v>9.0288745668528048</v>
      </c>
      <c r="Z110" s="3">
        <v>11.321466576732956</v>
      </c>
      <c r="AA110" s="14">
        <v>13.57</v>
      </c>
      <c r="AB110" s="3">
        <v>18.2568727994155</v>
      </c>
      <c r="AC110" s="3">
        <v>22.704136328945836</v>
      </c>
      <c r="AD110" s="3">
        <v>25.281344892732015</v>
      </c>
      <c r="AE110" s="14">
        <v>20.86</v>
      </c>
      <c r="AF110" s="3">
        <v>26.288018868089729</v>
      </c>
      <c r="AG110" s="3">
        <v>27.903363257924539</v>
      </c>
      <c r="AH110" s="3">
        <v>23.322353454309638</v>
      </c>
      <c r="AI110" s="3">
        <v>24.24</v>
      </c>
      <c r="AJ110" s="3">
        <v>22.268381827535904</v>
      </c>
      <c r="AK110" s="3">
        <v>16.014389291938045</v>
      </c>
      <c r="AL110" s="3">
        <v>17.374188173549925</v>
      </c>
      <c r="AM110" s="3">
        <v>20.856555279174643</v>
      </c>
      <c r="AQ110" s="7">
        <v>1989</v>
      </c>
      <c r="AR110" s="7" t="s">
        <v>24</v>
      </c>
      <c r="AS110" s="3">
        <f>J109</f>
        <v>5.1021805881293538</v>
      </c>
    </row>
    <row r="111" spans="4:45" x14ac:dyDescent="0.2">
      <c r="D111">
        <v>337</v>
      </c>
      <c r="E111" s="3">
        <v>7.2740503769847162</v>
      </c>
      <c r="F111" s="3">
        <v>7.35</v>
      </c>
      <c r="G111" s="3">
        <v>7.1174760345040307</v>
      </c>
      <c r="H111" s="3">
        <v>6.7261440132367802</v>
      </c>
      <c r="I111" s="14">
        <v>6.19</v>
      </c>
      <c r="J111" s="3">
        <v>6.1791666570328028</v>
      </c>
      <c r="K111" s="3">
        <v>7.0006130548278138</v>
      </c>
      <c r="L111" s="14">
        <v>8.548</v>
      </c>
      <c r="M111" s="3">
        <v>8.7477162608452161</v>
      </c>
      <c r="N111" s="3">
        <v>9.2772334273980199</v>
      </c>
      <c r="O111" s="14">
        <v>9.42</v>
      </c>
      <c r="P111" s="3">
        <v>8.0767898675674701</v>
      </c>
      <c r="Q111" s="3">
        <v>8.6847773225760783</v>
      </c>
      <c r="R111" s="3">
        <v>9.257292092645379</v>
      </c>
      <c r="S111" s="14">
        <v>7.82</v>
      </c>
      <c r="T111" s="3">
        <v>7.7084123475280606</v>
      </c>
      <c r="U111" s="3">
        <v>9.8687013974578406</v>
      </c>
      <c r="V111" s="3">
        <v>10.968120073576758</v>
      </c>
      <c r="W111" s="14">
        <v>10.220000000000001</v>
      </c>
      <c r="X111" s="3">
        <v>9.7181985269079778</v>
      </c>
      <c r="Y111" s="3">
        <v>11.93163713574152</v>
      </c>
      <c r="Z111" s="3">
        <v>14.87714490853833</v>
      </c>
      <c r="AA111" s="14">
        <v>17.87</v>
      </c>
      <c r="AB111" s="3">
        <v>21.247819394608491</v>
      </c>
      <c r="AC111" s="3">
        <v>25.546714847153282</v>
      </c>
      <c r="AD111" s="3">
        <v>24.042018632854493</v>
      </c>
      <c r="AE111" s="14">
        <v>20.91</v>
      </c>
      <c r="AF111" s="3">
        <v>26.277462290866858</v>
      </c>
      <c r="AG111" s="3">
        <v>25.468506164494123</v>
      </c>
      <c r="AH111" s="3">
        <v>21.731964271559697</v>
      </c>
      <c r="AI111" s="3">
        <v>22.97</v>
      </c>
      <c r="AJ111" s="3">
        <v>18.952632178653445</v>
      </c>
      <c r="AK111" s="3">
        <v>14.186086878069569</v>
      </c>
      <c r="AL111" s="3">
        <v>16.346899897194568</v>
      </c>
      <c r="AM111" s="3">
        <v>19.659675736840342</v>
      </c>
      <c r="AQ111" s="7">
        <v>1989</v>
      </c>
      <c r="AR111" s="7" t="s">
        <v>25</v>
      </c>
      <c r="AS111" s="3">
        <f>J110</f>
        <v>5.5594096533880553</v>
      </c>
    </row>
    <row r="112" spans="4:45" x14ac:dyDescent="0.2">
      <c r="D112">
        <v>339</v>
      </c>
      <c r="E112" s="3">
        <v>9.7147307681654205</v>
      </c>
      <c r="F112" s="3">
        <v>10</v>
      </c>
      <c r="G112" s="3">
        <v>9.2429334386456095</v>
      </c>
      <c r="H112" s="3">
        <v>8.7886970223013243</v>
      </c>
      <c r="I112" s="14">
        <v>7.65</v>
      </c>
      <c r="J112" s="3">
        <v>7.9539442034037302</v>
      </c>
      <c r="K112" s="3">
        <v>7.8048440171122113</v>
      </c>
      <c r="L112" s="14">
        <v>10.032999999999999</v>
      </c>
      <c r="M112" s="3">
        <v>9.1755412501969857</v>
      </c>
      <c r="N112" s="3">
        <v>7.8838349009601068</v>
      </c>
      <c r="O112" s="14">
        <v>7.38</v>
      </c>
      <c r="P112" s="3">
        <v>7.2514235667277482</v>
      </c>
      <c r="Q112" s="3">
        <v>9.1795287716956544</v>
      </c>
      <c r="R112" s="3">
        <v>12.357317152361137</v>
      </c>
      <c r="S112" s="14">
        <v>12.94</v>
      </c>
      <c r="T112" s="3">
        <v>11.174599634621822</v>
      </c>
      <c r="U112" s="3">
        <v>12.45425921591309</v>
      </c>
      <c r="V112" s="3">
        <v>13.8869678653984</v>
      </c>
      <c r="W112" s="14">
        <v>12.17</v>
      </c>
      <c r="X112" s="3">
        <v>10.412855777658512</v>
      </c>
      <c r="Y112" s="3">
        <v>12.343540366791318</v>
      </c>
      <c r="Z112" s="3">
        <v>15.591960486121708</v>
      </c>
      <c r="AA112" s="14">
        <v>18.760000000000002</v>
      </c>
      <c r="AB112" s="3">
        <v>23.542782533966516</v>
      </c>
      <c r="AC112" s="3">
        <v>27.694392891197822</v>
      </c>
      <c r="AD112" s="3">
        <v>30.718827213209348</v>
      </c>
      <c r="AE112" s="14">
        <v>23.65</v>
      </c>
      <c r="AF112" s="3">
        <v>29.477349310241596</v>
      </c>
      <c r="AG112" s="3">
        <v>31.352828117789521</v>
      </c>
      <c r="AH112" s="3">
        <v>24.726703159194653</v>
      </c>
      <c r="AI112" s="3">
        <v>24.95</v>
      </c>
      <c r="AJ112" s="3">
        <v>23.147160781433538</v>
      </c>
      <c r="AK112" s="3">
        <v>15.096216708119648</v>
      </c>
      <c r="AL112" s="3">
        <v>16.517946759050616</v>
      </c>
      <c r="AM112" s="3">
        <v>20.808310326443085</v>
      </c>
      <c r="AQ112" s="7">
        <v>1989</v>
      </c>
      <c r="AR112" s="7" t="s">
        <v>26</v>
      </c>
      <c r="AS112" s="3">
        <f>J111</f>
        <v>6.1791666570328028</v>
      </c>
    </row>
    <row r="113" spans="43:45" x14ac:dyDescent="0.2">
      <c r="AQ113" s="7">
        <v>1989</v>
      </c>
      <c r="AR113" s="7" t="s">
        <v>27</v>
      </c>
      <c r="AS113" s="3">
        <f>J112</f>
        <v>7.9539442034037302</v>
      </c>
    </row>
    <row r="114" spans="43:45" x14ac:dyDescent="0.2">
      <c r="AQ114" s="7">
        <v>1990</v>
      </c>
      <c r="AR114" s="7" t="s">
        <v>7</v>
      </c>
      <c r="AS114" s="3">
        <f>K92</f>
        <v>7.0446812397354277</v>
      </c>
    </row>
    <row r="115" spans="43:45" x14ac:dyDescent="0.2">
      <c r="AQ115" s="7">
        <v>1990</v>
      </c>
      <c r="AR115" s="7" t="s">
        <v>8</v>
      </c>
      <c r="AS115" s="3">
        <f>K93</f>
        <v>7.1741261855462275</v>
      </c>
    </row>
    <row r="116" spans="43:45" x14ac:dyDescent="0.2">
      <c r="AQ116" s="7">
        <v>1990</v>
      </c>
      <c r="AR116" s="7" t="s">
        <v>9</v>
      </c>
      <c r="AS116" s="3">
        <f>K94</f>
        <v>6.6425486679671897</v>
      </c>
    </row>
    <row r="117" spans="43:45" x14ac:dyDescent="0.2">
      <c r="AQ117" s="7">
        <v>1990</v>
      </c>
      <c r="AR117" s="7" t="s">
        <v>10</v>
      </c>
      <c r="AS117" s="3">
        <f>K95</f>
        <v>5.8131518531059072</v>
      </c>
    </row>
    <row r="118" spans="43:45" x14ac:dyDescent="0.2">
      <c r="AQ118" s="7">
        <v>1990</v>
      </c>
      <c r="AR118" s="7" t="s">
        <v>11</v>
      </c>
      <c r="AS118" s="3">
        <f>K96</f>
        <v>7.2861196443775809</v>
      </c>
    </row>
    <row r="119" spans="43:45" x14ac:dyDescent="0.2">
      <c r="AQ119" s="7">
        <v>1990</v>
      </c>
      <c r="AR119" s="7" t="s">
        <v>12</v>
      </c>
      <c r="AS119" s="3">
        <f>K97</f>
        <v>6.1546298392550369</v>
      </c>
    </row>
    <row r="120" spans="43:45" x14ac:dyDescent="0.2">
      <c r="AQ120" s="7">
        <v>1990</v>
      </c>
      <c r="AR120" s="7" t="s">
        <v>13</v>
      </c>
      <c r="AS120" s="3">
        <f>K98</f>
        <v>5.4759149035395769</v>
      </c>
    </row>
    <row r="121" spans="43:45" x14ac:dyDescent="0.2">
      <c r="AQ121" s="7">
        <v>1990</v>
      </c>
      <c r="AR121" s="7" t="s">
        <v>14</v>
      </c>
      <c r="AS121" s="3">
        <f>K99</f>
        <v>6.638142824871494</v>
      </c>
    </row>
    <row r="122" spans="43:45" x14ac:dyDescent="0.2">
      <c r="AQ122" s="7">
        <v>1990</v>
      </c>
      <c r="AR122" s="7" t="s">
        <v>15</v>
      </c>
      <c r="AS122" s="3">
        <f>K100</f>
        <v>7.4021614835183449</v>
      </c>
    </row>
    <row r="123" spans="43:45" x14ac:dyDescent="0.2">
      <c r="AQ123" s="7">
        <v>1990</v>
      </c>
      <c r="AR123" s="7" t="s">
        <v>16</v>
      </c>
      <c r="AS123" s="3">
        <f>K101</f>
        <v>4.6398271042464803</v>
      </c>
    </row>
    <row r="124" spans="43:45" x14ac:dyDescent="0.2">
      <c r="AQ124" s="7">
        <v>1990</v>
      </c>
      <c r="AR124" s="7" t="s">
        <v>17</v>
      </c>
      <c r="AS124" s="3">
        <f>K102</f>
        <v>5.1609658734402561</v>
      </c>
    </row>
    <row r="125" spans="43:45" x14ac:dyDescent="0.2">
      <c r="AQ125" s="7">
        <v>1990</v>
      </c>
      <c r="AR125" s="7" t="s">
        <v>18</v>
      </c>
      <c r="AS125" s="3">
        <f>K103</f>
        <v>6.2404332076675271</v>
      </c>
    </row>
    <row r="126" spans="43:45" x14ac:dyDescent="0.2">
      <c r="AQ126" s="7">
        <v>1990</v>
      </c>
      <c r="AR126" s="7" t="s">
        <v>19</v>
      </c>
      <c r="AS126" s="3">
        <f>K104</f>
        <v>5.9758780945773866</v>
      </c>
    </row>
    <row r="127" spans="43:45" x14ac:dyDescent="0.2">
      <c r="AQ127" s="7">
        <v>1990</v>
      </c>
      <c r="AR127" s="7" t="s">
        <v>20</v>
      </c>
      <c r="AS127" s="3">
        <f>K105</f>
        <v>4.3761767967043816</v>
      </c>
    </row>
    <row r="128" spans="43:45" x14ac:dyDescent="0.2">
      <c r="AQ128" s="7">
        <v>1990</v>
      </c>
      <c r="AR128" s="7" t="s">
        <v>21</v>
      </c>
      <c r="AS128" s="3">
        <f>K106</f>
        <v>6.3071214741091879</v>
      </c>
    </row>
    <row r="129" spans="43:45" x14ac:dyDescent="0.2">
      <c r="AQ129" s="7">
        <v>1990</v>
      </c>
      <c r="AR129" s="7" t="s">
        <v>22</v>
      </c>
      <c r="AS129" s="3">
        <f>K107</f>
        <v>6.2230401180141799</v>
      </c>
    </row>
    <row r="130" spans="43:45" x14ac:dyDescent="0.2">
      <c r="AQ130" s="7">
        <v>1990</v>
      </c>
      <c r="AR130" s="7" t="s">
        <v>23</v>
      </c>
      <c r="AS130" s="3">
        <f>K108</f>
        <v>7.1490366571497157</v>
      </c>
    </row>
    <row r="131" spans="43:45" x14ac:dyDescent="0.2">
      <c r="AQ131" s="7">
        <v>1990</v>
      </c>
      <c r="AR131" s="7" t="s">
        <v>24</v>
      </c>
      <c r="AS131" s="3">
        <f>K109</f>
        <v>6.8173261319292271</v>
      </c>
    </row>
    <row r="132" spans="43:45" x14ac:dyDescent="0.2">
      <c r="AQ132" s="7">
        <v>1990</v>
      </c>
      <c r="AR132" s="7" t="s">
        <v>25</v>
      </c>
      <c r="AS132" s="3">
        <f>K110</f>
        <v>5.4757338479116466</v>
      </c>
    </row>
    <row r="133" spans="43:45" x14ac:dyDescent="0.2">
      <c r="AQ133" s="7">
        <v>1990</v>
      </c>
      <c r="AR133" s="7" t="s">
        <v>26</v>
      </c>
      <c r="AS133" s="3">
        <f>K111</f>
        <v>7.0006130548278138</v>
      </c>
    </row>
    <row r="134" spans="43:45" x14ac:dyDescent="0.2">
      <c r="AQ134" s="7">
        <v>1990</v>
      </c>
      <c r="AR134" s="7" t="s">
        <v>27</v>
      </c>
      <c r="AS134" s="3">
        <f>K112</f>
        <v>7.8048440171122113</v>
      </c>
    </row>
    <row r="135" spans="43:45" x14ac:dyDescent="0.2">
      <c r="AQ135" s="7">
        <v>1991</v>
      </c>
      <c r="AR135" s="7" t="s">
        <v>7</v>
      </c>
      <c r="AS135" s="3">
        <f>L92</f>
        <v>7.5960000000000001</v>
      </c>
    </row>
    <row r="136" spans="43:45" x14ac:dyDescent="0.2">
      <c r="AQ136" s="7">
        <v>1991</v>
      </c>
      <c r="AR136" s="7" t="s">
        <v>8</v>
      </c>
      <c r="AS136" s="3">
        <f>L93</f>
        <v>7.2510000000000003</v>
      </c>
    </row>
    <row r="137" spans="43:45" x14ac:dyDescent="0.2">
      <c r="AQ137" s="7">
        <v>1991</v>
      </c>
      <c r="AR137" s="7" t="s">
        <v>9</v>
      </c>
      <c r="AS137" s="3">
        <f>L94</f>
        <v>7.2510000000000003</v>
      </c>
    </row>
    <row r="138" spans="43:45" x14ac:dyDescent="0.2">
      <c r="AQ138" s="7">
        <v>1991</v>
      </c>
      <c r="AR138" s="7" t="s">
        <v>10</v>
      </c>
      <c r="AS138" s="3">
        <f>L95</f>
        <v>6.1539999999999999</v>
      </c>
    </row>
    <row r="139" spans="43:45" x14ac:dyDescent="0.2">
      <c r="AQ139" s="7">
        <v>1991</v>
      </c>
      <c r="AR139" s="7" t="s">
        <v>11</v>
      </c>
      <c r="AS139" s="3">
        <f>L96</f>
        <v>7.86</v>
      </c>
    </row>
    <row r="140" spans="43:45" x14ac:dyDescent="0.2">
      <c r="AQ140" s="7">
        <v>1991</v>
      </c>
      <c r="AR140" s="7" t="s">
        <v>12</v>
      </c>
      <c r="AS140" s="3">
        <f>L97</f>
        <v>8.2919999999999998</v>
      </c>
    </row>
    <row r="141" spans="43:45" x14ac:dyDescent="0.2">
      <c r="AQ141" s="7">
        <v>1991</v>
      </c>
      <c r="AR141" s="7" t="s">
        <v>13</v>
      </c>
      <c r="AS141" s="3">
        <f>L98</f>
        <v>6.399</v>
      </c>
    </row>
    <row r="142" spans="43:45" x14ac:dyDescent="0.2">
      <c r="AQ142" s="7">
        <v>1991</v>
      </c>
      <c r="AR142" s="7" t="s">
        <v>14</v>
      </c>
      <c r="AS142" s="3">
        <f>L99</f>
        <v>7.0640000000000001</v>
      </c>
    </row>
    <row r="143" spans="43:45" x14ac:dyDescent="0.2">
      <c r="AQ143" s="7">
        <v>1991</v>
      </c>
      <c r="AR143" s="7" t="s">
        <v>15</v>
      </c>
      <c r="AS143" s="3">
        <f>L100</f>
        <v>9.5489999999999995</v>
      </c>
    </row>
    <row r="144" spans="43:45" x14ac:dyDescent="0.2">
      <c r="AQ144" s="7">
        <v>1991</v>
      </c>
      <c r="AR144" s="7" t="s">
        <v>16</v>
      </c>
      <c r="AS144" s="3">
        <f>L101</f>
        <v>4.6029999999999998</v>
      </c>
    </row>
    <row r="145" spans="43:45" x14ac:dyDescent="0.2">
      <c r="AQ145" s="7">
        <v>1991</v>
      </c>
      <c r="AR145" s="7" t="s">
        <v>17</v>
      </c>
      <c r="AS145" s="3">
        <f>L102</f>
        <v>4.8289999999999997</v>
      </c>
    </row>
    <row r="146" spans="43:45" x14ac:dyDescent="0.2">
      <c r="AQ146" s="7">
        <v>1991</v>
      </c>
      <c r="AR146" s="7" t="s">
        <v>18</v>
      </c>
      <c r="AS146" s="3">
        <f>L103</f>
        <v>7.9589999999999996</v>
      </c>
    </row>
    <row r="147" spans="43:45" x14ac:dyDescent="0.2">
      <c r="AQ147" s="7">
        <v>1991</v>
      </c>
      <c r="AR147" s="7" t="s">
        <v>19</v>
      </c>
      <c r="AS147" s="3">
        <f>L104</f>
        <v>8.0649999999999995</v>
      </c>
    </row>
    <row r="148" spans="43:45" x14ac:dyDescent="0.2">
      <c r="AQ148" s="7">
        <v>1991</v>
      </c>
      <c r="AR148" s="7" t="s">
        <v>20</v>
      </c>
      <c r="AS148" s="3">
        <f>L105</f>
        <v>5.23</v>
      </c>
    </row>
    <row r="149" spans="43:45" x14ac:dyDescent="0.2">
      <c r="AQ149" s="7">
        <v>1991</v>
      </c>
      <c r="AR149" s="7" t="s">
        <v>21</v>
      </c>
      <c r="AS149" s="3">
        <f>L106</f>
        <v>8.1920000000000002</v>
      </c>
    </row>
    <row r="150" spans="43:45" x14ac:dyDescent="0.2">
      <c r="AQ150" s="7">
        <v>1991</v>
      </c>
      <c r="AR150" s="7" t="s">
        <v>22</v>
      </c>
      <c r="AS150" s="3">
        <f>L107</f>
        <v>7.7130000000000001</v>
      </c>
    </row>
    <row r="151" spans="43:45" x14ac:dyDescent="0.2">
      <c r="AQ151" s="7">
        <v>1991</v>
      </c>
      <c r="AR151" s="7" t="s">
        <v>23</v>
      </c>
      <c r="AS151" s="3">
        <f>L108</f>
        <v>7.6521999999999997</v>
      </c>
    </row>
    <row r="152" spans="43:45" x14ac:dyDescent="0.2">
      <c r="AQ152" s="7">
        <v>1991</v>
      </c>
      <c r="AR152" s="7" t="s">
        <v>24</v>
      </c>
      <c r="AS152" s="3">
        <f>L109</f>
        <v>7.2789999999999999</v>
      </c>
    </row>
    <row r="153" spans="43:45" x14ac:dyDescent="0.2">
      <c r="AQ153" s="7">
        <v>1991</v>
      </c>
      <c r="AR153" s="7" t="s">
        <v>25</v>
      </c>
      <c r="AS153" s="3">
        <f>L110</f>
        <v>7.1109999999999998</v>
      </c>
    </row>
    <row r="154" spans="43:45" x14ac:dyDescent="0.2">
      <c r="AQ154" s="7">
        <v>1991</v>
      </c>
      <c r="AR154" s="7" t="s">
        <v>26</v>
      </c>
      <c r="AS154" s="3">
        <f>L111</f>
        <v>8.548</v>
      </c>
    </row>
    <row r="155" spans="43:45" x14ac:dyDescent="0.2">
      <c r="AQ155" s="7">
        <v>1991</v>
      </c>
      <c r="AR155" s="7" t="s">
        <v>27</v>
      </c>
      <c r="AS155" s="3">
        <f>L112</f>
        <v>10.032999999999999</v>
      </c>
    </row>
    <row r="156" spans="43:45" x14ac:dyDescent="0.2">
      <c r="AQ156" s="7">
        <v>1992</v>
      </c>
      <c r="AR156" s="7" t="s">
        <v>7</v>
      </c>
      <c r="AS156" s="3">
        <f>M92</f>
        <v>7.2823452846394021</v>
      </c>
    </row>
    <row r="157" spans="43:45" x14ac:dyDescent="0.2">
      <c r="AQ157" s="7">
        <v>1992</v>
      </c>
      <c r="AR157" s="7" t="s">
        <v>8</v>
      </c>
      <c r="AS157" s="3">
        <f>M93</f>
        <v>6.8895870507499932</v>
      </c>
    </row>
    <row r="158" spans="43:45" x14ac:dyDescent="0.2">
      <c r="AQ158" s="7">
        <v>1992</v>
      </c>
      <c r="AR158" s="7" t="s">
        <v>9</v>
      </c>
      <c r="AS158" s="3">
        <f>M94</f>
        <v>6.4911600432156469</v>
      </c>
    </row>
    <row r="159" spans="43:45" x14ac:dyDescent="0.2">
      <c r="AQ159" s="7">
        <v>1992</v>
      </c>
      <c r="AR159" s="7" t="s">
        <v>10</v>
      </c>
      <c r="AS159" s="3">
        <f>M95</f>
        <v>5.7770737423297192</v>
      </c>
    </row>
    <row r="160" spans="43:45" x14ac:dyDescent="0.2">
      <c r="AQ160" s="7">
        <v>1992</v>
      </c>
      <c r="AR160" s="7" t="s">
        <v>11</v>
      </c>
      <c r="AS160" s="3">
        <f>M96</f>
        <v>7.7076163359456196</v>
      </c>
    </row>
    <row r="161" spans="43:45" x14ac:dyDescent="0.2">
      <c r="AQ161" s="7">
        <v>1992</v>
      </c>
      <c r="AR161" s="7" t="s">
        <v>12</v>
      </c>
      <c r="AS161" s="3">
        <f>M97</f>
        <v>8.4313631804499263</v>
      </c>
    </row>
    <row r="162" spans="43:45" x14ac:dyDescent="0.2">
      <c r="AQ162" s="7">
        <v>1992</v>
      </c>
      <c r="AR162" s="7" t="s">
        <v>13</v>
      </c>
      <c r="AS162" s="3">
        <f>M98</f>
        <v>6.3618909869072002</v>
      </c>
    </row>
    <row r="163" spans="43:45" x14ac:dyDescent="0.2">
      <c r="AQ163" s="7">
        <v>1992</v>
      </c>
      <c r="AR163" s="7" t="s">
        <v>14</v>
      </c>
      <c r="AS163" s="3">
        <f>M99</f>
        <v>6.8893612793410339</v>
      </c>
    </row>
    <row r="164" spans="43:45" x14ac:dyDescent="0.2">
      <c r="AQ164" s="7">
        <v>1992</v>
      </c>
      <c r="AR164" s="7" t="s">
        <v>15</v>
      </c>
      <c r="AS164" s="3">
        <f>M100</f>
        <v>9.186783789671443</v>
      </c>
    </row>
    <row r="165" spans="43:45" x14ac:dyDescent="0.2">
      <c r="AQ165" s="7">
        <v>1992</v>
      </c>
      <c r="AR165" s="7" t="s">
        <v>16</v>
      </c>
      <c r="AS165" s="3">
        <f>M101</f>
        <v>4.618901208336025</v>
      </c>
    </row>
    <row r="166" spans="43:45" x14ac:dyDescent="0.2">
      <c r="AQ166" s="7">
        <v>1992</v>
      </c>
      <c r="AR166" s="7" t="s">
        <v>17</v>
      </c>
      <c r="AS166" s="3">
        <f>M102</f>
        <v>4.5956696106458619</v>
      </c>
    </row>
    <row r="167" spans="43:45" x14ac:dyDescent="0.2">
      <c r="AQ167" s="7">
        <v>1992</v>
      </c>
      <c r="AR167" s="7" t="s">
        <v>18</v>
      </c>
      <c r="AS167" s="3">
        <f>M103</f>
        <v>8.2229350650013107</v>
      </c>
    </row>
    <row r="168" spans="43:45" x14ac:dyDescent="0.2">
      <c r="AQ168" s="7">
        <v>1992</v>
      </c>
      <c r="AR168" s="7" t="s">
        <v>19</v>
      </c>
      <c r="AS168" s="3">
        <f>M104</f>
        <v>7.8413017723080145</v>
      </c>
    </row>
    <row r="169" spans="43:45" x14ac:dyDescent="0.2">
      <c r="AQ169" s="7">
        <v>1992</v>
      </c>
      <c r="AR169" s="7" t="s">
        <v>20</v>
      </c>
      <c r="AS169" s="3">
        <f>M105</f>
        <v>5.767856716636798</v>
      </c>
    </row>
    <row r="170" spans="43:45" x14ac:dyDescent="0.2">
      <c r="AQ170" s="7">
        <v>1992</v>
      </c>
      <c r="AR170" s="7" t="s">
        <v>21</v>
      </c>
      <c r="AS170" s="3">
        <f>M106</f>
        <v>8.6240263377045689</v>
      </c>
    </row>
    <row r="171" spans="43:45" x14ac:dyDescent="0.2">
      <c r="AQ171" s="7">
        <v>1992</v>
      </c>
      <c r="AR171" s="7" t="s">
        <v>22</v>
      </c>
      <c r="AS171" s="3">
        <f>M107</f>
        <v>8.4651004858731795</v>
      </c>
    </row>
    <row r="172" spans="43:45" x14ac:dyDescent="0.2">
      <c r="AQ172" s="7">
        <v>1992</v>
      </c>
      <c r="AR172" s="7" t="s">
        <v>23</v>
      </c>
      <c r="AS172" s="3">
        <f>M108</f>
        <v>6.6395476843426326</v>
      </c>
    </row>
    <row r="173" spans="43:45" x14ac:dyDescent="0.2">
      <c r="AQ173" s="7">
        <v>1992</v>
      </c>
      <c r="AR173" s="7" t="s">
        <v>24</v>
      </c>
      <c r="AS173" s="3">
        <f>M109</f>
        <v>6.7285079952641302</v>
      </c>
    </row>
    <row r="174" spans="43:45" x14ac:dyDescent="0.2">
      <c r="AQ174" s="7">
        <v>1992</v>
      </c>
      <c r="AR174" s="7" t="s">
        <v>25</v>
      </c>
      <c r="AS174" s="3">
        <f>M110</f>
        <v>7.6203630837753389</v>
      </c>
    </row>
    <row r="175" spans="43:45" x14ac:dyDescent="0.2">
      <c r="AQ175" s="7">
        <v>1992</v>
      </c>
      <c r="AR175" s="7" t="s">
        <v>26</v>
      </c>
      <c r="AS175" s="3">
        <f>M111</f>
        <v>8.7477162608452161</v>
      </c>
    </row>
    <row r="176" spans="43:45" x14ac:dyDescent="0.2">
      <c r="AQ176" s="7">
        <v>1992</v>
      </c>
      <c r="AR176" s="7" t="s">
        <v>27</v>
      </c>
      <c r="AS176" s="3">
        <f>M112</f>
        <v>9.1755412501969857</v>
      </c>
    </row>
    <row r="177" spans="43:45" x14ac:dyDescent="0.2">
      <c r="AQ177" s="7">
        <v>1993</v>
      </c>
      <c r="AR177" s="7" t="s">
        <v>7</v>
      </c>
      <c r="AS177" s="3">
        <f>N92</f>
        <v>7.8262645009378256</v>
      </c>
    </row>
    <row r="178" spans="43:45" x14ac:dyDescent="0.2">
      <c r="AQ178" s="7">
        <v>1993</v>
      </c>
      <c r="AR178" s="7" t="s">
        <v>8</v>
      </c>
      <c r="AS178" s="3">
        <f>N93</f>
        <v>7.825425212883431</v>
      </c>
    </row>
    <row r="179" spans="43:45" x14ac:dyDescent="0.2">
      <c r="AQ179" s="7">
        <v>1993</v>
      </c>
      <c r="AR179" s="7" t="s">
        <v>9</v>
      </c>
      <c r="AS179" s="3">
        <f>N94</f>
        <v>7.2693391789854065</v>
      </c>
    </row>
    <row r="180" spans="43:45" x14ac:dyDescent="0.2">
      <c r="AQ180" s="7">
        <v>1993</v>
      </c>
      <c r="AR180" s="7" t="s">
        <v>10</v>
      </c>
      <c r="AS180" s="3">
        <f>N95</f>
        <v>6.813667143397705</v>
      </c>
    </row>
    <row r="181" spans="43:45" x14ac:dyDescent="0.2">
      <c r="AQ181" s="7">
        <v>1993</v>
      </c>
      <c r="AR181" s="7" t="s">
        <v>11</v>
      </c>
      <c r="AS181" s="3">
        <f>N96</f>
        <v>8.6243221237125454</v>
      </c>
    </row>
    <row r="182" spans="43:45" x14ac:dyDescent="0.2">
      <c r="AQ182" s="7">
        <v>1993</v>
      </c>
      <c r="AR182" s="7" t="s">
        <v>12</v>
      </c>
      <c r="AS182" s="3">
        <f>N97</f>
        <v>7.5755497309703737</v>
      </c>
    </row>
    <row r="183" spans="43:45" x14ac:dyDescent="0.2">
      <c r="AQ183" s="7">
        <v>1993</v>
      </c>
      <c r="AR183" s="7" t="s">
        <v>13</v>
      </c>
      <c r="AS183" s="3">
        <f>N98</f>
        <v>6.6985869962966245</v>
      </c>
    </row>
    <row r="184" spans="43:45" x14ac:dyDescent="0.2">
      <c r="AQ184" s="7">
        <v>1993</v>
      </c>
      <c r="AR184" s="7" t="s">
        <v>14</v>
      </c>
      <c r="AS184" s="3">
        <f>N99</f>
        <v>7.8755568295406215</v>
      </c>
    </row>
    <row r="185" spans="43:45" x14ac:dyDescent="0.2">
      <c r="AQ185" s="7">
        <v>1993</v>
      </c>
      <c r="AR185" s="7" t="s">
        <v>15</v>
      </c>
      <c r="AS185" s="3">
        <f>N100</f>
        <v>8.5770117011627978</v>
      </c>
    </row>
    <row r="186" spans="43:45" x14ac:dyDescent="0.2">
      <c r="AQ186" s="7">
        <v>1993</v>
      </c>
      <c r="AR186" s="7" t="s">
        <v>16</v>
      </c>
      <c r="AS186" s="3">
        <f>N101</f>
        <v>6.1531372907034179</v>
      </c>
    </row>
    <row r="187" spans="43:45" x14ac:dyDescent="0.2">
      <c r="AQ187" s="7">
        <v>1993</v>
      </c>
      <c r="AR187" s="7" t="s">
        <v>17</v>
      </c>
      <c r="AS187" s="3">
        <f>N102</f>
        <v>5.4726636115255634</v>
      </c>
    </row>
    <row r="188" spans="43:45" x14ac:dyDescent="0.2">
      <c r="AQ188" s="7">
        <v>1993</v>
      </c>
      <c r="AR188" s="7" t="s">
        <v>18</v>
      </c>
      <c r="AS188" s="3">
        <f>N103</f>
        <v>7.9227729431805081</v>
      </c>
    </row>
    <row r="189" spans="43:45" x14ac:dyDescent="0.2">
      <c r="AQ189" s="7">
        <v>1993</v>
      </c>
      <c r="AR189" s="7" t="s">
        <v>19</v>
      </c>
      <c r="AS189" s="3">
        <f>N104</f>
        <v>7.4032511741275719</v>
      </c>
    </row>
    <row r="190" spans="43:45" x14ac:dyDescent="0.2">
      <c r="AQ190" s="7">
        <v>1993</v>
      </c>
      <c r="AR190" s="7" t="s">
        <v>20</v>
      </c>
      <c r="AS190" s="3">
        <f>N105</f>
        <v>6.4212831686831038</v>
      </c>
    </row>
    <row r="191" spans="43:45" x14ac:dyDescent="0.2">
      <c r="AQ191" s="7">
        <v>1993</v>
      </c>
      <c r="AR191" s="7" t="s">
        <v>21</v>
      </c>
      <c r="AS191" s="3">
        <f>N106</f>
        <v>8.7010440260969215</v>
      </c>
    </row>
    <row r="192" spans="43:45" x14ac:dyDescent="0.2">
      <c r="AQ192" s="7">
        <v>1993</v>
      </c>
      <c r="AR192" s="7" t="s">
        <v>22</v>
      </c>
      <c r="AS192" s="3">
        <f>N107</f>
        <v>9.0460750387234921</v>
      </c>
    </row>
    <row r="193" spans="43:45" x14ac:dyDescent="0.2">
      <c r="AQ193" s="7">
        <v>1993</v>
      </c>
      <c r="AR193" s="7" t="s">
        <v>23</v>
      </c>
      <c r="AS193" s="3">
        <f>N108</f>
        <v>7.3888758779431898</v>
      </c>
    </row>
    <row r="194" spans="43:45" x14ac:dyDescent="0.2">
      <c r="AQ194" s="7">
        <v>1993</v>
      </c>
      <c r="AR194" s="7" t="s">
        <v>24</v>
      </c>
      <c r="AS194" s="3">
        <f>N109</f>
        <v>7.3907940678778816</v>
      </c>
    </row>
    <row r="195" spans="43:45" x14ac:dyDescent="0.2">
      <c r="AQ195" s="7">
        <v>1993</v>
      </c>
      <c r="AR195" s="7" t="s">
        <v>25</v>
      </c>
      <c r="AS195" s="3">
        <f>N110</f>
        <v>7.9375034257131762</v>
      </c>
    </row>
    <row r="196" spans="43:45" x14ac:dyDescent="0.2">
      <c r="AQ196" s="7">
        <v>1993</v>
      </c>
      <c r="AR196" s="7" t="s">
        <v>26</v>
      </c>
      <c r="AS196" s="3">
        <f>N111</f>
        <v>9.2772334273980199</v>
      </c>
    </row>
    <row r="197" spans="43:45" x14ac:dyDescent="0.2">
      <c r="AQ197" s="7">
        <v>1993</v>
      </c>
      <c r="AR197" s="7" t="s">
        <v>27</v>
      </c>
      <c r="AS197" s="3">
        <f>N112</f>
        <v>7.8838349009601068</v>
      </c>
    </row>
    <row r="198" spans="43:45" x14ac:dyDescent="0.2">
      <c r="AQ198" s="7">
        <v>1994</v>
      </c>
      <c r="AR198" s="7" t="s">
        <v>7</v>
      </c>
      <c r="AS198" s="3">
        <f>O92</f>
        <v>7.15</v>
      </c>
    </row>
    <row r="199" spans="43:45" x14ac:dyDescent="0.2">
      <c r="AQ199" s="7">
        <v>1994</v>
      </c>
      <c r="AR199" s="7" t="s">
        <v>8</v>
      </c>
      <c r="AS199" s="3">
        <f>O93</f>
        <v>6.87</v>
      </c>
    </row>
    <row r="200" spans="43:45" x14ac:dyDescent="0.2">
      <c r="AQ200" s="7">
        <v>1994</v>
      </c>
      <c r="AR200" s="7" t="s">
        <v>9</v>
      </c>
      <c r="AS200" s="3">
        <f>O94</f>
        <v>5.77</v>
      </c>
    </row>
    <row r="201" spans="43:45" x14ac:dyDescent="0.2">
      <c r="AQ201" s="7">
        <v>1994</v>
      </c>
      <c r="AR201" s="7" t="s">
        <v>10</v>
      </c>
      <c r="AS201" s="3">
        <f>O95</f>
        <v>5.77</v>
      </c>
    </row>
    <row r="202" spans="43:45" x14ac:dyDescent="0.2">
      <c r="AQ202" s="7">
        <v>1994</v>
      </c>
      <c r="AR202" s="7" t="s">
        <v>11</v>
      </c>
      <c r="AS202" s="3">
        <f>O96</f>
        <v>8.01</v>
      </c>
    </row>
    <row r="203" spans="43:45" x14ac:dyDescent="0.2">
      <c r="AQ203" s="7">
        <v>1994</v>
      </c>
      <c r="AR203" s="7" t="s">
        <v>12</v>
      </c>
      <c r="AS203" s="3">
        <f>O97</f>
        <v>8.36</v>
      </c>
    </row>
    <row r="204" spans="43:45" x14ac:dyDescent="0.2">
      <c r="AQ204" s="7">
        <v>1994</v>
      </c>
      <c r="AR204" s="7" t="s">
        <v>13</v>
      </c>
      <c r="AS204" s="3">
        <f>O98</f>
        <v>6.56</v>
      </c>
    </row>
    <row r="205" spans="43:45" x14ac:dyDescent="0.2">
      <c r="AQ205" s="7">
        <v>1994</v>
      </c>
      <c r="AR205" s="7" t="s">
        <v>14</v>
      </c>
      <c r="AS205" s="3">
        <f>O99</f>
        <v>7.18</v>
      </c>
    </row>
    <row r="206" spans="43:45" x14ac:dyDescent="0.2">
      <c r="AQ206" s="7">
        <v>1994</v>
      </c>
      <c r="AR206" s="7" t="s">
        <v>15</v>
      </c>
      <c r="AS206" s="3">
        <f>O100</f>
        <v>8.4600000000000009</v>
      </c>
    </row>
    <row r="207" spans="43:45" x14ac:dyDescent="0.2">
      <c r="AQ207" s="7">
        <v>1994</v>
      </c>
      <c r="AR207" s="7" t="s">
        <v>16</v>
      </c>
      <c r="AS207" s="3">
        <f>O101</f>
        <v>5.45</v>
      </c>
    </row>
    <row r="208" spans="43:45" x14ac:dyDescent="0.2">
      <c r="AQ208" s="7">
        <v>1994</v>
      </c>
      <c r="AR208" s="7" t="s">
        <v>17</v>
      </c>
      <c r="AS208" s="3">
        <f>O102</f>
        <v>4.71</v>
      </c>
    </row>
    <row r="209" spans="43:45" x14ac:dyDescent="0.2">
      <c r="AQ209" s="7">
        <v>1994</v>
      </c>
      <c r="AR209" s="7" t="s">
        <v>18</v>
      </c>
      <c r="AS209" s="3">
        <f>O103</f>
        <v>8.61</v>
      </c>
    </row>
    <row r="210" spans="43:45" x14ac:dyDescent="0.2">
      <c r="AQ210" s="7">
        <v>1994</v>
      </c>
      <c r="AR210" s="7" t="s">
        <v>19</v>
      </c>
      <c r="AS210" s="3">
        <f>O104</f>
        <v>7.4</v>
      </c>
    </row>
    <row r="211" spans="43:45" x14ac:dyDescent="0.2">
      <c r="AQ211" s="7">
        <v>1994</v>
      </c>
      <c r="AR211" s="7" t="s">
        <v>20</v>
      </c>
      <c r="AS211" s="3">
        <f>O105</f>
        <v>7</v>
      </c>
    </row>
    <row r="212" spans="43:45" x14ac:dyDescent="0.2">
      <c r="AQ212" s="7">
        <v>1994</v>
      </c>
      <c r="AR212" s="7" t="s">
        <v>21</v>
      </c>
      <c r="AS212" s="3">
        <f>O106</f>
        <v>9.4499999999999993</v>
      </c>
    </row>
    <row r="213" spans="43:45" x14ac:dyDescent="0.2">
      <c r="AQ213" s="7">
        <v>1994</v>
      </c>
      <c r="AR213" s="7" t="s">
        <v>22</v>
      </c>
      <c r="AS213" s="3">
        <f>O107</f>
        <v>10.02</v>
      </c>
    </row>
    <row r="214" spans="43:45" x14ac:dyDescent="0.2">
      <c r="AQ214" s="7">
        <v>1994</v>
      </c>
      <c r="AR214" s="7" t="s">
        <v>23</v>
      </c>
      <c r="AS214" s="3">
        <f>O108</f>
        <v>5.5270000000000001</v>
      </c>
    </row>
    <row r="215" spans="43:45" x14ac:dyDescent="0.2">
      <c r="AQ215" s="7">
        <v>1994</v>
      </c>
      <c r="AR215" s="7" t="s">
        <v>24</v>
      </c>
      <c r="AS215" s="3">
        <f>O109</f>
        <v>6.28</v>
      </c>
    </row>
    <row r="216" spans="43:45" x14ac:dyDescent="0.2">
      <c r="AQ216" s="7">
        <v>1994</v>
      </c>
      <c r="AR216" s="7" t="s">
        <v>25</v>
      </c>
      <c r="AS216" s="3">
        <f>O110</f>
        <v>8.67</v>
      </c>
    </row>
    <row r="217" spans="43:45" x14ac:dyDescent="0.2">
      <c r="AQ217" s="7">
        <v>1994</v>
      </c>
      <c r="AR217" s="7" t="s">
        <v>26</v>
      </c>
      <c r="AS217" s="3">
        <f>O111</f>
        <v>9.42</v>
      </c>
    </row>
    <row r="218" spans="43:45" x14ac:dyDescent="0.2">
      <c r="AQ218" s="7">
        <v>1994</v>
      </c>
      <c r="AR218" s="7" t="s">
        <v>27</v>
      </c>
      <c r="AS218" s="3">
        <f>O112</f>
        <v>7.38</v>
      </c>
    </row>
    <row r="219" spans="43:45" x14ac:dyDescent="0.2">
      <c r="AQ219" s="7">
        <v>1995</v>
      </c>
      <c r="AR219" s="7" t="s">
        <v>7</v>
      </c>
      <c r="AS219" s="3">
        <f>P92</f>
        <v>6.7226498019675249</v>
      </c>
    </row>
    <row r="220" spans="43:45" x14ac:dyDescent="0.2">
      <c r="AQ220" s="7">
        <v>1995</v>
      </c>
      <c r="AR220" s="7" t="s">
        <v>8</v>
      </c>
      <c r="AS220" s="3">
        <f>P93</f>
        <v>6.5304647884313098</v>
      </c>
    </row>
    <row r="221" spans="43:45" x14ac:dyDescent="0.2">
      <c r="AQ221" s="7">
        <v>1995</v>
      </c>
      <c r="AR221" s="7" t="s">
        <v>9</v>
      </c>
      <c r="AS221" s="3">
        <f>P94</f>
        <v>5.7294900040345631</v>
      </c>
    </row>
    <row r="222" spans="43:45" x14ac:dyDescent="0.2">
      <c r="AQ222" s="7">
        <v>1995</v>
      </c>
      <c r="AR222" s="7" t="s">
        <v>10</v>
      </c>
      <c r="AS222" s="3">
        <f>P95</f>
        <v>6.2619088513564449</v>
      </c>
    </row>
    <row r="223" spans="43:45" x14ac:dyDescent="0.2">
      <c r="AQ223" s="7">
        <v>1995</v>
      </c>
      <c r="AR223" s="7" t="s">
        <v>11</v>
      </c>
      <c r="AS223" s="3">
        <f>P96</f>
        <v>7.1583734504137499</v>
      </c>
    </row>
    <row r="224" spans="43:45" x14ac:dyDescent="0.2">
      <c r="AQ224" s="7">
        <v>1995</v>
      </c>
      <c r="AR224" s="7" t="s">
        <v>12</v>
      </c>
      <c r="AS224" s="3">
        <f>P97</f>
        <v>6.7345755148400128</v>
      </c>
    </row>
    <row r="225" spans="43:45" x14ac:dyDescent="0.2">
      <c r="AQ225" s="7">
        <v>1995</v>
      </c>
      <c r="AR225" s="7" t="s">
        <v>13</v>
      </c>
      <c r="AS225" s="3">
        <f>P98</f>
        <v>5.9640583069761917</v>
      </c>
    </row>
    <row r="226" spans="43:45" x14ac:dyDescent="0.2">
      <c r="AQ226" s="7">
        <v>1995</v>
      </c>
      <c r="AR226" s="7" t="s">
        <v>14</v>
      </c>
      <c r="AS226" s="3">
        <f>P99</f>
        <v>6.8421585403617362</v>
      </c>
    </row>
    <row r="227" spans="43:45" x14ac:dyDescent="0.2">
      <c r="AQ227" s="7">
        <v>1995</v>
      </c>
      <c r="AR227" s="7" t="s">
        <v>15</v>
      </c>
      <c r="AS227" s="3">
        <f>P100</f>
        <v>7.2278782632982423</v>
      </c>
    </row>
    <row r="228" spans="43:45" x14ac:dyDescent="0.2">
      <c r="AQ228" s="7">
        <v>1995</v>
      </c>
      <c r="AR228" s="7" t="s">
        <v>16</v>
      </c>
      <c r="AS228" s="3">
        <f>P101</f>
        <v>5.0817175827658678</v>
      </c>
    </row>
    <row r="229" spans="43:45" x14ac:dyDescent="0.2">
      <c r="AQ229" s="7">
        <v>1995</v>
      </c>
      <c r="AR229" s="7" t="s">
        <v>17</v>
      </c>
      <c r="AS229" s="3">
        <f>P102</f>
        <v>4.58487097984424</v>
      </c>
    </row>
    <row r="230" spans="43:45" x14ac:dyDescent="0.2">
      <c r="AQ230" s="7">
        <v>1995</v>
      </c>
      <c r="AR230" s="7" t="s">
        <v>18</v>
      </c>
      <c r="AS230" s="3">
        <f>P103</f>
        <v>7.2886923308059526</v>
      </c>
    </row>
    <row r="231" spans="43:45" x14ac:dyDescent="0.2">
      <c r="AQ231" s="7">
        <v>1995</v>
      </c>
      <c r="AR231" s="7" t="s">
        <v>19</v>
      </c>
      <c r="AS231" s="3">
        <f>P104</f>
        <v>6.5297468256580924</v>
      </c>
    </row>
    <row r="232" spans="43:45" x14ac:dyDescent="0.2">
      <c r="AQ232" s="7">
        <v>1995</v>
      </c>
      <c r="AR232" s="7" t="s">
        <v>20</v>
      </c>
      <c r="AS232" s="3">
        <f>P105</f>
        <v>6.2753359326028786</v>
      </c>
    </row>
    <row r="233" spans="43:45" x14ac:dyDescent="0.2">
      <c r="AQ233" s="7">
        <v>1995</v>
      </c>
      <c r="AR233" s="7" t="s">
        <v>21</v>
      </c>
      <c r="AS233" s="3">
        <f>P106</f>
        <v>7.9441305120540164</v>
      </c>
    </row>
    <row r="234" spans="43:45" x14ac:dyDescent="0.2">
      <c r="AQ234" s="7">
        <v>1995</v>
      </c>
      <c r="AR234" s="7" t="s">
        <v>22</v>
      </c>
      <c r="AS234" s="3">
        <f>P107</f>
        <v>8.188637905926047</v>
      </c>
    </row>
    <row r="235" spans="43:45" x14ac:dyDescent="0.2">
      <c r="AQ235" s="7">
        <v>1995</v>
      </c>
      <c r="AR235" s="7" t="s">
        <v>23</v>
      </c>
      <c r="AS235" s="3">
        <f>P108</f>
        <v>6.0277942089446883</v>
      </c>
    </row>
    <row r="236" spans="43:45" x14ac:dyDescent="0.2">
      <c r="AQ236" s="7">
        <v>1995</v>
      </c>
      <c r="AR236" s="7" t="s">
        <v>24</v>
      </c>
      <c r="AS236" s="3">
        <f>P109</f>
        <v>6.4340446733656238</v>
      </c>
    </row>
    <row r="237" spans="43:45" x14ac:dyDescent="0.2">
      <c r="AQ237" s="7">
        <v>1995</v>
      </c>
      <c r="AR237" s="7" t="s">
        <v>25</v>
      </c>
      <c r="AS237" s="3">
        <f>P110</f>
        <v>7.3268199827591847</v>
      </c>
    </row>
    <row r="238" spans="43:45" x14ac:dyDescent="0.2">
      <c r="AQ238" s="7">
        <v>1995</v>
      </c>
      <c r="AR238" s="7" t="s">
        <v>26</v>
      </c>
      <c r="AS238" s="3">
        <f>P111</f>
        <v>8.0767898675674701</v>
      </c>
    </row>
    <row r="239" spans="43:45" x14ac:dyDescent="0.2">
      <c r="AQ239" s="7">
        <v>1995</v>
      </c>
      <c r="AR239" s="7" t="s">
        <v>27</v>
      </c>
      <c r="AS239" s="3">
        <f>P112</f>
        <v>7.2514235667277482</v>
      </c>
    </row>
    <row r="240" spans="43:45" x14ac:dyDescent="0.2">
      <c r="AQ240" s="7">
        <v>1996</v>
      </c>
      <c r="AR240" s="7" t="s">
        <v>7</v>
      </c>
      <c r="AS240" s="3">
        <f>Q92</f>
        <v>8.1535238716377538</v>
      </c>
    </row>
    <row r="241" spans="43:45" x14ac:dyDescent="0.2">
      <c r="AQ241" s="7">
        <v>1996</v>
      </c>
      <c r="AR241" s="7" t="s">
        <v>8</v>
      </c>
      <c r="AS241" s="3">
        <f>Q93</f>
        <v>8.2423269881585792</v>
      </c>
    </row>
    <row r="242" spans="43:45" x14ac:dyDescent="0.2">
      <c r="AQ242" s="7">
        <v>1996</v>
      </c>
      <c r="AR242" s="7" t="s">
        <v>9</v>
      </c>
      <c r="AS242" s="3">
        <f>Q94</f>
        <v>7.6450747248590076</v>
      </c>
    </row>
    <row r="243" spans="43:45" x14ac:dyDescent="0.2">
      <c r="AQ243" s="7">
        <v>1996</v>
      </c>
      <c r="AR243" s="7" t="s">
        <v>10</v>
      </c>
      <c r="AS243" s="3">
        <f>Q95</f>
        <v>8.6721481798957996</v>
      </c>
    </row>
    <row r="244" spans="43:45" x14ac:dyDescent="0.2">
      <c r="AQ244" s="7">
        <v>1996</v>
      </c>
      <c r="AR244" s="7" t="s">
        <v>11</v>
      </c>
      <c r="AS244" s="3">
        <f>Q96</f>
        <v>8.4007367979662853</v>
      </c>
    </row>
    <row r="245" spans="43:45" x14ac:dyDescent="0.2">
      <c r="AQ245" s="7">
        <v>1996</v>
      </c>
      <c r="AR245" s="7" t="s">
        <v>12</v>
      </c>
      <c r="AS245" s="3">
        <f>Q97</f>
        <v>6.6083163734022996</v>
      </c>
    </row>
    <row r="246" spans="43:45" x14ac:dyDescent="0.2">
      <c r="AQ246" s="7">
        <v>1996</v>
      </c>
      <c r="AR246" s="7" t="s">
        <v>13</v>
      </c>
      <c r="AS246" s="3">
        <f>Q98</f>
        <v>7.0583204775348376</v>
      </c>
    </row>
    <row r="247" spans="43:45" x14ac:dyDescent="0.2">
      <c r="AQ247" s="7">
        <v>1996</v>
      </c>
      <c r="AR247" s="7" t="s">
        <v>14</v>
      </c>
      <c r="AS247" s="3">
        <f>Q99</f>
        <v>8.4704856059732876</v>
      </c>
    </row>
    <row r="248" spans="43:45" x14ac:dyDescent="0.2">
      <c r="AQ248" s="7">
        <v>1996</v>
      </c>
      <c r="AR248" s="7" t="s">
        <v>15</v>
      </c>
      <c r="AS248" s="3">
        <f>Q100</f>
        <v>7.8333479608625467</v>
      </c>
    </row>
    <row r="249" spans="43:45" x14ac:dyDescent="0.2">
      <c r="AQ249" s="7">
        <v>1996</v>
      </c>
      <c r="AR249" s="7" t="s">
        <v>16</v>
      </c>
      <c r="AS249" s="3">
        <f>Q101</f>
        <v>6.6154079694425167</v>
      </c>
    </row>
    <row r="250" spans="43:45" x14ac:dyDescent="0.2">
      <c r="AQ250" s="7">
        <v>1996</v>
      </c>
      <c r="AR250" s="7" t="s">
        <v>17</v>
      </c>
      <c r="AS250" s="3">
        <f>Q102</f>
        <v>5.8599137086580582</v>
      </c>
    </row>
    <row r="251" spans="43:45" x14ac:dyDescent="0.2">
      <c r="AQ251" s="7">
        <v>1996</v>
      </c>
      <c r="AR251" s="7" t="s">
        <v>18</v>
      </c>
      <c r="AS251" s="3">
        <f>Q103</f>
        <v>7.6914663469899907</v>
      </c>
    </row>
    <row r="252" spans="43:45" x14ac:dyDescent="0.2">
      <c r="AQ252" s="7">
        <v>1996</v>
      </c>
      <c r="AR252" s="7" t="s">
        <v>19</v>
      </c>
      <c r="AS252" s="3">
        <f>Q104</f>
        <v>7.3568387137783304</v>
      </c>
    </row>
    <row r="253" spans="43:45" x14ac:dyDescent="0.2">
      <c r="AQ253" s="7">
        <v>1996</v>
      </c>
      <c r="AR253" s="7" t="s">
        <v>20</v>
      </c>
      <c r="AS253" s="3">
        <f>Q105</f>
        <v>7.0838512369583677</v>
      </c>
    </row>
    <row r="254" spans="43:45" x14ac:dyDescent="0.2">
      <c r="AQ254" s="7">
        <v>1996</v>
      </c>
      <c r="AR254" s="7" t="s">
        <v>21</v>
      </c>
      <c r="AS254" s="3">
        <f>Q106</f>
        <v>8.2620627840280498</v>
      </c>
    </row>
    <row r="255" spans="43:45" x14ac:dyDescent="0.2">
      <c r="AQ255" s="7">
        <v>1996</v>
      </c>
      <c r="AR255" s="7" t="s">
        <v>22</v>
      </c>
      <c r="AS255" s="3">
        <f>Q107</f>
        <v>8.1975162847505452</v>
      </c>
    </row>
    <row r="256" spans="43:45" x14ac:dyDescent="0.2">
      <c r="AQ256" s="7">
        <v>1996</v>
      </c>
      <c r="AR256" s="7" t="s">
        <v>23</v>
      </c>
      <c r="AS256" s="3">
        <f>Q108</f>
        <v>8.7749217116776848</v>
      </c>
    </row>
    <row r="257" spans="43:45" x14ac:dyDescent="0.2">
      <c r="AQ257" s="7">
        <v>1996</v>
      </c>
      <c r="AR257" s="7" t="s">
        <v>24</v>
      </c>
      <c r="AS257" s="3">
        <f>Q109</f>
        <v>8.4832351948689801</v>
      </c>
    </row>
    <row r="258" spans="43:45" x14ac:dyDescent="0.2">
      <c r="AQ258" s="7">
        <v>1996</v>
      </c>
      <c r="AR258" s="7" t="s">
        <v>25</v>
      </c>
      <c r="AS258" s="3">
        <f>Q110</f>
        <v>7.7233011588405276</v>
      </c>
    </row>
    <row r="259" spans="43:45" x14ac:dyDescent="0.2">
      <c r="AQ259" s="7">
        <v>1996</v>
      </c>
      <c r="AR259" s="7" t="s">
        <v>26</v>
      </c>
      <c r="AS259" s="3">
        <f>Q111</f>
        <v>8.6847773225760783</v>
      </c>
    </row>
    <row r="260" spans="43:45" x14ac:dyDescent="0.2">
      <c r="AQ260" s="7">
        <v>1996</v>
      </c>
      <c r="AR260" s="7" t="s">
        <v>27</v>
      </c>
      <c r="AS260" s="3">
        <f>Q112</f>
        <v>9.1795287716956544</v>
      </c>
    </row>
    <row r="261" spans="43:45" x14ac:dyDescent="0.2">
      <c r="AQ261" s="7">
        <v>1997</v>
      </c>
      <c r="AR261" s="7" t="s">
        <v>7</v>
      </c>
      <c r="AS261" s="3">
        <f>R92</f>
        <v>8.5911148644126616</v>
      </c>
    </row>
    <row r="262" spans="43:45" x14ac:dyDescent="0.2">
      <c r="AQ262" s="7">
        <v>1997</v>
      </c>
      <c r="AR262" s="7" t="s">
        <v>8</v>
      </c>
      <c r="AS262" s="3">
        <f>R93</f>
        <v>8.254931584968551</v>
      </c>
    </row>
    <row r="263" spans="43:45" x14ac:dyDescent="0.2">
      <c r="AQ263" s="7">
        <v>1997</v>
      </c>
      <c r="AR263" s="7" t="s">
        <v>9</v>
      </c>
      <c r="AS263" s="3">
        <f>R94</f>
        <v>7.4017988131287655</v>
      </c>
    </row>
    <row r="264" spans="43:45" x14ac:dyDescent="0.2">
      <c r="AQ264" s="7">
        <v>1997</v>
      </c>
      <c r="AR264" s="7" t="s">
        <v>10</v>
      </c>
      <c r="AS264" s="3">
        <f>R95</f>
        <v>9.1471704459502696</v>
      </c>
    </row>
    <row r="265" spans="43:45" x14ac:dyDescent="0.2">
      <c r="AQ265" s="7">
        <v>1997</v>
      </c>
      <c r="AR265" s="7" t="s">
        <v>11</v>
      </c>
      <c r="AS265" s="3">
        <f>R96</f>
        <v>8.3578821098543425</v>
      </c>
    </row>
    <row r="266" spans="43:45" x14ac:dyDescent="0.2">
      <c r="AQ266" s="7">
        <v>1997</v>
      </c>
      <c r="AR266" s="7" t="s">
        <v>12</v>
      </c>
      <c r="AS266" s="3">
        <f>R97</f>
        <v>8.5981290680184141</v>
      </c>
    </row>
    <row r="267" spans="43:45" x14ac:dyDescent="0.2">
      <c r="AQ267" s="7">
        <v>1997</v>
      </c>
      <c r="AR267" s="7" t="s">
        <v>13</v>
      </c>
      <c r="AS267" s="3">
        <f>R98</f>
        <v>7.9596034607161235</v>
      </c>
    </row>
    <row r="268" spans="43:45" x14ac:dyDescent="0.2">
      <c r="AQ268" s="7">
        <v>1997</v>
      </c>
      <c r="AR268" s="7" t="s">
        <v>14</v>
      </c>
      <c r="AS268" s="3">
        <f>R99</f>
        <v>8.6207959317634408</v>
      </c>
    </row>
    <row r="269" spans="43:45" x14ac:dyDescent="0.2">
      <c r="AQ269" s="7">
        <v>1997</v>
      </c>
      <c r="AR269" s="7" t="s">
        <v>15</v>
      </c>
      <c r="AS269" s="3">
        <f>R100</f>
        <v>9.335241877272745</v>
      </c>
    </row>
    <row r="270" spans="43:45" x14ac:dyDescent="0.2">
      <c r="AQ270" s="7">
        <v>1997</v>
      </c>
      <c r="AR270" s="7" t="s">
        <v>16</v>
      </c>
      <c r="AS270" s="3">
        <f>R101</f>
        <v>6.0499698347298265</v>
      </c>
    </row>
    <row r="271" spans="43:45" x14ac:dyDescent="0.2">
      <c r="AQ271" s="7">
        <v>1997</v>
      </c>
      <c r="AR271" s="7" t="s">
        <v>17</v>
      </c>
      <c r="AS271" s="3">
        <f>R102</f>
        <v>5.58964493403594</v>
      </c>
    </row>
    <row r="272" spans="43:45" x14ac:dyDescent="0.2">
      <c r="AQ272" s="7">
        <v>1997</v>
      </c>
      <c r="AR272" s="7" t="s">
        <v>18</v>
      </c>
      <c r="AS272" s="3">
        <f>R103</f>
        <v>9.5365365817556889</v>
      </c>
    </row>
    <row r="273" spans="43:45" x14ac:dyDescent="0.2">
      <c r="AQ273" s="7">
        <v>1997</v>
      </c>
      <c r="AR273" s="7" t="s">
        <v>19</v>
      </c>
      <c r="AS273" s="3">
        <f>R104</f>
        <v>8.9931355180328989</v>
      </c>
    </row>
    <row r="274" spans="43:45" x14ac:dyDescent="0.2">
      <c r="AQ274" s="7">
        <v>1997</v>
      </c>
      <c r="AR274" s="7" t="s">
        <v>20</v>
      </c>
      <c r="AS274" s="3">
        <f>R105</f>
        <v>8.1308649268309239</v>
      </c>
    </row>
    <row r="275" spans="43:45" x14ac:dyDescent="0.2">
      <c r="AQ275" s="7">
        <v>1997</v>
      </c>
      <c r="AR275" s="7" t="s">
        <v>21</v>
      </c>
      <c r="AS275" s="3">
        <f>R106</f>
        <v>9.6985894234923009</v>
      </c>
    </row>
    <row r="276" spans="43:45" x14ac:dyDescent="0.2">
      <c r="AQ276" s="7">
        <v>1997</v>
      </c>
      <c r="AR276" s="7" t="s">
        <v>22</v>
      </c>
      <c r="AS276" s="3">
        <f>R107</f>
        <v>9.0302646365945698</v>
      </c>
    </row>
    <row r="277" spans="43:45" x14ac:dyDescent="0.2">
      <c r="AQ277" s="7">
        <v>1997</v>
      </c>
      <c r="AR277" s="7" t="s">
        <v>23</v>
      </c>
      <c r="AS277" s="3">
        <f>R108</f>
        <v>9.0428642987052914</v>
      </c>
    </row>
    <row r="278" spans="43:45" x14ac:dyDescent="0.2">
      <c r="AQ278" s="7">
        <v>1997</v>
      </c>
      <c r="AR278" s="7" t="s">
        <v>24</v>
      </c>
      <c r="AS278" s="3">
        <f>R109</f>
        <v>8.9267075933357454</v>
      </c>
    </row>
    <row r="279" spans="43:45" x14ac:dyDescent="0.2">
      <c r="AQ279" s="7">
        <v>1997</v>
      </c>
      <c r="AR279" s="7" t="s">
        <v>25</v>
      </c>
      <c r="AS279" s="3">
        <f>R110</f>
        <v>8.9404197011972304</v>
      </c>
    </row>
    <row r="280" spans="43:45" x14ac:dyDescent="0.2">
      <c r="AQ280" s="7">
        <v>1997</v>
      </c>
      <c r="AR280" s="7" t="s">
        <v>26</v>
      </c>
      <c r="AS280" s="3">
        <f>R111</f>
        <v>9.257292092645379</v>
      </c>
    </row>
    <row r="281" spans="43:45" x14ac:dyDescent="0.2">
      <c r="AQ281" s="7">
        <v>1997</v>
      </c>
      <c r="AR281" s="7" t="s">
        <v>27</v>
      </c>
      <c r="AS281" s="3">
        <f>R112</f>
        <v>12.357317152361137</v>
      </c>
    </row>
    <row r="282" spans="43:45" x14ac:dyDescent="0.2">
      <c r="AQ282" s="7">
        <v>1998</v>
      </c>
      <c r="AR282" s="7" t="s">
        <v>7</v>
      </c>
      <c r="AS282" s="3">
        <f>S92</f>
        <v>7.47</v>
      </c>
    </row>
    <row r="283" spans="43:45" x14ac:dyDescent="0.2">
      <c r="AQ283" s="7">
        <v>1998</v>
      </c>
      <c r="AR283" s="7" t="s">
        <v>8</v>
      </c>
      <c r="AS283" s="3">
        <f>S93</f>
        <v>6.77</v>
      </c>
    </row>
    <row r="284" spans="43:45" x14ac:dyDescent="0.2">
      <c r="AQ284" s="7">
        <v>1998</v>
      </c>
      <c r="AR284" s="7" t="s">
        <v>9</v>
      </c>
      <c r="AS284" s="3">
        <f>S94</f>
        <v>5.93</v>
      </c>
    </row>
    <row r="285" spans="43:45" x14ac:dyDescent="0.2">
      <c r="AQ285" s="7">
        <v>1998</v>
      </c>
      <c r="AR285" s="7" t="s">
        <v>10</v>
      </c>
      <c r="AS285" s="3">
        <f>S95</f>
        <v>8.35</v>
      </c>
    </row>
    <row r="286" spans="43:45" x14ac:dyDescent="0.2">
      <c r="AQ286" s="7">
        <v>1998</v>
      </c>
      <c r="AR286" s="7" t="s">
        <v>11</v>
      </c>
      <c r="AS286" s="3">
        <f>S96</f>
        <v>6.62</v>
      </c>
    </row>
    <row r="287" spans="43:45" x14ac:dyDescent="0.2">
      <c r="AQ287" s="7">
        <v>1998</v>
      </c>
      <c r="AR287" s="7" t="s">
        <v>12</v>
      </c>
      <c r="AS287" s="3">
        <f>S97</f>
        <v>8.25</v>
      </c>
    </row>
    <row r="288" spans="43:45" x14ac:dyDescent="0.2">
      <c r="AQ288" s="7">
        <v>1998</v>
      </c>
      <c r="AR288" s="7" t="s">
        <v>13</v>
      </c>
      <c r="AS288" s="3">
        <f>S98</f>
        <v>7.18</v>
      </c>
    </row>
    <row r="289" spans="43:45" x14ac:dyDescent="0.2">
      <c r="AQ289" s="7">
        <v>1998</v>
      </c>
      <c r="AR289" s="7" t="s">
        <v>14</v>
      </c>
      <c r="AS289" s="3">
        <f>S99</f>
        <v>7.28</v>
      </c>
    </row>
    <row r="290" spans="43:45" x14ac:dyDescent="0.2">
      <c r="AQ290" s="7">
        <v>1998</v>
      </c>
      <c r="AR290" s="7" t="s">
        <v>15</v>
      </c>
      <c r="AS290" s="3">
        <f>S100</f>
        <v>8.6</v>
      </c>
    </row>
    <row r="291" spans="43:45" x14ac:dyDescent="0.2">
      <c r="AQ291" s="7">
        <v>1998</v>
      </c>
      <c r="AR291" s="7" t="s">
        <v>16</v>
      </c>
      <c r="AS291" s="3">
        <f>S101</f>
        <v>4.29</v>
      </c>
    </row>
    <row r="292" spans="43:45" x14ac:dyDescent="0.2">
      <c r="AQ292" s="7">
        <v>1998</v>
      </c>
      <c r="AR292" s="7" t="s">
        <v>17</v>
      </c>
      <c r="AS292" s="3">
        <f>S102</f>
        <v>4.4400000000000004</v>
      </c>
    </row>
    <row r="293" spans="43:45" x14ac:dyDescent="0.2">
      <c r="AQ293" s="7">
        <v>1998</v>
      </c>
      <c r="AR293" s="7" t="s">
        <v>18</v>
      </c>
      <c r="AS293" s="3">
        <f>S103</f>
        <v>9.06</v>
      </c>
    </row>
    <row r="294" spans="43:45" x14ac:dyDescent="0.2">
      <c r="AQ294" s="7">
        <v>1998</v>
      </c>
      <c r="AR294" s="7" t="s">
        <v>19</v>
      </c>
      <c r="AS294" s="3">
        <f>S104</f>
        <v>8.57</v>
      </c>
    </row>
    <row r="295" spans="43:45" x14ac:dyDescent="0.2">
      <c r="AQ295" s="7">
        <v>1998</v>
      </c>
      <c r="AR295" s="7" t="s">
        <v>20</v>
      </c>
      <c r="AS295" s="3">
        <f>S105</f>
        <v>7.5</v>
      </c>
    </row>
    <row r="296" spans="43:45" x14ac:dyDescent="0.2">
      <c r="AQ296" s="7">
        <v>1998</v>
      </c>
      <c r="AR296" s="7" t="s">
        <v>21</v>
      </c>
      <c r="AS296" s="3">
        <f>S106</f>
        <v>8.83</v>
      </c>
    </row>
    <row r="297" spans="43:45" x14ac:dyDescent="0.2">
      <c r="AQ297" s="7">
        <v>1998</v>
      </c>
      <c r="AR297" s="7" t="s">
        <v>22</v>
      </c>
      <c r="AS297" s="3">
        <f>S107</f>
        <v>7.65</v>
      </c>
    </row>
    <row r="298" spans="43:45" x14ac:dyDescent="0.2">
      <c r="AQ298" s="7">
        <v>1998</v>
      </c>
      <c r="AR298" s="7" t="s">
        <v>23</v>
      </c>
      <c r="AS298" s="3">
        <f>S108</f>
        <v>7.9</v>
      </c>
    </row>
    <row r="299" spans="43:45" x14ac:dyDescent="0.2">
      <c r="AQ299" s="7">
        <v>1998</v>
      </c>
      <c r="AR299" s="7" t="s">
        <v>24</v>
      </c>
      <c r="AS299" s="3">
        <f>S109</f>
        <v>8</v>
      </c>
    </row>
    <row r="300" spans="43:45" x14ac:dyDescent="0.2">
      <c r="AQ300" s="7">
        <v>1998</v>
      </c>
      <c r="AR300" s="7" t="s">
        <v>25</v>
      </c>
      <c r="AS300" s="3">
        <f>S110</f>
        <v>8.0500000000000007</v>
      </c>
    </row>
    <row r="301" spans="43:45" x14ac:dyDescent="0.2">
      <c r="AQ301" s="7">
        <v>1998</v>
      </c>
      <c r="AR301" s="7" t="s">
        <v>26</v>
      </c>
      <c r="AS301" s="3">
        <f>S111</f>
        <v>7.82</v>
      </c>
    </row>
    <row r="302" spans="43:45" x14ac:dyDescent="0.2">
      <c r="AQ302" s="7">
        <v>1998</v>
      </c>
      <c r="AR302" s="7" t="s">
        <v>27</v>
      </c>
      <c r="AS302" s="3">
        <f>S112</f>
        <v>12.94</v>
      </c>
    </row>
    <row r="303" spans="43:45" x14ac:dyDescent="0.2">
      <c r="AQ303" s="7">
        <v>1999</v>
      </c>
      <c r="AR303" s="7" t="s">
        <v>7</v>
      </c>
      <c r="AS303" s="3">
        <f>T92</f>
        <v>7.6157407162722164</v>
      </c>
    </row>
    <row r="304" spans="43:45" x14ac:dyDescent="0.2">
      <c r="AQ304" s="7">
        <v>1999</v>
      </c>
      <c r="AR304" s="7" t="s">
        <v>8</v>
      </c>
      <c r="AS304" s="3">
        <f>T93</f>
        <v>7.6793856894896928</v>
      </c>
    </row>
    <row r="305" spans="43:45" x14ac:dyDescent="0.2">
      <c r="AQ305" s="7">
        <v>1999</v>
      </c>
      <c r="AR305" s="7" t="s">
        <v>9</v>
      </c>
      <c r="AS305" s="3">
        <f>T94</f>
        <v>7.4290799677234975</v>
      </c>
    </row>
    <row r="306" spans="43:45" x14ac:dyDescent="0.2">
      <c r="AQ306" s="7">
        <v>1999</v>
      </c>
      <c r="AR306" s="7" t="s">
        <v>10</v>
      </c>
      <c r="AS306" s="3">
        <f>T95</f>
        <v>9.0528128913833878</v>
      </c>
    </row>
    <row r="307" spans="43:45" x14ac:dyDescent="0.2">
      <c r="AQ307" s="7">
        <v>1999</v>
      </c>
      <c r="AR307" s="7" t="s">
        <v>11</v>
      </c>
      <c r="AS307" s="3">
        <f>T96</f>
        <v>8.0161564122356825</v>
      </c>
    </row>
    <row r="308" spans="43:45" x14ac:dyDescent="0.2">
      <c r="AQ308" s="7">
        <v>1999</v>
      </c>
      <c r="AR308" s="7" t="s">
        <v>12</v>
      </c>
      <c r="AS308" s="3">
        <f>T97</f>
        <v>6.9330077072677962</v>
      </c>
    </row>
    <row r="309" spans="43:45" x14ac:dyDescent="0.2">
      <c r="AQ309" s="7">
        <v>1999</v>
      </c>
      <c r="AR309" s="7" t="s">
        <v>13</v>
      </c>
      <c r="AS309" s="3">
        <f>T98</f>
        <v>7.0498243470246651</v>
      </c>
    </row>
    <row r="310" spans="43:45" x14ac:dyDescent="0.2">
      <c r="AQ310" s="7">
        <v>1999</v>
      </c>
      <c r="AR310" s="7" t="s">
        <v>14</v>
      </c>
      <c r="AS310" s="3">
        <f>T99</f>
        <v>7.9075163762953489</v>
      </c>
    </row>
    <row r="311" spans="43:45" x14ac:dyDescent="0.2">
      <c r="AQ311" s="7">
        <v>1999</v>
      </c>
      <c r="AR311" s="7" t="s">
        <v>15</v>
      </c>
      <c r="AS311" s="3">
        <f>T100</f>
        <v>8.1053898697760864</v>
      </c>
    </row>
    <row r="312" spans="43:45" x14ac:dyDescent="0.2">
      <c r="AQ312" s="7">
        <v>1999</v>
      </c>
      <c r="AR312" s="7" t="s">
        <v>16</v>
      </c>
      <c r="AS312" s="3">
        <f>T101</f>
        <v>5.5137593378730623</v>
      </c>
    </row>
    <row r="313" spans="43:45" x14ac:dyDescent="0.2">
      <c r="AQ313" s="7">
        <v>1999</v>
      </c>
      <c r="AR313" s="7" t="s">
        <v>17</v>
      </c>
      <c r="AS313" s="3">
        <f>T102</f>
        <v>5.2335321612460808</v>
      </c>
    </row>
    <row r="314" spans="43:45" x14ac:dyDescent="0.2">
      <c r="AQ314" s="7">
        <v>1999</v>
      </c>
      <c r="AR314" s="7" t="s">
        <v>18</v>
      </c>
      <c r="AS314" s="3">
        <f>T103</f>
        <v>8.03912202883029</v>
      </c>
    </row>
    <row r="315" spans="43:45" x14ac:dyDescent="0.2">
      <c r="AQ315" s="7">
        <v>1999</v>
      </c>
      <c r="AR315" s="7" t="s">
        <v>19</v>
      </c>
      <c r="AS315" s="3">
        <f>T104</f>
        <v>7.8239272214477387</v>
      </c>
    </row>
    <row r="316" spans="43:45" x14ac:dyDescent="0.2">
      <c r="AQ316" s="7">
        <v>1999</v>
      </c>
      <c r="AR316" s="7" t="s">
        <v>20</v>
      </c>
      <c r="AS316" s="3">
        <f>T105</f>
        <v>7.1405656728645077</v>
      </c>
    </row>
    <row r="317" spans="43:45" x14ac:dyDescent="0.2">
      <c r="AQ317" s="7">
        <v>1999</v>
      </c>
      <c r="AR317" s="7" t="s">
        <v>21</v>
      </c>
      <c r="AS317" s="3">
        <f>T106</f>
        <v>8.3860427720292741</v>
      </c>
    </row>
    <row r="318" spans="43:45" x14ac:dyDescent="0.2">
      <c r="AQ318" s="7">
        <v>1999</v>
      </c>
      <c r="AR318" s="7" t="s">
        <v>22</v>
      </c>
      <c r="AS318" s="3">
        <f>T107</f>
        <v>7.1932779011792327</v>
      </c>
    </row>
    <row r="319" spans="43:45" x14ac:dyDescent="0.2">
      <c r="AQ319" s="7">
        <v>1999</v>
      </c>
      <c r="AR319" s="7" t="s">
        <v>23</v>
      </c>
      <c r="AS319" s="3">
        <f>T108</f>
        <v>9.0321463284424919</v>
      </c>
    </row>
    <row r="320" spans="43:45" x14ac:dyDescent="0.2">
      <c r="AQ320" s="7">
        <v>1999</v>
      </c>
      <c r="AR320" s="7" t="s">
        <v>24</v>
      </c>
      <c r="AS320" s="3">
        <f>T109</f>
        <v>9.0308845202345278</v>
      </c>
    </row>
    <row r="321" spans="43:45" x14ac:dyDescent="0.2">
      <c r="AQ321" s="7">
        <v>1999</v>
      </c>
      <c r="AR321" s="7" t="s">
        <v>25</v>
      </c>
      <c r="AS321" s="3">
        <f>T110</f>
        <v>7.2181940880049353</v>
      </c>
    </row>
    <row r="322" spans="43:45" x14ac:dyDescent="0.2">
      <c r="AQ322" s="7">
        <v>1999</v>
      </c>
      <c r="AR322" s="7" t="s">
        <v>26</v>
      </c>
      <c r="AS322" s="3">
        <f>T111</f>
        <v>7.7084123475280606</v>
      </c>
    </row>
    <row r="323" spans="43:45" x14ac:dyDescent="0.2">
      <c r="AQ323" s="7">
        <v>1999</v>
      </c>
      <c r="AR323" s="7" t="s">
        <v>27</v>
      </c>
      <c r="AS323" s="3">
        <f>T112</f>
        <v>11.174599634621822</v>
      </c>
    </row>
    <row r="324" spans="43:45" x14ac:dyDescent="0.2">
      <c r="AQ324" s="7">
        <v>2000</v>
      </c>
      <c r="AR324" s="7" t="s">
        <v>7</v>
      </c>
      <c r="AS324" s="3">
        <f>U92</f>
        <v>9.4402655312838526</v>
      </c>
    </row>
    <row r="325" spans="43:45" x14ac:dyDescent="0.2">
      <c r="AQ325" s="7">
        <v>2000</v>
      </c>
      <c r="AR325" s="7" t="s">
        <v>8</v>
      </c>
      <c r="AS325" s="3">
        <f>U93</f>
        <v>10.13751970263403</v>
      </c>
    </row>
    <row r="326" spans="43:45" x14ac:dyDescent="0.2">
      <c r="AQ326" s="7">
        <v>2000</v>
      </c>
      <c r="AR326" s="7" t="s">
        <v>9</v>
      </c>
      <c r="AS326" s="3">
        <f>U94</f>
        <v>10.132828023226129</v>
      </c>
    </row>
    <row r="327" spans="43:45" x14ac:dyDescent="0.2">
      <c r="AQ327" s="7">
        <v>2000</v>
      </c>
      <c r="AR327" s="7" t="s">
        <v>10</v>
      </c>
      <c r="AS327" s="3">
        <f>U95</f>
        <v>11.028984065924231</v>
      </c>
    </row>
    <row r="328" spans="43:45" x14ac:dyDescent="0.2">
      <c r="AQ328" s="7">
        <v>2000</v>
      </c>
      <c r="AR328" s="7" t="s">
        <v>11</v>
      </c>
      <c r="AS328" s="3">
        <f>U96</f>
        <v>11.220260659721733</v>
      </c>
    </row>
    <row r="329" spans="43:45" x14ac:dyDescent="0.2">
      <c r="AQ329" s="7">
        <v>2000</v>
      </c>
      <c r="AR329" s="7" t="s">
        <v>12</v>
      </c>
      <c r="AS329" s="3">
        <f>U97</f>
        <v>8.4445990662044643</v>
      </c>
    </row>
    <row r="330" spans="43:45" x14ac:dyDescent="0.2">
      <c r="AQ330" s="7">
        <v>2000</v>
      </c>
      <c r="AR330" s="7" t="s">
        <v>13</v>
      </c>
      <c r="AS330" s="3">
        <f>U98</f>
        <v>8.8056511873758261</v>
      </c>
    </row>
    <row r="331" spans="43:45" x14ac:dyDescent="0.2">
      <c r="AQ331" s="7">
        <v>2000</v>
      </c>
      <c r="AR331" s="7" t="s">
        <v>14</v>
      </c>
      <c r="AS331" s="3">
        <f>U99</f>
        <v>10.09555569005285</v>
      </c>
    </row>
    <row r="332" spans="43:45" x14ac:dyDescent="0.2">
      <c r="AQ332" s="7">
        <v>2000</v>
      </c>
      <c r="AR332" s="7" t="s">
        <v>15</v>
      </c>
      <c r="AS332" s="3">
        <f>U100</f>
        <v>10.220226358530834</v>
      </c>
    </row>
    <row r="333" spans="43:45" x14ac:dyDescent="0.2">
      <c r="AQ333" s="7">
        <v>2000</v>
      </c>
      <c r="AR333" s="7" t="s">
        <v>16</v>
      </c>
      <c r="AS333" s="3">
        <f>U101</f>
        <v>7.9088555854716667</v>
      </c>
    </row>
    <row r="334" spans="43:45" x14ac:dyDescent="0.2">
      <c r="AQ334" s="7">
        <v>2000</v>
      </c>
      <c r="AR334" s="7" t="s">
        <v>17</v>
      </c>
      <c r="AS334" s="3">
        <f>U102</f>
        <v>6.8893652166746451</v>
      </c>
    </row>
    <row r="335" spans="43:45" x14ac:dyDescent="0.2">
      <c r="AQ335" s="7">
        <v>2000</v>
      </c>
      <c r="AR335" s="7" t="s">
        <v>18</v>
      </c>
      <c r="AS335" s="3">
        <f>U103</f>
        <v>9.7703139535300458</v>
      </c>
    </row>
    <row r="336" spans="43:45" x14ac:dyDescent="0.2">
      <c r="AQ336" s="7">
        <v>2000</v>
      </c>
      <c r="AR336" s="7" t="s">
        <v>19</v>
      </c>
      <c r="AS336" s="3">
        <f>U104</f>
        <v>9.4786446273941554</v>
      </c>
    </row>
    <row r="337" spans="43:45" x14ac:dyDescent="0.2">
      <c r="AQ337" s="7">
        <v>2000</v>
      </c>
      <c r="AR337" s="7" t="s">
        <v>20</v>
      </c>
      <c r="AS337" s="3">
        <f>U105</f>
        <v>8.7008870702785224</v>
      </c>
    </row>
    <row r="338" spans="43:45" x14ac:dyDescent="0.2">
      <c r="AQ338" s="7">
        <v>2000</v>
      </c>
      <c r="AR338" s="7" t="s">
        <v>21</v>
      </c>
      <c r="AS338" s="3">
        <f>U106</f>
        <v>10.647612855635595</v>
      </c>
    </row>
    <row r="339" spans="43:45" x14ac:dyDescent="0.2">
      <c r="AQ339" s="7">
        <v>2000</v>
      </c>
      <c r="AR339" s="7" t="s">
        <v>22</v>
      </c>
      <c r="AS339" s="3">
        <f>U107</f>
        <v>9.3124492427114305</v>
      </c>
    </row>
    <row r="340" spans="43:45" x14ac:dyDescent="0.2">
      <c r="AQ340" s="7">
        <v>2000</v>
      </c>
      <c r="AR340" s="7" t="s">
        <v>23</v>
      </c>
      <c r="AS340" s="3">
        <f>U108</f>
        <v>11.547705234157048</v>
      </c>
    </row>
    <row r="341" spans="43:45" x14ac:dyDescent="0.2">
      <c r="AQ341" s="7">
        <v>2000</v>
      </c>
      <c r="AR341" s="7" t="s">
        <v>24</v>
      </c>
      <c r="AS341" s="3">
        <f>U109</f>
        <v>11.474416320294488</v>
      </c>
    </row>
    <row r="342" spans="43:45" x14ac:dyDescent="0.2">
      <c r="AQ342" s="7">
        <v>2000</v>
      </c>
      <c r="AR342" s="7" t="s">
        <v>25</v>
      </c>
      <c r="AS342" s="3">
        <f>U110</f>
        <v>8.8426147339349761</v>
      </c>
    </row>
    <row r="343" spans="43:45" x14ac:dyDescent="0.2">
      <c r="AQ343" s="7">
        <v>2000</v>
      </c>
      <c r="AR343" s="7" t="s">
        <v>26</v>
      </c>
      <c r="AS343" s="3">
        <f>U111</f>
        <v>9.8687013974578406</v>
      </c>
    </row>
    <row r="344" spans="43:45" x14ac:dyDescent="0.2">
      <c r="AQ344" s="7">
        <v>2000</v>
      </c>
      <c r="AR344" s="7" t="s">
        <v>27</v>
      </c>
      <c r="AS344" s="3">
        <f>U112</f>
        <v>12.45425921591309</v>
      </c>
    </row>
    <row r="345" spans="43:45" x14ac:dyDescent="0.2">
      <c r="AQ345" s="7">
        <v>2001</v>
      </c>
      <c r="AR345" s="7" t="s">
        <v>7</v>
      </c>
      <c r="AS345" s="3">
        <f>V92</f>
        <v>9.3067495147172998</v>
      </c>
    </row>
    <row r="346" spans="43:45" x14ac:dyDescent="0.2">
      <c r="AQ346" s="7">
        <v>2001</v>
      </c>
      <c r="AR346" s="7" t="s">
        <v>8</v>
      </c>
      <c r="AS346" s="3">
        <f>V93</f>
        <v>9.838746151520855</v>
      </c>
    </row>
    <row r="347" spans="43:45" x14ac:dyDescent="0.2">
      <c r="AQ347" s="7">
        <v>2001</v>
      </c>
      <c r="AR347" s="7" t="s">
        <v>9</v>
      </c>
      <c r="AS347" s="3">
        <f>V94</f>
        <v>9.6758132741597453</v>
      </c>
    </row>
    <row r="348" spans="43:45" x14ac:dyDescent="0.2">
      <c r="AQ348" s="7">
        <v>2001</v>
      </c>
      <c r="AR348" s="7" t="s">
        <v>10</v>
      </c>
      <c r="AS348" s="3">
        <f>V95</f>
        <v>10.085144570441408</v>
      </c>
    </row>
    <row r="349" spans="43:45" x14ac:dyDescent="0.2">
      <c r="AQ349" s="7">
        <v>2001</v>
      </c>
      <c r="AR349" s="7" t="s">
        <v>11</v>
      </c>
      <c r="AS349" s="3">
        <f>V96</f>
        <v>12.054020683138422</v>
      </c>
    </row>
    <row r="350" spans="43:45" x14ac:dyDescent="0.2">
      <c r="AQ350" s="7">
        <v>2001</v>
      </c>
      <c r="AR350" s="7" t="s">
        <v>12</v>
      </c>
      <c r="AS350" s="3">
        <f>V97</f>
        <v>11.258102601352334</v>
      </c>
    </row>
    <row r="351" spans="43:45" x14ac:dyDescent="0.2">
      <c r="AQ351" s="7">
        <v>2001</v>
      </c>
      <c r="AR351" s="7" t="s">
        <v>13</v>
      </c>
      <c r="AS351" s="3">
        <f>V98</f>
        <v>9.4822512140453448</v>
      </c>
    </row>
    <row r="352" spans="43:45" x14ac:dyDescent="0.2">
      <c r="AQ352" s="7">
        <v>2001</v>
      </c>
      <c r="AR352" s="7" t="s">
        <v>14</v>
      </c>
      <c r="AS352" s="3">
        <f>V99</f>
        <v>9.7900206874782612</v>
      </c>
    </row>
    <row r="353" spans="43:45" x14ac:dyDescent="0.2">
      <c r="AQ353" s="7">
        <v>2001</v>
      </c>
      <c r="AR353" s="7" t="s">
        <v>15</v>
      </c>
      <c r="AS353" s="3">
        <f>V100</f>
        <v>12.25437581239251</v>
      </c>
    </row>
    <row r="354" spans="43:45" x14ac:dyDescent="0.2">
      <c r="AQ354" s="7">
        <v>2001</v>
      </c>
      <c r="AR354" s="7" t="s">
        <v>16</v>
      </c>
      <c r="AS354" s="3">
        <f>V101</f>
        <v>7.2306421194339476</v>
      </c>
    </row>
    <row r="355" spans="43:45" x14ac:dyDescent="0.2">
      <c r="AQ355" s="7">
        <v>2001</v>
      </c>
      <c r="AR355" s="7" t="s">
        <v>17</v>
      </c>
      <c r="AS355" s="3">
        <f>V102</f>
        <v>6.2827256289511482</v>
      </c>
    </row>
    <row r="356" spans="43:45" x14ac:dyDescent="0.2">
      <c r="AQ356" s="7">
        <v>2001</v>
      </c>
      <c r="AR356" s="7" t="s">
        <v>18</v>
      </c>
      <c r="AS356" s="3">
        <f>V103</f>
        <v>12.019666062971559</v>
      </c>
    </row>
    <row r="357" spans="43:45" x14ac:dyDescent="0.2">
      <c r="AQ357" s="7">
        <v>2001</v>
      </c>
      <c r="AR357" s="7" t="s">
        <v>19</v>
      </c>
      <c r="AS357" s="3">
        <f>V104</f>
        <v>11.040260430256215</v>
      </c>
    </row>
    <row r="358" spans="43:45" x14ac:dyDescent="0.2">
      <c r="AQ358" s="7">
        <v>2001</v>
      </c>
      <c r="AR358" s="7" t="s">
        <v>20</v>
      </c>
      <c r="AS358" s="3">
        <f>V105</f>
        <v>9.6907166157577755</v>
      </c>
    </row>
    <row r="359" spans="43:45" x14ac:dyDescent="0.2">
      <c r="AQ359" s="7">
        <v>2001</v>
      </c>
      <c r="AR359" s="7" t="s">
        <v>21</v>
      </c>
      <c r="AS359" s="3">
        <f>V106</f>
        <v>13.05518818952863</v>
      </c>
    </row>
    <row r="360" spans="43:45" x14ac:dyDescent="0.2">
      <c r="AQ360" s="7">
        <v>2001</v>
      </c>
      <c r="AR360" s="7" t="s">
        <v>22</v>
      </c>
      <c r="AS360" s="3">
        <f>V107</f>
        <v>11.277877377374118</v>
      </c>
    </row>
    <row r="361" spans="43:45" x14ac:dyDescent="0.2">
      <c r="AQ361" s="7">
        <v>2001</v>
      </c>
      <c r="AR361" s="7" t="s">
        <v>23</v>
      </c>
      <c r="AS361" s="3">
        <f>V108</f>
        <v>10.433518268811234</v>
      </c>
    </row>
    <row r="362" spans="43:45" x14ac:dyDescent="0.2">
      <c r="AQ362" s="7">
        <v>2001</v>
      </c>
      <c r="AR362" s="7" t="s">
        <v>24</v>
      </c>
      <c r="AS362" s="3">
        <f>V109</f>
        <v>11.335580138178241</v>
      </c>
    </row>
    <row r="363" spans="43:45" x14ac:dyDescent="0.2">
      <c r="AQ363" s="7">
        <v>2001</v>
      </c>
      <c r="AR363" s="7" t="s">
        <v>25</v>
      </c>
      <c r="AS363" s="3">
        <f>V110</f>
        <v>10.362978351293039</v>
      </c>
    </row>
    <row r="364" spans="43:45" x14ac:dyDescent="0.2">
      <c r="AQ364" s="7">
        <v>2001</v>
      </c>
      <c r="AR364" s="7" t="s">
        <v>26</v>
      </c>
      <c r="AS364" s="3">
        <f>V111</f>
        <v>10.968120073576758</v>
      </c>
    </row>
    <row r="365" spans="43:45" x14ac:dyDescent="0.2">
      <c r="AQ365" s="7">
        <v>2001</v>
      </c>
      <c r="AR365" s="7" t="s">
        <v>27</v>
      </c>
      <c r="AS365" s="3">
        <f>V112</f>
        <v>13.8869678653984</v>
      </c>
    </row>
    <row r="366" spans="43:45" x14ac:dyDescent="0.2">
      <c r="AQ366" s="7">
        <v>2002</v>
      </c>
      <c r="AR366" s="7" t="s">
        <v>7</v>
      </c>
      <c r="AS366" s="3">
        <f>W92</f>
        <v>8.31</v>
      </c>
    </row>
    <row r="367" spans="43:45" x14ac:dyDescent="0.2">
      <c r="AQ367" s="7">
        <v>2002</v>
      </c>
      <c r="AR367" s="7" t="s">
        <v>8</v>
      </c>
      <c r="AS367" s="3">
        <f>W93</f>
        <v>9.15</v>
      </c>
    </row>
    <row r="368" spans="43:45" x14ac:dyDescent="0.2">
      <c r="AQ368" s="7">
        <v>2002</v>
      </c>
      <c r="AR368" s="7" t="s">
        <v>9</v>
      </c>
      <c r="AS368" s="3">
        <f>W94</f>
        <v>9.35</v>
      </c>
    </row>
    <row r="369" spans="43:45" x14ac:dyDescent="0.2">
      <c r="AQ369" s="7">
        <v>2002</v>
      </c>
      <c r="AR369" s="7" t="s">
        <v>10</v>
      </c>
      <c r="AS369" s="3">
        <f>W95</f>
        <v>9.1</v>
      </c>
    </row>
    <row r="370" spans="43:45" x14ac:dyDescent="0.2">
      <c r="AQ370" s="7">
        <v>2002</v>
      </c>
      <c r="AR370" s="7" t="s">
        <v>11</v>
      </c>
      <c r="AS370" s="3">
        <f>W96</f>
        <v>12.07</v>
      </c>
    </row>
    <row r="371" spans="43:45" x14ac:dyDescent="0.2">
      <c r="AQ371" s="7">
        <v>2002</v>
      </c>
      <c r="AR371" s="7" t="s">
        <v>12</v>
      </c>
      <c r="AS371" s="3">
        <f>W97</f>
        <v>10.65</v>
      </c>
    </row>
    <row r="372" spans="43:45" x14ac:dyDescent="0.2">
      <c r="AQ372" s="7">
        <v>2002</v>
      </c>
      <c r="AR372" s="7" t="s">
        <v>13</v>
      </c>
      <c r="AS372" s="3">
        <f>W98</f>
        <v>8.7100000000000009</v>
      </c>
    </row>
    <row r="373" spans="43:45" x14ac:dyDescent="0.2">
      <c r="AQ373" s="7">
        <v>2002</v>
      </c>
      <c r="AR373" s="7" t="s">
        <v>14</v>
      </c>
      <c r="AS373" s="3">
        <f>W99</f>
        <v>8.9700000000000006</v>
      </c>
    </row>
    <row r="374" spans="43:45" x14ac:dyDescent="0.2">
      <c r="AQ374" s="7">
        <v>2002</v>
      </c>
      <c r="AR374" s="7" t="s">
        <v>15</v>
      </c>
      <c r="AS374" s="3">
        <f>W100</f>
        <v>11.68</v>
      </c>
    </row>
    <row r="375" spans="43:45" x14ac:dyDescent="0.2">
      <c r="AQ375" s="7">
        <v>2002</v>
      </c>
      <c r="AR375" s="7" t="s">
        <v>16</v>
      </c>
      <c r="AS375" s="3">
        <f>W101</f>
        <v>6.68</v>
      </c>
    </row>
    <row r="376" spans="43:45" x14ac:dyDescent="0.2">
      <c r="AQ376" s="7">
        <v>2002</v>
      </c>
      <c r="AR376" s="7" t="s">
        <v>17</v>
      </c>
      <c r="AS376" s="3">
        <f>W102</f>
        <v>5.77</v>
      </c>
    </row>
    <row r="377" spans="43:45" x14ac:dyDescent="0.2">
      <c r="AQ377" s="7">
        <v>2002</v>
      </c>
      <c r="AR377" s="7" t="s">
        <v>18</v>
      </c>
      <c r="AS377" s="3">
        <f>W103</f>
        <v>11.26</v>
      </c>
    </row>
    <row r="378" spans="43:45" x14ac:dyDescent="0.2">
      <c r="AQ378" s="7">
        <v>2002</v>
      </c>
      <c r="AR378" s="7" t="s">
        <v>19</v>
      </c>
      <c r="AS378" s="3">
        <f>W104</f>
        <v>10.210000000000001</v>
      </c>
    </row>
    <row r="379" spans="43:45" x14ac:dyDescent="0.2">
      <c r="AQ379" s="7">
        <v>2002</v>
      </c>
      <c r="AR379" s="7" t="s">
        <v>20</v>
      </c>
      <c r="AS379" s="3">
        <f>W105</f>
        <v>8.98</v>
      </c>
    </row>
    <row r="380" spans="43:45" x14ac:dyDescent="0.2">
      <c r="AQ380" s="7">
        <v>2002</v>
      </c>
      <c r="AR380" s="7" t="s">
        <v>21</v>
      </c>
      <c r="AS380" s="3">
        <f>W106</f>
        <v>12.66</v>
      </c>
    </row>
    <row r="381" spans="43:45" x14ac:dyDescent="0.2">
      <c r="AQ381" s="7">
        <v>2002</v>
      </c>
      <c r="AR381" s="7" t="s">
        <v>22</v>
      </c>
      <c r="AS381" s="3">
        <f>W107</f>
        <v>10.7</v>
      </c>
    </row>
    <row r="382" spans="43:45" x14ac:dyDescent="0.2">
      <c r="AQ382" s="7">
        <v>2002</v>
      </c>
      <c r="AR382" s="7" t="s">
        <v>23</v>
      </c>
      <c r="AS382" s="3">
        <f>W108</f>
        <v>9.4700000000000006</v>
      </c>
    </row>
    <row r="383" spans="43:45" x14ac:dyDescent="0.2">
      <c r="AQ383" s="7">
        <v>2002</v>
      </c>
      <c r="AR383" s="7" t="s">
        <v>24</v>
      </c>
      <c r="AS383" s="3">
        <f>W109</f>
        <v>10.87</v>
      </c>
    </row>
    <row r="384" spans="43:45" x14ac:dyDescent="0.2">
      <c r="AQ384" s="7">
        <v>2002</v>
      </c>
      <c r="AR384" s="7" t="s">
        <v>25</v>
      </c>
      <c r="AS384" s="3">
        <f>W110</f>
        <v>9.44</v>
      </c>
    </row>
    <row r="385" spans="43:45" x14ac:dyDescent="0.2">
      <c r="AQ385" s="7">
        <v>2002</v>
      </c>
      <c r="AR385" s="7" t="s">
        <v>26</v>
      </c>
      <c r="AS385" s="3">
        <f>W111</f>
        <v>10.220000000000001</v>
      </c>
    </row>
    <row r="386" spans="43:45" x14ac:dyDescent="0.2">
      <c r="AQ386" s="7">
        <v>2002</v>
      </c>
      <c r="AR386" s="7" t="s">
        <v>27</v>
      </c>
      <c r="AS386" s="3">
        <f>W112</f>
        <v>12.17</v>
      </c>
    </row>
    <row r="387" spans="43:45" x14ac:dyDescent="0.2">
      <c r="AQ387" s="7">
        <v>2003</v>
      </c>
      <c r="AR387" s="7" t="s">
        <v>7</v>
      </c>
      <c r="AS387" s="3">
        <f>X92</f>
        <v>8.8567278349353806</v>
      </c>
    </row>
    <row r="388" spans="43:45" x14ac:dyDescent="0.2">
      <c r="AQ388" s="7">
        <v>2003</v>
      </c>
      <c r="AR388" s="7" t="s">
        <v>8</v>
      </c>
      <c r="AS388" s="3">
        <f>X93</f>
        <v>10.031982814605367</v>
      </c>
    </row>
    <row r="389" spans="43:45" x14ac:dyDescent="0.2">
      <c r="AQ389" s="7">
        <v>2003</v>
      </c>
      <c r="AR389" s="7" t="s">
        <v>9</v>
      </c>
      <c r="AS389" s="3">
        <f>X94</f>
        <v>11.013097827985671</v>
      </c>
    </row>
    <row r="390" spans="43:45" x14ac:dyDescent="0.2">
      <c r="AQ390" s="7">
        <v>2003</v>
      </c>
      <c r="AR390" s="7" t="s">
        <v>10</v>
      </c>
      <c r="AS390" s="3">
        <f>X95</f>
        <v>10.470879891783127</v>
      </c>
    </row>
    <row r="391" spans="43:45" x14ac:dyDescent="0.2">
      <c r="AQ391" s="7">
        <v>2003</v>
      </c>
      <c r="AR391" s="7" t="s">
        <v>11</v>
      </c>
      <c r="AS391" s="3">
        <f>X96</f>
        <v>11.729667029844563</v>
      </c>
    </row>
    <row r="392" spans="43:45" x14ac:dyDescent="0.2">
      <c r="AQ392" s="7">
        <v>2003</v>
      </c>
      <c r="AR392" s="7" t="s">
        <v>12</v>
      </c>
      <c r="AS392" s="3">
        <f>X97</f>
        <v>7.2006795274008422</v>
      </c>
    </row>
    <row r="393" spans="43:45" x14ac:dyDescent="0.2">
      <c r="AQ393" s="7">
        <v>2003</v>
      </c>
      <c r="AR393" s="7" t="s">
        <v>13</v>
      </c>
      <c r="AS393" s="3">
        <f>X98</f>
        <v>7.8545285605580357</v>
      </c>
    </row>
    <row r="394" spans="43:45" x14ac:dyDescent="0.2">
      <c r="AQ394" s="7">
        <v>2003</v>
      </c>
      <c r="AR394" s="7" t="s">
        <v>14</v>
      </c>
      <c r="AS394" s="3">
        <f>X99</f>
        <v>9.6481765208935606</v>
      </c>
    </row>
    <row r="395" spans="43:45" x14ac:dyDescent="0.2">
      <c r="AQ395" s="7">
        <v>2003</v>
      </c>
      <c r="AR395" s="7" t="s">
        <v>15</v>
      </c>
      <c r="AS395" s="3">
        <f>X100</f>
        <v>10.617599250815299</v>
      </c>
    </row>
    <row r="396" spans="43:45" x14ac:dyDescent="0.2">
      <c r="AQ396" s="7">
        <v>2003</v>
      </c>
      <c r="AR396" s="7" t="s">
        <v>16</v>
      </c>
      <c r="AS396" s="3">
        <f>X101</f>
        <v>9.0683188077530144</v>
      </c>
    </row>
    <row r="397" spans="43:45" x14ac:dyDescent="0.2">
      <c r="AQ397" s="7">
        <v>2003</v>
      </c>
      <c r="AR397" s="7" t="s">
        <v>17</v>
      </c>
      <c r="AS397" s="3">
        <f>X102</f>
        <v>6.8753388602838754</v>
      </c>
    </row>
    <row r="398" spans="43:45" x14ac:dyDescent="0.2">
      <c r="AQ398" s="7">
        <v>2003</v>
      </c>
      <c r="AR398" s="7" t="s">
        <v>18</v>
      </c>
      <c r="AS398" s="3">
        <f>X103</f>
        <v>9.7347614359147912</v>
      </c>
    </row>
    <row r="399" spans="43:45" x14ac:dyDescent="0.2">
      <c r="AQ399" s="7">
        <v>2003</v>
      </c>
      <c r="AR399" s="7" t="s">
        <v>19</v>
      </c>
      <c r="AS399" s="3">
        <f>X104</f>
        <v>8.7786018688493357</v>
      </c>
    </row>
    <row r="400" spans="43:45" x14ac:dyDescent="0.2">
      <c r="AQ400" s="7">
        <v>2003</v>
      </c>
      <c r="AR400" s="7" t="s">
        <v>20</v>
      </c>
      <c r="AS400" s="3">
        <f>X105</f>
        <v>8.3099825118684745</v>
      </c>
    </row>
    <row r="401" spans="43:45" x14ac:dyDescent="0.2">
      <c r="AQ401" s="7">
        <v>2003</v>
      </c>
      <c r="AR401" s="7" t="s">
        <v>21</v>
      </c>
      <c r="AS401" s="3">
        <f>X106</f>
        <v>10.633909684123113</v>
      </c>
    </row>
    <row r="402" spans="43:45" x14ac:dyDescent="0.2">
      <c r="AQ402" s="7">
        <v>2003</v>
      </c>
      <c r="AR402" s="7" t="s">
        <v>22</v>
      </c>
      <c r="AS402" s="3">
        <f>X107</f>
        <v>9.3577587919638674</v>
      </c>
    </row>
    <row r="403" spans="43:45" x14ac:dyDescent="0.2">
      <c r="AQ403" s="7">
        <v>2003</v>
      </c>
      <c r="AR403" s="7" t="s">
        <v>23</v>
      </c>
      <c r="AS403" s="3">
        <f>X108</f>
        <v>10.466939044645015</v>
      </c>
    </row>
    <row r="404" spans="43:45" x14ac:dyDescent="0.2">
      <c r="AQ404" s="7">
        <v>2003</v>
      </c>
      <c r="AR404" s="7" t="s">
        <v>24</v>
      </c>
      <c r="AS404" s="3">
        <f>X109</f>
        <v>12.002228775222305</v>
      </c>
    </row>
    <row r="405" spans="43:45" x14ac:dyDescent="0.2">
      <c r="AQ405" s="7">
        <v>2003</v>
      </c>
      <c r="AR405" s="7" t="s">
        <v>25</v>
      </c>
      <c r="AS405" s="3">
        <f>X110</f>
        <v>7.7505909643445969</v>
      </c>
    </row>
    <row r="406" spans="43:45" x14ac:dyDescent="0.2">
      <c r="AQ406" s="7">
        <v>2003</v>
      </c>
      <c r="AR406" s="7" t="s">
        <v>26</v>
      </c>
      <c r="AS406" s="3">
        <f>X111</f>
        <v>9.7181985269079778</v>
      </c>
    </row>
    <row r="407" spans="43:45" x14ac:dyDescent="0.2">
      <c r="AQ407" s="7">
        <v>2003</v>
      </c>
      <c r="AR407" s="7" t="s">
        <v>27</v>
      </c>
      <c r="AS407" s="3">
        <f>X112</f>
        <v>10.412855777658512</v>
      </c>
    </row>
    <row r="408" spans="43:45" x14ac:dyDescent="0.2">
      <c r="AQ408" s="7">
        <v>2004</v>
      </c>
      <c r="AR408" s="7" t="s">
        <v>7</v>
      </c>
      <c r="AS408" s="3">
        <f>Y92</f>
        <v>11.37369080934819</v>
      </c>
    </row>
    <row r="409" spans="43:45" x14ac:dyDescent="0.2">
      <c r="AQ409" s="7">
        <v>2004</v>
      </c>
      <c r="AR409" s="7" t="s">
        <v>8</v>
      </c>
      <c r="AS409" s="3">
        <f>Y93</f>
        <v>12.702308651141134</v>
      </c>
    </row>
    <row r="410" spans="43:45" x14ac:dyDescent="0.2">
      <c r="AQ410" s="7">
        <v>2004</v>
      </c>
      <c r="AR410" s="7" t="s">
        <v>9</v>
      </c>
      <c r="AS410" s="3">
        <f>Y94</f>
        <v>14.035920032276504</v>
      </c>
    </row>
    <row r="411" spans="43:45" x14ac:dyDescent="0.2">
      <c r="AQ411" s="7">
        <v>2004</v>
      </c>
      <c r="AR411" s="7" t="s">
        <v>10</v>
      </c>
      <c r="AS411" s="3">
        <f>Y95</f>
        <v>13.291983860501121</v>
      </c>
    </row>
    <row r="412" spans="43:45" x14ac:dyDescent="0.2">
      <c r="AQ412" s="7">
        <v>2004</v>
      </c>
      <c r="AR412" s="7" t="s">
        <v>11</v>
      </c>
      <c r="AS412" s="3">
        <f>Y96</f>
        <v>13.50309663480432</v>
      </c>
    </row>
    <row r="413" spans="43:45" x14ac:dyDescent="0.2">
      <c r="AQ413" s="7">
        <v>2004</v>
      </c>
      <c r="AR413" s="7" t="s">
        <v>12</v>
      </c>
      <c r="AS413" s="3">
        <f>Y97</f>
        <v>7.2127422323213892</v>
      </c>
    </row>
    <row r="414" spans="43:45" x14ac:dyDescent="0.2">
      <c r="AQ414" s="7">
        <v>2004</v>
      </c>
      <c r="AR414" s="7" t="s">
        <v>13</v>
      </c>
      <c r="AS414" s="3">
        <f>Y98</f>
        <v>9.2470024142436014</v>
      </c>
    </row>
    <row r="415" spans="43:45" x14ac:dyDescent="0.2">
      <c r="AQ415" s="7">
        <v>2004</v>
      </c>
      <c r="AR415" s="7" t="s">
        <v>14</v>
      </c>
      <c r="AS415" s="3">
        <f>Y99</f>
        <v>12.137049842707032</v>
      </c>
    </row>
    <row r="416" spans="43:45" x14ac:dyDescent="0.2">
      <c r="AQ416" s="7">
        <v>2004</v>
      </c>
      <c r="AR416" s="7" t="s">
        <v>15</v>
      </c>
      <c r="AS416" s="3">
        <f>Y100</f>
        <v>12.7089364567194</v>
      </c>
    </row>
    <row r="417" spans="43:45" x14ac:dyDescent="0.2">
      <c r="AQ417" s="7">
        <v>2004</v>
      </c>
      <c r="AR417" s="7" t="s">
        <v>16</v>
      </c>
      <c r="AS417" s="3">
        <f>Y101</f>
        <v>12.778740662126935</v>
      </c>
    </row>
    <row r="418" spans="43:45" x14ac:dyDescent="0.2">
      <c r="AQ418" s="7">
        <v>2004</v>
      </c>
      <c r="AR418" s="7" t="s">
        <v>17</v>
      </c>
      <c r="AS418" s="3">
        <f>Y102</f>
        <v>8.9539678387539201</v>
      </c>
    </row>
    <row r="419" spans="43:45" x14ac:dyDescent="0.2">
      <c r="AQ419" s="7">
        <v>2004</v>
      </c>
      <c r="AR419" s="7" t="s">
        <v>18</v>
      </c>
      <c r="AS419" s="3">
        <f>Y103</f>
        <v>11.554216427929262</v>
      </c>
    </row>
    <row r="420" spans="43:45" x14ac:dyDescent="0.2">
      <c r="AQ420" s="7">
        <v>2004</v>
      </c>
      <c r="AR420" s="7" t="s">
        <v>19</v>
      </c>
      <c r="AS420" s="3">
        <f>Y104</f>
        <v>10.248181484309409</v>
      </c>
    </row>
    <row r="421" spans="43:45" x14ac:dyDescent="0.2">
      <c r="AQ421" s="7">
        <v>2004</v>
      </c>
      <c r="AR421" s="7" t="s">
        <v>20</v>
      </c>
      <c r="AS421" s="3">
        <f>Y105</f>
        <v>9.9444076214449311</v>
      </c>
    </row>
    <row r="422" spans="43:45" x14ac:dyDescent="0.2">
      <c r="AQ422" s="7">
        <v>2004</v>
      </c>
      <c r="AR422" s="7" t="s">
        <v>21</v>
      </c>
      <c r="AS422" s="3">
        <f>Y106</f>
        <v>11.884753745551503</v>
      </c>
    </row>
    <row r="423" spans="43:45" x14ac:dyDescent="0.2">
      <c r="AQ423" s="7">
        <v>2004</v>
      </c>
      <c r="AR423" s="7" t="s">
        <v>22</v>
      </c>
      <c r="AS423" s="3">
        <f>Y107</f>
        <v>11.126421226949775</v>
      </c>
    </row>
    <row r="424" spans="43:45" x14ac:dyDescent="0.2">
      <c r="AQ424" s="7">
        <v>2004</v>
      </c>
      <c r="AR424" s="7" t="s">
        <v>23</v>
      </c>
      <c r="AS424" s="3">
        <f>Y108</f>
        <v>13.025353671557511</v>
      </c>
    </row>
    <row r="425" spans="43:45" x14ac:dyDescent="0.2">
      <c r="AQ425" s="7">
        <v>2004</v>
      </c>
      <c r="AR425" s="7" t="s">
        <v>24</v>
      </c>
      <c r="AS425" s="3">
        <f>Y109</f>
        <v>14.763557924068177</v>
      </c>
    </row>
    <row r="426" spans="43:45" x14ac:dyDescent="0.2">
      <c r="AQ426" s="7">
        <v>2004</v>
      </c>
      <c r="AR426" s="7" t="s">
        <v>25</v>
      </c>
      <c r="AS426" s="3">
        <f>Y110</f>
        <v>9.0288745668528048</v>
      </c>
    </row>
    <row r="427" spans="43:45" x14ac:dyDescent="0.2">
      <c r="AQ427" s="7">
        <v>2004</v>
      </c>
      <c r="AR427" s="7" t="s">
        <v>26</v>
      </c>
      <c r="AS427" s="3">
        <f>Y111</f>
        <v>11.93163713574152</v>
      </c>
    </row>
    <row r="428" spans="43:45" x14ac:dyDescent="0.2">
      <c r="AQ428" s="7">
        <v>2004</v>
      </c>
      <c r="AR428" s="7" t="s">
        <v>27</v>
      </c>
      <c r="AS428" s="3">
        <f>Y112</f>
        <v>12.343540366791318</v>
      </c>
    </row>
    <row r="429" spans="43:45" x14ac:dyDescent="0.2">
      <c r="AQ429" s="7">
        <v>2005</v>
      </c>
      <c r="AR429" s="7" t="s">
        <v>7</v>
      </c>
      <c r="AS429" s="3">
        <f>Z92</f>
        <v>14.18073572852462</v>
      </c>
    </row>
    <row r="430" spans="43:45" x14ac:dyDescent="0.2">
      <c r="AQ430" s="7">
        <v>2005</v>
      </c>
      <c r="AR430" s="7" t="s">
        <v>8</v>
      </c>
      <c r="AS430" s="3">
        <f>Z93</f>
        <v>15.437146540568115</v>
      </c>
    </row>
    <row r="431" spans="43:45" x14ac:dyDescent="0.2">
      <c r="AQ431" s="7">
        <v>2005</v>
      </c>
      <c r="AR431" s="7" t="s">
        <v>9</v>
      </c>
      <c r="AS431" s="3">
        <f>Z94</f>
        <v>16.891758541231614</v>
      </c>
    </row>
    <row r="432" spans="43:45" x14ac:dyDescent="0.2">
      <c r="AQ432" s="7">
        <v>2005</v>
      </c>
      <c r="AR432" s="7" t="s">
        <v>10</v>
      </c>
      <c r="AS432" s="3">
        <f>Z95</f>
        <v>16.026533364608895</v>
      </c>
    </row>
    <row r="433" spans="43:45" x14ac:dyDescent="0.2">
      <c r="AQ433" s="7">
        <v>2005</v>
      </c>
      <c r="AR433" s="7" t="s">
        <v>11</v>
      </c>
      <c r="AS433" s="3">
        <f>Z96</f>
        <v>15.533019103896477</v>
      </c>
    </row>
    <row r="434" spans="43:45" x14ac:dyDescent="0.2">
      <c r="AQ434" s="7">
        <v>2005</v>
      </c>
      <c r="AR434" s="7" t="s">
        <v>12</v>
      </c>
      <c r="AS434" s="3">
        <f>Z97</f>
        <v>8.6966639905659324</v>
      </c>
    </row>
    <row r="435" spans="43:45" x14ac:dyDescent="0.2">
      <c r="AQ435" s="7">
        <v>2005</v>
      </c>
      <c r="AR435" s="7" t="s">
        <v>13</v>
      </c>
      <c r="AS435" s="3">
        <f>Z98</f>
        <v>11.204781984183805</v>
      </c>
    </row>
    <row r="436" spans="43:45" x14ac:dyDescent="0.2">
      <c r="AQ436" s="7">
        <v>2005</v>
      </c>
      <c r="AR436" s="7" t="s">
        <v>14</v>
      </c>
      <c r="AS436" s="3">
        <f>Z99</f>
        <v>14.751670643491114</v>
      </c>
    </row>
    <row r="437" spans="43:45" x14ac:dyDescent="0.2">
      <c r="AQ437" s="7">
        <v>2005</v>
      </c>
      <c r="AR437" s="7" t="s">
        <v>15</v>
      </c>
      <c r="AS437" s="3">
        <f>Z100</f>
        <v>15.884235323203967</v>
      </c>
    </row>
    <row r="438" spans="43:45" x14ac:dyDescent="0.2">
      <c r="AQ438" s="7">
        <v>2005</v>
      </c>
      <c r="AR438" s="7" t="s">
        <v>16</v>
      </c>
      <c r="AS438" s="3">
        <f>Z101</f>
        <v>16.326798984459696</v>
      </c>
    </row>
    <row r="439" spans="43:45" x14ac:dyDescent="0.2">
      <c r="AQ439" s="7">
        <v>2005</v>
      </c>
      <c r="AR439" s="7" t="s">
        <v>17</v>
      </c>
      <c r="AS439" s="3">
        <f>Z102</f>
        <v>10.913069960604611</v>
      </c>
    </row>
    <row r="440" spans="43:45" x14ac:dyDescent="0.2">
      <c r="AQ440" s="7">
        <v>2005</v>
      </c>
      <c r="AR440" s="7" t="s">
        <v>18</v>
      </c>
      <c r="AS440" s="3">
        <f>Z103</f>
        <v>14.645776763384031</v>
      </c>
    </row>
    <row r="441" spans="43:45" x14ac:dyDescent="0.2">
      <c r="AQ441" s="7">
        <v>2005</v>
      </c>
      <c r="AR441" s="7" t="s">
        <v>19</v>
      </c>
      <c r="AS441" s="3">
        <f>Z104</f>
        <v>12.711015874080026</v>
      </c>
    </row>
    <row r="442" spans="43:45" x14ac:dyDescent="0.2">
      <c r="AQ442" s="7">
        <v>2005</v>
      </c>
      <c r="AR442" s="7" t="s">
        <v>20</v>
      </c>
      <c r="AS442" s="3">
        <f>Z105</f>
        <v>12.267084015430187</v>
      </c>
    </row>
    <row r="443" spans="43:45" x14ac:dyDescent="0.2">
      <c r="AQ443" s="7">
        <v>2005</v>
      </c>
      <c r="AR443" s="7" t="s">
        <v>21</v>
      </c>
      <c r="AS443" s="3">
        <f>Z106</f>
        <v>14.308543481013434</v>
      </c>
    </row>
    <row r="444" spans="43:45" x14ac:dyDescent="0.2">
      <c r="AQ444" s="7">
        <v>2005</v>
      </c>
      <c r="AR444" s="7" t="s">
        <v>22</v>
      </c>
      <c r="AS444" s="3">
        <f>Z107</f>
        <v>13.949275753386624</v>
      </c>
    </row>
    <row r="445" spans="43:45" x14ac:dyDescent="0.2">
      <c r="AQ445" s="7">
        <v>2005</v>
      </c>
      <c r="AR445" s="7" t="s">
        <v>23</v>
      </c>
      <c r="AS445" s="3">
        <f>Z108</f>
        <v>15.392008139244174</v>
      </c>
    </row>
    <row r="446" spans="43:45" x14ac:dyDescent="0.2">
      <c r="AQ446" s="7">
        <v>2005</v>
      </c>
      <c r="AR446" s="7" t="s">
        <v>24</v>
      </c>
      <c r="AS446" s="3">
        <f>Z109</f>
        <v>17.569257579534074</v>
      </c>
    </row>
    <row r="447" spans="43:45" x14ac:dyDescent="0.2">
      <c r="AQ447" s="7">
        <v>2005</v>
      </c>
      <c r="AR447" s="7" t="s">
        <v>25</v>
      </c>
      <c r="AS447" s="3">
        <f>Z110</f>
        <v>11.321466576732956</v>
      </c>
    </row>
    <row r="448" spans="43:45" x14ac:dyDescent="0.2">
      <c r="AQ448" s="7">
        <v>2005</v>
      </c>
      <c r="AR448" s="7" t="s">
        <v>26</v>
      </c>
      <c r="AS448" s="3">
        <f>Z111</f>
        <v>14.87714490853833</v>
      </c>
    </row>
    <row r="449" spans="43:45" x14ac:dyDescent="0.2">
      <c r="AQ449" s="7">
        <v>2005</v>
      </c>
      <c r="AR449" s="7" t="s">
        <v>27</v>
      </c>
      <c r="AS449" s="3">
        <f>Z112</f>
        <v>15.591960486121708</v>
      </c>
    </row>
    <row r="450" spans="43:45" x14ac:dyDescent="0.2">
      <c r="AQ450" s="7">
        <v>2006</v>
      </c>
      <c r="AR450" s="7" t="s">
        <v>7</v>
      </c>
      <c r="AS450" s="3">
        <f>AA92</f>
        <v>17.13</v>
      </c>
    </row>
    <row r="451" spans="43:45" x14ac:dyDescent="0.2">
      <c r="AQ451" s="7">
        <v>2006</v>
      </c>
      <c r="AR451" s="7" t="s">
        <v>8</v>
      </c>
      <c r="AS451" s="3">
        <f>AA93</f>
        <v>18.39</v>
      </c>
    </row>
    <row r="452" spans="43:45" x14ac:dyDescent="0.2">
      <c r="AQ452" s="7">
        <v>2006</v>
      </c>
      <c r="AR452" s="7" t="s">
        <v>9</v>
      </c>
      <c r="AS452" s="3">
        <f>AA94</f>
        <v>20.010000000000002</v>
      </c>
    </row>
    <row r="453" spans="43:45" x14ac:dyDescent="0.2">
      <c r="AQ453" s="7">
        <v>2006</v>
      </c>
      <c r="AR453" s="7" t="s">
        <v>10</v>
      </c>
      <c r="AS453" s="3">
        <f>AA95</f>
        <v>19</v>
      </c>
    </row>
    <row r="454" spans="43:45" x14ac:dyDescent="0.2">
      <c r="AQ454" s="7">
        <v>2006</v>
      </c>
      <c r="AR454" s="7" t="s">
        <v>11</v>
      </c>
      <c r="AS454" s="3">
        <f>AA96</f>
        <v>17.739999999999998</v>
      </c>
    </row>
    <row r="455" spans="43:45" x14ac:dyDescent="0.2">
      <c r="AQ455" s="7">
        <v>2006</v>
      </c>
      <c r="AR455" s="7" t="s">
        <v>12</v>
      </c>
      <c r="AS455" s="3">
        <f>AA97</f>
        <v>10</v>
      </c>
    </row>
    <row r="456" spans="43:45" x14ac:dyDescent="0.2">
      <c r="AQ456" s="7">
        <v>2006</v>
      </c>
      <c r="AR456" s="7" t="s">
        <v>13</v>
      </c>
      <c r="AS456" s="3">
        <f>AA98</f>
        <v>13.22</v>
      </c>
    </row>
    <row r="457" spans="43:45" x14ac:dyDescent="0.2">
      <c r="AQ457" s="7">
        <v>2006</v>
      </c>
      <c r="AR457" s="7" t="s">
        <v>14</v>
      </c>
      <c r="AS457" s="3">
        <f>AA99</f>
        <v>17.559999999999999</v>
      </c>
    </row>
    <row r="458" spans="43:45" x14ac:dyDescent="0.2">
      <c r="AQ458" s="7">
        <v>2006</v>
      </c>
      <c r="AR458" s="7" t="s">
        <v>15</v>
      </c>
      <c r="AS458" s="3">
        <f>AA100</f>
        <v>19.010000000000002</v>
      </c>
    </row>
    <row r="459" spans="43:45" x14ac:dyDescent="0.2">
      <c r="AQ459" s="7">
        <v>2006</v>
      </c>
      <c r="AR459" s="7" t="s">
        <v>16</v>
      </c>
      <c r="AS459" s="3">
        <f>AA101</f>
        <v>20.13</v>
      </c>
    </row>
    <row r="460" spans="43:45" x14ac:dyDescent="0.2">
      <c r="AQ460" s="7">
        <v>2006</v>
      </c>
      <c r="AR460" s="7" t="s">
        <v>17</v>
      </c>
      <c r="AS460" s="3">
        <f>AA102</f>
        <v>13.06</v>
      </c>
    </row>
    <row r="461" spans="43:45" x14ac:dyDescent="0.2">
      <c r="AQ461" s="7">
        <v>2006</v>
      </c>
      <c r="AR461" s="7" t="s">
        <v>18</v>
      </c>
      <c r="AS461" s="3">
        <f>AA103</f>
        <v>17.63</v>
      </c>
    </row>
    <row r="462" spans="43:45" x14ac:dyDescent="0.2">
      <c r="AQ462" s="7">
        <v>2006</v>
      </c>
      <c r="AR462" s="7" t="s">
        <v>19</v>
      </c>
      <c r="AS462" s="3">
        <f>AA104</f>
        <v>15.13</v>
      </c>
    </row>
    <row r="463" spans="43:45" x14ac:dyDescent="0.2">
      <c r="AQ463" s="7">
        <v>2006</v>
      </c>
      <c r="AR463" s="7" t="s">
        <v>20</v>
      </c>
      <c r="AS463" s="3">
        <f>AA105</f>
        <v>14.6</v>
      </c>
    </row>
    <row r="464" spans="43:45" x14ac:dyDescent="0.2">
      <c r="AQ464" s="7">
        <v>2006</v>
      </c>
      <c r="AR464" s="7" t="s">
        <v>21</v>
      </c>
      <c r="AS464" s="3">
        <f>AA106</f>
        <v>16.66</v>
      </c>
    </row>
    <row r="465" spans="43:45" x14ac:dyDescent="0.2">
      <c r="AQ465" s="7">
        <v>2006</v>
      </c>
      <c r="AR465" s="7" t="s">
        <v>22</v>
      </c>
      <c r="AS465" s="3">
        <f>AA107</f>
        <v>16.73</v>
      </c>
    </row>
    <row r="466" spans="43:45" x14ac:dyDescent="0.2">
      <c r="AQ466" s="7">
        <v>2006</v>
      </c>
      <c r="AR466" s="7" t="s">
        <v>23</v>
      </c>
      <c r="AS466" s="3">
        <f>AA108</f>
        <v>18.059999999999999</v>
      </c>
    </row>
    <row r="467" spans="43:45" x14ac:dyDescent="0.2">
      <c r="AQ467" s="7">
        <v>2006</v>
      </c>
      <c r="AR467" s="7" t="s">
        <v>24</v>
      </c>
      <c r="AS467" s="3">
        <f>AA109</f>
        <v>20.58</v>
      </c>
    </row>
    <row r="468" spans="43:45" x14ac:dyDescent="0.2">
      <c r="AQ468" s="7">
        <v>2006</v>
      </c>
      <c r="AR468" s="7" t="s">
        <v>25</v>
      </c>
      <c r="AS468" s="3">
        <f>AA110</f>
        <v>13.57</v>
      </c>
    </row>
    <row r="469" spans="43:45" x14ac:dyDescent="0.2">
      <c r="AQ469" s="7">
        <v>2006</v>
      </c>
      <c r="AR469" s="7" t="s">
        <v>26</v>
      </c>
      <c r="AS469" s="3">
        <f>AA111</f>
        <v>17.87</v>
      </c>
    </row>
    <row r="470" spans="43:45" x14ac:dyDescent="0.2">
      <c r="AQ470" s="7">
        <v>2006</v>
      </c>
      <c r="AR470" s="7" t="s">
        <v>27</v>
      </c>
      <c r="AS470" s="3">
        <f>AA112</f>
        <v>18.760000000000002</v>
      </c>
    </row>
    <row r="471" spans="43:45" x14ac:dyDescent="0.2">
      <c r="AQ471" s="7">
        <v>2007</v>
      </c>
      <c r="AR471" s="7" t="s">
        <v>7</v>
      </c>
      <c r="AS471" s="3">
        <f>AB92</f>
        <v>19.503488559871233</v>
      </c>
    </row>
    <row r="472" spans="43:45" x14ac:dyDescent="0.2">
      <c r="AQ472" s="7">
        <v>2007</v>
      </c>
      <c r="AR472" s="7" t="s">
        <v>8</v>
      </c>
      <c r="AS472" s="3">
        <f>AB93</f>
        <v>20.590519133103417</v>
      </c>
    </row>
    <row r="473" spans="43:45" x14ac:dyDescent="0.2">
      <c r="AQ473" s="7">
        <v>2007</v>
      </c>
      <c r="AR473" s="7" t="s">
        <v>9</v>
      </c>
      <c r="AS473" s="3">
        <f>AB94</f>
        <v>20.78556919395912</v>
      </c>
    </row>
    <row r="474" spans="43:45" x14ac:dyDescent="0.2">
      <c r="AQ474" s="7">
        <v>2007</v>
      </c>
      <c r="AR474" s="7" t="s">
        <v>10</v>
      </c>
      <c r="AS474" s="3">
        <f>AB95</f>
        <v>20.273648155982354</v>
      </c>
    </row>
    <row r="475" spans="43:45" x14ac:dyDescent="0.2">
      <c r="AQ475" s="7">
        <v>2007</v>
      </c>
      <c r="AR475" s="7" t="s">
        <v>11</v>
      </c>
      <c r="AS475" s="3">
        <f>AB96</f>
        <v>21.115800264305026</v>
      </c>
    </row>
    <row r="476" spans="43:45" x14ac:dyDescent="0.2">
      <c r="AQ476" s="7">
        <v>2007</v>
      </c>
      <c r="AR476" s="7" t="s">
        <v>12</v>
      </c>
      <c r="AS476" s="3">
        <f>AB97</f>
        <v>16.395135023422299</v>
      </c>
    </row>
    <row r="477" spans="43:45" x14ac:dyDescent="0.2">
      <c r="AQ477" s="7">
        <v>2007</v>
      </c>
      <c r="AR477" s="7" t="s">
        <v>13</v>
      </c>
      <c r="AS477" s="3">
        <f>AB98</f>
        <v>16.94668944339934</v>
      </c>
    </row>
    <row r="478" spans="43:45" x14ac:dyDescent="0.2">
      <c r="AQ478" s="7">
        <v>2007</v>
      </c>
      <c r="AR478" s="7" t="s">
        <v>14</v>
      </c>
      <c r="AS478" s="3">
        <f>AB99</f>
        <v>20.017885092816961</v>
      </c>
    </row>
    <row r="479" spans="43:45" x14ac:dyDescent="0.2">
      <c r="AQ479" s="7">
        <v>2007</v>
      </c>
      <c r="AR479" s="7" t="s">
        <v>15</v>
      </c>
      <c r="AS479" s="3">
        <f>AB100</f>
        <v>22.104030434497783</v>
      </c>
    </row>
    <row r="480" spans="43:45" x14ac:dyDescent="0.2">
      <c r="AQ480" s="7">
        <v>2007</v>
      </c>
      <c r="AR480" s="7" t="s">
        <v>16</v>
      </c>
      <c r="AS480" s="3">
        <f>AB101</f>
        <v>21.319515419678375</v>
      </c>
    </row>
    <row r="481" spans="43:45" x14ac:dyDescent="0.2">
      <c r="AQ481" s="7">
        <v>2007</v>
      </c>
      <c r="AR481" s="7" t="s">
        <v>17</v>
      </c>
      <c r="AS481" s="3">
        <f>AB102</f>
        <v>14.222736363261749</v>
      </c>
    </row>
    <row r="482" spans="43:45" x14ac:dyDescent="0.2">
      <c r="AQ482" s="7">
        <v>2007</v>
      </c>
      <c r="AR482" s="7" t="s">
        <v>18</v>
      </c>
      <c r="AS482" s="3">
        <f>AB103</f>
        <v>20.982650152178806</v>
      </c>
    </row>
    <row r="483" spans="43:45" x14ac:dyDescent="0.2">
      <c r="AQ483" s="7">
        <v>2007</v>
      </c>
      <c r="AR483" s="7" t="s">
        <v>19</v>
      </c>
      <c r="AS483" s="3">
        <f>AB104</f>
        <v>18.875006363961592</v>
      </c>
    </row>
    <row r="484" spans="43:45" x14ac:dyDescent="0.2">
      <c r="AQ484" s="7">
        <v>2007</v>
      </c>
      <c r="AR484" s="7" t="s">
        <v>20</v>
      </c>
      <c r="AS484" s="3">
        <f>AB105</f>
        <v>17.305248224247208</v>
      </c>
    </row>
    <row r="485" spans="43:45" x14ac:dyDescent="0.2">
      <c r="AQ485" s="7">
        <v>2007</v>
      </c>
      <c r="AR485" s="7" t="s">
        <v>21</v>
      </c>
      <c r="AS485" s="3">
        <f>AB106</f>
        <v>21.201129139941713</v>
      </c>
    </row>
    <row r="486" spans="43:45" x14ac:dyDescent="0.2">
      <c r="AQ486" s="7">
        <v>2007</v>
      </c>
      <c r="AR486" s="7" t="s">
        <v>22</v>
      </c>
      <c r="AS486" s="3">
        <f>AB107</f>
        <v>20.754964263088386</v>
      </c>
    </row>
    <row r="487" spans="43:45" x14ac:dyDescent="0.2">
      <c r="AQ487" s="7">
        <v>2007</v>
      </c>
      <c r="AR487" s="7" t="s">
        <v>23</v>
      </c>
      <c r="AS487" s="3">
        <f>AB108</f>
        <v>21.273914099673007</v>
      </c>
    </row>
    <row r="488" spans="43:45" x14ac:dyDescent="0.2">
      <c r="AQ488" s="7">
        <v>2007</v>
      </c>
      <c r="AR488" s="7" t="s">
        <v>24</v>
      </c>
      <c r="AS488" s="3">
        <f>AB109</f>
        <v>21.554826132862964</v>
      </c>
    </row>
    <row r="489" spans="43:45" x14ac:dyDescent="0.2">
      <c r="AQ489" s="7">
        <v>2007</v>
      </c>
      <c r="AR489" s="7" t="s">
        <v>25</v>
      </c>
      <c r="AS489" s="3">
        <f>AB110</f>
        <v>18.2568727994155</v>
      </c>
    </row>
    <row r="490" spans="43:45" x14ac:dyDescent="0.2">
      <c r="AQ490" s="7">
        <v>2007</v>
      </c>
      <c r="AR490" s="7" t="s">
        <v>26</v>
      </c>
      <c r="AS490" s="3">
        <f>AB111</f>
        <v>21.247819394608491</v>
      </c>
    </row>
    <row r="491" spans="43:45" x14ac:dyDescent="0.2">
      <c r="AQ491" s="7">
        <v>2007</v>
      </c>
      <c r="AR491" s="7" t="s">
        <v>27</v>
      </c>
      <c r="AS491" s="3">
        <f>AB112</f>
        <v>23.542782533966516</v>
      </c>
    </row>
    <row r="492" spans="43:45" x14ac:dyDescent="0.2">
      <c r="AQ492" s="7">
        <v>2008</v>
      </c>
      <c r="AR492" s="7" t="s">
        <v>7</v>
      </c>
      <c r="AS492" s="3">
        <f>AC92</f>
        <v>23.948471522104384</v>
      </c>
    </row>
    <row r="493" spans="43:45" x14ac:dyDescent="0.2">
      <c r="AQ493" s="7">
        <v>2008</v>
      </c>
      <c r="AR493" s="7" t="s">
        <v>8</v>
      </c>
      <c r="AS493" s="3">
        <f>AC93</f>
        <v>25.828088757016154</v>
      </c>
    </row>
    <row r="494" spans="43:45" x14ac:dyDescent="0.2">
      <c r="AQ494" s="7">
        <v>2008</v>
      </c>
      <c r="AR494" s="7" t="s">
        <v>9</v>
      </c>
      <c r="AS494" s="3">
        <f>AC94</f>
        <v>25.127433024016856</v>
      </c>
    </row>
    <row r="495" spans="43:45" x14ac:dyDescent="0.2">
      <c r="AQ495" s="7">
        <v>2008</v>
      </c>
      <c r="AR495" s="7" t="s">
        <v>10</v>
      </c>
      <c r="AS495" s="3">
        <f>AC95</f>
        <v>24.818245629590482</v>
      </c>
    </row>
    <row r="496" spans="43:45" x14ac:dyDescent="0.2">
      <c r="AQ496" s="7">
        <v>2008</v>
      </c>
      <c r="AR496" s="7" t="s">
        <v>11</v>
      </c>
      <c r="AS496" s="3">
        <f>AC96</f>
        <v>27.032431065819729</v>
      </c>
    </row>
    <row r="497" spans="43:45" x14ac:dyDescent="0.2">
      <c r="AQ497" s="7">
        <v>2008</v>
      </c>
      <c r="AR497" s="7" t="s">
        <v>12</v>
      </c>
      <c r="AS497" s="3">
        <f>AC97</f>
        <v>20.830125566919719</v>
      </c>
    </row>
    <row r="498" spans="43:45" x14ac:dyDescent="0.2">
      <c r="AQ498" s="7">
        <v>2008</v>
      </c>
      <c r="AR498" s="7" t="s">
        <v>13</v>
      </c>
      <c r="AS498" s="3">
        <f>AC98</f>
        <v>21.673208154268988</v>
      </c>
    </row>
    <row r="499" spans="43:45" x14ac:dyDescent="0.2">
      <c r="AQ499" s="7">
        <v>2008</v>
      </c>
      <c r="AR499" s="7" t="s">
        <v>14</v>
      </c>
      <c r="AS499" s="3">
        <f>AC99</f>
        <v>25.199134113465501</v>
      </c>
    </row>
    <row r="500" spans="43:45" x14ac:dyDescent="0.2">
      <c r="AQ500" s="7">
        <v>2008</v>
      </c>
      <c r="AR500" s="7" t="s">
        <v>15</v>
      </c>
      <c r="AS500" s="3">
        <f>AC100</f>
        <v>24.908130974593604</v>
      </c>
    </row>
    <row r="501" spans="43:45" x14ac:dyDescent="0.2">
      <c r="AQ501" s="7">
        <v>2008</v>
      </c>
      <c r="AR501" s="7" t="s">
        <v>16</v>
      </c>
      <c r="AS501" s="3">
        <f>AC101</f>
        <v>25.976651987950177</v>
      </c>
    </row>
    <row r="502" spans="43:45" x14ac:dyDescent="0.2">
      <c r="AQ502" s="7">
        <v>2008</v>
      </c>
      <c r="AR502" s="7" t="s">
        <v>17</v>
      </c>
      <c r="AS502" s="3">
        <f>AC102</f>
        <v>17.938224878608274</v>
      </c>
    </row>
    <row r="503" spans="43:45" x14ac:dyDescent="0.2">
      <c r="AQ503" s="7">
        <v>2008</v>
      </c>
      <c r="AR503" s="7" t="s">
        <v>18</v>
      </c>
      <c r="AS503" s="3">
        <f>AC103</f>
        <v>23.31489965318389</v>
      </c>
    </row>
    <row r="504" spans="43:45" x14ac:dyDescent="0.2">
      <c r="AQ504" s="7">
        <v>2008</v>
      </c>
      <c r="AR504" s="7" t="s">
        <v>19</v>
      </c>
      <c r="AS504" s="3">
        <f>AC104</f>
        <v>22.375615577330926</v>
      </c>
    </row>
    <row r="505" spans="43:45" x14ac:dyDescent="0.2">
      <c r="AQ505" s="7">
        <v>2008</v>
      </c>
      <c r="AR505" s="7" t="s">
        <v>20</v>
      </c>
      <c r="AS505" s="3">
        <f>AC105</f>
        <v>20.402686940437945</v>
      </c>
    </row>
    <row r="506" spans="43:45" x14ac:dyDescent="0.2">
      <c r="AQ506" s="7">
        <v>2008</v>
      </c>
      <c r="AR506" s="7" t="s">
        <v>21</v>
      </c>
      <c r="AS506" s="3">
        <f>AC106</f>
        <v>25.169591898143082</v>
      </c>
    </row>
    <row r="507" spans="43:45" x14ac:dyDescent="0.2">
      <c r="AQ507" s="7">
        <v>2008</v>
      </c>
      <c r="AR507" s="7" t="s">
        <v>22</v>
      </c>
      <c r="AS507" s="3">
        <f>AC107</f>
        <v>24.581498707147002</v>
      </c>
    </row>
    <row r="508" spans="43:45" x14ac:dyDescent="0.2">
      <c r="AQ508" s="7">
        <v>2008</v>
      </c>
      <c r="AR508" s="7" t="s">
        <v>23</v>
      </c>
      <c r="AS508" s="3">
        <f>AC108</f>
        <v>28.583277314240537</v>
      </c>
    </row>
    <row r="509" spans="43:45" x14ac:dyDescent="0.2">
      <c r="AQ509" s="7">
        <v>2008</v>
      </c>
      <c r="AR509" s="7" t="s">
        <v>24</v>
      </c>
      <c r="AS509" s="3">
        <f>AC109</f>
        <v>25.380048740831871</v>
      </c>
    </row>
    <row r="510" spans="43:45" x14ac:dyDescent="0.2">
      <c r="AQ510" s="7">
        <v>2008</v>
      </c>
      <c r="AR510" s="7" t="s">
        <v>25</v>
      </c>
      <c r="AS510" s="3">
        <f>AC110</f>
        <v>22.704136328945836</v>
      </c>
    </row>
    <row r="511" spans="43:45" x14ac:dyDescent="0.2">
      <c r="AQ511" s="7">
        <v>2008</v>
      </c>
      <c r="AR511" s="7" t="s">
        <v>26</v>
      </c>
      <c r="AS511" s="3">
        <f>AC111</f>
        <v>25.546714847153282</v>
      </c>
    </row>
    <row r="512" spans="43:45" x14ac:dyDescent="0.2">
      <c r="AQ512" s="7">
        <v>2008</v>
      </c>
      <c r="AR512" s="7" t="s">
        <v>27</v>
      </c>
      <c r="AS512" s="3">
        <f>AC112</f>
        <v>27.694392891197822</v>
      </c>
    </row>
    <row r="513" spans="43:45" x14ac:dyDescent="0.2">
      <c r="AQ513" s="7">
        <v>2009</v>
      </c>
      <c r="AR513" s="7" t="s">
        <v>7</v>
      </c>
      <c r="AS513" s="3">
        <f>AD92</f>
        <v>19.146281711589495</v>
      </c>
    </row>
    <row r="514" spans="43:45" x14ac:dyDescent="0.2">
      <c r="AQ514" s="7">
        <v>2009</v>
      </c>
      <c r="AR514" s="7" t="s">
        <v>8</v>
      </c>
      <c r="AS514" s="3">
        <f>AD93</f>
        <v>18.52037021335898</v>
      </c>
    </row>
    <row r="515" spans="43:45" x14ac:dyDescent="0.2">
      <c r="AQ515" s="7">
        <v>2009</v>
      </c>
      <c r="AR515" s="7" t="s">
        <v>9</v>
      </c>
      <c r="AS515" s="3">
        <f>AD94</f>
        <v>15.418811632254588</v>
      </c>
    </row>
    <row r="516" spans="43:45" x14ac:dyDescent="0.2">
      <c r="AQ516" s="7">
        <v>2009</v>
      </c>
      <c r="AR516" s="7" t="s">
        <v>10</v>
      </c>
      <c r="AS516" s="3">
        <f>AD95</f>
        <v>16.289118483560642</v>
      </c>
    </row>
    <row r="517" spans="43:45" x14ac:dyDescent="0.2">
      <c r="AQ517" s="7">
        <v>2009</v>
      </c>
      <c r="AR517" s="7" t="s">
        <v>11</v>
      </c>
      <c r="AS517" s="3">
        <f>AD96</f>
        <v>21.885379358792189</v>
      </c>
    </row>
    <row r="518" spans="43:45" x14ac:dyDescent="0.2">
      <c r="AQ518" s="7">
        <v>2009</v>
      </c>
      <c r="AR518" s="7" t="s">
        <v>12</v>
      </c>
      <c r="AS518" s="3">
        <f>AD97</f>
        <v>29.116015236749931</v>
      </c>
    </row>
    <row r="519" spans="43:45" x14ac:dyDescent="0.2">
      <c r="AQ519" s="7">
        <v>2009</v>
      </c>
      <c r="AR519" s="7" t="s">
        <v>13</v>
      </c>
      <c r="AS519" s="3">
        <f>AD98</f>
        <v>20.743356921327969</v>
      </c>
    </row>
    <row r="520" spans="43:45" x14ac:dyDescent="0.2">
      <c r="AQ520" s="7">
        <v>2009</v>
      </c>
      <c r="AR520" s="7" t="s">
        <v>14</v>
      </c>
      <c r="AS520" s="3">
        <f>AD99</f>
        <v>18.940371950010984</v>
      </c>
    </row>
    <row r="521" spans="43:45" x14ac:dyDescent="0.2">
      <c r="AQ521" s="7">
        <v>2009</v>
      </c>
      <c r="AR521" s="7" t="s">
        <v>15</v>
      </c>
      <c r="AS521" s="3">
        <f>AD100</f>
        <v>25.851634360978935</v>
      </c>
    </row>
    <row r="522" spans="43:45" x14ac:dyDescent="0.2">
      <c r="AQ522" s="7">
        <v>2009</v>
      </c>
      <c r="AR522" s="7" t="s">
        <v>16</v>
      </c>
      <c r="AS522" s="3">
        <f>AD101</f>
        <v>16.972057074472595</v>
      </c>
    </row>
    <row r="523" spans="43:45" x14ac:dyDescent="0.2">
      <c r="AQ523" s="7">
        <v>2009</v>
      </c>
      <c r="AR523" s="7" t="s">
        <v>17</v>
      </c>
      <c r="AS523" s="3">
        <f>AD102</f>
        <v>11.596382172697707</v>
      </c>
    </row>
    <row r="524" spans="43:45" x14ac:dyDescent="0.2">
      <c r="AQ524" s="7">
        <v>2009</v>
      </c>
      <c r="AR524" s="7" t="s">
        <v>18</v>
      </c>
      <c r="AS524" s="3">
        <f>AD103</f>
        <v>26.232593880250342</v>
      </c>
    </row>
    <row r="525" spans="43:45" x14ac:dyDescent="0.2">
      <c r="AQ525" s="7">
        <v>2009</v>
      </c>
      <c r="AR525" s="7" t="s">
        <v>19</v>
      </c>
      <c r="AS525" s="3">
        <f>AD104</f>
        <v>24.084725913553537</v>
      </c>
    </row>
    <row r="526" spans="43:45" x14ac:dyDescent="0.2">
      <c r="AQ526" s="7">
        <v>2009</v>
      </c>
      <c r="AR526" s="7" t="s">
        <v>20</v>
      </c>
      <c r="AS526" s="3">
        <f>AD105</f>
        <v>19.972636294075457</v>
      </c>
    </row>
    <row r="527" spans="43:45" x14ac:dyDescent="0.2">
      <c r="AQ527" s="7">
        <v>2009</v>
      </c>
      <c r="AR527" s="7" t="s">
        <v>21</v>
      </c>
      <c r="AS527" s="3">
        <f>AD106</f>
        <v>28.178885993012312</v>
      </c>
    </row>
    <row r="528" spans="43:45" x14ac:dyDescent="0.2">
      <c r="AQ528" s="7">
        <v>2009</v>
      </c>
      <c r="AR528" s="7" t="s">
        <v>22</v>
      </c>
      <c r="AS528" s="3">
        <f>AD107</f>
        <v>26.258440500716002</v>
      </c>
    </row>
    <row r="529" spans="43:45" x14ac:dyDescent="0.2">
      <c r="AQ529" s="7">
        <v>2009</v>
      </c>
      <c r="AR529" s="7" t="s">
        <v>23</v>
      </c>
      <c r="AS529" s="3">
        <f>AD108</f>
        <v>19.757392845377439</v>
      </c>
    </row>
    <row r="530" spans="43:45" x14ac:dyDescent="0.2">
      <c r="AQ530" s="7">
        <v>2009</v>
      </c>
      <c r="AR530" s="7" t="s">
        <v>24</v>
      </c>
      <c r="AS530" s="3">
        <f>AD109</f>
        <v>17.476385887847272</v>
      </c>
    </row>
    <row r="531" spans="43:45" x14ac:dyDescent="0.2">
      <c r="AQ531" s="7">
        <v>2009</v>
      </c>
      <c r="AR531" s="7" t="s">
        <v>25</v>
      </c>
      <c r="AS531" s="3">
        <f>AD110</f>
        <v>25.281344892732015</v>
      </c>
    </row>
    <row r="532" spans="43:45" x14ac:dyDescent="0.2">
      <c r="AQ532" s="7">
        <v>2009</v>
      </c>
      <c r="AR532" s="7" t="s">
        <v>26</v>
      </c>
      <c r="AS532" s="3">
        <f>AD111</f>
        <v>24.042018632854493</v>
      </c>
    </row>
    <row r="533" spans="43:45" x14ac:dyDescent="0.2">
      <c r="AQ533" s="7">
        <v>2009</v>
      </c>
      <c r="AR533" s="7" t="s">
        <v>27</v>
      </c>
      <c r="AS533" s="3">
        <f>AD112</f>
        <v>30.718827213209348</v>
      </c>
    </row>
    <row r="534" spans="43:45" x14ac:dyDescent="0.2">
      <c r="AQ534" s="7">
        <v>2010</v>
      </c>
      <c r="AR534" s="7" t="s">
        <v>7</v>
      </c>
      <c r="AS534" s="3">
        <f>AE92</f>
        <v>19.04</v>
      </c>
    </row>
    <row r="535" spans="43:45" x14ac:dyDescent="0.2">
      <c r="AQ535" s="7">
        <v>2010</v>
      </c>
      <c r="AR535" s="7" t="s">
        <v>8</v>
      </c>
      <c r="AS535" s="3">
        <f>AE93</f>
        <v>20.32</v>
      </c>
    </row>
    <row r="536" spans="43:45" x14ac:dyDescent="0.2">
      <c r="AQ536" s="7">
        <v>2010</v>
      </c>
      <c r="AR536" s="7" t="s">
        <v>9</v>
      </c>
      <c r="AS536" s="3">
        <f>AE94</f>
        <v>17.899999999999999</v>
      </c>
    </row>
    <row r="537" spans="43:45" x14ac:dyDescent="0.2">
      <c r="AQ537" s="7">
        <v>2010</v>
      </c>
      <c r="AR537" s="7" t="s">
        <v>10</v>
      </c>
      <c r="AS537" s="3">
        <f>AE95</f>
        <v>18.53</v>
      </c>
    </row>
    <row r="538" spans="43:45" x14ac:dyDescent="0.2">
      <c r="AQ538" s="7">
        <v>2010</v>
      </c>
      <c r="AR538" s="7" t="s">
        <v>11</v>
      </c>
      <c r="AS538" s="3">
        <f>AE96</f>
        <v>23.11</v>
      </c>
    </row>
    <row r="539" spans="43:45" x14ac:dyDescent="0.2">
      <c r="AQ539" s="7">
        <v>2010</v>
      </c>
      <c r="AR539" s="7" t="s">
        <v>12</v>
      </c>
      <c r="AS539" s="3">
        <f>AE97</f>
        <v>22.2</v>
      </c>
    </row>
    <row r="540" spans="43:45" x14ac:dyDescent="0.2">
      <c r="AQ540" s="7">
        <v>2010</v>
      </c>
      <c r="AR540" s="7" t="s">
        <v>13</v>
      </c>
      <c r="AS540" s="3">
        <f>AE98</f>
        <v>19.46</v>
      </c>
    </row>
    <row r="541" spans="43:45" x14ac:dyDescent="0.2">
      <c r="AQ541" s="7">
        <v>2010</v>
      </c>
      <c r="AR541" s="7" t="s">
        <v>14</v>
      </c>
      <c r="AS541" s="3">
        <f>AE99</f>
        <v>20.43</v>
      </c>
    </row>
    <row r="542" spans="43:45" x14ac:dyDescent="0.2">
      <c r="AQ542" s="7">
        <v>2010</v>
      </c>
      <c r="AR542" s="7" t="s">
        <v>15</v>
      </c>
      <c r="AS542" s="3">
        <f>AE100</f>
        <v>19.21</v>
      </c>
    </row>
    <row r="543" spans="43:45" x14ac:dyDescent="0.2">
      <c r="AQ543" s="7">
        <v>2010</v>
      </c>
      <c r="AR543" s="7" t="s">
        <v>16</v>
      </c>
      <c r="AS543" s="3">
        <f>AE101</f>
        <v>19.82</v>
      </c>
    </row>
    <row r="544" spans="43:45" x14ac:dyDescent="0.2">
      <c r="AQ544" s="7">
        <v>2010</v>
      </c>
      <c r="AR544" s="7" t="s">
        <v>17</v>
      </c>
      <c r="AS544" s="3">
        <f>AE102</f>
        <v>13.98</v>
      </c>
    </row>
    <row r="545" spans="43:45" x14ac:dyDescent="0.2">
      <c r="AQ545" s="7">
        <v>2010</v>
      </c>
      <c r="AR545" s="7" t="s">
        <v>18</v>
      </c>
      <c r="AS545" s="3">
        <f>AE103</f>
        <v>18.12</v>
      </c>
    </row>
    <row r="546" spans="43:45" x14ac:dyDescent="0.2">
      <c r="AQ546" s="7">
        <v>2010</v>
      </c>
      <c r="AR546" s="7" t="s">
        <v>19</v>
      </c>
      <c r="AS546" s="3">
        <f>AE104</f>
        <v>18.91</v>
      </c>
    </row>
    <row r="547" spans="43:45" x14ac:dyDescent="0.2">
      <c r="AQ547" s="7">
        <v>2010</v>
      </c>
      <c r="AR547" s="7" t="s">
        <v>20</v>
      </c>
      <c r="AS547" s="3">
        <f>AE105</f>
        <v>16.53</v>
      </c>
    </row>
    <row r="548" spans="43:45" x14ac:dyDescent="0.2">
      <c r="AQ548" s="7">
        <v>2010</v>
      </c>
      <c r="AR548" s="7" t="s">
        <v>21</v>
      </c>
      <c r="AS548" s="3">
        <f>AE106</f>
        <v>22.17</v>
      </c>
    </row>
    <row r="549" spans="43:45" x14ac:dyDescent="0.2">
      <c r="AQ549" s="7">
        <v>2010</v>
      </c>
      <c r="AR549" s="7" t="s">
        <v>22</v>
      </c>
      <c r="AS549" s="3">
        <f>AE107</f>
        <v>20.82</v>
      </c>
    </row>
    <row r="550" spans="43:45" x14ac:dyDescent="0.2">
      <c r="AQ550" s="7">
        <v>2010</v>
      </c>
      <c r="AR550" s="7" t="s">
        <v>23</v>
      </c>
      <c r="AS550" s="3">
        <f>AE108</f>
        <v>24.93</v>
      </c>
    </row>
    <row r="551" spans="43:45" x14ac:dyDescent="0.2">
      <c r="AQ551" s="7">
        <v>2010</v>
      </c>
      <c r="AR551" s="7" t="s">
        <v>24</v>
      </c>
      <c r="AS551" s="3">
        <f>AE109</f>
        <v>18.22</v>
      </c>
    </row>
    <row r="552" spans="43:45" x14ac:dyDescent="0.2">
      <c r="AQ552" s="7">
        <v>2010</v>
      </c>
      <c r="AR552" s="7" t="s">
        <v>25</v>
      </c>
      <c r="AS552" s="3">
        <f>AE110</f>
        <v>20.86</v>
      </c>
    </row>
    <row r="553" spans="43:45" x14ac:dyDescent="0.2">
      <c r="AQ553" s="7">
        <v>2010</v>
      </c>
      <c r="AR553" s="7" t="s">
        <v>26</v>
      </c>
      <c r="AS553" s="3">
        <f>AE111</f>
        <v>20.91</v>
      </c>
    </row>
    <row r="554" spans="43:45" x14ac:dyDescent="0.2">
      <c r="AQ554" s="7">
        <v>2010</v>
      </c>
      <c r="AR554" s="7" t="s">
        <v>27</v>
      </c>
      <c r="AS554" s="3">
        <f>AE112</f>
        <v>23.65</v>
      </c>
    </row>
    <row r="555" spans="43:45" x14ac:dyDescent="0.2">
      <c r="AQ555" s="7">
        <v>2011</v>
      </c>
      <c r="AR555" s="7" t="s">
        <v>7</v>
      </c>
      <c r="AS555" s="3">
        <f>AF92</f>
        <v>23.439825515212554</v>
      </c>
    </row>
    <row r="556" spans="43:45" x14ac:dyDescent="0.2">
      <c r="AQ556" s="7">
        <v>2011</v>
      </c>
      <c r="AR556" s="7" t="s">
        <v>8</v>
      </c>
      <c r="AS556" s="3">
        <f>AF93</f>
        <v>25.121208632054991</v>
      </c>
    </row>
    <row r="557" spans="43:45" x14ac:dyDescent="0.2">
      <c r="AQ557" s="7">
        <v>2011</v>
      </c>
      <c r="AR557" s="7" t="s">
        <v>9</v>
      </c>
      <c r="AS557" s="3">
        <f>AF94</f>
        <v>22.295283862334244</v>
      </c>
    </row>
    <row r="558" spans="43:45" x14ac:dyDescent="0.2">
      <c r="AQ558" s="7">
        <v>2011</v>
      </c>
      <c r="AR558" s="7" t="s">
        <v>10</v>
      </c>
      <c r="AS558" s="3">
        <f>AF95</f>
        <v>22.636003117766688</v>
      </c>
    </row>
    <row r="559" spans="43:45" x14ac:dyDescent="0.2">
      <c r="AQ559" s="7">
        <v>2011</v>
      </c>
      <c r="AR559" s="7" t="s">
        <v>11</v>
      </c>
      <c r="AS559" s="3">
        <f>AF96</f>
        <v>27.457039208523391</v>
      </c>
    </row>
    <row r="560" spans="43:45" x14ac:dyDescent="0.2">
      <c r="AQ560" s="7">
        <v>2011</v>
      </c>
      <c r="AR560" s="7" t="s">
        <v>12</v>
      </c>
      <c r="AS560" s="3">
        <f>AF97</f>
        <v>25.806184389539244</v>
      </c>
    </row>
    <row r="561" spans="43:45" x14ac:dyDescent="0.2">
      <c r="AQ561" s="7">
        <v>2011</v>
      </c>
      <c r="AR561" s="7" t="s">
        <v>13</v>
      </c>
      <c r="AS561" s="3">
        <f>AF98</f>
        <v>23.99953679982633</v>
      </c>
    </row>
    <row r="562" spans="43:45" x14ac:dyDescent="0.2">
      <c r="AQ562" s="7">
        <v>2011</v>
      </c>
      <c r="AR562" s="7" t="s">
        <v>14</v>
      </c>
      <c r="AS562" s="3">
        <f>AF99</f>
        <v>24.770404027723679</v>
      </c>
    </row>
    <row r="563" spans="43:45" x14ac:dyDescent="0.2">
      <c r="AQ563" s="7">
        <v>2011</v>
      </c>
      <c r="AR563" s="7" t="s">
        <v>15</v>
      </c>
      <c r="AS563" s="3">
        <f>AF100</f>
        <v>24.237419694455482</v>
      </c>
    </row>
    <row r="564" spans="43:45" x14ac:dyDescent="0.2">
      <c r="AQ564" s="7">
        <v>2011</v>
      </c>
      <c r="AR564" s="7" t="s">
        <v>16</v>
      </c>
      <c r="AS564" s="3">
        <f>AF101</f>
        <v>23.595877230398749</v>
      </c>
    </row>
    <row r="565" spans="43:45" x14ac:dyDescent="0.2">
      <c r="AQ565" s="7">
        <v>2011</v>
      </c>
      <c r="AR565" s="7" t="s">
        <v>17</v>
      </c>
      <c r="AS565" s="3">
        <f>AF102</f>
        <v>16.519456354100448</v>
      </c>
    </row>
    <row r="566" spans="43:45" x14ac:dyDescent="0.2">
      <c r="AQ566" s="7">
        <v>2011</v>
      </c>
      <c r="AR566" s="7" t="s">
        <v>18</v>
      </c>
      <c r="AS566" s="3">
        <f>AF103</f>
        <v>23.833879482672756</v>
      </c>
    </row>
    <row r="567" spans="43:45" x14ac:dyDescent="0.2">
      <c r="AQ567" s="7">
        <v>2011</v>
      </c>
      <c r="AR567" s="7" t="s">
        <v>19</v>
      </c>
      <c r="AS567" s="3">
        <f>AF104</f>
        <v>24.314108121375142</v>
      </c>
    </row>
    <row r="568" spans="43:45" x14ac:dyDescent="0.2">
      <c r="AQ568" s="7">
        <v>2011</v>
      </c>
      <c r="AR568" s="7" t="s">
        <v>20</v>
      </c>
      <c r="AS568" s="3">
        <f>AF105</f>
        <v>20.910595037093415</v>
      </c>
    </row>
    <row r="569" spans="43:45" x14ac:dyDescent="0.2">
      <c r="AQ569" s="7">
        <v>2011</v>
      </c>
      <c r="AR569" s="7" t="s">
        <v>21</v>
      </c>
      <c r="AS569" s="3">
        <f>AF106</f>
        <v>26.544949226328185</v>
      </c>
    </row>
    <row r="570" spans="43:45" x14ac:dyDescent="0.2">
      <c r="AQ570" s="7">
        <v>2011</v>
      </c>
      <c r="AR570" s="7" t="s">
        <v>22</v>
      </c>
      <c r="AS570" s="3">
        <f>AF107</f>
        <v>25.99717495716768</v>
      </c>
    </row>
    <row r="571" spans="43:45" x14ac:dyDescent="0.2">
      <c r="AQ571" s="7">
        <v>2011</v>
      </c>
      <c r="AR571" s="7" t="s">
        <v>23</v>
      </c>
      <c r="AS571" s="3">
        <f>AF108</f>
        <v>29.394716886125046</v>
      </c>
    </row>
    <row r="572" spans="43:45" x14ac:dyDescent="0.2">
      <c r="AQ572" s="7">
        <v>2011</v>
      </c>
      <c r="AR572" s="7" t="s">
        <v>24</v>
      </c>
      <c r="AS572" s="3">
        <f>AF109</f>
        <v>21.489935076496575</v>
      </c>
    </row>
    <row r="573" spans="43:45" x14ac:dyDescent="0.2">
      <c r="AQ573" s="7">
        <v>2011</v>
      </c>
      <c r="AR573" s="7" t="s">
        <v>25</v>
      </c>
      <c r="AS573" s="3">
        <f>AF110</f>
        <v>26.288018868089729</v>
      </c>
    </row>
    <row r="574" spans="43:45" x14ac:dyDescent="0.2">
      <c r="AQ574" s="7">
        <v>2011</v>
      </c>
      <c r="AR574" s="7" t="s">
        <v>26</v>
      </c>
      <c r="AS574" s="3">
        <f>AF111</f>
        <v>26.277462290866858</v>
      </c>
    </row>
    <row r="575" spans="43:45" x14ac:dyDescent="0.2">
      <c r="AQ575" s="7">
        <v>2011</v>
      </c>
      <c r="AR575" s="7" t="s">
        <v>27</v>
      </c>
      <c r="AS575" s="3">
        <f>AF112</f>
        <v>29.477349310241596</v>
      </c>
    </row>
    <row r="576" spans="43:45" x14ac:dyDescent="0.2">
      <c r="AQ576" s="7">
        <v>2012</v>
      </c>
      <c r="AR576" s="7" t="s">
        <v>7</v>
      </c>
      <c r="AS576" s="3">
        <f>AG92</f>
        <v>20.050233973363987</v>
      </c>
    </row>
    <row r="577" spans="43:45" x14ac:dyDescent="0.2">
      <c r="AQ577" s="7">
        <v>2012</v>
      </c>
      <c r="AR577" s="7" t="s">
        <v>8</v>
      </c>
      <c r="AS577" s="3">
        <f>AG93</f>
        <v>20.125160886609756</v>
      </c>
    </row>
    <row r="578" spans="43:45" x14ac:dyDescent="0.2">
      <c r="AQ578" s="7">
        <v>2012</v>
      </c>
      <c r="AR578" s="7" t="s">
        <v>9</v>
      </c>
      <c r="AS578" s="3">
        <f>AG94</f>
        <v>16.277941579805272</v>
      </c>
    </row>
    <row r="579" spans="43:45" x14ac:dyDescent="0.2">
      <c r="AQ579" s="7">
        <v>2012</v>
      </c>
      <c r="AR579" s="7" t="s">
        <v>10</v>
      </c>
      <c r="AS579" s="3">
        <f>AG95</f>
        <v>16.892116178039711</v>
      </c>
    </row>
    <row r="580" spans="43:45" x14ac:dyDescent="0.2">
      <c r="AQ580" s="7">
        <v>2012</v>
      </c>
      <c r="AR580" s="7" t="s">
        <v>11</v>
      </c>
      <c r="AS580" s="3">
        <f>AG96</f>
        <v>22.696567164863719</v>
      </c>
    </row>
    <row r="581" spans="43:45" x14ac:dyDescent="0.2">
      <c r="AQ581" s="7">
        <v>2012</v>
      </c>
      <c r="AR581" s="7" t="s">
        <v>12</v>
      </c>
      <c r="AS581" s="3">
        <f>AG97</f>
        <v>28.927353074869234</v>
      </c>
    </row>
    <row r="582" spans="43:45" x14ac:dyDescent="0.2">
      <c r="AQ582" s="7">
        <v>2012</v>
      </c>
      <c r="AR582" s="7" t="s">
        <v>13</v>
      </c>
      <c r="AS582" s="3">
        <f>AG98</f>
        <v>22.866293563956432</v>
      </c>
    </row>
    <row r="583" spans="43:45" x14ac:dyDescent="0.2">
      <c r="AQ583" s="7">
        <v>2012</v>
      </c>
      <c r="AR583" s="7" t="s">
        <v>14</v>
      </c>
      <c r="AS583" s="3">
        <f>AG99</f>
        <v>20.020043327691958</v>
      </c>
    </row>
    <row r="584" spans="43:45" x14ac:dyDescent="0.2">
      <c r="AQ584" s="7">
        <v>2012</v>
      </c>
      <c r="AR584" s="7" t="s">
        <v>15</v>
      </c>
      <c r="AS584" s="3">
        <f>AG100</f>
        <v>25.296360206001694</v>
      </c>
    </row>
    <row r="585" spans="43:45" x14ac:dyDescent="0.2">
      <c r="AQ585" s="7">
        <v>2012</v>
      </c>
      <c r="AR585" s="7" t="s">
        <v>16</v>
      </c>
      <c r="AS585" s="3">
        <f>AG101</f>
        <v>17.247228498516321</v>
      </c>
    </row>
    <row r="586" spans="43:45" x14ac:dyDescent="0.2">
      <c r="AQ586" s="7">
        <v>2012</v>
      </c>
      <c r="AR586" s="7" t="s">
        <v>17</v>
      </c>
      <c r="AS586" s="3">
        <f>AG102</f>
        <v>11.605559434722588</v>
      </c>
    </row>
    <row r="587" spans="43:45" x14ac:dyDescent="0.2">
      <c r="AQ587" s="7">
        <v>2012</v>
      </c>
      <c r="AR587" s="7" t="s">
        <v>18</v>
      </c>
      <c r="AS587" s="3">
        <f>AG103</f>
        <v>27.019574757190629</v>
      </c>
    </row>
    <row r="588" spans="43:45" x14ac:dyDescent="0.2">
      <c r="AQ588" s="7">
        <v>2012</v>
      </c>
      <c r="AR588" s="7" t="s">
        <v>19</v>
      </c>
      <c r="AS588" s="3">
        <f>AG104</f>
        <v>26.015236639681905</v>
      </c>
    </row>
    <row r="589" spans="43:45" x14ac:dyDescent="0.2">
      <c r="AQ589" s="7">
        <v>2012</v>
      </c>
      <c r="AR589" s="7" t="s">
        <v>20</v>
      </c>
      <c r="AS589" s="3">
        <f>AG105</f>
        <v>20.9674822949342</v>
      </c>
    </row>
    <row r="590" spans="43:45" x14ac:dyDescent="0.2">
      <c r="AQ590" s="7">
        <v>2012</v>
      </c>
      <c r="AR590" s="7" t="s">
        <v>21</v>
      </c>
      <c r="AS590" s="3">
        <f>AG106</f>
        <v>27.436202591711236</v>
      </c>
    </row>
    <row r="591" spans="43:45" x14ac:dyDescent="0.2">
      <c r="AQ591" s="7">
        <v>2012</v>
      </c>
      <c r="AR591" s="7" t="s">
        <v>22</v>
      </c>
      <c r="AS591" s="3">
        <f>AG107</f>
        <v>27.053357305938157</v>
      </c>
    </row>
    <row r="592" spans="43:45" x14ac:dyDescent="0.2">
      <c r="AQ592" s="7">
        <v>2012</v>
      </c>
      <c r="AR592" s="7" t="s">
        <v>23</v>
      </c>
      <c r="AS592" s="3">
        <f>AG108</f>
        <v>21.901818129096483</v>
      </c>
    </row>
    <row r="593" spans="43:45" x14ac:dyDescent="0.2">
      <c r="AQ593" s="7">
        <v>2012</v>
      </c>
      <c r="AR593" s="7" t="s">
        <v>24</v>
      </c>
      <c r="AS593" s="3">
        <f>AG109</f>
        <v>15.637511963156907</v>
      </c>
    </row>
    <row r="594" spans="43:45" x14ac:dyDescent="0.2">
      <c r="AQ594" s="7">
        <v>2012</v>
      </c>
      <c r="AR594" s="7" t="s">
        <v>25</v>
      </c>
      <c r="AS594" s="3">
        <f>AG110</f>
        <v>27.903363257924539</v>
      </c>
    </row>
    <row r="595" spans="43:45" x14ac:dyDescent="0.2">
      <c r="AQ595" s="7">
        <v>2012</v>
      </c>
      <c r="AR595" s="7" t="s">
        <v>26</v>
      </c>
      <c r="AS595" s="3">
        <f>AG111</f>
        <v>25.468506164494123</v>
      </c>
    </row>
    <row r="596" spans="43:45" x14ac:dyDescent="0.2">
      <c r="AQ596" s="7">
        <v>2012</v>
      </c>
      <c r="AR596" s="7" t="s">
        <v>27</v>
      </c>
      <c r="AS596" s="3">
        <f>AG112</f>
        <v>31.352828117789521</v>
      </c>
    </row>
    <row r="597" spans="43:45" x14ac:dyDescent="0.2">
      <c r="AQ597" s="7">
        <v>2013</v>
      </c>
      <c r="AR597" s="7" t="s">
        <v>7</v>
      </c>
      <c r="AS597" s="3">
        <f>AH92</f>
        <v>17.909941912321592</v>
      </c>
    </row>
    <row r="598" spans="43:45" x14ac:dyDescent="0.2">
      <c r="AQ598" s="7">
        <v>2013</v>
      </c>
      <c r="AR598" s="7" t="s">
        <v>8</v>
      </c>
      <c r="AS598" s="3">
        <f>AH93</f>
        <v>19.044397703125</v>
      </c>
    </row>
    <row r="599" spans="43:45" x14ac:dyDescent="0.2">
      <c r="AQ599" s="7">
        <v>2013</v>
      </c>
      <c r="AR599" s="7" t="s">
        <v>9</v>
      </c>
      <c r="AS599" s="3">
        <f>AH94</f>
        <v>16.260084922552583</v>
      </c>
    </row>
    <row r="600" spans="43:45" x14ac:dyDescent="0.2">
      <c r="AQ600" s="7">
        <v>2013</v>
      </c>
      <c r="AR600" s="7" t="s">
        <v>10</v>
      </c>
      <c r="AS600" s="3">
        <f>AH95</f>
        <v>16.266217763841492</v>
      </c>
    </row>
    <row r="601" spans="43:45" x14ac:dyDescent="0.2">
      <c r="AQ601" s="7">
        <v>2013</v>
      </c>
      <c r="AR601" s="7" t="s">
        <v>11</v>
      </c>
      <c r="AS601" s="3">
        <f>AH96</f>
        <v>20.04201944103383</v>
      </c>
    </row>
    <row r="602" spans="43:45" x14ac:dyDescent="0.2">
      <c r="AQ602" s="7">
        <v>2013</v>
      </c>
      <c r="AR602" s="7" t="s">
        <v>12</v>
      </c>
      <c r="AS602" s="3">
        <f>AH97</f>
        <v>20.780475691444181</v>
      </c>
    </row>
    <row r="603" spans="43:45" x14ac:dyDescent="0.2">
      <c r="AQ603" s="7">
        <v>2013</v>
      </c>
      <c r="AR603" s="7" t="s">
        <v>13</v>
      </c>
      <c r="AS603" s="3">
        <f>AH98</f>
        <v>19.879782138382105</v>
      </c>
    </row>
    <row r="604" spans="43:45" x14ac:dyDescent="0.2">
      <c r="AQ604" s="7">
        <v>2013</v>
      </c>
      <c r="AR604" s="7" t="s">
        <v>14</v>
      </c>
      <c r="AS604" s="3">
        <f>AH99</f>
        <v>18.38842730763637</v>
      </c>
    </row>
    <row r="605" spans="43:45" x14ac:dyDescent="0.2">
      <c r="AQ605" s="7">
        <v>2013</v>
      </c>
      <c r="AR605" s="7" t="s">
        <v>15</v>
      </c>
      <c r="AS605" s="3">
        <f>AH100</f>
        <v>19.685624126696993</v>
      </c>
    </row>
    <row r="606" spans="43:45" x14ac:dyDescent="0.2">
      <c r="AQ606" s="7">
        <v>2013</v>
      </c>
      <c r="AR606" s="7" t="s">
        <v>16</v>
      </c>
      <c r="AS606" s="3">
        <f>AH101</f>
        <v>16.732069524970008</v>
      </c>
    </row>
    <row r="607" spans="43:45" x14ac:dyDescent="0.2">
      <c r="AQ607" s="7">
        <v>2013</v>
      </c>
      <c r="AR607" s="7" t="s">
        <v>17</v>
      </c>
      <c r="AS607" s="3">
        <f>AH102</f>
        <v>10.986091721025813</v>
      </c>
    </row>
    <row r="608" spans="43:45" x14ac:dyDescent="0.2">
      <c r="AQ608" s="7">
        <v>2013</v>
      </c>
      <c r="AR608" s="7" t="s">
        <v>18</v>
      </c>
      <c r="AS608" s="3">
        <f>AH103</f>
        <v>21.417666529453125</v>
      </c>
    </row>
    <row r="609" spans="43:45" x14ac:dyDescent="0.2">
      <c r="AQ609" s="7">
        <v>2013</v>
      </c>
      <c r="AR609" s="7" t="s">
        <v>19</v>
      </c>
      <c r="AS609" s="3">
        <f>AH104</f>
        <v>21.634844838068972</v>
      </c>
    </row>
    <row r="610" spans="43:45" x14ac:dyDescent="0.2">
      <c r="AQ610" s="7">
        <v>2013</v>
      </c>
      <c r="AR610" s="7" t="s">
        <v>20</v>
      </c>
      <c r="AS610" s="3">
        <f>AH105</f>
        <v>17.60314191593525</v>
      </c>
    </row>
    <row r="611" spans="43:45" x14ac:dyDescent="0.2">
      <c r="AQ611" s="7">
        <v>2013</v>
      </c>
      <c r="AR611" s="7" t="s">
        <v>21</v>
      </c>
      <c r="AS611" s="3">
        <f>AH106</f>
        <v>20.744676585851725</v>
      </c>
    </row>
    <row r="612" spans="43:45" x14ac:dyDescent="0.2">
      <c r="AQ612" s="7">
        <v>2013</v>
      </c>
      <c r="AR612" s="7" t="s">
        <v>22</v>
      </c>
      <c r="AS612" s="3">
        <f>AH107</f>
        <v>21.740979608841705</v>
      </c>
    </row>
    <row r="613" spans="43:45" x14ac:dyDescent="0.2">
      <c r="AQ613" s="7">
        <v>2013</v>
      </c>
      <c r="AR613" s="7" t="s">
        <v>23</v>
      </c>
      <c r="AS613" s="3">
        <f>AH108</f>
        <v>21.298587949967423</v>
      </c>
    </row>
    <row r="614" spans="43:45" x14ac:dyDescent="0.2">
      <c r="AQ614" s="7">
        <v>2013</v>
      </c>
      <c r="AR614" s="7" t="s">
        <v>24</v>
      </c>
      <c r="AS614" s="3">
        <f>AH109</f>
        <v>13.553171338690616</v>
      </c>
    </row>
    <row r="615" spans="43:45" x14ac:dyDescent="0.2">
      <c r="AQ615" s="7">
        <v>2013</v>
      </c>
      <c r="AR615" s="7" t="s">
        <v>25</v>
      </c>
      <c r="AS615" s="3">
        <f>AH110</f>
        <v>23.322353454309638</v>
      </c>
    </row>
    <row r="616" spans="43:45" x14ac:dyDescent="0.2">
      <c r="AQ616" s="7">
        <v>2013</v>
      </c>
      <c r="AR616" s="7" t="s">
        <v>26</v>
      </c>
      <c r="AS616" s="3">
        <f>AH111</f>
        <v>21.731964271559697</v>
      </c>
    </row>
    <row r="617" spans="43:45" x14ac:dyDescent="0.2">
      <c r="AQ617" s="7">
        <v>2013</v>
      </c>
      <c r="AR617" s="7" t="s">
        <v>27</v>
      </c>
      <c r="AS617" s="3">
        <f>AH112</f>
        <v>24.726703159194653</v>
      </c>
    </row>
    <row r="618" spans="43:45" x14ac:dyDescent="0.2">
      <c r="AQ618" s="7">
        <v>2014</v>
      </c>
      <c r="AR618" s="7" t="s">
        <v>7</v>
      </c>
      <c r="AS618" s="3">
        <f>AI92</f>
        <v>19.309999999999999</v>
      </c>
    </row>
    <row r="619" spans="43:45" x14ac:dyDescent="0.2">
      <c r="AQ619" s="7">
        <v>2014</v>
      </c>
      <c r="AR619" s="7" t="s">
        <v>8</v>
      </c>
      <c r="AS619" s="3">
        <f>AI93</f>
        <v>21.12</v>
      </c>
    </row>
    <row r="620" spans="43:45" x14ac:dyDescent="0.2">
      <c r="AQ620" s="7">
        <v>2014</v>
      </c>
      <c r="AR620" s="7" t="s">
        <v>9</v>
      </c>
      <c r="AS620" s="3">
        <f>AI94</f>
        <v>18.579999999999998</v>
      </c>
    </row>
    <row r="621" spans="43:45" x14ac:dyDescent="0.2">
      <c r="AQ621" s="7">
        <v>2014</v>
      </c>
      <c r="AR621" s="7" t="s">
        <v>10</v>
      </c>
      <c r="AS621" s="3">
        <f>AI95</f>
        <v>18.16</v>
      </c>
    </row>
    <row r="622" spans="43:45" x14ac:dyDescent="0.2">
      <c r="AQ622" s="7">
        <v>2014</v>
      </c>
      <c r="AR622" s="7" t="s">
        <v>11</v>
      </c>
      <c r="AS622" s="3">
        <f>AI96</f>
        <v>21.17</v>
      </c>
    </row>
    <row r="623" spans="43:45" x14ac:dyDescent="0.2">
      <c r="AQ623" s="7">
        <v>2014</v>
      </c>
      <c r="AR623" s="7" t="s">
        <v>12</v>
      </c>
      <c r="AS623" s="3">
        <f>AI97</f>
        <v>19.13</v>
      </c>
    </row>
    <row r="624" spans="43:45" x14ac:dyDescent="0.2">
      <c r="AQ624" s="7">
        <v>2014</v>
      </c>
      <c r="AR624" s="7" t="s">
        <v>13</v>
      </c>
      <c r="AS624" s="3">
        <f>AI98</f>
        <v>21</v>
      </c>
    </row>
    <row r="625" spans="43:45" x14ac:dyDescent="0.2">
      <c r="AQ625" s="7">
        <v>2014</v>
      </c>
      <c r="AR625" s="7" t="s">
        <v>14</v>
      </c>
      <c r="AS625" s="3">
        <f>AI99</f>
        <v>19.97</v>
      </c>
    </row>
    <row r="626" spans="43:45" x14ac:dyDescent="0.2">
      <c r="AQ626" s="7">
        <v>2014</v>
      </c>
      <c r="AR626" s="7" t="s">
        <v>15</v>
      </c>
      <c r="AS626" s="3">
        <f>AI100</f>
        <v>19.920000000000002</v>
      </c>
    </row>
    <row r="627" spans="43:45" x14ac:dyDescent="0.2">
      <c r="AQ627" s="7">
        <v>2014</v>
      </c>
      <c r="AR627" s="7" t="s">
        <v>16</v>
      </c>
      <c r="AS627" s="3">
        <f>AI101</f>
        <v>18.489999999999998</v>
      </c>
    </row>
    <row r="628" spans="43:45" x14ac:dyDescent="0.2">
      <c r="AQ628" s="7">
        <v>2014</v>
      </c>
      <c r="AR628" s="7" t="s">
        <v>17</v>
      </c>
      <c r="AS628" s="3">
        <f>AI102</f>
        <v>12.04</v>
      </c>
    </row>
    <row r="629" spans="43:45" x14ac:dyDescent="0.2">
      <c r="AQ629" s="7">
        <v>2014</v>
      </c>
      <c r="AR629" s="7" t="s">
        <v>18</v>
      </c>
      <c r="AS629" s="3">
        <f>AI103</f>
        <v>22.05</v>
      </c>
    </row>
    <row r="630" spans="43:45" x14ac:dyDescent="0.2">
      <c r="AQ630" s="7">
        <v>2014</v>
      </c>
      <c r="AR630" s="7" t="s">
        <v>19</v>
      </c>
      <c r="AS630" s="3">
        <f>AI104</f>
        <v>22.63</v>
      </c>
    </row>
    <row r="631" spans="43:45" x14ac:dyDescent="0.2">
      <c r="AQ631" s="7">
        <v>2014</v>
      </c>
      <c r="AR631" s="7" t="s">
        <v>20</v>
      </c>
      <c r="AS631" s="3">
        <f>AI105</f>
        <v>18.48</v>
      </c>
    </row>
    <row r="632" spans="43:45" x14ac:dyDescent="0.2">
      <c r="AQ632" s="7">
        <v>2014</v>
      </c>
      <c r="AR632" s="7" t="s">
        <v>21</v>
      </c>
      <c r="AS632" s="3">
        <f>AI106</f>
        <v>20.14</v>
      </c>
    </row>
    <row r="633" spans="43:45" x14ac:dyDescent="0.2">
      <c r="AQ633" s="7">
        <v>2014</v>
      </c>
      <c r="AR633" s="7" t="s">
        <v>22</v>
      </c>
      <c r="AS633" s="3">
        <f>AI107</f>
        <v>22.19</v>
      </c>
    </row>
    <row r="634" spans="43:45" x14ac:dyDescent="0.2">
      <c r="AQ634" s="7">
        <v>2014</v>
      </c>
      <c r="AR634" s="7" t="s">
        <v>23</v>
      </c>
      <c r="AS634" s="3">
        <f>AI108</f>
        <v>23.38</v>
      </c>
    </row>
    <row r="635" spans="43:45" x14ac:dyDescent="0.2">
      <c r="AQ635" s="7">
        <v>2014</v>
      </c>
      <c r="AR635" s="7" t="s">
        <v>24</v>
      </c>
      <c r="AS635" s="3">
        <f>AI109</f>
        <v>14.34</v>
      </c>
    </row>
    <row r="636" spans="43:45" x14ac:dyDescent="0.2">
      <c r="AQ636" s="7">
        <v>2014</v>
      </c>
      <c r="AR636" s="7" t="s">
        <v>25</v>
      </c>
      <c r="AS636" s="3">
        <f>AI110</f>
        <v>24.24</v>
      </c>
    </row>
    <row r="637" spans="43:45" x14ac:dyDescent="0.2">
      <c r="AQ637" s="7">
        <v>2014</v>
      </c>
      <c r="AR637" s="7" t="s">
        <v>26</v>
      </c>
      <c r="AS637" s="3">
        <f>AI111</f>
        <v>22.97</v>
      </c>
    </row>
    <row r="638" spans="43:45" x14ac:dyDescent="0.2">
      <c r="AQ638" s="7">
        <v>2014</v>
      </c>
      <c r="AR638" s="7" t="s">
        <v>27</v>
      </c>
      <c r="AS638" s="3">
        <f>AI112</f>
        <v>24.95</v>
      </c>
    </row>
    <row r="639" spans="43:45" x14ac:dyDescent="0.2">
      <c r="AQ639" s="7">
        <v>2015</v>
      </c>
      <c r="AR639" s="7" t="s">
        <v>7</v>
      </c>
      <c r="AS639" s="3">
        <f>AJ92</f>
        <v>13.671239681981991</v>
      </c>
    </row>
    <row r="640" spans="43:45" x14ac:dyDescent="0.2">
      <c r="AQ640" s="7">
        <v>2015</v>
      </c>
      <c r="AR640" s="7" t="s">
        <v>8</v>
      </c>
      <c r="AS640" s="3">
        <f>AJ93</f>
        <v>13.756324034514403</v>
      </c>
    </row>
    <row r="641" spans="43:45" x14ac:dyDescent="0.2">
      <c r="AQ641" s="7">
        <v>2015</v>
      </c>
      <c r="AR641" s="7" t="s">
        <v>9</v>
      </c>
      <c r="AS641" s="3">
        <f>AJ94</f>
        <v>10.54092781026597</v>
      </c>
    </row>
    <row r="642" spans="43:45" x14ac:dyDescent="0.2">
      <c r="AQ642" s="7">
        <v>2015</v>
      </c>
      <c r="AR642" s="7" t="s">
        <v>10</v>
      </c>
      <c r="AS642" s="3">
        <f>AJ95</f>
        <v>10.61992186419414</v>
      </c>
    </row>
    <row r="643" spans="43:45" x14ac:dyDescent="0.2">
      <c r="AQ643" s="7">
        <v>2015</v>
      </c>
      <c r="AR643" s="7" t="s">
        <v>11</v>
      </c>
      <c r="AS643" s="3">
        <f>AJ96</f>
        <v>14.502351475078541</v>
      </c>
    </row>
    <row r="644" spans="43:45" x14ac:dyDescent="0.2">
      <c r="AQ644" s="7">
        <v>2015</v>
      </c>
      <c r="AR644" s="7" t="s">
        <v>12</v>
      </c>
      <c r="AS644" s="3">
        <f>AJ97</f>
        <v>20.09279280716693</v>
      </c>
    </row>
    <row r="645" spans="43:45" x14ac:dyDescent="0.2">
      <c r="AQ645" s="7">
        <v>2015</v>
      </c>
      <c r="AR645" s="7" t="s">
        <v>13</v>
      </c>
      <c r="AS645" s="3">
        <f>AJ98</f>
        <v>17.213451398825036</v>
      </c>
    </row>
    <row r="646" spans="43:45" x14ac:dyDescent="0.2">
      <c r="AQ646" s="7">
        <v>2015</v>
      </c>
      <c r="AR646" s="7" t="s">
        <v>14</v>
      </c>
      <c r="AS646" s="3">
        <f>AJ99</f>
        <v>13.196874361840255</v>
      </c>
    </row>
    <row r="647" spans="43:45" x14ac:dyDescent="0.2">
      <c r="AQ647" s="7">
        <v>2015</v>
      </c>
      <c r="AR647" s="7" t="s">
        <v>15</v>
      </c>
      <c r="AS647" s="3">
        <f>AJ100</f>
        <v>17.893301302100149</v>
      </c>
    </row>
    <row r="648" spans="43:45" x14ac:dyDescent="0.2">
      <c r="AQ648" s="7">
        <v>2015</v>
      </c>
      <c r="AR648" s="7" t="s">
        <v>16</v>
      </c>
      <c r="AS648" s="3">
        <f>AJ101</f>
        <v>10.673355671732516</v>
      </c>
    </row>
    <row r="649" spans="43:45" x14ac:dyDescent="0.2">
      <c r="AQ649" s="7">
        <v>2015</v>
      </c>
      <c r="AR649" s="7" t="s">
        <v>17</v>
      </c>
      <c r="AS649" s="3">
        <f>AJ102</f>
        <v>6.2856356170396586</v>
      </c>
    </row>
    <row r="650" spans="43:45" x14ac:dyDescent="0.2">
      <c r="AQ650" s="7">
        <v>2015</v>
      </c>
      <c r="AR650" s="7" t="s">
        <v>18</v>
      </c>
      <c r="AS650" s="3">
        <f>AJ103</f>
        <v>21.284445142115565</v>
      </c>
    </row>
    <row r="651" spans="43:45" x14ac:dyDescent="0.2">
      <c r="AQ651" s="7">
        <v>2015</v>
      </c>
      <c r="AR651" s="7" t="s">
        <v>19</v>
      </c>
      <c r="AS651" s="3">
        <f>AJ104</f>
        <v>20.722454335381833</v>
      </c>
    </row>
    <row r="652" spans="43:45" x14ac:dyDescent="0.2">
      <c r="AQ652" s="7">
        <v>2015</v>
      </c>
      <c r="AR652" s="7" t="s">
        <v>20</v>
      </c>
      <c r="AS652" s="3">
        <f>AJ105</f>
        <v>15.826564830256027</v>
      </c>
    </row>
    <row r="653" spans="43:45" x14ac:dyDescent="0.2">
      <c r="AQ653" s="7">
        <v>2015</v>
      </c>
      <c r="AR653" s="7" t="s">
        <v>21</v>
      </c>
      <c r="AS653" s="3">
        <f>AJ106</f>
        <v>18.560973237792957</v>
      </c>
    </row>
    <row r="654" spans="43:45" x14ac:dyDescent="0.2">
      <c r="AQ654" s="7">
        <v>2015</v>
      </c>
      <c r="AR654" s="7" t="s">
        <v>22</v>
      </c>
      <c r="AS654" s="3">
        <f>AJ107</f>
        <v>20.020858893886079</v>
      </c>
    </row>
    <row r="655" spans="43:45" x14ac:dyDescent="0.2">
      <c r="AQ655" s="7">
        <v>2015</v>
      </c>
      <c r="AR655" s="7" t="s">
        <v>23</v>
      </c>
      <c r="AS655" s="3">
        <f>AJ108</f>
        <v>14.148118048699278</v>
      </c>
    </row>
    <row r="656" spans="43:45" x14ac:dyDescent="0.2">
      <c r="AQ656" s="7">
        <v>2015</v>
      </c>
      <c r="AR656" s="7" t="s">
        <v>24</v>
      </c>
      <c r="AS656" s="3">
        <f>AJ109</f>
        <v>7.4693945705728382</v>
      </c>
    </row>
    <row r="657" spans="43:45" x14ac:dyDescent="0.2">
      <c r="AQ657" s="7">
        <v>2015</v>
      </c>
      <c r="AR657" s="7" t="s">
        <v>25</v>
      </c>
      <c r="AS657" s="3">
        <f>AJ110</f>
        <v>22.268381827535904</v>
      </c>
    </row>
    <row r="658" spans="43:45" x14ac:dyDescent="0.2">
      <c r="AQ658" s="7">
        <v>2015</v>
      </c>
      <c r="AR658" s="7" t="s">
        <v>26</v>
      </c>
      <c r="AS658" s="3">
        <f>AJ111</f>
        <v>18.952632178653445</v>
      </c>
    </row>
    <row r="659" spans="43:45" x14ac:dyDescent="0.2">
      <c r="AQ659" s="7">
        <v>2015</v>
      </c>
      <c r="AR659" s="7" t="s">
        <v>27</v>
      </c>
      <c r="AS659" s="3">
        <f>AJ112</f>
        <v>23.147160781433538</v>
      </c>
    </row>
    <row r="660" spans="43:45" x14ac:dyDescent="0.2">
      <c r="AQ660" s="7">
        <v>2016</v>
      </c>
      <c r="AR660" s="7" t="s">
        <v>7</v>
      </c>
      <c r="AS660" s="3">
        <f>AK92</f>
        <v>11.38820243100883</v>
      </c>
    </row>
    <row r="661" spans="43:45" x14ac:dyDescent="0.2">
      <c r="AQ661" s="7">
        <v>2016</v>
      </c>
      <c r="AR661" s="7" t="s">
        <v>8</v>
      </c>
      <c r="AS661" s="3">
        <f t="shared" ref="AS661:AS680" si="9">AK93</f>
        <v>12.653315967101559</v>
      </c>
    </row>
    <row r="662" spans="43:45" x14ac:dyDescent="0.2">
      <c r="AQ662" s="7">
        <v>2016</v>
      </c>
      <c r="AR662" s="7" t="s">
        <v>9</v>
      </c>
      <c r="AS662" s="3">
        <f t="shared" si="9"/>
        <v>10.755621132840471</v>
      </c>
    </row>
    <row r="663" spans="43:45" x14ac:dyDescent="0.2">
      <c r="AQ663" s="7">
        <v>2016</v>
      </c>
      <c r="AR663" s="7" t="s">
        <v>10</v>
      </c>
      <c r="AS663" s="3">
        <f t="shared" si="9"/>
        <v>10.402557581651955</v>
      </c>
    </row>
    <row r="664" spans="43:45" x14ac:dyDescent="0.2">
      <c r="AQ664" s="7">
        <v>2016</v>
      </c>
      <c r="AR664" s="7" t="s">
        <v>11</v>
      </c>
      <c r="AS664" s="3">
        <f t="shared" si="9"/>
        <v>12.319808476529328</v>
      </c>
    </row>
    <row r="665" spans="43:45" x14ac:dyDescent="0.2">
      <c r="AQ665" s="7">
        <v>2016</v>
      </c>
      <c r="AR665" s="7" t="s">
        <v>12</v>
      </c>
      <c r="AS665" s="3">
        <f t="shared" si="9"/>
        <v>11.390209592619348</v>
      </c>
    </row>
    <row r="666" spans="43:45" x14ac:dyDescent="0.2">
      <c r="AQ666" s="7">
        <v>2016</v>
      </c>
      <c r="AR666" s="7" t="s">
        <v>13</v>
      </c>
      <c r="AS666" s="3">
        <f t="shared" si="9"/>
        <v>13.466037210037875</v>
      </c>
    </row>
    <row r="667" spans="43:45" x14ac:dyDescent="0.2">
      <c r="AQ667" s="7">
        <v>2016</v>
      </c>
      <c r="AR667" s="7" t="s">
        <v>14</v>
      </c>
      <c r="AS667" s="3">
        <f t="shared" si="9"/>
        <v>11.785438709181289</v>
      </c>
    </row>
    <row r="668" spans="43:45" x14ac:dyDescent="0.2">
      <c r="AQ668" s="7">
        <v>2016</v>
      </c>
      <c r="AR668" s="7" t="s">
        <v>15</v>
      </c>
      <c r="AS668" s="3">
        <f t="shared" si="9"/>
        <v>11.217667777895684</v>
      </c>
    </row>
    <row r="669" spans="43:45" x14ac:dyDescent="0.2">
      <c r="AQ669" s="7">
        <v>2016</v>
      </c>
      <c r="AR669" s="7" t="s">
        <v>16</v>
      </c>
      <c r="AS669" s="3">
        <f t="shared" si="9"/>
        <v>10.882108784356872</v>
      </c>
    </row>
    <row r="670" spans="43:45" x14ac:dyDescent="0.2">
      <c r="AQ670" s="7">
        <v>2016</v>
      </c>
      <c r="AR670" s="7" t="s">
        <v>17</v>
      </c>
      <c r="AS670" s="3">
        <f t="shared" si="9"/>
        <v>6.4393130041216864</v>
      </c>
    </row>
    <row r="671" spans="43:45" x14ac:dyDescent="0.2">
      <c r="AQ671" s="7">
        <v>2016</v>
      </c>
      <c r="AR671" s="7" t="s">
        <v>18</v>
      </c>
      <c r="AS671" s="3">
        <f t="shared" si="9"/>
        <v>13.607269385990982</v>
      </c>
    </row>
    <row r="672" spans="43:45" x14ac:dyDescent="0.2">
      <c r="AQ672" s="7">
        <v>2016</v>
      </c>
      <c r="AR672" s="7" t="s">
        <v>19</v>
      </c>
      <c r="AS672" s="3">
        <f t="shared" si="9"/>
        <v>14.600529057666735</v>
      </c>
    </row>
    <row r="673" spans="43:45" x14ac:dyDescent="0.2">
      <c r="AQ673" s="7">
        <v>2016</v>
      </c>
      <c r="AR673" s="7" t="s">
        <v>20</v>
      </c>
      <c r="AS673" s="3">
        <f t="shared" si="9"/>
        <v>11.454782884573067</v>
      </c>
    </row>
    <row r="674" spans="43:45" x14ac:dyDescent="0.2">
      <c r="AQ674" s="7">
        <v>2016</v>
      </c>
      <c r="AR674" s="7" t="s">
        <v>21</v>
      </c>
      <c r="AS674" s="3">
        <f t="shared" si="9"/>
        <v>11.397155039584128</v>
      </c>
    </row>
    <row r="675" spans="43:45" x14ac:dyDescent="0.2">
      <c r="AQ675" s="7">
        <v>2016</v>
      </c>
      <c r="AR675" s="7" t="s">
        <v>22</v>
      </c>
      <c r="AS675" s="3">
        <f t="shared" si="9"/>
        <v>13.509261169503544</v>
      </c>
    </row>
    <row r="676" spans="43:45" x14ac:dyDescent="0.2">
      <c r="AQ676" s="7">
        <v>2016</v>
      </c>
      <c r="AR676" s="7" t="s">
        <v>23</v>
      </c>
      <c r="AS676" s="3">
        <f t="shared" si="9"/>
        <v>14.394666824846775</v>
      </c>
    </row>
    <row r="677" spans="43:45" x14ac:dyDescent="0.2">
      <c r="AQ677" s="7">
        <v>2016</v>
      </c>
      <c r="AR677" s="7" t="s">
        <v>24</v>
      </c>
      <c r="AS677" s="3">
        <f t="shared" si="9"/>
        <v>6.5348010233177849</v>
      </c>
    </row>
    <row r="678" spans="43:45" x14ac:dyDescent="0.2">
      <c r="AQ678" s="7">
        <v>2016</v>
      </c>
      <c r="AR678" s="7" t="s">
        <v>25</v>
      </c>
      <c r="AS678" s="3">
        <f t="shared" si="9"/>
        <v>16.014389291938045</v>
      </c>
    </row>
    <row r="679" spans="43:45" x14ac:dyDescent="0.2">
      <c r="AQ679" s="7">
        <v>2016</v>
      </c>
      <c r="AR679" s="7" t="s">
        <v>26</v>
      </c>
      <c r="AS679" s="3">
        <f t="shared" si="9"/>
        <v>14.186086878069569</v>
      </c>
    </row>
    <row r="680" spans="43:45" x14ac:dyDescent="0.2">
      <c r="AQ680" s="7">
        <v>2016</v>
      </c>
      <c r="AR680" s="7" t="s">
        <v>27</v>
      </c>
      <c r="AS680" s="3">
        <f t="shared" si="9"/>
        <v>15.096216708119648</v>
      </c>
    </row>
    <row r="681" spans="43:45" x14ac:dyDescent="0.2">
      <c r="AQ681" s="7">
        <v>2017</v>
      </c>
      <c r="AR681" s="7" t="s">
        <v>7</v>
      </c>
      <c r="AS681" s="3">
        <f>AL92</f>
        <v>14.084118410047306</v>
      </c>
    </row>
    <row r="682" spans="43:45" x14ac:dyDescent="0.2">
      <c r="AQ682" s="7">
        <v>2017</v>
      </c>
      <c r="AR682" s="7" t="s">
        <v>8</v>
      </c>
      <c r="AS682" s="3">
        <f t="shared" ref="AS682:AS701" si="10">AL93</f>
        <v>16.03029252977327</v>
      </c>
    </row>
    <row r="683" spans="43:45" x14ac:dyDescent="0.2">
      <c r="AQ683" s="7">
        <v>2017</v>
      </c>
      <c r="AR683" s="7" t="s">
        <v>9</v>
      </c>
      <c r="AS683" s="3">
        <f t="shared" si="10"/>
        <v>14.33384317574879</v>
      </c>
    </row>
    <row r="684" spans="43:45" x14ac:dyDescent="0.2">
      <c r="AQ684" s="7">
        <v>2017</v>
      </c>
      <c r="AR684" s="7" t="s">
        <v>10</v>
      </c>
      <c r="AS684" s="3">
        <f t="shared" si="10"/>
        <v>13.790692827164349</v>
      </c>
    </row>
    <row r="685" spans="43:45" x14ac:dyDescent="0.2">
      <c r="AQ685" s="7">
        <v>2017</v>
      </c>
      <c r="AR685" s="7" t="s">
        <v>11</v>
      </c>
      <c r="AS685" s="3">
        <f t="shared" si="10"/>
        <v>15.468103515866769</v>
      </c>
    </row>
    <row r="686" spans="43:45" x14ac:dyDescent="0.2">
      <c r="AQ686" s="7">
        <v>2017</v>
      </c>
      <c r="AR686" s="7" t="s">
        <v>12</v>
      </c>
      <c r="AS686" s="3">
        <f t="shared" si="10"/>
        <v>11.625124813665471</v>
      </c>
    </row>
    <row r="687" spans="43:45" x14ac:dyDescent="0.2">
      <c r="AQ687" s="7">
        <v>2017</v>
      </c>
      <c r="AR687" s="7" t="s">
        <v>13</v>
      </c>
      <c r="AS687" s="3">
        <f t="shared" si="10"/>
        <v>15.44571472267887</v>
      </c>
    </row>
    <row r="688" spans="43:45" x14ac:dyDescent="0.2">
      <c r="AQ688" s="7">
        <v>2017</v>
      </c>
      <c r="AR688" s="7" t="s">
        <v>14</v>
      </c>
      <c r="AS688" s="3">
        <f t="shared" si="10"/>
        <v>14.921936362805829</v>
      </c>
    </row>
    <row r="689" spans="43:45" x14ac:dyDescent="0.2">
      <c r="AQ689" s="7">
        <v>2017</v>
      </c>
      <c r="AR689" s="7" t="s">
        <v>15</v>
      </c>
      <c r="AS689" s="3">
        <f t="shared" si="10"/>
        <v>12.634335549901968</v>
      </c>
    </row>
    <row r="690" spans="43:45" x14ac:dyDescent="0.2">
      <c r="AQ690" s="7">
        <v>2017</v>
      </c>
      <c r="AR690" s="7" t="s">
        <v>16</v>
      </c>
      <c r="AS690" s="3">
        <f t="shared" si="10"/>
        <v>14.361327328096106</v>
      </c>
    </row>
    <row r="691" spans="43:45" x14ac:dyDescent="0.2">
      <c r="AQ691" s="7">
        <v>2017</v>
      </c>
      <c r="AR691" s="7" t="s">
        <v>17</v>
      </c>
      <c r="AS691" s="3">
        <f t="shared" si="10"/>
        <v>9.0006027888221336</v>
      </c>
    </row>
    <row r="692" spans="43:45" x14ac:dyDescent="0.2">
      <c r="AQ692" s="7">
        <v>2017</v>
      </c>
      <c r="AR692" s="7" t="s">
        <v>18</v>
      </c>
      <c r="AS692" s="3">
        <f t="shared" si="10"/>
        <v>14.536602616638579</v>
      </c>
    </row>
    <row r="693" spans="43:45" x14ac:dyDescent="0.2">
      <c r="AQ693" s="7">
        <v>2017</v>
      </c>
      <c r="AR693" s="7" t="s">
        <v>19</v>
      </c>
      <c r="AS693" s="3">
        <f t="shared" si="10"/>
        <v>15.921579945447428</v>
      </c>
    </row>
    <row r="694" spans="43:45" x14ac:dyDescent="0.2">
      <c r="AQ694" s="7">
        <v>2017</v>
      </c>
      <c r="AR694" s="7" t="s">
        <v>20</v>
      </c>
      <c r="AS694" s="3">
        <f t="shared" si="10"/>
        <v>12.975534302376683</v>
      </c>
    </row>
    <row r="695" spans="43:45" x14ac:dyDescent="0.2">
      <c r="AQ695" s="7">
        <v>2017</v>
      </c>
      <c r="AR695" s="7" t="s">
        <v>21</v>
      </c>
      <c r="AS695" s="3">
        <f t="shared" si="10"/>
        <v>12.650976122563661</v>
      </c>
    </row>
    <row r="696" spans="43:45" x14ac:dyDescent="0.2">
      <c r="AQ696" s="7">
        <v>2017</v>
      </c>
      <c r="AR696" s="7" t="s">
        <v>22</v>
      </c>
      <c r="AS696" s="3">
        <f t="shared" si="10"/>
        <v>14.977078838980304</v>
      </c>
    </row>
    <row r="697" spans="43:45" x14ac:dyDescent="0.2">
      <c r="AQ697" s="7">
        <v>2017</v>
      </c>
      <c r="AR697" s="7" t="s">
        <v>23</v>
      </c>
      <c r="AS697" s="3">
        <f t="shared" si="10"/>
        <v>18.503813093971722</v>
      </c>
    </row>
    <row r="698" spans="43:45" x14ac:dyDescent="0.2">
      <c r="AQ698" s="7">
        <v>2017</v>
      </c>
      <c r="AR698" s="7" t="s">
        <v>24</v>
      </c>
      <c r="AS698" s="3">
        <f t="shared" si="10"/>
        <v>9.6784256721960631</v>
      </c>
    </row>
    <row r="699" spans="43:45" x14ac:dyDescent="0.2">
      <c r="AQ699" s="7">
        <v>2017</v>
      </c>
      <c r="AR699" s="7" t="s">
        <v>25</v>
      </c>
      <c r="AS699" s="3">
        <f t="shared" si="10"/>
        <v>17.374188173549925</v>
      </c>
    </row>
    <row r="700" spans="43:45" x14ac:dyDescent="0.2">
      <c r="AQ700" s="7">
        <v>2017</v>
      </c>
      <c r="AR700" s="7" t="s">
        <v>26</v>
      </c>
      <c r="AS700" s="3">
        <f t="shared" si="10"/>
        <v>16.346899897194568</v>
      </c>
    </row>
    <row r="701" spans="43:45" x14ac:dyDescent="0.2">
      <c r="AQ701" s="7">
        <v>2017</v>
      </c>
      <c r="AR701" s="7" t="s">
        <v>27</v>
      </c>
      <c r="AS701" s="3">
        <f t="shared" si="10"/>
        <v>16.517946759050616</v>
      </c>
    </row>
    <row r="702" spans="43:45" x14ac:dyDescent="0.2">
      <c r="AQ702" s="7">
        <v>2018</v>
      </c>
      <c r="AR702" s="7" t="s">
        <v>7</v>
      </c>
      <c r="AS702" s="3">
        <f>AM92</f>
        <v>16.643772339289939</v>
      </c>
    </row>
    <row r="703" spans="43:45" x14ac:dyDescent="0.2">
      <c r="AQ703" s="7">
        <v>2018</v>
      </c>
      <c r="AR703" s="7" t="s">
        <v>8</v>
      </c>
      <c r="AS703" s="3">
        <f t="shared" ref="AS703:AS722" si="11">AM93</f>
        <v>18.4821141077303</v>
      </c>
    </row>
    <row r="704" spans="43:45" x14ac:dyDescent="0.2">
      <c r="AQ704" s="7">
        <v>2018</v>
      </c>
      <c r="AR704" s="7" t="s">
        <v>9</v>
      </c>
      <c r="AS704" s="3">
        <f t="shared" si="11"/>
        <v>16.337647519777452</v>
      </c>
    </row>
    <row r="705" spans="43:45" x14ac:dyDescent="0.2">
      <c r="AQ705" s="7">
        <v>2018</v>
      </c>
      <c r="AR705" s="7" t="s">
        <v>10</v>
      </c>
      <c r="AS705" s="3">
        <f t="shared" si="11"/>
        <v>15.868702032414175</v>
      </c>
    </row>
    <row r="706" spans="43:45" x14ac:dyDescent="0.2">
      <c r="AQ706" s="7">
        <v>2018</v>
      </c>
      <c r="AR706" s="7" t="s">
        <v>11</v>
      </c>
      <c r="AS706" s="3">
        <f t="shared" si="11"/>
        <v>18.249588164345447</v>
      </c>
    </row>
    <row r="707" spans="43:45" x14ac:dyDescent="0.2">
      <c r="AQ707" s="7">
        <v>2018</v>
      </c>
      <c r="AR707" s="7" t="s">
        <v>12</v>
      </c>
      <c r="AS707" s="3">
        <f t="shared" si="11"/>
        <v>15.500143775228713</v>
      </c>
    </row>
    <row r="708" spans="43:45" x14ac:dyDescent="0.2">
      <c r="AQ708" s="7">
        <v>2018</v>
      </c>
      <c r="AR708" s="7" t="s">
        <v>13</v>
      </c>
      <c r="AS708" s="3">
        <f t="shared" si="11"/>
        <v>18.214710985657966</v>
      </c>
    </row>
    <row r="709" spans="43:45" x14ac:dyDescent="0.2">
      <c r="AQ709" s="7">
        <v>2018</v>
      </c>
      <c r="AR709" s="7" t="s">
        <v>14</v>
      </c>
      <c r="AS709" s="3">
        <f t="shared" si="11"/>
        <v>17.365350560483407</v>
      </c>
    </row>
    <row r="710" spans="43:45" x14ac:dyDescent="0.2">
      <c r="AQ710" s="7">
        <v>2018</v>
      </c>
      <c r="AR710" s="7" t="s">
        <v>15</v>
      </c>
      <c r="AS710" s="3">
        <f t="shared" si="11"/>
        <v>16.331092638098216</v>
      </c>
    </row>
    <row r="711" spans="43:45" x14ac:dyDescent="0.2">
      <c r="AQ711" s="7">
        <v>2018</v>
      </c>
      <c r="AR711" s="7" t="s">
        <v>16</v>
      </c>
      <c r="AS711" s="3">
        <f t="shared" si="11"/>
        <v>16.309689712590078</v>
      </c>
    </row>
    <row r="712" spans="43:45" x14ac:dyDescent="0.2">
      <c r="AQ712" s="7">
        <v>2018</v>
      </c>
      <c r="AR712" s="7" t="s">
        <v>17</v>
      </c>
      <c r="AS712" s="3">
        <f t="shared" si="11"/>
        <v>10.434925068254387</v>
      </c>
    </row>
    <row r="713" spans="43:45" x14ac:dyDescent="0.2">
      <c r="AQ713" s="7">
        <v>2018</v>
      </c>
      <c r="AR713" s="7" t="s">
        <v>18</v>
      </c>
      <c r="AS713" s="3">
        <f t="shared" si="11"/>
        <v>18.378017453314122</v>
      </c>
    </row>
    <row r="714" spans="43:45" x14ac:dyDescent="0.2">
      <c r="AQ714" s="7">
        <v>2018</v>
      </c>
      <c r="AR714" s="7" t="s">
        <v>19</v>
      </c>
      <c r="AS714" s="3">
        <f t="shared" si="11"/>
        <v>19.324532098642841</v>
      </c>
    </row>
    <row r="715" spans="43:45" x14ac:dyDescent="0.2">
      <c r="AQ715" s="7">
        <v>2018</v>
      </c>
      <c r="AR715" s="7" t="s">
        <v>20</v>
      </c>
      <c r="AS715" s="3">
        <f t="shared" si="11"/>
        <v>15.743847631683826</v>
      </c>
    </row>
    <row r="716" spans="43:45" x14ac:dyDescent="0.2">
      <c r="AQ716" s="7">
        <v>2018</v>
      </c>
      <c r="AR716" s="7" t="s">
        <v>21</v>
      </c>
      <c r="AS716" s="3">
        <f t="shared" si="11"/>
        <v>16.461998788141265</v>
      </c>
    </row>
    <row r="717" spans="43:45" x14ac:dyDescent="0.2">
      <c r="AQ717" s="7">
        <v>2018</v>
      </c>
      <c r="AR717" s="7" t="s">
        <v>22</v>
      </c>
      <c r="AS717" s="3">
        <f t="shared" si="11"/>
        <v>18.633351031121791</v>
      </c>
    </row>
    <row r="718" spans="43:45" x14ac:dyDescent="0.2">
      <c r="AQ718" s="7">
        <v>2018</v>
      </c>
      <c r="AR718" s="7" t="s">
        <v>23</v>
      </c>
      <c r="AS718" s="3">
        <f t="shared" si="11"/>
        <v>20.804935004681695</v>
      </c>
    </row>
    <row r="719" spans="43:45" x14ac:dyDescent="0.2">
      <c r="AQ719" s="7">
        <v>2018</v>
      </c>
      <c r="AR719" s="7" t="s">
        <v>24</v>
      </c>
      <c r="AS719" s="3">
        <f t="shared" si="11"/>
        <v>11.921229921133394</v>
      </c>
    </row>
    <row r="720" spans="43:45" x14ac:dyDescent="0.2">
      <c r="AQ720" s="7">
        <v>2018</v>
      </c>
      <c r="AR720" s="7" t="s">
        <v>25</v>
      </c>
      <c r="AS720" s="3">
        <f t="shared" si="11"/>
        <v>20.856555279174643</v>
      </c>
    </row>
    <row r="721" spans="43:45" x14ac:dyDescent="0.2">
      <c r="AQ721" s="7">
        <v>2018</v>
      </c>
      <c r="AR721" s="7" t="s">
        <v>26</v>
      </c>
      <c r="AS721" s="3">
        <f t="shared" si="11"/>
        <v>19.659675736840342</v>
      </c>
    </row>
    <row r="722" spans="43:45" x14ac:dyDescent="0.2">
      <c r="AQ722" s="7">
        <v>2018</v>
      </c>
      <c r="AR722" s="7" t="s">
        <v>27</v>
      </c>
      <c r="AS722" s="3">
        <f t="shared" si="11"/>
        <v>20.808310326443085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3" spans="3:16" x14ac:dyDescent="0.2">
      <c r="H3" s="4">
        <v>0.87690974864925464</v>
      </c>
      <c r="I3" s="4">
        <v>0.36214851717062707</v>
      </c>
    </row>
    <row r="4" spans="3:16" x14ac:dyDescent="0.2">
      <c r="H4">
        <f>SUM(H9:H38)</f>
        <v>53.238138470906947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 s="3">
        <f>[3]Prices!AF3</f>
        <v>7.76</v>
      </c>
      <c r="I7">
        <f>G9</f>
        <v>-3.0762800604636098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 s="3">
        <f>[3]Prices!AF4</f>
        <v>8.07</v>
      </c>
      <c r="F8">
        <f t="shared" ref="F8:F33" si="1">$H$3*D8+$I$3*D7</f>
        <v>9.8869341648435505</v>
      </c>
      <c r="I8">
        <f>G9</f>
        <v>-3.0762800604636098</v>
      </c>
      <c r="J8">
        <f>F8+I8</f>
        <v>6.8106541043799407</v>
      </c>
      <c r="M8">
        <f t="shared" ref="M8:M33" si="2">C8</f>
        <v>1984</v>
      </c>
      <c r="N8">
        <f t="shared" si="0"/>
        <v>8.07</v>
      </c>
      <c r="P8" s="2">
        <f t="shared" ref="P8:P33" si="3">J8</f>
        <v>6.8106541043799407</v>
      </c>
    </row>
    <row r="9" spans="3:16" x14ac:dyDescent="0.2">
      <c r="C9">
        <f t="shared" ref="C9:C42" si="4">C8+1</f>
        <v>1985</v>
      </c>
      <c r="D9" s="3">
        <f>[3]Prices!AF5</f>
        <v>7.85</v>
      </c>
      <c r="E9">
        <f>LPG_Prices!$AA$22</f>
        <v>6.73</v>
      </c>
      <c r="F9">
        <f t="shared" si="1"/>
        <v>9.8062800604636102</v>
      </c>
      <c r="G9">
        <f>E9-F9</f>
        <v>-3.0762800604636098</v>
      </c>
      <c r="H9">
        <f>G9^2</f>
        <v>9.4634990104059913</v>
      </c>
      <c r="I9">
        <f>G9</f>
        <v>-3.0762800604636098</v>
      </c>
      <c r="J9">
        <f t="shared" ref="J9:J33" si="5">F9+I9</f>
        <v>6.73</v>
      </c>
      <c r="M9">
        <f t="shared" si="2"/>
        <v>1985</v>
      </c>
      <c r="N9">
        <f t="shared" si="0"/>
        <v>7.85</v>
      </c>
      <c r="O9">
        <f>E9</f>
        <v>6.73</v>
      </c>
      <c r="P9" s="2">
        <f t="shared" si="3"/>
        <v>6.73</v>
      </c>
    </row>
    <row r="10" spans="3:16" x14ac:dyDescent="0.2">
      <c r="C10">
        <f t="shared" si="4"/>
        <v>1986</v>
      </c>
      <c r="D10" s="3">
        <f>[3]Prices!AF6</f>
        <v>8.16</v>
      </c>
      <c r="F10">
        <f t="shared" si="1"/>
        <v>9.9984494087673408</v>
      </c>
      <c r="I10">
        <f>(0.67*G9+0.33*G12)</f>
        <v>-3.0242901397921225</v>
      </c>
      <c r="J10">
        <f t="shared" si="5"/>
        <v>6.9741592689752183</v>
      </c>
      <c r="M10">
        <f t="shared" si="2"/>
        <v>1986</v>
      </c>
      <c r="N10">
        <f t="shared" si="0"/>
        <v>8.16</v>
      </c>
      <c r="P10" s="2">
        <f t="shared" si="3"/>
        <v>6.9741592689752183</v>
      </c>
    </row>
    <row r="11" spans="3:16" x14ac:dyDescent="0.2">
      <c r="C11">
        <f t="shared" si="4"/>
        <v>1987</v>
      </c>
      <c r="D11" s="3">
        <f>[3]Prices!AF7</f>
        <v>7.68</v>
      </c>
      <c r="F11">
        <f t="shared" si="1"/>
        <v>9.6897987697385926</v>
      </c>
      <c r="I11">
        <f>(0.33*G9+0.67*G12)</f>
        <v>-2.9707247669790746</v>
      </c>
      <c r="J11">
        <f t="shared" si="5"/>
        <v>6.7190740027595179</v>
      </c>
      <c r="M11">
        <f t="shared" si="2"/>
        <v>1987</v>
      </c>
      <c r="N11">
        <f t="shared" si="0"/>
        <v>7.68</v>
      </c>
      <c r="P11" s="2">
        <f t="shared" si="3"/>
        <v>6.7190740027595179</v>
      </c>
    </row>
    <row r="12" spans="3:16" x14ac:dyDescent="0.2">
      <c r="C12">
        <f t="shared" si="4"/>
        <v>1988</v>
      </c>
      <c r="D12" s="3">
        <f>[3]Prices!AF8</f>
        <v>7.82</v>
      </c>
      <c r="E12">
        <f>LPG_Prices!AA25</f>
        <v>6.72</v>
      </c>
      <c r="F12">
        <f t="shared" si="1"/>
        <v>9.638734846307587</v>
      </c>
      <c r="G12">
        <f>E12-F12</f>
        <v>-2.9187348463075873</v>
      </c>
      <c r="H12">
        <f>G12^2</f>
        <v>8.5190131030501757</v>
      </c>
      <c r="I12">
        <f>G12</f>
        <v>-2.9187348463075873</v>
      </c>
      <c r="J12">
        <f t="shared" si="5"/>
        <v>6.72</v>
      </c>
      <c r="M12">
        <f t="shared" si="2"/>
        <v>1988</v>
      </c>
      <c r="N12">
        <f t="shared" si="0"/>
        <v>7.82</v>
      </c>
      <c r="O12">
        <f>E12</f>
        <v>6.72</v>
      </c>
      <c r="P12" s="2">
        <f t="shared" si="3"/>
        <v>6.72</v>
      </c>
    </row>
    <row r="13" spans="3:16" x14ac:dyDescent="0.2">
      <c r="C13">
        <f t="shared" si="4"/>
        <v>1989</v>
      </c>
      <c r="D13" s="3">
        <f>[3]Prices!AF9</f>
        <v>6.73</v>
      </c>
      <c r="F13">
        <f t="shared" si="1"/>
        <v>8.7336040126837879</v>
      </c>
      <c r="I13">
        <f>(0.67*G12+0.33*G15)</f>
        <v>-2.7362138083266374</v>
      </c>
      <c r="J13">
        <f t="shared" si="5"/>
        <v>5.997390204357151</v>
      </c>
      <c r="M13">
        <f t="shared" si="2"/>
        <v>1989</v>
      </c>
      <c r="N13">
        <f t="shared" si="0"/>
        <v>6.73</v>
      </c>
      <c r="P13" s="2">
        <f t="shared" si="3"/>
        <v>5.997390204357151</v>
      </c>
    </row>
    <row r="14" spans="3:16" x14ac:dyDescent="0.2">
      <c r="C14">
        <f t="shared" si="4"/>
        <v>1990</v>
      </c>
      <c r="D14" s="3">
        <f>[3]Prices!AF10</f>
        <v>8.16</v>
      </c>
      <c r="F14">
        <f t="shared" si="1"/>
        <v>9.5928430695362383</v>
      </c>
      <c r="I14">
        <f>(0.33*G12+0.67*G15)</f>
        <v>-2.5481618298008106</v>
      </c>
      <c r="J14">
        <f t="shared" si="5"/>
        <v>7.0446812397354277</v>
      </c>
      <c r="M14">
        <f t="shared" si="2"/>
        <v>1990</v>
      </c>
      <c r="N14">
        <f t="shared" si="0"/>
        <v>8.16</v>
      </c>
      <c r="P14" s="2">
        <f t="shared" si="3"/>
        <v>7.0446812397354277</v>
      </c>
    </row>
    <row r="15" spans="3:16" x14ac:dyDescent="0.2">
      <c r="C15">
        <f t="shared" si="4"/>
        <v>1991</v>
      </c>
      <c r="D15" s="3">
        <f>[3]Prices!AF11</f>
        <v>7.99</v>
      </c>
      <c r="E15">
        <f>LPG_Prices!AA28</f>
        <v>7.5960000000000001</v>
      </c>
      <c r="F15">
        <f t="shared" si="1"/>
        <v>9.9616407918198604</v>
      </c>
      <c r="G15">
        <f>E15-F15</f>
        <v>-2.3656407918198603</v>
      </c>
      <c r="H15">
        <f>G15^2</f>
        <v>5.5962563559220957</v>
      </c>
      <c r="I15">
        <f>G15</f>
        <v>-2.3656407918198603</v>
      </c>
      <c r="J15">
        <f t="shared" si="5"/>
        <v>7.5960000000000001</v>
      </c>
      <c r="M15">
        <f t="shared" si="2"/>
        <v>1991</v>
      </c>
      <c r="N15">
        <f t="shared" si="0"/>
        <v>7.99</v>
      </c>
      <c r="O15">
        <f>E15</f>
        <v>7.5960000000000001</v>
      </c>
      <c r="P15" s="2">
        <f t="shared" si="3"/>
        <v>7.5960000000000001</v>
      </c>
    </row>
    <row r="16" spans="3:16" x14ac:dyDescent="0.2">
      <c r="C16">
        <f t="shared" si="4"/>
        <v>1992</v>
      </c>
      <c r="D16" s="3">
        <f>[3]Prices!AF12</f>
        <v>7.04</v>
      </c>
      <c r="F16">
        <f t="shared" si="1"/>
        <v>9.0670112826840636</v>
      </c>
      <c r="I16">
        <f>(0.67*G15+0.33*G18)</f>
        <v>-1.7846659980446617</v>
      </c>
      <c r="J16">
        <f t="shared" si="5"/>
        <v>7.2823452846394021</v>
      </c>
      <c r="M16">
        <f t="shared" si="2"/>
        <v>1992</v>
      </c>
      <c r="N16">
        <f t="shared" si="0"/>
        <v>7.04</v>
      </c>
      <c r="P16" s="2">
        <f t="shared" si="3"/>
        <v>7.2823452846394021</v>
      </c>
    </row>
    <row r="17" spans="3:16" x14ac:dyDescent="0.2">
      <c r="C17">
        <f t="shared" si="4"/>
        <v>1993</v>
      </c>
      <c r="D17" s="3">
        <f>[3]Prices!AF13</f>
        <v>7.37</v>
      </c>
      <c r="F17">
        <f t="shared" si="1"/>
        <v>9.0123504084262223</v>
      </c>
      <c r="I17">
        <f>(0.33*G15+0.67*G18)</f>
        <v>-1.1860859074883965</v>
      </c>
      <c r="J17">
        <f t="shared" si="5"/>
        <v>7.8262645009378256</v>
      </c>
      <c r="M17">
        <f t="shared" si="2"/>
        <v>1993</v>
      </c>
      <c r="N17">
        <f t="shared" si="0"/>
        <v>7.37</v>
      </c>
      <c r="P17" s="2">
        <f t="shared" si="3"/>
        <v>7.8262645009378256</v>
      </c>
    </row>
    <row r="18" spans="3:16" x14ac:dyDescent="0.2">
      <c r="C18">
        <f t="shared" si="4"/>
        <v>1994</v>
      </c>
      <c r="D18" s="3">
        <f>[3]Prices!AF14</f>
        <v>5.8</v>
      </c>
      <c r="E18">
        <f>LPG_Prices!AA31</f>
        <v>7.15</v>
      </c>
      <c r="F18">
        <f t="shared" si="1"/>
        <v>7.7551111137131983</v>
      </c>
      <c r="G18">
        <f>E18-F18</f>
        <v>-0.60511111371319792</v>
      </c>
      <c r="H18">
        <f>G18^2</f>
        <v>0.36615945993922677</v>
      </c>
      <c r="I18">
        <f>G18</f>
        <v>-0.60511111371319792</v>
      </c>
      <c r="J18">
        <f t="shared" si="5"/>
        <v>7.15</v>
      </c>
      <c r="M18">
        <f t="shared" si="2"/>
        <v>1994</v>
      </c>
      <c r="N18">
        <f t="shared" si="0"/>
        <v>5.8</v>
      </c>
      <c r="O18">
        <f>E18</f>
        <v>7.15</v>
      </c>
      <c r="P18" s="2">
        <f t="shared" si="3"/>
        <v>7.15</v>
      </c>
    </row>
    <row r="19" spans="3:16" x14ac:dyDescent="0.2">
      <c r="C19">
        <f t="shared" si="4"/>
        <v>1995</v>
      </c>
      <c r="D19" s="3">
        <f>[3]Prices!AF15</f>
        <v>5.39</v>
      </c>
      <c r="F19">
        <f t="shared" si="1"/>
        <v>6.8270049448091195</v>
      </c>
      <c r="I19">
        <f>0.75*G18+0.25*G22</f>
        <v>-0.10435514284159475</v>
      </c>
      <c r="J19">
        <f t="shared" si="5"/>
        <v>6.7226498019675249</v>
      </c>
      <c r="M19">
        <f t="shared" si="2"/>
        <v>1995</v>
      </c>
      <c r="N19">
        <f t="shared" si="0"/>
        <v>5.39</v>
      </c>
      <c r="P19" s="2">
        <f t="shared" si="3"/>
        <v>6.7226498019675249</v>
      </c>
    </row>
    <row r="20" spans="3:16" x14ac:dyDescent="0.2">
      <c r="C20">
        <f t="shared" si="4"/>
        <v>1996</v>
      </c>
      <c r="D20" s="3">
        <f>[3]Prices!AF16</f>
        <v>6.62</v>
      </c>
      <c r="F20">
        <f t="shared" si="1"/>
        <v>7.757123043607745</v>
      </c>
      <c r="I20">
        <f>0.5*G18+0.5*G22</f>
        <v>0.39640082803000842</v>
      </c>
      <c r="J20">
        <f t="shared" si="5"/>
        <v>8.1535238716377538</v>
      </c>
      <c r="M20">
        <f t="shared" si="2"/>
        <v>1996</v>
      </c>
      <c r="N20">
        <f t="shared" si="0"/>
        <v>6.62</v>
      </c>
      <c r="P20" s="2">
        <f t="shared" si="3"/>
        <v>8.1535238716377538</v>
      </c>
    </row>
    <row r="21" spans="3:16" x14ac:dyDescent="0.2">
      <c r="C21">
        <f t="shared" si="4"/>
        <v>1997</v>
      </c>
      <c r="D21" s="3">
        <f>[3]Prices!AF17</f>
        <v>6.04</v>
      </c>
      <c r="F21">
        <f t="shared" si="1"/>
        <v>7.6939580655110493</v>
      </c>
      <c r="I21">
        <f>0.25*G18+0.75*G22</f>
        <v>0.8971567989016116</v>
      </c>
      <c r="J21">
        <f t="shared" si="5"/>
        <v>8.5911148644126616</v>
      </c>
      <c r="M21">
        <f t="shared" si="2"/>
        <v>1997</v>
      </c>
      <c r="N21">
        <f t="shared" si="0"/>
        <v>6.04</v>
      </c>
      <c r="P21" s="2">
        <f t="shared" si="3"/>
        <v>8.5911148644126616</v>
      </c>
    </row>
    <row r="22" spans="3:16" x14ac:dyDescent="0.2">
      <c r="C22">
        <f t="shared" si="4"/>
        <v>1998</v>
      </c>
      <c r="D22" s="3">
        <f>[3]Prices!AF18</f>
        <v>4.43</v>
      </c>
      <c r="E22">
        <f>LPG_Prices!AA35</f>
        <v>7.47</v>
      </c>
      <c r="F22">
        <f t="shared" si="1"/>
        <v>6.072087230226785</v>
      </c>
      <c r="G22">
        <f>E22-F22</f>
        <v>1.3979127697732148</v>
      </c>
      <c r="H22">
        <f>G22^2</f>
        <v>1.9541601118950209</v>
      </c>
      <c r="I22">
        <f>G22</f>
        <v>1.3979127697732148</v>
      </c>
      <c r="J22">
        <f t="shared" si="5"/>
        <v>7.47</v>
      </c>
      <c r="M22">
        <f t="shared" si="2"/>
        <v>1998</v>
      </c>
      <c r="N22">
        <f t="shared" si="0"/>
        <v>4.43</v>
      </c>
      <c r="O22">
        <f>E22</f>
        <v>7.47</v>
      </c>
      <c r="P22" s="2">
        <f t="shared" si="3"/>
        <v>7.47</v>
      </c>
    </row>
    <row r="23" spans="3:16" x14ac:dyDescent="0.2">
      <c r="C23">
        <f t="shared" si="4"/>
        <v>1999</v>
      </c>
      <c r="D23" s="3">
        <f>[3]Prices!AF19</f>
        <v>5.01</v>
      </c>
      <c r="F23">
        <f t="shared" si="1"/>
        <v>5.9976357717986435</v>
      </c>
      <c r="I23">
        <f>0.75*G22+0.25*G26</f>
        <v>1.6181049444735731</v>
      </c>
      <c r="J23">
        <f t="shared" si="5"/>
        <v>7.6157407162722164</v>
      </c>
      <c r="M23">
        <f t="shared" si="2"/>
        <v>1999</v>
      </c>
      <c r="N23">
        <f t="shared" si="0"/>
        <v>5.01</v>
      </c>
      <c r="P23" s="2">
        <f t="shared" si="3"/>
        <v>7.6157407162722164</v>
      </c>
    </row>
    <row r="24" spans="3:16" x14ac:dyDescent="0.2">
      <c r="C24">
        <f t="shared" si="4"/>
        <v>2000</v>
      </c>
      <c r="D24" s="3">
        <f>[3]Prices!AF20</f>
        <v>6.6</v>
      </c>
      <c r="F24">
        <f t="shared" si="1"/>
        <v>7.6019684121099216</v>
      </c>
      <c r="I24">
        <f>0.5*G22+0.5*G26</f>
        <v>1.8382971191739315</v>
      </c>
      <c r="J24">
        <f t="shared" si="5"/>
        <v>9.4402655312838526</v>
      </c>
      <c r="M24">
        <f t="shared" si="2"/>
        <v>2000</v>
      </c>
      <c r="N24">
        <f t="shared" si="0"/>
        <v>6.6</v>
      </c>
      <c r="P24" s="2">
        <f t="shared" si="3"/>
        <v>9.4402655312838526</v>
      </c>
    </row>
    <row r="25" spans="3:16" x14ac:dyDescent="0.2">
      <c r="C25">
        <f t="shared" si="4"/>
        <v>2001</v>
      </c>
      <c r="D25" s="3">
        <f>[3]Prices!AF21</f>
        <v>5.54</v>
      </c>
      <c r="F25">
        <f t="shared" si="1"/>
        <v>7.2482602208430098</v>
      </c>
      <c r="I25">
        <f>0.25*G22+0.75*G26</f>
        <v>2.05848929387429</v>
      </c>
      <c r="J25">
        <f t="shared" si="5"/>
        <v>9.3067495147172998</v>
      </c>
      <c r="M25">
        <f t="shared" si="2"/>
        <v>2001</v>
      </c>
      <c r="N25">
        <f t="shared" si="0"/>
        <v>5.54</v>
      </c>
      <c r="P25" s="2">
        <f t="shared" si="3"/>
        <v>9.3067495147172998</v>
      </c>
    </row>
    <row r="26" spans="3:16" x14ac:dyDescent="0.2">
      <c r="C26">
        <f t="shared" si="4"/>
        <v>2002</v>
      </c>
      <c r="D26" s="3">
        <f>[3]Prices!AF22</f>
        <v>4.59</v>
      </c>
      <c r="E26">
        <f>LPG_Prices!AA39</f>
        <v>8.31</v>
      </c>
      <c r="F26">
        <f t="shared" si="1"/>
        <v>6.0313185314253523</v>
      </c>
      <c r="G26">
        <f>E26-F26</f>
        <v>2.2786814685746482</v>
      </c>
      <c r="H26">
        <f>G26^2</f>
        <v>5.192389235225515</v>
      </c>
      <c r="I26">
        <f>G26</f>
        <v>2.2786814685746482</v>
      </c>
      <c r="J26">
        <f t="shared" si="5"/>
        <v>8.31</v>
      </c>
      <c r="M26">
        <f t="shared" si="2"/>
        <v>2002</v>
      </c>
      <c r="N26">
        <f t="shared" si="0"/>
        <v>4.59</v>
      </c>
      <c r="O26">
        <f>E26</f>
        <v>8.31</v>
      </c>
      <c r="P26" s="2">
        <f t="shared" si="3"/>
        <v>8.31</v>
      </c>
    </row>
    <row r="27" spans="3:16" x14ac:dyDescent="0.2">
      <c r="C27">
        <f t="shared" si="4"/>
        <v>2003</v>
      </c>
      <c r="D27" s="3">
        <f>[3]Prices!AF23</f>
        <v>6.32</v>
      </c>
      <c r="F27">
        <f t="shared" si="1"/>
        <v>7.2043313052764679</v>
      </c>
      <c r="I27">
        <f>0.75*G26+0.25*G30</f>
        <v>1.6523965296589131</v>
      </c>
      <c r="J27">
        <f t="shared" si="5"/>
        <v>8.8567278349353806</v>
      </c>
      <c r="M27">
        <f t="shared" si="2"/>
        <v>2003</v>
      </c>
      <c r="N27">
        <f t="shared" si="0"/>
        <v>6.32</v>
      </c>
      <c r="P27" s="2">
        <f t="shared" si="3"/>
        <v>8.8567278349353806</v>
      </c>
    </row>
    <row r="28" spans="3:16" x14ac:dyDescent="0.2">
      <c r="C28">
        <f t="shared" si="4"/>
        <v>2004</v>
      </c>
      <c r="D28" s="3">
        <f>[3]Prices!AF24</f>
        <v>9.19</v>
      </c>
      <c r="F28">
        <f t="shared" si="1"/>
        <v>10.347579218605013</v>
      </c>
      <c r="I28">
        <f>0.5*G26+0.5*G30</f>
        <v>1.0261115907431781</v>
      </c>
      <c r="J28">
        <f t="shared" si="5"/>
        <v>11.37369080934819</v>
      </c>
      <c r="M28">
        <f t="shared" si="2"/>
        <v>2004</v>
      </c>
      <c r="N28">
        <f t="shared" si="0"/>
        <v>9.19</v>
      </c>
      <c r="P28" s="2">
        <f t="shared" si="3"/>
        <v>11.37369080934819</v>
      </c>
    </row>
    <row r="29" spans="3:16" x14ac:dyDescent="0.2">
      <c r="C29">
        <f t="shared" si="4"/>
        <v>2005</v>
      </c>
      <c r="D29" s="3">
        <f>[3]Prices!AF25</f>
        <v>11.92</v>
      </c>
      <c r="F29">
        <f t="shared" si="1"/>
        <v>13.780909076697178</v>
      </c>
      <c r="I29">
        <f>0.25*G26+0.75*G30</f>
        <v>0.39982665182744315</v>
      </c>
      <c r="J29">
        <f t="shared" si="5"/>
        <v>14.18073572852462</v>
      </c>
      <c r="M29">
        <f t="shared" si="2"/>
        <v>2005</v>
      </c>
      <c r="N29">
        <f t="shared" si="0"/>
        <v>11.92</v>
      </c>
      <c r="P29" s="2">
        <f t="shared" si="3"/>
        <v>14.18073572852462</v>
      </c>
    </row>
    <row r="30" spans="3:16" x14ac:dyDescent="0.2">
      <c r="C30">
        <f t="shared" si="4"/>
        <v>2006</v>
      </c>
      <c r="D30" s="3">
        <f>[3]Prices!AF26</f>
        <v>14.87</v>
      </c>
      <c r="E30">
        <f>LPG_Prices!AA43</f>
        <v>17.13</v>
      </c>
      <c r="F30">
        <f t="shared" si="1"/>
        <v>17.356458287088291</v>
      </c>
      <c r="G30">
        <f>E30-F30</f>
        <v>-0.22645828708829185</v>
      </c>
      <c r="H30">
        <f>G30^2</f>
        <v>5.1283355790963214E-2</v>
      </c>
      <c r="I30">
        <f>G30</f>
        <v>-0.22645828708829185</v>
      </c>
      <c r="J30">
        <f t="shared" si="5"/>
        <v>17.13</v>
      </c>
      <c r="M30">
        <f t="shared" si="2"/>
        <v>2006</v>
      </c>
      <c r="N30">
        <f t="shared" si="0"/>
        <v>14.87</v>
      </c>
      <c r="O30">
        <f>E30</f>
        <v>17.13</v>
      </c>
      <c r="P30" s="2">
        <f t="shared" si="3"/>
        <v>17.13</v>
      </c>
    </row>
    <row r="31" spans="3:16" x14ac:dyDescent="0.2">
      <c r="C31">
        <f t="shared" si="4"/>
        <v>2007</v>
      </c>
      <c r="D31" s="3">
        <f>[3]Prices!AF27</f>
        <v>16.3</v>
      </c>
      <c r="F31">
        <f t="shared" si="1"/>
        <v>19.678777353310075</v>
      </c>
      <c r="I31">
        <f>0.75*G30+0.25*G34</f>
        <v>-0.17528879343884096</v>
      </c>
      <c r="J31">
        <f t="shared" si="5"/>
        <v>19.503488559871233</v>
      </c>
      <c r="M31">
        <f t="shared" si="2"/>
        <v>2007</v>
      </c>
      <c r="N31">
        <f t="shared" si="0"/>
        <v>16.3</v>
      </c>
      <c r="P31" s="2">
        <f t="shared" si="3"/>
        <v>19.503488559871233</v>
      </c>
    </row>
    <row r="32" spans="3:16" x14ac:dyDescent="0.2">
      <c r="C32">
        <f t="shared" si="4"/>
        <v>2008</v>
      </c>
      <c r="D32" s="3">
        <f>[3]Prices!AF28</f>
        <v>20.72</v>
      </c>
      <c r="F32">
        <f t="shared" si="1"/>
        <v>24.072590821893776</v>
      </c>
      <c r="I32">
        <f>0.5*G30+0.5*G34</f>
        <v>-0.12411929978939007</v>
      </c>
      <c r="J32">
        <f t="shared" si="5"/>
        <v>23.948471522104384</v>
      </c>
      <c r="M32">
        <f t="shared" si="2"/>
        <v>2008</v>
      </c>
      <c r="N32">
        <f t="shared" si="0"/>
        <v>20.72</v>
      </c>
      <c r="P32" s="2">
        <f t="shared" si="3"/>
        <v>23.948471522104384</v>
      </c>
    </row>
    <row r="33" spans="3:16" x14ac:dyDescent="0.2">
      <c r="C33">
        <f t="shared" si="4"/>
        <v>2009</v>
      </c>
      <c r="D33" s="3">
        <f>[3]Prices!AF29</f>
        <v>13.36</v>
      </c>
      <c r="F33">
        <f t="shared" si="1"/>
        <v>19.219231517729433</v>
      </c>
      <c r="I33">
        <f>0.25*G30+0.75*G34</f>
        <v>-7.2949806139939177E-2</v>
      </c>
      <c r="J33">
        <f t="shared" si="5"/>
        <v>19.146281711589495</v>
      </c>
      <c r="M33">
        <f t="shared" si="2"/>
        <v>2009</v>
      </c>
      <c r="N33">
        <f t="shared" si="0"/>
        <v>13.36</v>
      </c>
      <c r="P33" s="2">
        <f t="shared" si="3"/>
        <v>19.146281711589495</v>
      </c>
    </row>
    <row r="34" spans="3:16" x14ac:dyDescent="0.2">
      <c r="C34">
        <f t="shared" si="4"/>
        <v>2010</v>
      </c>
      <c r="D34" s="3">
        <f>[3]Prices!AF30</f>
        <v>16.22</v>
      </c>
      <c r="E34">
        <f>LPG_Prices!AA47</f>
        <v>19.04</v>
      </c>
      <c r="F34">
        <f>$H$3*D34+$I$3*D33</f>
        <v>19.061780312490487</v>
      </c>
      <c r="G34">
        <f>E34-F34</f>
        <v>-2.1780312490488285E-2</v>
      </c>
      <c r="H34">
        <f>G34^2</f>
        <v>4.7438201218332003E-4</v>
      </c>
      <c r="I34">
        <f>G34</f>
        <v>-2.1780312490488285E-2</v>
      </c>
      <c r="J34">
        <f>F34+I34</f>
        <v>19.04</v>
      </c>
      <c r="M34">
        <f>C34</f>
        <v>2010</v>
      </c>
      <c r="N34">
        <f t="shared" si="0"/>
        <v>16.22</v>
      </c>
      <c r="O34">
        <f>E34</f>
        <v>19.04</v>
      </c>
      <c r="P34" s="2">
        <f>J34</f>
        <v>19.04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22.281030345735125</v>
      </c>
      <c r="I35">
        <f>0.75*G34+0.25*G38</f>
        <v>1.1587951694774308</v>
      </c>
      <c r="J35">
        <f t="shared" ref="J35:J42" si="7">F35+I35</f>
        <v>23.439825515212554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23.439825515212554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17.710863321918637</v>
      </c>
      <c r="I36">
        <f>0.5*G34+0.5*G38</f>
        <v>2.3393706514453498</v>
      </c>
      <c r="J36">
        <f t="shared" si="7"/>
        <v>20.050233973363987</v>
      </c>
      <c r="M36">
        <f t="shared" si="8"/>
        <v>2012</v>
      </c>
      <c r="N36">
        <f t="shared" si="0"/>
        <v>12.47</v>
      </c>
      <c r="P36" s="2">
        <f t="shared" si="9"/>
        <v>20.050233973363987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14.389995778908325</v>
      </c>
      <c r="I37">
        <f>0.25*G34+0.75*G38</f>
        <v>3.5199461334132689</v>
      </c>
      <c r="J37">
        <f t="shared" si="7"/>
        <v>17.909941912321592</v>
      </c>
      <c r="M37">
        <f t="shared" si="8"/>
        <v>2013</v>
      </c>
      <c r="N37">
        <f t="shared" si="0"/>
        <v>11.26</v>
      </c>
      <c r="P37" s="2">
        <f t="shared" si="9"/>
        <v>17.909941912321592</v>
      </c>
    </row>
    <row r="38" spans="3:16" x14ac:dyDescent="0.2">
      <c r="C38">
        <f t="shared" si="4"/>
        <v>2014</v>
      </c>
      <c r="D38" s="3">
        <f>[3]Prices!AF34</f>
        <v>12.01</v>
      </c>
      <c r="E38">
        <f>LPG_Prices!AA51</f>
        <v>19.309999999999999</v>
      </c>
      <c r="F38">
        <f t="shared" si="6"/>
        <v>14.609478384618811</v>
      </c>
      <c r="G38">
        <f>E38-F38</f>
        <v>4.700521615381188</v>
      </c>
      <c r="H38">
        <f>G38^2</f>
        <v>22.094903456665772</v>
      </c>
      <c r="I38">
        <f>G38</f>
        <v>4.700521615381188</v>
      </c>
      <c r="J38">
        <f t="shared" si="7"/>
        <v>19.309999999999999</v>
      </c>
      <c r="M38">
        <f t="shared" si="8"/>
        <v>2014</v>
      </c>
      <c r="N38">
        <f t="shared" si="0"/>
        <v>12.01</v>
      </c>
      <c r="O38">
        <f>E38</f>
        <v>19.309999999999999</v>
      </c>
      <c r="P38" s="2">
        <f t="shared" si="9"/>
        <v>19.309999999999999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8.9707180666008028</v>
      </c>
      <c r="I39" s="18">
        <f>I38</f>
        <v>4.700521615381188</v>
      </c>
      <c r="J39">
        <f t="shared" si="7"/>
        <v>13.671239681981991</v>
      </c>
      <c r="M39">
        <f t="shared" si="8"/>
        <v>2015</v>
      </c>
      <c r="N39">
        <f t="shared" si="0"/>
        <v>5.27</v>
      </c>
      <c r="P39" s="2">
        <f t="shared" si="9"/>
        <v>13.671239681981991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6.6876808156276422</v>
      </c>
      <c r="I40" s="18">
        <f t="shared" ref="I40:I42" si="10">I39</f>
        <v>4.700521615381188</v>
      </c>
      <c r="J40">
        <f t="shared" si="7"/>
        <v>11.38820243100883</v>
      </c>
      <c r="M40">
        <f t="shared" si="8"/>
        <v>2016</v>
      </c>
      <c r="N40">
        <f t="shared" si="0"/>
        <v>5.45</v>
      </c>
      <c r="P40" s="2">
        <f t="shared" si="9"/>
        <v>11.38820243100883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9.3835967946661185</v>
      </c>
      <c r="I41" s="18">
        <f t="shared" si="10"/>
        <v>4.700521615381188</v>
      </c>
      <c r="J41">
        <f t="shared" si="7"/>
        <v>14.084118410047306</v>
      </c>
      <c r="M41">
        <f t="shared" si="8"/>
        <v>2017</v>
      </c>
      <c r="N41">
        <f t="shared" si="0"/>
        <v>8.4499999999999993</v>
      </c>
      <c r="P41" s="2">
        <f t="shared" si="9"/>
        <v>14.084118410047306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11.943250723908751</v>
      </c>
      <c r="I42" s="18">
        <f t="shared" si="10"/>
        <v>4.700521615381188</v>
      </c>
      <c r="J42">
        <f t="shared" si="7"/>
        <v>16.643772339289939</v>
      </c>
      <c r="M42">
        <f t="shared" si="8"/>
        <v>2018</v>
      </c>
      <c r="N42">
        <f t="shared" si="0"/>
        <v>10.130000000000001</v>
      </c>
      <c r="P42" s="2">
        <f t="shared" si="9"/>
        <v>16.643772339289939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P42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5703125" customWidth="1"/>
  </cols>
  <sheetData>
    <row r="3" spans="3:16" x14ac:dyDescent="0.2">
      <c r="H3" s="4">
        <v>1.1140546592143652</v>
      </c>
      <c r="I3" s="4">
        <v>0.19340325015896576</v>
      </c>
    </row>
    <row r="4" spans="3:16" x14ac:dyDescent="0.2">
      <c r="H4">
        <f>SUM(H9:H38)</f>
        <v>65.425540902571711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-1.7960933036156188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10.491230321093502</v>
      </c>
      <c r="I8">
        <f>G9</f>
        <v>-1.7960933036156188</v>
      </c>
      <c r="J8">
        <f>F8+I8</f>
        <v>8.695137017477883</v>
      </c>
      <c r="M8">
        <f t="shared" ref="M8:M33" si="2">C8</f>
        <v>1984</v>
      </c>
      <c r="N8">
        <f t="shared" si="0"/>
        <v>8.07</v>
      </c>
      <c r="P8" s="2">
        <f t="shared" ref="P8:P33" si="3">J8</f>
        <v>8.695137017477883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LPG_Prices!$AB$22</f>
        <v>8.51</v>
      </c>
      <c r="F9">
        <f t="shared" si="1"/>
        <v>10.306093303615619</v>
      </c>
      <c r="G9">
        <f>E9-F9</f>
        <v>-1.7960933036156188</v>
      </c>
      <c r="H9">
        <f>G9^2</f>
        <v>3.2259511552928672</v>
      </c>
      <c r="I9">
        <f>G9</f>
        <v>-1.7960933036156188</v>
      </c>
      <c r="J9">
        <f t="shared" ref="J9:J33" si="5">F9+I9</f>
        <v>8.51</v>
      </c>
      <c r="M9">
        <f t="shared" si="2"/>
        <v>1985</v>
      </c>
      <c r="N9">
        <f t="shared" si="0"/>
        <v>7.85</v>
      </c>
      <c r="O9">
        <f>E9</f>
        <v>8.51</v>
      </c>
      <c r="P9" s="2">
        <f t="shared" si="3"/>
        <v>8.51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10.608901532937102</v>
      </c>
      <c r="I10">
        <f>(0.67*G9+0.33*G12)</f>
        <v>-2.258473164193938</v>
      </c>
      <c r="J10">
        <f t="shared" si="5"/>
        <v>8.3504283687431631</v>
      </c>
      <c r="M10">
        <f t="shared" si="2"/>
        <v>1986</v>
      </c>
      <c r="N10">
        <f t="shared" si="0"/>
        <v>8.16</v>
      </c>
      <c r="P10" s="2">
        <f t="shared" si="3"/>
        <v>8.3504283687431631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10.134110304063485</v>
      </c>
      <c r="I11">
        <f>(0.33*G9+0.67*G12)</f>
        <v>-2.7348645356988732</v>
      </c>
      <c r="J11">
        <f t="shared" si="5"/>
        <v>7.3992457683646116</v>
      </c>
      <c r="M11">
        <f t="shared" si="2"/>
        <v>1987</v>
      </c>
      <c r="N11">
        <f t="shared" si="0"/>
        <v>7.68</v>
      </c>
      <c r="P11" s="2">
        <f t="shared" si="3"/>
        <v>7.3992457683646116</v>
      </c>
    </row>
    <row r="12" spans="3:16" x14ac:dyDescent="0.2">
      <c r="C12">
        <f t="shared" si="4"/>
        <v>1988</v>
      </c>
      <c r="D12">
        <f>'LPG-311'!D12</f>
        <v>7.82</v>
      </c>
      <c r="E12">
        <f>LPG_Prices!AB25</f>
        <v>7</v>
      </c>
      <c r="F12">
        <f t="shared" si="1"/>
        <v>10.197244396277192</v>
      </c>
      <c r="G12">
        <f>E12-F12</f>
        <v>-3.1972443962771919</v>
      </c>
      <c r="H12">
        <f>G12^2</f>
        <v>10.222371729525905</v>
      </c>
      <c r="I12">
        <f>G12</f>
        <v>-3.1972443962771919</v>
      </c>
      <c r="J12">
        <f t="shared" si="5"/>
        <v>7</v>
      </c>
      <c r="M12">
        <f t="shared" si="2"/>
        <v>1988</v>
      </c>
      <c r="N12">
        <f t="shared" si="0"/>
        <v>7.82</v>
      </c>
      <c r="O12">
        <f>E12</f>
        <v>7</v>
      </c>
      <c r="P12" s="2">
        <f t="shared" si="3"/>
        <v>7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9.0100012727557903</v>
      </c>
      <c r="I13">
        <f>(0.67*G12+0.33*G15)</f>
        <v>-3.2075479374842986</v>
      </c>
      <c r="J13">
        <f t="shared" si="5"/>
        <v>5.8024533352714922</v>
      </c>
      <c r="M13">
        <f t="shared" si="2"/>
        <v>1989</v>
      </c>
      <c r="N13">
        <f t="shared" si="0"/>
        <v>6.73</v>
      </c>
      <c r="P13" s="2">
        <f t="shared" si="3"/>
        <v>5.8024533352714922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10.392289892759059</v>
      </c>
      <c r="I14">
        <f>(0.33*G12+0.67*G15)</f>
        <v>-3.218163707212832</v>
      </c>
      <c r="J14">
        <f t="shared" si="5"/>
        <v>7.1741261855462275</v>
      </c>
      <c r="M14">
        <f t="shared" si="2"/>
        <v>1990</v>
      </c>
      <c r="N14">
        <f t="shared" si="0"/>
        <v>8.16</v>
      </c>
      <c r="P14" s="2">
        <f t="shared" si="3"/>
        <v>7.1741261855462275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LPG_Prices!AB28</f>
        <v>7.2510000000000003</v>
      </c>
      <c r="F15">
        <f t="shared" si="1"/>
        <v>10.479467248419938</v>
      </c>
      <c r="G15">
        <f>E15-F15</f>
        <v>-3.2284672484199382</v>
      </c>
      <c r="H15">
        <f>G15^2</f>
        <v>10.423000774120206</v>
      </c>
      <c r="I15">
        <f>G15</f>
        <v>-3.2284672484199382</v>
      </c>
      <c r="J15">
        <f t="shared" si="5"/>
        <v>7.2510000000000003</v>
      </c>
      <c r="M15">
        <f t="shared" si="2"/>
        <v>1991</v>
      </c>
      <c r="N15">
        <f t="shared" si="0"/>
        <v>7.99</v>
      </c>
      <c r="O15">
        <f>E15</f>
        <v>7.2510000000000003</v>
      </c>
      <c r="P15" s="2">
        <f t="shared" si="3"/>
        <v>7.2510000000000003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9.388236769639267</v>
      </c>
      <c r="I16">
        <f>(0.67*G15+0.33*G18)</f>
        <v>-2.4986497188892742</v>
      </c>
      <c r="J16">
        <f t="shared" si="5"/>
        <v>6.8895870507499932</v>
      </c>
      <c r="M16">
        <f t="shared" si="2"/>
        <v>1992</v>
      </c>
      <c r="N16">
        <f t="shared" si="0"/>
        <v>7.04</v>
      </c>
      <c r="P16" s="2">
        <f t="shared" si="3"/>
        <v>6.8895870507499932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9.5721417195289913</v>
      </c>
      <c r="I17">
        <f>(0.33*G15+0.67*G18)</f>
        <v>-1.7467165066455599</v>
      </c>
      <c r="J17">
        <f t="shared" si="5"/>
        <v>7.825425212883431</v>
      </c>
      <c r="M17">
        <f t="shared" si="2"/>
        <v>1993</v>
      </c>
      <c r="N17">
        <f t="shared" si="0"/>
        <v>7.37</v>
      </c>
      <c r="P17" s="2">
        <f t="shared" si="3"/>
        <v>7.825425212883431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LPG_Prices!AB31</f>
        <v>6.87</v>
      </c>
      <c r="F18">
        <f t="shared" si="1"/>
        <v>7.8868989771148961</v>
      </c>
      <c r="G18">
        <f>E18-F18</f>
        <v>-1.016898977114896</v>
      </c>
      <c r="H18">
        <f>G18^2</f>
        <v>1.0340835296573216</v>
      </c>
      <c r="I18">
        <f>G18</f>
        <v>-1.016898977114896</v>
      </c>
      <c r="J18">
        <f t="shared" si="5"/>
        <v>6.87</v>
      </c>
      <c r="M18">
        <f t="shared" si="2"/>
        <v>1994</v>
      </c>
      <c r="N18">
        <f t="shared" si="0"/>
        <v>5.8</v>
      </c>
      <c r="O18">
        <f>E18</f>
        <v>6.87</v>
      </c>
      <c r="P18" s="2">
        <f t="shared" si="3"/>
        <v>6.87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7.1264934640874298</v>
      </c>
      <c r="I19">
        <f>0.75*G18+0.25*G22</f>
        <v>-0.59602867565611972</v>
      </c>
      <c r="J19">
        <f t="shared" si="5"/>
        <v>6.5304647884313098</v>
      </c>
      <c r="M19">
        <f t="shared" si="2"/>
        <v>1995</v>
      </c>
      <c r="N19">
        <f t="shared" si="0"/>
        <v>5.39</v>
      </c>
      <c r="P19" s="2">
        <f t="shared" si="3"/>
        <v>6.5304647884313098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8.4174853623559223</v>
      </c>
      <c r="I20">
        <f>0.5*G18+0.5*G22</f>
        <v>-0.17515837419734348</v>
      </c>
      <c r="J20">
        <f t="shared" si="5"/>
        <v>8.2423269881585792</v>
      </c>
      <c r="M20">
        <f t="shared" si="2"/>
        <v>1996</v>
      </c>
      <c r="N20">
        <f t="shared" si="0"/>
        <v>6.62</v>
      </c>
      <c r="P20" s="2">
        <f t="shared" si="3"/>
        <v>8.2423269881585792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8.0092196577071189</v>
      </c>
      <c r="I21">
        <f>0.25*G18+0.75*G22</f>
        <v>0.24571192726143276</v>
      </c>
      <c r="J21">
        <f t="shared" si="5"/>
        <v>8.254931584968551</v>
      </c>
      <c r="M21">
        <f t="shared" si="2"/>
        <v>1997</v>
      </c>
      <c r="N21">
        <f t="shared" si="0"/>
        <v>6.04</v>
      </c>
      <c r="P21" s="2">
        <f t="shared" si="3"/>
        <v>8.254931584968551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LPG_Prices!AB35</f>
        <v>6.77</v>
      </c>
      <c r="F22">
        <f t="shared" si="1"/>
        <v>6.1034177712797906</v>
      </c>
      <c r="G22">
        <f>E22-F22</f>
        <v>0.666582228720209</v>
      </c>
      <c r="H22">
        <f>G22^2</f>
        <v>0.44433186764560101</v>
      </c>
      <c r="I22">
        <f>G22</f>
        <v>0.666582228720209</v>
      </c>
      <c r="J22">
        <f t="shared" si="5"/>
        <v>6.77</v>
      </c>
      <c r="M22">
        <f t="shared" si="2"/>
        <v>1998</v>
      </c>
      <c r="N22">
        <f t="shared" si="0"/>
        <v>4.43</v>
      </c>
      <c r="O22">
        <f>E22</f>
        <v>6.77</v>
      </c>
      <c r="P22" s="2">
        <f t="shared" si="3"/>
        <v>6.77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6.4381902408681873</v>
      </c>
      <c r="I23">
        <f>0.75*G22+0.25*G26</f>
        <v>1.2411954486215053</v>
      </c>
      <c r="J23">
        <f t="shared" si="5"/>
        <v>7.6793856894896928</v>
      </c>
      <c r="M23">
        <f t="shared" si="2"/>
        <v>1999</v>
      </c>
      <c r="N23">
        <f t="shared" si="0"/>
        <v>5.01</v>
      </c>
      <c r="P23" s="2">
        <f t="shared" si="3"/>
        <v>7.6793856894896928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8.3217110341112281</v>
      </c>
      <c r="I24">
        <f>0.5*G22+0.5*G26</f>
        <v>1.8158086685228016</v>
      </c>
      <c r="J24">
        <f t="shared" si="5"/>
        <v>10.13751970263403</v>
      </c>
      <c r="M24">
        <f t="shared" si="2"/>
        <v>2000</v>
      </c>
      <c r="N24">
        <f t="shared" si="0"/>
        <v>6.6</v>
      </c>
      <c r="P24" s="2">
        <f t="shared" si="3"/>
        <v>10.13751970263403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7.4483242630967563</v>
      </c>
      <c r="I25">
        <f>0.25*G22+0.75*G26</f>
        <v>2.3904218884240978</v>
      </c>
      <c r="J25">
        <f t="shared" si="5"/>
        <v>9.838746151520855</v>
      </c>
      <c r="M25">
        <f t="shared" si="2"/>
        <v>2001</v>
      </c>
      <c r="N25">
        <f t="shared" si="0"/>
        <v>5.54</v>
      </c>
      <c r="P25" s="2">
        <f t="shared" si="3"/>
        <v>9.838746151520855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LPG_Prices!AB39</f>
        <v>9.15</v>
      </c>
      <c r="F26">
        <f t="shared" si="1"/>
        <v>6.1849648916746061</v>
      </c>
      <c r="G26">
        <f>E26-F26</f>
        <v>2.9650351083253943</v>
      </c>
      <c r="H26">
        <f>G26^2</f>
        <v>8.7914331936021828</v>
      </c>
      <c r="I26">
        <f>G26</f>
        <v>2.9650351083253943</v>
      </c>
      <c r="J26">
        <f t="shared" si="5"/>
        <v>9.15</v>
      </c>
      <c r="M26">
        <f t="shared" si="2"/>
        <v>2002</v>
      </c>
      <c r="N26">
        <f t="shared" si="0"/>
        <v>4.59</v>
      </c>
      <c r="O26">
        <f>E26</f>
        <v>9.15</v>
      </c>
      <c r="P26" s="2">
        <f t="shared" si="3"/>
        <v>9.15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7.9285463644644416</v>
      </c>
      <c r="I27">
        <f>0.75*G26+0.25*G30</f>
        <v>2.1034364501409248</v>
      </c>
      <c r="J27">
        <f t="shared" si="5"/>
        <v>10.031982814605367</v>
      </c>
      <c r="M27">
        <f t="shared" si="2"/>
        <v>2003</v>
      </c>
      <c r="N27">
        <f t="shared" si="0"/>
        <v>6.32</v>
      </c>
      <c r="P27" s="2">
        <f t="shared" si="3"/>
        <v>10.031982814605367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11.460470859184678</v>
      </c>
      <c r="I28">
        <f>0.5*G26+0.5*G30</f>
        <v>1.2418377919564558</v>
      </c>
      <c r="J28">
        <f t="shared" si="5"/>
        <v>12.702308651141134</v>
      </c>
      <c r="M28">
        <f t="shared" si="2"/>
        <v>2004</v>
      </c>
      <c r="N28">
        <f t="shared" si="0"/>
        <v>9.19</v>
      </c>
      <c r="P28" s="2">
        <f t="shared" si="3"/>
        <v>12.702308651141134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15.056907406796128</v>
      </c>
      <c r="I29">
        <f>0.25*G26+0.75*G30</f>
        <v>0.38023913377198659</v>
      </c>
      <c r="J29">
        <f t="shared" si="5"/>
        <v>15.437146540568115</v>
      </c>
      <c r="M29">
        <f t="shared" si="2"/>
        <v>2005</v>
      </c>
      <c r="N29">
        <f t="shared" si="0"/>
        <v>11.92</v>
      </c>
      <c r="P29" s="2">
        <f t="shared" si="3"/>
        <v>15.437146540568115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LPG_Prices!AB43</f>
        <v>18.39</v>
      </c>
      <c r="F30">
        <f t="shared" si="1"/>
        <v>18.871359524412483</v>
      </c>
      <c r="G30">
        <f>E30-F30</f>
        <v>-0.48135952441248264</v>
      </c>
      <c r="H30">
        <f>G30^2</f>
        <v>0.23170699174261147</v>
      </c>
      <c r="I30">
        <f>G30</f>
        <v>-0.48135952441248264</v>
      </c>
      <c r="J30">
        <f t="shared" si="5"/>
        <v>18.39</v>
      </c>
      <c r="M30">
        <f t="shared" si="2"/>
        <v>2006</v>
      </c>
      <c r="N30">
        <f t="shared" si="0"/>
        <v>14.87</v>
      </c>
      <c r="O30">
        <f>E30</f>
        <v>18.39</v>
      </c>
      <c r="P30" s="2">
        <f t="shared" si="3"/>
        <v>18.39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21.034997275057975</v>
      </c>
      <c r="I31">
        <f>0.75*G30+0.25*G34</f>
        <v>-0.44447814195455759</v>
      </c>
      <c r="J31">
        <f t="shared" si="5"/>
        <v>20.590519133103417</v>
      </c>
      <c r="M31">
        <f t="shared" si="2"/>
        <v>2007</v>
      </c>
      <c r="N31">
        <f t="shared" si="0"/>
        <v>16.3</v>
      </c>
      <c r="P31" s="2">
        <f t="shared" si="3"/>
        <v>20.590519133103417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26.235685516512788</v>
      </c>
      <c r="I32">
        <f>0.5*G30+0.5*G34</f>
        <v>-0.40759675949663254</v>
      </c>
      <c r="J32">
        <f t="shared" si="5"/>
        <v>25.828088757016154</v>
      </c>
      <c r="M32">
        <f t="shared" si="2"/>
        <v>2008</v>
      </c>
      <c r="N32">
        <f t="shared" si="0"/>
        <v>20.72</v>
      </c>
      <c r="P32" s="2">
        <f t="shared" si="3"/>
        <v>25.828088757016154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18.891085590397687</v>
      </c>
      <c r="I33">
        <f>0.25*G30+0.75*G34</f>
        <v>-0.37071537703870749</v>
      </c>
      <c r="J33">
        <f t="shared" si="5"/>
        <v>18.52037021335898</v>
      </c>
      <c r="M33">
        <f t="shared" si="2"/>
        <v>2009</v>
      </c>
      <c r="N33">
        <f t="shared" si="0"/>
        <v>13.36</v>
      </c>
      <c r="P33" s="2">
        <f t="shared" si="3"/>
        <v>18.52037021335898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LPG_Prices!AB47</f>
        <v>20.32</v>
      </c>
      <c r="F34">
        <f>$H$3*D34+$I$3*D33</f>
        <v>20.653833994580783</v>
      </c>
      <c r="G34">
        <f>E34-F34</f>
        <v>-0.33383399458078244</v>
      </c>
      <c r="H34">
        <f>G34^2</f>
        <v>0.11144513593776188</v>
      </c>
      <c r="I34">
        <f>G34</f>
        <v>-0.33383399458078244</v>
      </c>
      <c r="J34">
        <f>F34+I34</f>
        <v>20.32</v>
      </c>
      <c r="M34">
        <f>C34</f>
        <v>2010</v>
      </c>
      <c r="N34">
        <f t="shared" si="0"/>
        <v>16.22</v>
      </c>
      <c r="O34">
        <f>E34</f>
        <v>20.32</v>
      </c>
      <c r="P34" s="2">
        <f>J34</f>
        <v>20.32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23.980963391479197</v>
      </c>
      <c r="I35">
        <f>0.75*G34+0.25*G38</f>
        <v>1.1402452405757932</v>
      </c>
      <c r="J35">
        <f t="shared" ref="J35:J42" si="7">F35+I35</f>
        <v>25.121208632054991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25.121208632054991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17.510836410877385</v>
      </c>
      <c r="I36">
        <f>0.5*G34+0.5*G38</f>
        <v>2.6143244757323689</v>
      </c>
      <c r="J36">
        <f t="shared" si="7"/>
        <v>20.125160886609756</v>
      </c>
      <c r="M36">
        <f t="shared" si="8"/>
        <v>2012</v>
      </c>
      <c r="N36">
        <f t="shared" si="0"/>
        <v>12.47</v>
      </c>
      <c r="P36" s="2">
        <f t="shared" si="9"/>
        <v>20.125160886609756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14.955993992236055</v>
      </c>
      <c r="I37">
        <f>0.25*G34+0.75*G38</f>
        <v>4.0884037108889446</v>
      </c>
      <c r="J37">
        <f t="shared" si="7"/>
        <v>19.044397703125</v>
      </c>
      <c r="M37">
        <f t="shared" si="8"/>
        <v>2013</v>
      </c>
      <c r="N37">
        <f t="shared" si="0"/>
        <v>11.26</v>
      </c>
      <c r="P37" s="2">
        <f t="shared" si="9"/>
        <v>19.044397703125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LPG_Prices!AB51</f>
        <v>21.12</v>
      </c>
      <c r="F38">
        <f t="shared" si="6"/>
        <v>15.557517053954481</v>
      </c>
      <c r="G38">
        <f>E38-F38</f>
        <v>5.5624829460455203</v>
      </c>
      <c r="H38">
        <f>G38^2</f>
        <v>30.941216525047249</v>
      </c>
      <c r="I38">
        <f>G38</f>
        <v>5.5624829460455203</v>
      </c>
      <c r="J38">
        <f t="shared" si="7"/>
        <v>21.12</v>
      </c>
      <c r="M38">
        <f t="shared" si="8"/>
        <v>2014</v>
      </c>
      <c r="N38">
        <f t="shared" si="0"/>
        <v>12.01</v>
      </c>
      <c r="O38">
        <f>E38</f>
        <v>21.12</v>
      </c>
      <c r="P38" s="2">
        <f t="shared" si="9"/>
        <v>21.12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8.1938410884688828</v>
      </c>
      <c r="I39" s="18">
        <f>I38</f>
        <v>5.5624829460455203</v>
      </c>
      <c r="J39">
        <f t="shared" si="7"/>
        <v>13.756324034514403</v>
      </c>
      <c r="M39">
        <f t="shared" si="8"/>
        <v>2015</v>
      </c>
      <c r="N39">
        <f t="shared" si="0"/>
        <v>5.27</v>
      </c>
      <c r="P39" s="2">
        <f t="shared" si="9"/>
        <v>13.756324034514403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7.0908330210560395</v>
      </c>
      <c r="I40" s="18">
        <f t="shared" ref="I40:I42" si="10">I39</f>
        <v>5.5624829460455203</v>
      </c>
      <c r="J40">
        <f t="shared" si="7"/>
        <v>12.653315967101559</v>
      </c>
      <c r="M40">
        <f t="shared" si="8"/>
        <v>2016</v>
      </c>
      <c r="N40">
        <f t="shared" si="0"/>
        <v>5.45</v>
      </c>
      <c r="P40" s="2">
        <f t="shared" si="9"/>
        <v>12.653315967101559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10.46780958372775</v>
      </c>
      <c r="I41" s="18">
        <f t="shared" si="10"/>
        <v>5.5624829460455203</v>
      </c>
      <c r="J41">
        <f t="shared" si="7"/>
        <v>16.03029252977327</v>
      </c>
      <c r="M41">
        <f t="shared" si="8"/>
        <v>2017</v>
      </c>
      <c r="N41">
        <f t="shared" si="0"/>
        <v>8.4499999999999993</v>
      </c>
      <c r="P41" s="2">
        <f t="shared" si="9"/>
        <v>16.03029252977327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12.91963116168478</v>
      </c>
      <c r="I42" s="18">
        <f t="shared" si="10"/>
        <v>5.5624829460455203</v>
      </c>
      <c r="J42">
        <f t="shared" si="7"/>
        <v>18.4821141077303</v>
      </c>
      <c r="M42">
        <f t="shared" si="8"/>
        <v>2018</v>
      </c>
      <c r="N42">
        <f t="shared" si="0"/>
        <v>10.130000000000001</v>
      </c>
      <c r="P42" s="2">
        <f t="shared" si="9"/>
        <v>18.4821141077303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1.1927406809694403</v>
      </c>
      <c r="I3" s="4">
        <v>0</v>
      </c>
      <c r="K3">
        <v>0</v>
      </c>
    </row>
    <row r="4" spans="3:16" x14ac:dyDescent="0.2">
      <c r="H4">
        <f>SUM(H9:H38)</f>
        <v>76.377972008356821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-2.5730143456101056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9.6254172954233841</v>
      </c>
      <c r="I8">
        <f>G9</f>
        <v>-2.5730143456101056</v>
      </c>
      <c r="J8">
        <f>F8+I8</f>
        <v>7.0524029498132785</v>
      </c>
      <c r="M8">
        <f t="shared" ref="M8:M33" si="2">C8</f>
        <v>1984</v>
      </c>
      <c r="N8">
        <f t="shared" si="0"/>
        <v>8.07</v>
      </c>
      <c r="P8" s="2">
        <f t="shared" ref="P8:P33" si="3">J8</f>
        <v>7.0524029498132785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LPG_Prices!$AC$22</f>
        <v>6.79</v>
      </c>
      <c r="F9">
        <f t="shared" si="1"/>
        <v>9.3630143456101056</v>
      </c>
      <c r="G9">
        <f>E9-F9</f>
        <v>-2.5730143456101056</v>
      </c>
      <c r="H9">
        <f>G9^2</f>
        <v>6.6204028227154001</v>
      </c>
      <c r="I9">
        <f>G9</f>
        <v>-2.5730143456101056</v>
      </c>
      <c r="J9">
        <f t="shared" ref="J9:J33" si="5">F9+I9</f>
        <v>6.79</v>
      </c>
      <c r="M9">
        <f t="shared" si="2"/>
        <v>1985</v>
      </c>
      <c r="N9">
        <f t="shared" si="0"/>
        <v>7.85</v>
      </c>
      <c r="O9">
        <f>E9</f>
        <v>6.79</v>
      </c>
      <c r="P9" s="2">
        <f t="shared" si="3"/>
        <v>6.79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9.7327639567106328</v>
      </c>
      <c r="I10">
        <f>(0.67*G9+0.33*G12)</f>
        <v>-3.2872062128685089</v>
      </c>
      <c r="J10">
        <f t="shared" si="5"/>
        <v>6.4455577438421239</v>
      </c>
      <c r="M10">
        <f t="shared" si="2"/>
        <v>1986</v>
      </c>
      <c r="N10">
        <f t="shared" si="0"/>
        <v>8.16</v>
      </c>
      <c r="P10" s="2">
        <f t="shared" si="3"/>
        <v>6.4455577438421239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9.1602484298453017</v>
      </c>
      <c r="I11">
        <f>(0.33*G9+0.67*G12)</f>
        <v>-4.0230402579226201</v>
      </c>
      <c r="J11">
        <f t="shared" si="5"/>
        <v>5.1372081719226816</v>
      </c>
      <c r="M11">
        <f t="shared" si="2"/>
        <v>1987</v>
      </c>
      <c r="N11">
        <f t="shared" si="0"/>
        <v>7.68</v>
      </c>
      <c r="P11" s="2">
        <f t="shared" si="3"/>
        <v>5.1372081719226816</v>
      </c>
    </row>
    <row r="12" spans="3:16" x14ac:dyDescent="0.2">
      <c r="C12">
        <f t="shared" si="4"/>
        <v>1988</v>
      </c>
      <c r="D12">
        <f>'LPG-311'!D12</f>
        <v>7.82</v>
      </c>
      <c r="E12">
        <f>LPG_Prices!AC25</f>
        <v>4.59</v>
      </c>
      <c r="F12">
        <f t="shared" si="1"/>
        <v>9.3272321251810233</v>
      </c>
      <c r="G12">
        <f>E12-F12</f>
        <v>-4.7372321251810234</v>
      </c>
      <c r="H12">
        <f>G12^2</f>
        <v>22.441368207847116</v>
      </c>
      <c r="I12">
        <f>G12</f>
        <v>-4.7372321251810234</v>
      </c>
      <c r="J12">
        <f t="shared" si="5"/>
        <v>4.59</v>
      </c>
      <c r="M12">
        <f t="shared" si="2"/>
        <v>1988</v>
      </c>
      <c r="N12">
        <f t="shared" si="0"/>
        <v>7.82</v>
      </c>
      <c r="O12">
        <f>E12</f>
        <v>4.59</v>
      </c>
      <c r="P12" s="2">
        <f t="shared" si="3"/>
        <v>4.59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8.0271447829243332</v>
      </c>
      <c r="I13">
        <f>(0.67*G12+0.33*G15)</f>
        <v>-3.9260148773834089</v>
      </c>
      <c r="J13">
        <f t="shared" si="5"/>
        <v>4.1011299055409243</v>
      </c>
      <c r="M13">
        <f t="shared" si="2"/>
        <v>1989</v>
      </c>
      <c r="N13">
        <f t="shared" si="0"/>
        <v>6.73</v>
      </c>
      <c r="P13" s="2">
        <f t="shared" si="3"/>
        <v>4.1011299055409243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9.7327639567106328</v>
      </c>
      <c r="I14">
        <f>(0.33*G12+0.67*G15)</f>
        <v>-3.0902152887434431</v>
      </c>
      <c r="J14">
        <f t="shared" si="5"/>
        <v>6.6425486679671897</v>
      </c>
      <c r="M14">
        <f t="shared" si="2"/>
        <v>1990</v>
      </c>
      <c r="N14">
        <f t="shared" si="0"/>
        <v>8.16</v>
      </c>
      <c r="P14" s="2">
        <f t="shared" si="3"/>
        <v>6.6425486679671897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LPG_Prices!AC28</f>
        <v>7.2510000000000003</v>
      </c>
      <c r="F15">
        <f t="shared" si="1"/>
        <v>9.5299980409458289</v>
      </c>
      <c r="G15">
        <f>E15-F15</f>
        <v>-2.2789980409458286</v>
      </c>
      <c r="H15">
        <f>G15^2</f>
        <v>5.193832070634925</v>
      </c>
      <c r="I15">
        <f>G15</f>
        <v>-2.2789980409458286</v>
      </c>
      <c r="J15">
        <f t="shared" si="5"/>
        <v>7.2510000000000003</v>
      </c>
      <c r="M15">
        <f t="shared" si="2"/>
        <v>1991</v>
      </c>
      <c r="N15">
        <f t="shared" si="0"/>
        <v>7.99</v>
      </c>
      <c r="O15">
        <f>E15</f>
        <v>7.2510000000000003</v>
      </c>
      <c r="P15" s="2">
        <f t="shared" si="3"/>
        <v>7.2510000000000003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8.3968943940248604</v>
      </c>
      <c r="I16">
        <f>(0.67*G15+0.33*G18)</f>
        <v>-1.9057343508092139</v>
      </c>
      <c r="J16">
        <f t="shared" si="5"/>
        <v>6.4911600432156469</v>
      </c>
      <c r="M16">
        <f t="shared" si="2"/>
        <v>1992</v>
      </c>
      <c r="N16">
        <f t="shared" si="0"/>
        <v>7.04</v>
      </c>
      <c r="P16" s="2">
        <f t="shared" si="3"/>
        <v>6.4911600432156469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8.7904988187447746</v>
      </c>
      <c r="I17">
        <f>(0.33*G15+0.67*G18)</f>
        <v>-1.5211596397593685</v>
      </c>
      <c r="J17">
        <f t="shared" si="5"/>
        <v>7.2693391789854065</v>
      </c>
      <c r="M17">
        <f t="shared" si="2"/>
        <v>1993</v>
      </c>
      <c r="N17">
        <f t="shared" si="0"/>
        <v>7.37</v>
      </c>
      <c r="P17" s="2">
        <f t="shared" si="3"/>
        <v>7.2693391789854065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LPG_Prices!AC31</f>
        <v>5.77</v>
      </c>
      <c r="F18">
        <f t="shared" si="1"/>
        <v>6.9178959496227534</v>
      </c>
      <c r="G18">
        <f>E18-F18</f>
        <v>-1.1478959496227539</v>
      </c>
      <c r="H18">
        <f>G18^2</f>
        <v>1.3176651111603239</v>
      </c>
      <c r="I18">
        <f>G18</f>
        <v>-1.1478959496227539</v>
      </c>
      <c r="J18">
        <f t="shared" si="5"/>
        <v>5.77</v>
      </c>
      <c r="M18">
        <f t="shared" si="2"/>
        <v>1994</v>
      </c>
      <c r="N18">
        <f t="shared" si="0"/>
        <v>5.8</v>
      </c>
      <c r="O18">
        <f>E18</f>
        <v>5.77</v>
      </c>
      <c r="P18" s="2">
        <f t="shared" si="3"/>
        <v>5.77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6.4288722704252832</v>
      </c>
      <c r="I19">
        <f>0.75*G18+0.25*G22</f>
        <v>-0.69938226639072054</v>
      </c>
      <c r="J19">
        <f t="shared" si="5"/>
        <v>5.7294900040345631</v>
      </c>
      <c r="M19">
        <f t="shared" si="2"/>
        <v>1995</v>
      </c>
      <c r="N19">
        <f t="shared" si="0"/>
        <v>5.39</v>
      </c>
      <c r="P19" s="2">
        <f t="shared" si="3"/>
        <v>5.7294900040345631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7.8959433080176948</v>
      </c>
      <c r="I20">
        <f>0.5*G18+0.5*G22</f>
        <v>-0.25086858315868721</v>
      </c>
      <c r="J20">
        <f t="shared" si="5"/>
        <v>7.6450747248590076</v>
      </c>
      <c r="M20">
        <f t="shared" si="2"/>
        <v>1996</v>
      </c>
      <c r="N20">
        <f t="shared" si="0"/>
        <v>6.62</v>
      </c>
      <c r="P20" s="2">
        <f t="shared" si="3"/>
        <v>7.6450747248590076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7.2041537130554198</v>
      </c>
      <c r="I21">
        <f>0.25*G18+0.75*G22</f>
        <v>0.19764510007334612</v>
      </c>
      <c r="J21">
        <f t="shared" si="5"/>
        <v>7.4017988131287655</v>
      </c>
      <c r="M21">
        <f t="shared" si="2"/>
        <v>1997</v>
      </c>
      <c r="N21">
        <f t="shared" si="0"/>
        <v>6.04</v>
      </c>
      <c r="P21" s="2">
        <f t="shared" si="3"/>
        <v>7.4017988131287655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LPG_Prices!AC35</f>
        <v>5.93</v>
      </c>
      <c r="F22">
        <f t="shared" si="1"/>
        <v>5.2838412166946203</v>
      </c>
      <c r="G22">
        <f>E22-F22</f>
        <v>0.64615878330537946</v>
      </c>
      <c r="H22">
        <f>G22^2</f>
        <v>0.41752117324268834</v>
      </c>
      <c r="I22">
        <f>G22</f>
        <v>0.64615878330537946</v>
      </c>
      <c r="J22">
        <f t="shared" si="5"/>
        <v>5.93</v>
      </c>
      <c r="M22">
        <f t="shared" si="2"/>
        <v>1998</v>
      </c>
      <c r="N22">
        <f t="shared" si="0"/>
        <v>4.43</v>
      </c>
      <c r="O22">
        <f>E22</f>
        <v>5.93</v>
      </c>
      <c r="P22" s="2">
        <f t="shared" si="3"/>
        <v>5.93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5.9756308116568952</v>
      </c>
      <c r="I23">
        <f>0.75*G22+0.25*G26</f>
        <v>1.4534491560666019</v>
      </c>
      <c r="J23">
        <f t="shared" si="5"/>
        <v>7.4290799677234975</v>
      </c>
      <c r="M23">
        <f t="shared" si="2"/>
        <v>1999</v>
      </c>
      <c r="N23">
        <f t="shared" si="0"/>
        <v>5.01</v>
      </c>
      <c r="P23" s="2">
        <f t="shared" si="3"/>
        <v>7.4290799677234975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7.8720884943983052</v>
      </c>
      <c r="I24">
        <f>0.5*G22+0.5*G26</f>
        <v>2.2607395288278243</v>
      </c>
      <c r="J24">
        <f t="shared" si="5"/>
        <v>10.132828023226129</v>
      </c>
      <c r="M24">
        <f t="shared" si="2"/>
        <v>2000</v>
      </c>
      <c r="N24">
        <f t="shared" si="0"/>
        <v>6.6</v>
      </c>
      <c r="P24" s="2">
        <f t="shared" si="3"/>
        <v>10.132828023226129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6.6077833725706991</v>
      </c>
      <c r="I25">
        <f>0.25*G22+0.75*G26</f>
        <v>3.0680299015890466</v>
      </c>
      <c r="J25">
        <f t="shared" si="5"/>
        <v>9.6758132741597453</v>
      </c>
      <c r="M25">
        <f t="shared" si="2"/>
        <v>2001</v>
      </c>
      <c r="N25">
        <f t="shared" si="0"/>
        <v>5.54</v>
      </c>
      <c r="P25" s="2">
        <f t="shared" si="3"/>
        <v>9.6758132741597453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LPG_Prices!AC39</f>
        <v>9.35</v>
      </c>
      <c r="F26">
        <f t="shared" si="1"/>
        <v>5.4746797256497306</v>
      </c>
      <c r="G26">
        <f>E26-F26</f>
        <v>3.875320274350269</v>
      </c>
      <c r="H26">
        <f>G26^2</f>
        <v>15.018107228790244</v>
      </c>
      <c r="I26">
        <f>G26</f>
        <v>3.875320274350269</v>
      </c>
      <c r="J26">
        <f t="shared" si="5"/>
        <v>9.35</v>
      </c>
      <c r="M26">
        <f t="shared" si="2"/>
        <v>2002</v>
      </c>
      <c r="N26">
        <f t="shared" si="0"/>
        <v>4.59</v>
      </c>
      <c r="O26">
        <f>E26</f>
        <v>9.35</v>
      </c>
      <c r="P26" s="2">
        <f t="shared" si="3"/>
        <v>9.35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7.5381211037268629</v>
      </c>
      <c r="I27">
        <f>0.75*G26+0.25*G30</f>
        <v>3.4749767242588083</v>
      </c>
      <c r="J27">
        <f t="shared" si="5"/>
        <v>11.013097827985671</v>
      </c>
      <c r="M27">
        <f t="shared" si="2"/>
        <v>2003</v>
      </c>
      <c r="N27">
        <f t="shared" si="0"/>
        <v>6.32</v>
      </c>
      <c r="P27" s="2">
        <f t="shared" si="3"/>
        <v>11.013097827985671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10.961286858109156</v>
      </c>
      <c r="I28">
        <f>0.5*G26+0.5*G30</f>
        <v>3.0746331741673476</v>
      </c>
      <c r="J28">
        <f t="shared" si="5"/>
        <v>14.035920032276504</v>
      </c>
      <c r="M28">
        <f t="shared" si="2"/>
        <v>2004</v>
      </c>
      <c r="N28">
        <f t="shared" si="0"/>
        <v>9.19</v>
      </c>
      <c r="P28" s="2">
        <f t="shared" si="3"/>
        <v>14.035920032276504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14.217468917155728</v>
      </c>
      <c r="I29">
        <f>0.25*G26+0.75*G30</f>
        <v>2.6742896240758869</v>
      </c>
      <c r="J29">
        <f t="shared" si="5"/>
        <v>16.891758541231614</v>
      </c>
      <c r="M29">
        <f t="shared" si="2"/>
        <v>2005</v>
      </c>
      <c r="N29">
        <f t="shared" si="0"/>
        <v>11.92</v>
      </c>
      <c r="P29" s="2">
        <f t="shared" si="3"/>
        <v>16.891758541231614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LPG_Prices!AC43</f>
        <v>20.010000000000002</v>
      </c>
      <c r="F30">
        <f t="shared" si="1"/>
        <v>17.736053926015575</v>
      </c>
      <c r="G30">
        <f>E30-F30</f>
        <v>2.2739460739844262</v>
      </c>
      <c r="H30">
        <f>G30^2</f>
        <v>5.1708307473891857</v>
      </c>
      <c r="I30">
        <f>G30</f>
        <v>2.2739460739844262</v>
      </c>
      <c r="J30">
        <f t="shared" si="5"/>
        <v>20.010000000000002</v>
      </c>
      <c r="M30">
        <f t="shared" si="2"/>
        <v>2006</v>
      </c>
      <c r="N30">
        <f t="shared" si="0"/>
        <v>14.87</v>
      </c>
      <c r="O30">
        <f>E30</f>
        <v>20.010000000000002</v>
      </c>
      <c r="P30" s="2">
        <f t="shared" si="3"/>
        <v>20.010000000000002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19.441673099801879</v>
      </c>
      <c r="I31">
        <f>0.75*G30+0.25*G34</f>
        <v>1.3438960941572393</v>
      </c>
      <c r="J31">
        <f t="shared" si="5"/>
        <v>20.78556919395912</v>
      </c>
      <c r="M31">
        <f t="shared" si="2"/>
        <v>2007</v>
      </c>
      <c r="N31">
        <f t="shared" si="0"/>
        <v>16.3</v>
      </c>
      <c r="P31" s="2">
        <f t="shared" si="3"/>
        <v>20.78556919395912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24.713586909686803</v>
      </c>
      <c r="I32">
        <f>0.5*G30+0.5*G34</f>
        <v>0.41384611433005247</v>
      </c>
      <c r="J32">
        <f t="shared" si="5"/>
        <v>25.127433024016856</v>
      </c>
      <c r="M32">
        <f t="shared" si="2"/>
        <v>2008</v>
      </c>
      <c r="N32">
        <f t="shared" si="0"/>
        <v>20.72</v>
      </c>
      <c r="P32" s="2">
        <f t="shared" si="3"/>
        <v>25.127433024016856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15.935015497751722</v>
      </c>
      <c r="I33">
        <f>0.25*G30+0.75*G34</f>
        <v>-0.51620386549713437</v>
      </c>
      <c r="J33">
        <f t="shared" si="5"/>
        <v>15.418811632254588</v>
      </c>
      <c r="M33">
        <f t="shared" si="2"/>
        <v>2009</v>
      </c>
      <c r="N33">
        <f t="shared" si="0"/>
        <v>13.36</v>
      </c>
      <c r="P33" s="2">
        <f t="shared" si="3"/>
        <v>15.418811632254588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LPG_Prices!AC47</f>
        <v>17.899999999999999</v>
      </c>
      <c r="F34">
        <f>$H$3*D34+$I$3*D33</f>
        <v>19.34625384532432</v>
      </c>
      <c r="G34">
        <f>E34-F34</f>
        <v>-1.4462538453243212</v>
      </c>
      <c r="H34">
        <f>G34^2</f>
        <v>2.0916501851153857</v>
      </c>
      <c r="I34">
        <f>G34</f>
        <v>-1.4462538453243212</v>
      </c>
      <c r="J34">
        <f>F34+I34</f>
        <v>17.899999999999999</v>
      </c>
      <c r="M34">
        <f>C34</f>
        <v>2010</v>
      </c>
      <c r="N34">
        <f t="shared" si="0"/>
        <v>16.22</v>
      </c>
      <c r="O34">
        <f>E34</f>
        <v>17.899999999999999</v>
      </c>
      <c r="P34" s="2">
        <f>J34</f>
        <v>17.899999999999999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22.316178140938231</v>
      </c>
      <c r="I35">
        <f>0.75*G34+0.25*G38</f>
        <v>-2.089427860398585E-2</v>
      </c>
      <c r="J35">
        <f t="shared" ref="J35:J42" si="7">F35+I35</f>
        <v>22.295283862334244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22.295283862334244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14.873476291688922</v>
      </c>
      <c r="I36">
        <f>0.5*G34+0.5*G38</f>
        <v>1.4044652881163495</v>
      </c>
      <c r="J36">
        <f t="shared" si="7"/>
        <v>16.277941579805272</v>
      </c>
      <c r="M36">
        <f t="shared" si="8"/>
        <v>2012</v>
      </c>
      <c r="N36">
        <f t="shared" si="0"/>
        <v>12.47</v>
      </c>
      <c r="P36" s="2">
        <f t="shared" si="9"/>
        <v>16.277941579805272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13.430260067715897</v>
      </c>
      <c r="I37">
        <f>0.25*G34+0.75*G38</f>
        <v>2.8298248548366849</v>
      </c>
      <c r="J37">
        <f t="shared" si="7"/>
        <v>16.260084922552583</v>
      </c>
      <c r="M37">
        <f t="shared" si="8"/>
        <v>2013</v>
      </c>
      <c r="N37">
        <f t="shared" si="0"/>
        <v>11.26</v>
      </c>
      <c r="P37" s="2">
        <f t="shared" si="9"/>
        <v>16.260084922552583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LPG_Prices!AC51</f>
        <v>18.579999999999998</v>
      </c>
      <c r="F38">
        <f t="shared" si="6"/>
        <v>14.324815578442978</v>
      </c>
      <c r="G38">
        <f>E38-F38</f>
        <v>4.2551844215570203</v>
      </c>
      <c r="H38">
        <f>G38^2</f>
        <v>18.106594461461555</v>
      </c>
      <c r="I38">
        <f>G38</f>
        <v>4.2551844215570203</v>
      </c>
      <c r="J38">
        <f t="shared" si="7"/>
        <v>18.579999999999998</v>
      </c>
      <c r="M38">
        <f t="shared" si="8"/>
        <v>2014</v>
      </c>
      <c r="N38">
        <f t="shared" si="0"/>
        <v>12.01</v>
      </c>
      <c r="O38">
        <f>E38</f>
        <v>18.579999999999998</v>
      </c>
      <c r="P38" s="2">
        <f t="shared" si="9"/>
        <v>18.579999999999998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6.2857433887089496</v>
      </c>
      <c r="I39" s="18">
        <f>I38</f>
        <v>4.2551844215570203</v>
      </c>
      <c r="J39">
        <f t="shared" si="7"/>
        <v>10.54092781026597</v>
      </c>
      <c r="M39">
        <f t="shared" si="8"/>
        <v>2015</v>
      </c>
      <c r="N39">
        <f t="shared" si="0"/>
        <v>5.27</v>
      </c>
      <c r="P39" s="2">
        <f t="shared" si="9"/>
        <v>10.54092781026597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6.5004367112834496</v>
      </c>
      <c r="I40" s="18">
        <f t="shared" ref="I40:I42" si="10">I39</f>
        <v>4.2551844215570203</v>
      </c>
      <c r="J40">
        <f t="shared" si="7"/>
        <v>10.755621132840471</v>
      </c>
      <c r="M40">
        <f t="shared" si="8"/>
        <v>2016</v>
      </c>
      <c r="N40">
        <f t="shared" si="0"/>
        <v>5.45</v>
      </c>
      <c r="P40" s="2">
        <f t="shared" si="9"/>
        <v>10.755621132840471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10.078658754191769</v>
      </c>
      <c r="I41" s="18">
        <f t="shared" si="10"/>
        <v>4.2551844215570203</v>
      </c>
      <c r="J41">
        <f t="shared" si="7"/>
        <v>14.33384317574879</v>
      </c>
      <c r="M41">
        <f t="shared" si="8"/>
        <v>2017</v>
      </c>
      <c r="N41">
        <f t="shared" si="0"/>
        <v>8.4499999999999993</v>
      </c>
      <c r="P41" s="2">
        <f t="shared" si="9"/>
        <v>14.33384317574879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12.082463098220432</v>
      </c>
      <c r="I42" s="18">
        <f t="shared" si="10"/>
        <v>4.2551844215570203</v>
      </c>
      <c r="J42">
        <f t="shared" si="7"/>
        <v>16.337647519777452</v>
      </c>
      <c r="M42">
        <f t="shared" si="8"/>
        <v>2018</v>
      </c>
      <c r="N42">
        <f t="shared" si="0"/>
        <v>10.130000000000001</v>
      </c>
      <c r="P42" s="2">
        <f t="shared" si="9"/>
        <v>16.337647519777452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1.1256397258545134</v>
      </c>
      <c r="I3" s="4">
        <v>6.2311488604747375E-2</v>
      </c>
      <c r="K3">
        <v>0</v>
      </c>
    </row>
    <row r="4" spans="3:16" x14ac:dyDescent="0.2">
      <c r="H4">
        <f>SUM(H9:H38)</f>
        <v>81.1362102646805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-2.5491255609982408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9.5674497392187643</v>
      </c>
      <c r="I8">
        <f>G9</f>
        <v>-2.5491255609982408</v>
      </c>
      <c r="J8">
        <f>F8+I8</f>
        <v>7.0183241782205235</v>
      </c>
      <c r="M8">
        <f t="shared" ref="M8:M33" si="2">C8</f>
        <v>1984</v>
      </c>
      <c r="N8">
        <f t="shared" si="0"/>
        <v>8.07</v>
      </c>
      <c r="P8" s="2">
        <f t="shared" ref="P8:P33" si="3">J8</f>
        <v>7.0183241782205235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LPG_Prices!AD22</f>
        <v>6.79</v>
      </c>
      <c r="F9">
        <f t="shared" si="1"/>
        <v>9.3391255609982409</v>
      </c>
      <c r="G9">
        <f>E9-F9</f>
        <v>-2.5491255609982408</v>
      </c>
      <c r="H9">
        <f>G9^2</f>
        <v>6.4980411257345958</v>
      </c>
      <c r="I9">
        <f>G9</f>
        <v>-2.5491255609982408</v>
      </c>
      <c r="J9">
        <f t="shared" ref="J9:J33" si="5">F9+I9</f>
        <v>6.79</v>
      </c>
      <c r="M9">
        <f t="shared" si="2"/>
        <v>1985</v>
      </c>
      <c r="N9">
        <f t="shared" si="0"/>
        <v>7.85</v>
      </c>
      <c r="O9">
        <f>E9</f>
        <v>6.79</v>
      </c>
      <c r="P9" s="2">
        <f t="shared" si="3"/>
        <v>6.79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9.6743653485200962</v>
      </c>
      <c r="I10">
        <f>(0.67*G9+0.33*G12)</f>
        <v>-3.2559622391288512</v>
      </c>
      <c r="J10">
        <f t="shared" si="5"/>
        <v>6.418403109391245</v>
      </c>
      <c r="M10">
        <f t="shared" si="2"/>
        <v>1986</v>
      </c>
      <c r="N10">
        <f t="shared" si="0"/>
        <v>8.16</v>
      </c>
      <c r="P10" s="2">
        <f t="shared" si="3"/>
        <v>6.418403109391245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9.153374841577401</v>
      </c>
      <c r="I11">
        <f>(0.33*G9+0.67*G12)</f>
        <v>-3.9842182105361461</v>
      </c>
      <c r="J11">
        <f t="shared" si="5"/>
        <v>5.1691566310412549</v>
      </c>
      <c r="M11">
        <f t="shared" si="2"/>
        <v>1987</v>
      </c>
      <c r="N11">
        <f t="shared" si="0"/>
        <v>7.68</v>
      </c>
      <c r="P11" s="2">
        <f t="shared" si="3"/>
        <v>5.1691566310412549</v>
      </c>
    </row>
    <row r="12" spans="3:16" x14ac:dyDescent="0.2">
      <c r="C12">
        <f t="shared" si="4"/>
        <v>1988</v>
      </c>
      <c r="D12">
        <f>'LPG-311'!D12</f>
        <v>7.82</v>
      </c>
      <c r="E12">
        <f>LPG_Prices!AD25</f>
        <v>4.59</v>
      </c>
      <c r="F12">
        <f t="shared" si="1"/>
        <v>9.2810548886667554</v>
      </c>
      <c r="G12">
        <f>E12-F12</f>
        <v>-4.6910548886667556</v>
      </c>
      <c r="H12">
        <f>G12^2</f>
        <v>22.005995968484267</v>
      </c>
      <c r="I12">
        <f>G12</f>
        <v>-4.6910548886667556</v>
      </c>
      <c r="J12">
        <f t="shared" si="5"/>
        <v>4.59</v>
      </c>
      <c r="M12">
        <f t="shared" si="2"/>
        <v>1988</v>
      </c>
      <c r="N12">
        <f t="shared" si="0"/>
        <v>7.82</v>
      </c>
      <c r="O12">
        <f>E12</f>
        <v>4.59</v>
      </c>
      <c r="P12" s="2">
        <f t="shared" si="3"/>
        <v>4.59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8.0628311958900003</v>
      </c>
      <c r="I13">
        <f>(0.67*G12+0.33*G15)</f>
        <v>-4.2479534170821855</v>
      </c>
      <c r="J13">
        <f t="shared" si="5"/>
        <v>3.8148777788078148</v>
      </c>
      <c r="M13">
        <f t="shared" si="2"/>
        <v>1989</v>
      </c>
      <c r="N13">
        <f t="shared" si="0"/>
        <v>6.73</v>
      </c>
      <c r="P13" s="2">
        <f t="shared" si="3"/>
        <v>3.8148777788078148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9.6045764812827787</v>
      </c>
      <c r="I14">
        <f>(0.33*G12+0.67*G15)</f>
        <v>-3.7914246281768711</v>
      </c>
      <c r="J14">
        <f t="shared" si="5"/>
        <v>5.8131518531059072</v>
      </c>
      <c r="M14">
        <f t="shared" si="2"/>
        <v>1990</v>
      </c>
      <c r="N14">
        <f t="shared" si="0"/>
        <v>8.16</v>
      </c>
      <c r="P14" s="2">
        <f t="shared" si="3"/>
        <v>5.8131518531059072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LPG_Prices!AD28</f>
        <v>6.1539999999999999</v>
      </c>
      <c r="F15">
        <f t="shared" si="1"/>
        <v>9.5023231565923005</v>
      </c>
      <c r="G15">
        <f>E15-F15</f>
        <v>-3.3483231565923006</v>
      </c>
      <c r="H15">
        <f>G15^2</f>
        <v>11.211267960972227</v>
      </c>
      <c r="I15">
        <f>G15</f>
        <v>-3.3483231565923006</v>
      </c>
      <c r="J15">
        <f t="shared" si="5"/>
        <v>6.1539999999999999</v>
      </c>
      <c r="M15">
        <f t="shared" si="2"/>
        <v>1991</v>
      </c>
      <c r="N15">
        <f t="shared" si="0"/>
        <v>7.99</v>
      </c>
      <c r="O15">
        <f>E15</f>
        <v>6.1539999999999999</v>
      </c>
      <c r="P15" s="2">
        <f t="shared" si="3"/>
        <v>6.1539999999999999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8.4223724639677062</v>
      </c>
      <c r="I16">
        <f>(0.67*G15+0.33*G18)</f>
        <v>-2.6452987216379866</v>
      </c>
      <c r="J16">
        <f t="shared" si="5"/>
        <v>5.7770737423297192</v>
      </c>
      <c r="M16">
        <f t="shared" si="2"/>
        <v>1992</v>
      </c>
      <c r="N16">
        <f t="shared" si="0"/>
        <v>7.04</v>
      </c>
      <c r="P16" s="2">
        <f t="shared" si="3"/>
        <v>5.7770737423297192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8.7346376593251858</v>
      </c>
      <c r="I17">
        <f>(0.33*G15+0.67*G18)</f>
        <v>-1.9209705159274808</v>
      </c>
      <c r="J17">
        <f t="shared" si="5"/>
        <v>6.813667143397705</v>
      </c>
      <c r="M17">
        <f t="shared" si="2"/>
        <v>1993</v>
      </c>
      <c r="N17">
        <f t="shared" si="0"/>
        <v>7.37</v>
      </c>
      <c r="P17" s="2">
        <f t="shared" si="3"/>
        <v>6.813667143397705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LPG_Prices!AD31</f>
        <v>5.77</v>
      </c>
      <c r="F18">
        <f t="shared" si="1"/>
        <v>6.9879460809731659</v>
      </c>
      <c r="G18">
        <f>E18-F18</f>
        <v>-1.2179460809731664</v>
      </c>
      <c r="H18">
        <f>G18^2</f>
        <v>1.4833926561578947</v>
      </c>
      <c r="I18">
        <f>G18</f>
        <v>-1.2179460809731664</v>
      </c>
      <c r="J18">
        <f t="shared" si="5"/>
        <v>5.77</v>
      </c>
      <c r="M18">
        <f t="shared" si="2"/>
        <v>1994</v>
      </c>
      <c r="N18">
        <f t="shared" si="0"/>
        <v>5.8</v>
      </c>
      <c r="O18">
        <f>E18</f>
        <v>5.77</v>
      </c>
      <c r="P18" s="2">
        <f t="shared" si="3"/>
        <v>5.77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6.4286047562633621</v>
      </c>
      <c r="I19">
        <f>0.75*G18+0.25*G22</f>
        <v>-0.16669590490691699</v>
      </c>
      <c r="J19">
        <f t="shared" si="5"/>
        <v>6.2619088513564449</v>
      </c>
      <c r="M19">
        <f t="shared" si="2"/>
        <v>1995</v>
      </c>
      <c r="N19">
        <f t="shared" si="0"/>
        <v>5.39</v>
      </c>
      <c r="P19" s="2">
        <f t="shared" si="3"/>
        <v>6.2619088513564449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7.7875939087364667</v>
      </c>
      <c r="I20">
        <f>0.5*G18+0.5*G22</f>
        <v>0.88455427115933238</v>
      </c>
      <c r="J20">
        <f t="shared" si="5"/>
        <v>8.6721481798957996</v>
      </c>
      <c r="M20">
        <f t="shared" si="2"/>
        <v>1996</v>
      </c>
      <c r="N20">
        <f t="shared" si="0"/>
        <v>6.62</v>
      </c>
      <c r="P20" s="2">
        <f t="shared" si="3"/>
        <v>8.6721481798957996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7.2113659987246885</v>
      </c>
      <c r="I21">
        <f>0.25*G18+0.75*G22</f>
        <v>1.9358044472255818</v>
      </c>
      <c r="J21">
        <f t="shared" si="5"/>
        <v>9.1471704459502696</v>
      </c>
      <c r="M21">
        <f t="shared" si="2"/>
        <v>1997</v>
      </c>
      <c r="N21">
        <f t="shared" si="0"/>
        <v>6.04</v>
      </c>
      <c r="P21" s="2">
        <f t="shared" si="3"/>
        <v>9.1471704459502696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LPG_Prices!AD35</f>
        <v>8.35</v>
      </c>
      <c r="F22">
        <f t="shared" si="1"/>
        <v>5.3629453767081685</v>
      </c>
      <c r="G22">
        <f>E22-F22</f>
        <v>2.9870546232918311</v>
      </c>
      <c r="H22">
        <f>G22^2</f>
        <v>8.9224953225291035</v>
      </c>
      <c r="I22">
        <f>G22</f>
        <v>2.9870546232918311</v>
      </c>
      <c r="J22">
        <f t="shared" si="5"/>
        <v>8.35</v>
      </c>
      <c r="M22">
        <f t="shared" si="2"/>
        <v>1998</v>
      </c>
      <c r="N22">
        <f t="shared" si="0"/>
        <v>4.43</v>
      </c>
      <c r="O22">
        <f>E22</f>
        <v>8.35</v>
      </c>
      <c r="P22" s="2">
        <f t="shared" si="3"/>
        <v>8.35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5.9154949210501435</v>
      </c>
      <c r="I23">
        <f>0.75*G22+0.25*G26</f>
        <v>3.1373179703332443</v>
      </c>
      <c r="J23">
        <f t="shared" si="5"/>
        <v>9.0528128913833878</v>
      </c>
      <c r="M23">
        <f t="shared" si="2"/>
        <v>1999</v>
      </c>
      <c r="N23">
        <f t="shared" si="0"/>
        <v>5.01</v>
      </c>
      <c r="P23" s="2">
        <f t="shared" si="3"/>
        <v>9.0528128913833878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7.7414027485495733</v>
      </c>
      <c r="I24">
        <f>0.5*G22+0.5*G26</f>
        <v>3.2875813173746571</v>
      </c>
      <c r="J24">
        <f t="shared" si="5"/>
        <v>11.028984065924231</v>
      </c>
      <c r="M24">
        <f t="shared" si="2"/>
        <v>2000</v>
      </c>
      <c r="N24">
        <f t="shared" si="0"/>
        <v>6.6</v>
      </c>
      <c r="P24" s="2">
        <f t="shared" si="3"/>
        <v>11.028984065924231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6.6472999060253368</v>
      </c>
      <c r="I25">
        <f>0.25*G22+0.75*G26</f>
        <v>3.4378446644160703</v>
      </c>
      <c r="J25">
        <f t="shared" si="5"/>
        <v>10.085144570441408</v>
      </c>
      <c r="M25">
        <f t="shared" si="2"/>
        <v>2001</v>
      </c>
      <c r="N25">
        <f t="shared" si="0"/>
        <v>5.54</v>
      </c>
      <c r="P25" s="2">
        <f t="shared" si="3"/>
        <v>10.085144570441408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LPG_Prices!AD39</f>
        <v>9.1</v>
      </c>
      <c r="F26">
        <f t="shared" si="1"/>
        <v>5.5118919885425166</v>
      </c>
      <c r="G26">
        <f>E26-F26</f>
        <v>3.588108011457483</v>
      </c>
      <c r="H26">
        <f>G26^2</f>
        <v>12.874519101885372</v>
      </c>
      <c r="I26">
        <f>G26</f>
        <v>3.588108011457483</v>
      </c>
      <c r="J26">
        <f t="shared" si="5"/>
        <v>9.1</v>
      </c>
      <c r="M26">
        <f t="shared" si="2"/>
        <v>2002</v>
      </c>
      <c r="N26">
        <f t="shared" si="0"/>
        <v>4.59</v>
      </c>
      <c r="O26">
        <f>E26</f>
        <v>9.1</v>
      </c>
      <c r="P26" s="2">
        <f t="shared" si="3"/>
        <v>9.1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7.4000528000963151</v>
      </c>
      <c r="I27">
        <f>0.75*G26+0.25*G30</f>
        <v>3.0708270916868114</v>
      </c>
      <c r="J27">
        <f t="shared" si="5"/>
        <v>10.470879891783127</v>
      </c>
      <c r="M27">
        <f t="shared" si="2"/>
        <v>2003</v>
      </c>
      <c r="N27">
        <f t="shared" si="0"/>
        <v>6.32</v>
      </c>
      <c r="P27" s="2">
        <f t="shared" si="3"/>
        <v>10.470879891783127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10.738437688584982</v>
      </c>
      <c r="I28">
        <f>0.5*G26+0.5*G30</f>
        <v>2.5535461719161394</v>
      </c>
      <c r="J28">
        <f t="shared" si="5"/>
        <v>13.291983860501121</v>
      </c>
      <c r="M28">
        <f t="shared" si="2"/>
        <v>2004</v>
      </c>
      <c r="N28">
        <f t="shared" si="0"/>
        <v>9.19</v>
      </c>
      <c r="P28" s="2">
        <f t="shared" si="3"/>
        <v>13.291983860501121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13.990268112463429</v>
      </c>
      <c r="I29">
        <f>0.25*G26+0.75*G30</f>
        <v>2.0362652521454674</v>
      </c>
      <c r="J29">
        <f t="shared" si="5"/>
        <v>16.026533364608895</v>
      </c>
      <c r="M29">
        <f t="shared" si="2"/>
        <v>2005</v>
      </c>
      <c r="N29">
        <f t="shared" si="0"/>
        <v>11.92</v>
      </c>
      <c r="P29" s="2">
        <f t="shared" si="3"/>
        <v>16.026533364608895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LPG_Prices!AD43</f>
        <v>19</v>
      </c>
      <c r="F30">
        <f t="shared" si="1"/>
        <v>17.481015667625204</v>
      </c>
      <c r="G30">
        <f>E30-F30</f>
        <v>1.5189843323747958</v>
      </c>
      <c r="H30">
        <f>G30^2</f>
        <v>2.307313402000104</v>
      </c>
      <c r="I30">
        <f>G30</f>
        <v>1.5189843323747958</v>
      </c>
      <c r="J30">
        <f t="shared" si="5"/>
        <v>19</v>
      </c>
      <c r="M30">
        <f t="shared" si="2"/>
        <v>2006</v>
      </c>
      <c r="N30">
        <f t="shared" si="0"/>
        <v>14.87</v>
      </c>
      <c r="O30">
        <f>E30</f>
        <v>19</v>
      </c>
      <c r="P30" s="2">
        <f t="shared" si="3"/>
        <v>19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19.274499366981164</v>
      </c>
      <c r="I31">
        <f>0.75*G30+0.25*G34</f>
        <v>0.99914878900118964</v>
      </c>
      <c r="J31">
        <f t="shared" si="5"/>
        <v>20.273648155982354</v>
      </c>
      <c r="M31">
        <f t="shared" si="2"/>
        <v>2007</v>
      </c>
      <c r="N31">
        <f t="shared" si="0"/>
        <v>16.3</v>
      </c>
      <c r="P31" s="2">
        <f t="shared" si="3"/>
        <v>20.273648155982354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24.338932383962899</v>
      </c>
      <c r="I32">
        <f>0.5*G30+0.5*G34</f>
        <v>0.47931324562758348</v>
      </c>
      <c r="J32">
        <f t="shared" si="5"/>
        <v>24.818245629590482</v>
      </c>
      <c r="M32">
        <f t="shared" si="2"/>
        <v>2008</v>
      </c>
      <c r="N32">
        <f t="shared" si="0"/>
        <v>20.72</v>
      </c>
      <c r="P32" s="2">
        <f t="shared" si="3"/>
        <v>24.818245629590482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16.329640781306665</v>
      </c>
      <c r="I33">
        <f>0.25*G30+0.75*G34</f>
        <v>-4.0522297746022673E-2</v>
      </c>
      <c r="J33">
        <f t="shared" si="5"/>
        <v>16.289118483560642</v>
      </c>
      <c r="M33">
        <f t="shared" si="2"/>
        <v>2009</v>
      </c>
      <c r="N33">
        <f t="shared" si="0"/>
        <v>13.36</v>
      </c>
      <c r="P33" s="2">
        <f t="shared" si="3"/>
        <v>16.289118483560642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LPG_Prices!AD47</f>
        <v>18.53</v>
      </c>
      <c r="F34">
        <f>$H$3*D34+$I$3*D33</f>
        <v>19.09035784111963</v>
      </c>
      <c r="G34">
        <f>E34-F34</f>
        <v>-0.56035784111962883</v>
      </c>
      <c r="H34">
        <f>G34^2</f>
        <v>0.31400091010425119</v>
      </c>
      <c r="I34">
        <f>G34</f>
        <v>-0.56035784111962883</v>
      </c>
      <c r="J34">
        <f>F34+I34</f>
        <v>18.53</v>
      </c>
      <c r="M34">
        <f>C34</f>
        <v>2010</v>
      </c>
      <c r="N34">
        <f t="shared" si="0"/>
        <v>16.22</v>
      </c>
      <c r="O34">
        <f>E34</f>
        <v>18.53</v>
      </c>
      <c r="P34" s="2">
        <f>J34</f>
        <v>18.53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22.07141161590695</v>
      </c>
      <c r="I35">
        <f>0.75*G34+0.25*G38</f>
        <v>0.56459150185973783</v>
      </c>
      <c r="J35">
        <f t="shared" ref="J35:J42" si="7">F35+I35</f>
        <v>22.636003117766688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22.636003117766688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15.202575333200606</v>
      </c>
      <c r="I36">
        <f>0.5*G34+0.5*G38</f>
        <v>1.6895408448391045</v>
      </c>
      <c r="J36">
        <f t="shared" si="7"/>
        <v>16.892116178039711</v>
      </c>
      <c r="M36">
        <f t="shared" si="8"/>
        <v>2012</v>
      </c>
      <c r="N36">
        <f t="shared" si="0"/>
        <v>12.47</v>
      </c>
      <c r="P36" s="2">
        <f t="shared" si="9"/>
        <v>16.892116178039711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13.451727576023021</v>
      </c>
      <c r="I37">
        <f>0.25*G34+0.75*G38</f>
        <v>2.8144901878184712</v>
      </c>
      <c r="J37">
        <f t="shared" si="7"/>
        <v>16.266217763841492</v>
      </c>
      <c r="M37">
        <f t="shared" si="8"/>
        <v>2013</v>
      </c>
      <c r="N37">
        <f t="shared" si="0"/>
        <v>11.26</v>
      </c>
      <c r="P37" s="2">
        <f t="shared" si="9"/>
        <v>16.266217763841492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LPG_Prices!AD51</f>
        <v>18.16</v>
      </c>
      <c r="F38">
        <f t="shared" si="6"/>
        <v>14.220560469202162</v>
      </c>
      <c r="G38">
        <f>E38-F38</f>
        <v>3.9394395307978378</v>
      </c>
      <c r="H38">
        <f>G38^2</f>
        <v>15.519183816812689</v>
      </c>
      <c r="I38">
        <f>G38</f>
        <v>3.9394395307978378</v>
      </c>
      <c r="J38">
        <f t="shared" si="7"/>
        <v>18.16</v>
      </c>
      <c r="M38">
        <f t="shared" si="8"/>
        <v>2014</v>
      </c>
      <c r="N38">
        <f t="shared" si="0"/>
        <v>12.01</v>
      </c>
      <c r="O38">
        <f>E38</f>
        <v>18.16</v>
      </c>
      <c r="P38" s="2">
        <f t="shared" si="9"/>
        <v>18.16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6.6804823333963013</v>
      </c>
      <c r="I39" s="18">
        <f>I38</f>
        <v>3.9394395307978378</v>
      </c>
      <c r="J39">
        <f t="shared" si="7"/>
        <v>10.61992186419414</v>
      </c>
      <c r="M39">
        <f t="shared" si="8"/>
        <v>2015</v>
      </c>
      <c r="N39">
        <f t="shared" si="0"/>
        <v>5.27</v>
      </c>
      <c r="P39" s="2">
        <f t="shared" si="9"/>
        <v>10.61992186419414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6.4631180508541171</v>
      </c>
      <c r="I40" s="18">
        <f t="shared" ref="I40:I42" si="10">I39</f>
        <v>3.9394395307978378</v>
      </c>
      <c r="J40">
        <f t="shared" si="7"/>
        <v>10.402557581651955</v>
      </c>
      <c r="M40">
        <f t="shared" si="8"/>
        <v>2016</v>
      </c>
      <c r="N40">
        <f t="shared" si="0"/>
        <v>5.45</v>
      </c>
      <c r="P40" s="2">
        <f t="shared" si="9"/>
        <v>10.402557581651955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9.8512532963665116</v>
      </c>
      <c r="I41" s="18">
        <f t="shared" si="10"/>
        <v>3.9394395307978378</v>
      </c>
      <c r="J41">
        <f t="shared" si="7"/>
        <v>13.790692827164349</v>
      </c>
      <c r="M41">
        <f t="shared" si="8"/>
        <v>2017</v>
      </c>
      <c r="N41">
        <f t="shared" si="0"/>
        <v>8.4499999999999993</v>
      </c>
      <c r="P41" s="2">
        <f t="shared" si="9"/>
        <v>13.790692827164349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11.929262501616337</v>
      </c>
      <c r="I42" s="18">
        <f t="shared" si="10"/>
        <v>3.9394395307978378</v>
      </c>
      <c r="J42">
        <f t="shared" si="7"/>
        <v>15.868702032414175</v>
      </c>
      <c r="M42">
        <f t="shared" si="8"/>
        <v>2018</v>
      </c>
      <c r="N42">
        <f t="shared" si="0"/>
        <v>10.130000000000001</v>
      </c>
      <c r="P42" s="2">
        <f t="shared" si="9"/>
        <v>15.868702032414175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1.0283547048940123</v>
      </c>
      <c r="I3" s="4">
        <v>0.35128291475224549</v>
      </c>
      <c r="K3">
        <v>0</v>
      </c>
    </row>
    <row r="4" spans="3:16" x14ac:dyDescent="0.2">
      <c r="H4">
        <f>SUM(H9:H38)</f>
        <v>95.76037532862297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-3.227437555468617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11.024777886972103</v>
      </c>
      <c r="I8">
        <f>G9</f>
        <v>-3.227437555468617</v>
      </c>
      <c r="J8">
        <f>F8+I8</f>
        <v>7.7973403315034862</v>
      </c>
      <c r="M8">
        <f t="shared" ref="M8:M33" si="2">C8</f>
        <v>1984</v>
      </c>
      <c r="N8">
        <f t="shared" si="0"/>
        <v>8.07</v>
      </c>
      <c r="P8" s="2">
        <f t="shared" ref="P8:P33" si="3">J8</f>
        <v>7.7973403315034862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LPG_Prices!AE22</f>
        <v>7.68</v>
      </c>
      <c r="F9">
        <f t="shared" si="1"/>
        <v>10.907437555468617</v>
      </c>
      <c r="G9">
        <f>E9-F9</f>
        <v>-3.227437555468617</v>
      </c>
      <c r="H9">
        <f>G9^2</f>
        <v>10.416353174449242</v>
      </c>
      <c r="I9">
        <f>G9</f>
        <v>-3.227437555468617</v>
      </c>
      <c r="J9">
        <f t="shared" ref="J9:J33" si="5">F9+I9</f>
        <v>7.68</v>
      </c>
      <c r="M9">
        <f t="shared" si="2"/>
        <v>1985</v>
      </c>
      <c r="N9">
        <f t="shared" si="0"/>
        <v>7.85</v>
      </c>
      <c r="O9">
        <f>E9</f>
        <v>7.68</v>
      </c>
      <c r="P9" s="2">
        <f t="shared" si="3"/>
        <v>7.68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11.148945272740267</v>
      </c>
      <c r="I10">
        <f>(0.67*G9+0.33*G12)</f>
        <v>-3.4723467327615527</v>
      </c>
      <c r="J10">
        <f t="shared" si="5"/>
        <v>7.6765985399787144</v>
      </c>
      <c r="M10">
        <f t="shared" si="2"/>
        <v>1986</v>
      </c>
      <c r="N10">
        <f t="shared" si="0"/>
        <v>8.16</v>
      </c>
      <c r="P10" s="2">
        <f t="shared" si="3"/>
        <v>7.6765985399787144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10.764232717964337</v>
      </c>
      <c r="I11">
        <f>(0.33*G9+0.67*G12)</f>
        <v>-3.7246774002754863</v>
      </c>
      <c r="J11">
        <f t="shared" si="5"/>
        <v>7.0395553176888503</v>
      </c>
      <c r="M11">
        <f t="shared" si="2"/>
        <v>1987</v>
      </c>
      <c r="N11">
        <f t="shared" si="0"/>
        <v>7.68</v>
      </c>
      <c r="P11" s="2">
        <f t="shared" si="3"/>
        <v>7.0395553176888503</v>
      </c>
    </row>
    <row r="12" spans="3:16" x14ac:dyDescent="0.2">
      <c r="C12">
        <f t="shared" si="4"/>
        <v>1988</v>
      </c>
      <c r="D12">
        <f>'LPG-311'!D12</f>
        <v>7.82</v>
      </c>
      <c r="E12">
        <f>LPG_Prices!AE25</f>
        <v>6.77</v>
      </c>
      <c r="F12">
        <f t="shared" si="1"/>
        <v>10.739586577568421</v>
      </c>
      <c r="G12">
        <f>E12-F12</f>
        <v>-3.9695865775684211</v>
      </c>
      <c r="H12">
        <f>G12^2</f>
        <v>15.757617596811372</v>
      </c>
      <c r="I12">
        <f>G12</f>
        <v>-3.9695865775684211</v>
      </c>
      <c r="J12">
        <f t="shared" si="5"/>
        <v>6.77</v>
      </c>
      <c r="M12">
        <f t="shared" si="2"/>
        <v>1988</v>
      </c>
      <c r="N12">
        <f t="shared" si="0"/>
        <v>7.82</v>
      </c>
      <c r="O12">
        <f>E12</f>
        <v>6.77</v>
      </c>
      <c r="P12" s="2">
        <f t="shared" si="3"/>
        <v>6.77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9.6678595572992627</v>
      </c>
      <c r="I13">
        <f>(0.67*G12+0.33*G15)</f>
        <v>-3.723220490209731</v>
      </c>
      <c r="J13">
        <f t="shared" si="5"/>
        <v>5.9446390670895317</v>
      </c>
      <c r="M13">
        <f t="shared" si="2"/>
        <v>1989</v>
      </c>
      <c r="N13">
        <f t="shared" si="0"/>
        <v>6.73</v>
      </c>
      <c r="P13" s="2">
        <f t="shared" si="3"/>
        <v>5.9446390670895317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10.755508408217752</v>
      </c>
      <c r="I14">
        <f>(0.33*G12+0.67*G15)</f>
        <v>-3.469388763840171</v>
      </c>
      <c r="J14">
        <f t="shared" si="5"/>
        <v>7.2861196443775809</v>
      </c>
      <c r="M14">
        <f t="shared" si="2"/>
        <v>1990</v>
      </c>
      <c r="N14">
        <f t="shared" si="0"/>
        <v>8.16</v>
      </c>
      <c r="P14" s="2">
        <f t="shared" si="3"/>
        <v>7.2861196443775809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LPG_Prices!AE28</f>
        <v>7.86</v>
      </c>
      <c r="F15">
        <f t="shared" si="1"/>
        <v>11.08302267648148</v>
      </c>
      <c r="G15">
        <f>E15-F15</f>
        <v>-3.22302267648148</v>
      </c>
      <c r="H15">
        <f>G15^2</f>
        <v>10.387875173113843</v>
      </c>
      <c r="I15">
        <f>G15</f>
        <v>-3.22302267648148</v>
      </c>
      <c r="J15">
        <f t="shared" si="5"/>
        <v>7.86</v>
      </c>
      <c r="M15">
        <f t="shared" si="2"/>
        <v>1991</v>
      </c>
      <c r="N15">
        <f t="shared" si="0"/>
        <v>7.99</v>
      </c>
      <c r="O15">
        <f>E15</f>
        <v>7.86</v>
      </c>
      <c r="P15" s="2">
        <f t="shared" si="3"/>
        <v>7.86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10.046367611324287</v>
      </c>
      <c r="I16">
        <f>(0.67*G15+0.33*G18)</f>
        <v>-2.3387512753786677</v>
      </c>
      <c r="J16">
        <f t="shared" si="5"/>
        <v>7.7076163359456196</v>
      </c>
      <c r="M16">
        <f t="shared" si="2"/>
        <v>1992</v>
      </c>
      <c r="N16">
        <f t="shared" si="0"/>
        <v>7.04</v>
      </c>
      <c r="P16" s="2">
        <f t="shared" si="3"/>
        <v>7.7076163359456196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10.052005894924678</v>
      </c>
      <c r="I17">
        <f>(0.33*G15+0.67*G18)</f>
        <v>-1.4276837712121333</v>
      </c>
      <c r="J17">
        <f t="shared" si="5"/>
        <v>8.6243221237125454</v>
      </c>
      <c r="M17">
        <f t="shared" si="2"/>
        <v>1993</v>
      </c>
      <c r="N17">
        <f t="shared" si="0"/>
        <v>7.37</v>
      </c>
      <c r="P17" s="2">
        <f t="shared" si="3"/>
        <v>8.6243221237125454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LPG_Prices!AE31</f>
        <v>8.01</v>
      </c>
      <c r="F18">
        <f t="shared" si="1"/>
        <v>8.5534123701093208</v>
      </c>
      <c r="G18">
        <f>E18-F18</f>
        <v>-0.54341237010932097</v>
      </c>
      <c r="H18">
        <f>G18^2</f>
        <v>0.29529700398782965</v>
      </c>
      <c r="I18">
        <f>G18</f>
        <v>-0.54341237010932097</v>
      </c>
      <c r="J18">
        <f t="shared" si="5"/>
        <v>8.01</v>
      </c>
      <c r="M18">
        <f t="shared" si="2"/>
        <v>1994</v>
      </c>
      <c r="N18">
        <f t="shared" si="0"/>
        <v>5.8</v>
      </c>
      <c r="O18">
        <f>E18</f>
        <v>8.01</v>
      </c>
      <c r="P18" s="2">
        <f t="shared" si="3"/>
        <v>8.01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7.5802727649417498</v>
      </c>
      <c r="I19">
        <f>0.75*G18+0.25*G22</f>
        <v>-0.42189931452799989</v>
      </c>
      <c r="J19">
        <f t="shared" si="5"/>
        <v>7.1583734504137499</v>
      </c>
      <c r="M19">
        <f t="shared" si="2"/>
        <v>1995</v>
      </c>
      <c r="N19">
        <f t="shared" si="0"/>
        <v>5.39</v>
      </c>
      <c r="P19" s="2">
        <f t="shared" si="3"/>
        <v>7.1583734504137499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8.7011230569129641</v>
      </c>
      <c r="I20">
        <f>0.5*G18+0.5*G22</f>
        <v>-0.30038625894667881</v>
      </c>
      <c r="J20">
        <f t="shared" si="5"/>
        <v>8.4007367979662853</v>
      </c>
      <c r="M20">
        <f t="shared" si="2"/>
        <v>1996</v>
      </c>
      <c r="N20">
        <f t="shared" si="0"/>
        <v>6.62</v>
      </c>
      <c r="P20" s="2">
        <f t="shared" si="3"/>
        <v>8.4007367979662853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8.5367553132197003</v>
      </c>
      <c r="I21">
        <f>0.25*G18+0.75*G22</f>
        <v>-0.17887320336535772</v>
      </c>
      <c r="J21">
        <f t="shared" si="5"/>
        <v>8.3578821098543425</v>
      </c>
      <c r="M21">
        <f t="shared" si="2"/>
        <v>1997</v>
      </c>
      <c r="N21">
        <f t="shared" si="0"/>
        <v>6.04</v>
      </c>
      <c r="P21" s="2">
        <f t="shared" si="3"/>
        <v>8.3578821098543425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LPG_Prices!AE35</f>
        <v>6.62</v>
      </c>
      <c r="F22">
        <f t="shared" si="1"/>
        <v>6.6773601477840367</v>
      </c>
      <c r="G22">
        <f>E22-F22</f>
        <v>-5.7360147784036641E-2</v>
      </c>
      <c r="H22">
        <f>G22^2</f>
        <v>3.2901865538065237E-3</v>
      </c>
      <c r="I22">
        <f>G22</f>
        <v>-5.7360147784036641E-2</v>
      </c>
      <c r="J22">
        <f t="shared" si="5"/>
        <v>6.62</v>
      </c>
      <c r="M22">
        <f t="shared" si="2"/>
        <v>1998</v>
      </c>
      <c r="N22">
        <f t="shared" si="0"/>
        <v>4.43</v>
      </c>
      <c r="O22">
        <f>E22</f>
        <v>6.62</v>
      </c>
      <c r="P22" s="2">
        <f t="shared" si="3"/>
        <v>6.62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6.7082403838714484</v>
      </c>
      <c r="I23">
        <f>0.75*G22+0.25*G26</f>
        <v>1.3079160283642335</v>
      </c>
      <c r="J23">
        <f t="shared" si="5"/>
        <v>8.0161564122356825</v>
      </c>
      <c r="M23">
        <f t="shared" si="2"/>
        <v>1999</v>
      </c>
      <c r="N23">
        <f t="shared" si="0"/>
        <v>5.01</v>
      </c>
      <c r="P23" s="2">
        <f t="shared" si="3"/>
        <v>8.0161564122356825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8.5470684552092298</v>
      </c>
      <c r="I24">
        <f>0.5*G22+0.5*G26</f>
        <v>2.6731922045125036</v>
      </c>
      <c r="J24">
        <f t="shared" si="5"/>
        <v>11.220260659721733</v>
      </c>
      <c r="M24">
        <f t="shared" si="2"/>
        <v>2000</v>
      </c>
      <c r="N24">
        <f t="shared" si="0"/>
        <v>6.6</v>
      </c>
      <c r="P24" s="2">
        <f t="shared" si="3"/>
        <v>11.220260659721733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8.0155523024776478</v>
      </c>
      <c r="I25">
        <f>0.25*G22+0.75*G26</f>
        <v>4.038468380660774</v>
      </c>
      <c r="J25">
        <f t="shared" si="5"/>
        <v>12.054020683138422</v>
      </c>
      <c r="M25">
        <f t="shared" si="2"/>
        <v>2001</v>
      </c>
      <c r="N25">
        <f t="shared" si="0"/>
        <v>5.54</v>
      </c>
      <c r="P25" s="2">
        <f t="shared" si="3"/>
        <v>12.054020683138422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LPG_Prices!AE39</f>
        <v>12.07</v>
      </c>
      <c r="F26">
        <f t="shared" si="1"/>
        <v>6.6662554431909564</v>
      </c>
      <c r="G26">
        <f>E26-F26</f>
        <v>5.4037445568090439</v>
      </c>
      <c r="H26">
        <f>G26^2</f>
        <v>29.200455235243371</v>
      </c>
      <c r="I26">
        <f>G26</f>
        <v>5.4037445568090439</v>
      </c>
      <c r="J26">
        <f t="shared" si="5"/>
        <v>12.07</v>
      </c>
      <c r="M26">
        <f t="shared" si="2"/>
        <v>2002</v>
      </c>
      <c r="N26">
        <f t="shared" si="0"/>
        <v>4.59</v>
      </c>
      <c r="O26">
        <f>E26</f>
        <v>12.07</v>
      </c>
      <c r="P26" s="2">
        <f t="shared" si="3"/>
        <v>12.07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8.1115903136429637</v>
      </c>
      <c r="I27">
        <f>0.75*G26+0.25*G30</f>
        <v>3.6180767162016005</v>
      </c>
      <c r="J27">
        <f t="shared" si="5"/>
        <v>11.729667029844563</v>
      </c>
      <c r="M27">
        <f t="shared" si="2"/>
        <v>2003</v>
      </c>
      <c r="N27">
        <f t="shared" si="0"/>
        <v>6.32</v>
      </c>
      <c r="P27" s="2">
        <f t="shared" si="3"/>
        <v>11.729667029844563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11.670687759210162</v>
      </c>
      <c r="I28">
        <f>0.5*G26+0.5*G30</f>
        <v>1.8324088755941577</v>
      </c>
      <c r="J28">
        <f t="shared" si="5"/>
        <v>13.50309663480432</v>
      </c>
      <c r="M28">
        <f t="shared" si="2"/>
        <v>2004</v>
      </c>
      <c r="N28">
        <f t="shared" si="0"/>
        <v>9.19</v>
      </c>
      <c r="P28" s="2">
        <f t="shared" si="3"/>
        <v>13.50309663480432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15.486278068909762</v>
      </c>
      <c r="I29">
        <f>0.25*G26+0.75*G30</f>
        <v>4.6741034986714558E-2</v>
      </c>
      <c r="J29">
        <f t="shared" si="5"/>
        <v>15.533019103896477</v>
      </c>
      <c r="M29">
        <f t="shared" si="2"/>
        <v>2005</v>
      </c>
      <c r="N29">
        <f t="shared" si="0"/>
        <v>11.92</v>
      </c>
      <c r="P29" s="2">
        <f t="shared" si="3"/>
        <v>15.533019103896477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LPG_Prices!AE43</f>
        <v>17.739999999999998</v>
      </c>
      <c r="F30">
        <f t="shared" si="1"/>
        <v>19.478926805620727</v>
      </c>
      <c r="G30">
        <f>E30-F30</f>
        <v>-1.7389268056207285</v>
      </c>
      <c r="H30">
        <f>G30^2</f>
        <v>3.0238664353063109</v>
      </c>
      <c r="I30">
        <f>G30</f>
        <v>-1.7389268056207285</v>
      </c>
      <c r="J30">
        <f t="shared" si="5"/>
        <v>17.739999999999998</v>
      </c>
      <c r="M30">
        <f t="shared" si="2"/>
        <v>2006</v>
      </c>
      <c r="N30">
        <f t="shared" si="0"/>
        <v>14.87</v>
      </c>
      <c r="O30">
        <f>E30</f>
        <v>17.739999999999998</v>
      </c>
      <c r="P30" s="2">
        <f t="shared" si="3"/>
        <v>17.739999999999998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21.985758632138293</v>
      </c>
      <c r="I31">
        <f>0.75*G30+0.25*G34</f>
        <v>-0.86995836783326652</v>
      </c>
      <c r="J31">
        <f t="shared" si="5"/>
        <v>21.115800264305026</v>
      </c>
      <c r="M31">
        <f t="shared" si="2"/>
        <v>2007</v>
      </c>
      <c r="N31">
        <f t="shared" si="0"/>
        <v>16.3</v>
      </c>
      <c r="P31" s="2">
        <f t="shared" si="3"/>
        <v>21.115800264305026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27.033420995865534</v>
      </c>
      <c r="I32">
        <f>0.5*G30+0.5*G34</f>
        <v>-9.8993004580449906E-4</v>
      </c>
      <c r="J32">
        <f t="shared" si="5"/>
        <v>27.032431065819729</v>
      </c>
      <c r="M32">
        <f t="shared" si="2"/>
        <v>2008</v>
      </c>
      <c r="N32">
        <f t="shared" si="0"/>
        <v>20.72</v>
      </c>
      <c r="P32" s="2">
        <f t="shared" si="3"/>
        <v>27.032431065819729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21.017400851050532</v>
      </c>
      <c r="I33">
        <f>0.25*G30+0.75*G34</f>
        <v>0.86797850774165752</v>
      </c>
      <c r="J33">
        <f t="shared" si="5"/>
        <v>21.885379358792189</v>
      </c>
      <c r="M33">
        <f t="shared" si="2"/>
        <v>2009</v>
      </c>
      <c r="N33">
        <f t="shared" si="0"/>
        <v>13.36</v>
      </c>
      <c r="P33" s="2">
        <f t="shared" si="3"/>
        <v>21.885379358792189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LPG_Prices!AE47</f>
        <v>23.11</v>
      </c>
      <c r="F34">
        <f>$H$3*D34+$I$3*D33</f>
        <v>21.37305305447088</v>
      </c>
      <c r="G34">
        <f>E34-F34</f>
        <v>1.7369469455291195</v>
      </c>
      <c r="H34">
        <f>G34^2</f>
        <v>3.0169846915829384</v>
      </c>
      <c r="I34">
        <f>G34</f>
        <v>1.7369469455291195</v>
      </c>
      <c r="J34">
        <f>F34+I34</f>
        <v>23.11</v>
      </c>
      <c r="M34">
        <f>C34</f>
        <v>2010</v>
      </c>
      <c r="N34">
        <f t="shared" si="0"/>
        <v>16.22</v>
      </c>
      <c r="O34">
        <f>E34</f>
        <v>23.11</v>
      </c>
      <c r="P34" s="2">
        <f>J34</f>
        <v>23.11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24.938325405848392</v>
      </c>
      <c r="I35">
        <f>0.75*G34+0.25*G38</f>
        <v>2.5187138026749967</v>
      </c>
      <c r="J35">
        <f t="shared" ref="J35:J42" si="7">F35+I35</f>
        <v>27.457039208523391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27.457039208523391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19.396086505042845</v>
      </c>
      <c r="I36">
        <f>0.5*G34+0.5*G38</f>
        <v>3.3004806598208738</v>
      </c>
      <c r="J36">
        <f t="shared" si="7"/>
        <v>22.696567164863719</v>
      </c>
      <c r="M36">
        <f t="shared" si="8"/>
        <v>2012</v>
      </c>
      <c r="N36">
        <f t="shared" si="0"/>
        <v>12.47</v>
      </c>
      <c r="P36" s="2">
        <f t="shared" si="9"/>
        <v>22.696567164863719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15.959771924067079</v>
      </c>
      <c r="I37">
        <f>0.25*G34+0.75*G38</f>
        <v>4.0822475169667509</v>
      </c>
      <c r="J37">
        <f t="shared" si="7"/>
        <v>20.04201944103383</v>
      </c>
      <c r="M37">
        <f t="shared" si="8"/>
        <v>2013</v>
      </c>
      <c r="N37">
        <f t="shared" si="0"/>
        <v>11.26</v>
      </c>
      <c r="P37" s="2">
        <f t="shared" si="9"/>
        <v>20.04201944103383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LPG_Prices!AE51</f>
        <v>21.17</v>
      </c>
      <c r="F38">
        <f t="shared" si="6"/>
        <v>16.305985625887374</v>
      </c>
      <c r="G38">
        <f>E38-F38</f>
        <v>4.864014374112628</v>
      </c>
      <c r="H38">
        <f>G38^2</f>
        <v>23.658635831574262</v>
      </c>
      <c r="I38">
        <f>G38</f>
        <v>4.864014374112628</v>
      </c>
      <c r="J38">
        <f t="shared" si="7"/>
        <v>21.17</v>
      </c>
      <c r="M38">
        <f t="shared" si="8"/>
        <v>2014</v>
      </c>
      <c r="N38">
        <f t="shared" si="0"/>
        <v>12.01</v>
      </c>
      <c r="O38">
        <f>E38</f>
        <v>21.17</v>
      </c>
      <c r="P38" s="2">
        <f t="shared" si="9"/>
        <v>21.17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9.6383371009659129</v>
      </c>
      <c r="I39" s="18">
        <f>I38</f>
        <v>4.864014374112628</v>
      </c>
      <c r="J39">
        <f t="shared" si="7"/>
        <v>14.502351475078541</v>
      </c>
      <c r="M39">
        <f t="shared" si="8"/>
        <v>2015</v>
      </c>
      <c r="N39">
        <f t="shared" si="0"/>
        <v>5.27</v>
      </c>
      <c r="P39" s="2">
        <f t="shared" si="9"/>
        <v>14.502351475078541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7.4557941024167009</v>
      </c>
      <c r="I40" s="18">
        <f t="shared" ref="I40:I42" si="10">I39</f>
        <v>4.864014374112628</v>
      </c>
      <c r="J40">
        <f t="shared" si="7"/>
        <v>12.319808476529328</v>
      </c>
      <c r="M40">
        <f t="shared" si="8"/>
        <v>2016</v>
      </c>
      <c r="N40">
        <f t="shared" si="0"/>
        <v>5.45</v>
      </c>
      <c r="P40" s="2">
        <f t="shared" si="9"/>
        <v>12.319808476529328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10.604089141754141</v>
      </c>
      <c r="I41" s="18">
        <f t="shared" si="10"/>
        <v>4.864014374112628</v>
      </c>
      <c r="J41">
        <f t="shared" si="7"/>
        <v>15.468103515866769</v>
      </c>
      <c r="M41">
        <f t="shared" si="8"/>
        <v>2017</v>
      </c>
      <c r="N41">
        <f t="shared" si="0"/>
        <v>8.4499999999999993</v>
      </c>
      <c r="P41" s="2">
        <f t="shared" si="9"/>
        <v>15.468103515866769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13.385573790232819</v>
      </c>
      <c r="I42" s="18">
        <f t="shared" si="10"/>
        <v>4.864014374112628</v>
      </c>
      <c r="J42">
        <f t="shared" si="7"/>
        <v>18.249588164345447</v>
      </c>
      <c r="M42">
        <f t="shared" si="8"/>
        <v>2018</v>
      </c>
      <c r="N42">
        <f t="shared" si="0"/>
        <v>10.130000000000001</v>
      </c>
      <c r="P42" s="2">
        <f t="shared" si="9"/>
        <v>18.249588164345447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8.3267223797179116E-4</v>
      </c>
      <c r="I3" s="4">
        <v>1.2912066907344837</v>
      </c>
      <c r="K3">
        <v>0</v>
      </c>
    </row>
    <row r="4" spans="3:16" x14ac:dyDescent="0.2">
      <c r="H4">
        <f>SUM(H9:H38)</f>
        <v>112.15804758352763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-2.9965744712953626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10.026483585060024</v>
      </c>
      <c r="I8">
        <f>G9</f>
        <v>-2.9965744712953626</v>
      </c>
      <c r="J8">
        <f>F8+I8</f>
        <v>7.0299091137646617</v>
      </c>
      <c r="M8">
        <f t="shared" ref="M8:M33" si="2">C8</f>
        <v>1984</v>
      </c>
      <c r="N8">
        <f t="shared" si="0"/>
        <v>8.07</v>
      </c>
      <c r="P8" s="2">
        <f t="shared" ref="P8:P33" si="3">J8</f>
        <v>7.0299091137646617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LPG_Prices!AF22</f>
        <v>7.43</v>
      </c>
      <c r="F9">
        <f t="shared" si="1"/>
        <v>10.426574471295362</v>
      </c>
      <c r="G9">
        <f>E9-F9</f>
        <v>-2.9965744712953626</v>
      </c>
      <c r="H9">
        <f>G9^2</f>
        <v>8.9794585620190812</v>
      </c>
      <c r="I9">
        <f>G9</f>
        <v>-2.9965744712953626</v>
      </c>
      <c r="J9">
        <f t="shared" ref="J9:J33" si="5">F9+I9</f>
        <v>7.43</v>
      </c>
      <c r="M9">
        <f t="shared" si="2"/>
        <v>1985</v>
      </c>
      <c r="N9">
        <f t="shared" si="0"/>
        <v>7.85</v>
      </c>
      <c r="O9">
        <f>E9</f>
        <v>7.43</v>
      </c>
      <c r="P9" s="2">
        <f t="shared" si="3"/>
        <v>7.43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10.142767127727547</v>
      </c>
      <c r="I10">
        <f>(0.67*G9+0.33*G12)</f>
        <v>-3.0415879267426784</v>
      </c>
      <c r="J10">
        <f t="shared" si="5"/>
        <v>7.101179200984868</v>
      </c>
      <c r="M10">
        <f t="shared" si="2"/>
        <v>1986</v>
      </c>
      <c r="N10">
        <f t="shared" si="0"/>
        <v>8.16</v>
      </c>
      <c r="P10" s="2">
        <f t="shared" si="3"/>
        <v>7.101179200984868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10.542641519181009</v>
      </c>
      <c r="I11">
        <f>(0.33*G9+0.67*G12)</f>
        <v>-3.087965426294458</v>
      </c>
      <c r="J11">
        <f t="shared" si="5"/>
        <v>7.454676092886551</v>
      </c>
      <c r="M11">
        <f t="shared" si="2"/>
        <v>1987</v>
      </c>
      <c r="N11">
        <f t="shared" si="0"/>
        <v>7.68</v>
      </c>
      <c r="P11" s="2">
        <f t="shared" si="3"/>
        <v>7.454676092886551</v>
      </c>
    </row>
    <row r="12" spans="3:16" x14ac:dyDescent="0.2">
      <c r="C12">
        <f t="shared" si="4"/>
        <v>1988</v>
      </c>
      <c r="D12">
        <f>'LPG-311'!D12</f>
        <v>7.82</v>
      </c>
      <c r="E12">
        <f>LPG_Prices!AF25</f>
        <v>6.79</v>
      </c>
      <c r="F12">
        <f t="shared" si="1"/>
        <v>9.9229788817417734</v>
      </c>
      <c r="G12">
        <f>E12-F12</f>
        <v>-3.1329788817417734</v>
      </c>
      <c r="H12">
        <f>G12^2</f>
        <v>9.8155566734399322</v>
      </c>
      <c r="I12">
        <f>G12</f>
        <v>-3.1329788817417734</v>
      </c>
      <c r="J12">
        <f t="shared" si="5"/>
        <v>6.79</v>
      </c>
      <c r="M12">
        <f t="shared" si="2"/>
        <v>1988</v>
      </c>
      <c r="N12">
        <f t="shared" si="0"/>
        <v>7.82</v>
      </c>
      <c r="O12">
        <f>E12</f>
        <v>6.79</v>
      </c>
      <c r="P12" s="2">
        <f t="shared" si="3"/>
        <v>6.79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10.102840205705213</v>
      </c>
      <c r="I13">
        <f>(0.67*G12+0.33*G15)</f>
        <v>-2.8418927344666662</v>
      </c>
      <c r="J13">
        <f t="shared" si="5"/>
        <v>7.2609474712385467</v>
      </c>
      <c r="M13">
        <f t="shared" si="2"/>
        <v>1989</v>
      </c>
      <c r="N13">
        <f t="shared" si="0"/>
        <v>6.73</v>
      </c>
      <c r="P13" s="2">
        <f t="shared" si="3"/>
        <v>7.2609474712385467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8.6966156341049263</v>
      </c>
      <c r="I14">
        <f>(0.33*G12+0.67*G15)</f>
        <v>-2.5419857948498894</v>
      </c>
      <c r="J14">
        <f t="shared" si="5"/>
        <v>6.1546298392550369</v>
      </c>
      <c r="M14">
        <f t="shared" si="2"/>
        <v>1990</v>
      </c>
      <c r="N14">
        <f t="shared" si="0"/>
        <v>8.16</v>
      </c>
      <c r="P14" s="2">
        <f t="shared" si="3"/>
        <v>6.1546298392550369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LPG_Prices!AF28</f>
        <v>8.2919999999999998</v>
      </c>
      <c r="F15">
        <f t="shared" si="1"/>
        <v>10.542899647574782</v>
      </c>
      <c r="G15">
        <f>E15-F15</f>
        <v>-2.2508996475747818</v>
      </c>
      <c r="H15">
        <f>G15^2</f>
        <v>5.0665492234522764</v>
      </c>
      <c r="I15">
        <f>G15</f>
        <v>-2.2508996475747818</v>
      </c>
      <c r="J15">
        <f t="shared" si="5"/>
        <v>8.2919999999999998</v>
      </c>
      <c r="M15">
        <f t="shared" si="2"/>
        <v>1991</v>
      </c>
      <c r="N15">
        <f t="shared" si="0"/>
        <v>7.99</v>
      </c>
      <c r="O15">
        <f>E15</f>
        <v>8.2919999999999998</v>
      </c>
      <c r="P15" s="2">
        <f t="shared" si="3"/>
        <v>8.2919999999999998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10.322603471523847</v>
      </c>
      <c r="I16">
        <f>(0.67*G15+0.33*G18)</f>
        <v>-1.8912402910739199</v>
      </c>
      <c r="J16">
        <f t="shared" si="5"/>
        <v>8.4313631804499263</v>
      </c>
      <c r="M16">
        <f t="shared" si="2"/>
        <v>1992</v>
      </c>
      <c r="N16">
        <f t="shared" si="0"/>
        <v>7.04</v>
      </c>
      <c r="P16" s="2">
        <f t="shared" si="3"/>
        <v>8.4313631804499263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9.0962318971646177</v>
      </c>
      <c r="I17">
        <f>(0.33*G15+0.67*G18)</f>
        <v>-1.5206821661942438</v>
      </c>
      <c r="J17">
        <f t="shared" si="5"/>
        <v>7.5755497309703737</v>
      </c>
      <c r="M17">
        <f t="shared" si="2"/>
        <v>1993</v>
      </c>
      <c r="N17">
        <f t="shared" si="0"/>
        <v>7.37</v>
      </c>
      <c r="P17" s="2">
        <f t="shared" si="3"/>
        <v>7.5755497309703737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LPG_Prices!AF31</f>
        <v>8.36</v>
      </c>
      <c r="F18">
        <f t="shared" si="1"/>
        <v>9.5210228096933811</v>
      </c>
      <c r="G18">
        <f>E18-F18</f>
        <v>-1.1610228096933817</v>
      </c>
      <c r="H18">
        <f>G18^2</f>
        <v>1.3479739646283144</v>
      </c>
      <c r="I18">
        <f>G18</f>
        <v>-1.1610228096933817</v>
      </c>
      <c r="J18">
        <f t="shared" si="5"/>
        <v>8.36</v>
      </c>
      <c r="M18">
        <f t="shared" si="2"/>
        <v>1994</v>
      </c>
      <c r="N18">
        <f t="shared" si="0"/>
        <v>5.8</v>
      </c>
      <c r="O18">
        <f>E18</f>
        <v>8.36</v>
      </c>
      <c r="P18" s="2">
        <f t="shared" si="3"/>
        <v>8.36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7.4934869096226731</v>
      </c>
      <c r="I19">
        <f>0.75*G18+0.25*G22</f>
        <v>-0.75891139478266045</v>
      </c>
      <c r="J19">
        <f t="shared" si="5"/>
        <v>6.7345755148400128</v>
      </c>
      <c r="M19">
        <f t="shared" si="2"/>
        <v>1995</v>
      </c>
      <c r="N19">
        <f t="shared" si="0"/>
        <v>5.39</v>
      </c>
      <c r="P19" s="2">
        <f t="shared" si="3"/>
        <v>6.7345755148400128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6.9651163532742393</v>
      </c>
      <c r="I20">
        <f>0.5*G18+0.5*G22</f>
        <v>-0.35679997987193923</v>
      </c>
      <c r="J20">
        <f t="shared" si="5"/>
        <v>6.6083163734022996</v>
      </c>
      <c r="M20">
        <f t="shared" si="2"/>
        <v>1996</v>
      </c>
      <c r="N20">
        <f t="shared" si="0"/>
        <v>6.62</v>
      </c>
      <c r="P20" s="2">
        <f t="shared" si="3"/>
        <v>6.6083163734022996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8.5528176329796324</v>
      </c>
      <c r="I21">
        <f>0.25*G18+0.75*G22</f>
        <v>4.5311435038781989E-2</v>
      </c>
      <c r="J21">
        <f t="shared" si="5"/>
        <v>8.5981290680184141</v>
      </c>
      <c r="M21">
        <f t="shared" si="2"/>
        <v>1997</v>
      </c>
      <c r="N21">
        <f t="shared" si="0"/>
        <v>6.04</v>
      </c>
      <c r="P21" s="2">
        <f t="shared" si="3"/>
        <v>8.5981290680184141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LPG_Prices!AF35</f>
        <v>8.25</v>
      </c>
      <c r="F22">
        <f t="shared" si="1"/>
        <v>7.8025771500504968</v>
      </c>
      <c r="G22">
        <f>E22-F22</f>
        <v>0.44742284994950321</v>
      </c>
      <c r="H22">
        <f>G22^2</f>
        <v>0.20018720665693565</v>
      </c>
      <c r="I22">
        <f>G22</f>
        <v>0.44742284994950321</v>
      </c>
      <c r="J22">
        <f t="shared" si="5"/>
        <v>8.25</v>
      </c>
      <c r="M22">
        <f t="shared" si="2"/>
        <v>1998</v>
      </c>
      <c r="N22">
        <f t="shared" si="0"/>
        <v>4.43</v>
      </c>
      <c r="O22">
        <f>E22</f>
        <v>8.25</v>
      </c>
      <c r="P22" s="2">
        <f t="shared" si="3"/>
        <v>8.25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5.7242173278660013</v>
      </c>
      <c r="I23">
        <f>0.75*G22+0.25*G26</f>
        <v>1.2087903794017949</v>
      </c>
      <c r="J23">
        <f t="shared" si="5"/>
        <v>6.9330077072677962</v>
      </c>
      <c r="M23">
        <f t="shared" si="2"/>
        <v>1999</v>
      </c>
      <c r="N23">
        <f t="shared" si="0"/>
        <v>5.01</v>
      </c>
      <c r="P23" s="2">
        <f t="shared" si="3"/>
        <v>6.9330077072677962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6.4744411573503768</v>
      </c>
      <c r="I24">
        <f>0.5*G22+0.5*G26</f>
        <v>1.9701579088540866</v>
      </c>
      <c r="J24">
        <f t="shared" si="5"/>
        <v>8.4445990662044643</v>
      </c>
      <c r="M24">
        <f t="shared" si="2"/>
        <v>2000</v>
      </c>
      <c r="N24">
        <f t="shared" si="0"/>
        <v>6.6</v>
      </c>
      <c r="P24" s="2">
        <f t="shared" si="3"/>
        <v>8.4445990662044643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8.526577163045955</v>
      </c>
      <c r="I25">
        <f>0.25*G22+0.75*G26</f>
        <v>2.7315254383063783</v>
      </c>
      <c r="J25">
        <f t="shared" si="5"/>
        <v>11.258102601352334</v>
      </c>
      <c r="M25">
        <f t="shared" si="2"/>
        <v>2001</v>
      </c>
      <c r="N25">
        <f t="shared" si="0"/>
        <v>5.54</v>
      </c>
      <c r="P25" s="2">
        <f t="shared" si="3"/>
        <v>11.258102601352334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LPG_Prices!AF39</f>
        <v>10.65</v>
      </c>
      <c r="F26">
        <f t="shared" si="1"/>
        <v>7.1571070322413304</v>
      </c>
      <c r="G26">
        <f>E26-F26</f>
        <v>3.49289296775867</v>
      </c>
      <c r="H26">
        <f>G26^2</f>
        <v>12.20030128421797</v>
      </c>
      <c r="I26">
        <f>G26</f>
        <v>3.49289296775867</v>
      </c>
      <c r="J26">
        <f t="shared" si="5"/>
        <v>10.65</v>
      </c>
      <c r="M26">
        <f t="shared" si="2"/>
        <v>2002</v>
      </c>
      <c r="N26">
        <f t="shared" si="0"/>
        <v>4.59</v>
      </c>
      <c r="O26">
        <f>E26</f>
        <v>10.65</v>
      </c>
      <c r="P26" s="2">
        <f t="shared" si="3"/>
        <v>10.65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5.931901199015261</v>
      </c>
      <c r="I27">
        <f>0.75*G26+0.25*G30</f>
        <v>1.2687783283855807</v>
      </c>
      <c r="J27">
        <f t="shared" si="5"/>
        <v>7.2006795274008422</v>
      </c>
      <c r="M27">
        <f t="shared" si="2"/>
        <v>2003</v>
      </c>
      <c r="N27">
        <f t="shared" si="0"/>
        <v>6.32</v>
      </c>
      <c r="P27" s="2">
        <f t="shared" si="3"/>
        <v>7.2006795274008422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8.1680785433088978</v>
      </c>
      <c r="I28">
        <f>0.5*G26+0.5*G30</f>
        <v>-0.95533631098750815</v>
      </c>
      <c r="J28">
        <f t="shared" si="5"/>
        <v>7.2127422323213892</v>
      </c>
      <c r="M28">
        <f t="shared" si="2"/>
        <v>2004</v>
      </c>
      <c r="N28">
        <f t="shared" si="0"/>
        <v>9.19</v>
      </c>
      <c r="P28" s="2">
        <f t="shared" si="3"/>
        <v>7.2127422323213892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11.876114940926529</v>
      </c>
      <c r="I29">
        <f>0.25*G26+0.75*G30</f>
        <v>-3.1794509503605966</v>
      </c>
      <c r="J29">
        <f t="shared" si="5"/>
        <v>8.6966639905659324</v>
      </c>
      <c r="M29">
        <f t="shared" si="2"/>
        <v>2005</v>
      </c>
      <c r="N29">
        <f t="shared" si="0"/>
        <v>11.92</v>
      </c>
      <c r="P29" s="2">
        <f t="shared" si="3"/>
        <v>8.6966639905659324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LPG_Prices!AF43</f>
        <v>10</v>
      </c>
      <c r="F30">
        <f t="shared" si="1"/>
        <v>15.403565589733686</v>
      </c>
      <c r="G30">
        <f>E30-F30</f>
        <v>-5.4035655897336863</v>
      </c>
      <c r="H30">
        <f>G30^2</f>
        <v>29.19852108255396</v>
      </c>
      <c r="I30">
        <f>G30</f>
        <v>-5.4035655897336863</v>
      </c>
      <c r="J30">
        <f t="shared" si="5"/>
        <v>10</v>
      </c>
      <c r="M30">
        <f t="shared" si="2"/>
        <v>2006</v>
      </c>
      <c r="N30">
        <f t="shared" si="0"/>
        <v>14.87</v>
      </c>
      <c r="O30">
        <f>E30</f>
        <v>10</v>
      </c>
      <c r="P30" s="2">
        <f t="shared" si="3"/>
        <v>10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19.213816048700714</v>
      </c>
      <c r="I31">
        <f>0.75*G30+0.25*G34</f>
        <v>-2.8186810252784147</v>
      </c>
      <c r="J31">
        <f t="shared" si="5"/>
        <v>16.395135023422299</v>
      </c>
      <c r="M31">
        <f t="shared" si="2"/>
        <v>2007</v>
      </c>
      <c r="N31">
        <f t="shared" si="0"/>
        <v>16.3</v>
      </c>
      <c r="P31" s="2">
        <f t="shared" si="3"/>
        <v>16.395135023422299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21.063922027742862</v>
      </c>
      <c r="I32">
        <f>0.5*G30+0.5*G34</f>
        <v>-0.23379646082314398</v>
      </c>
      <c r="J32">
        <f t="shared" si="5"/>
        <v>20.830125566919719</v>
      </c>
      <c r="M32">
        <f t="shared" si="2"/>
        <v>2008</v>
      </c>
      <c r="N32">
        <f t="shared" si="0"/>
        <v>20.72</v>
      </c>
      <c r="P32" s="2">
        <f t="shared" si="3"/>
        <v>20.830125566919719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26.764927133117805</v>
      </c>
      <c r="I33">
        <f>0.25*G30+0.75*G34</f>
        <v>2.3510881036321272</v>
      </c>
      <c r="J33">
        <f t="shared" si="5"/>
        <v>29.116015236749931</v>
      </c>
      <c r="M33">
        <f t="shared" si="2"/>
        <v>2009</v>
      </c>
      <c r="N33">
        <f t="shared" si="0"/>
        <v>13.36</v>
      </c>
      <c r="P33" s="2">
        <f t="shared" si="3"/>
        <v>29.116015236749931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LPG_Prices!AF47</f>
        <v>22.2</v>
      </c>
      <c r="F34">
        <f>$H$3*D34+$I$3*D33</f>
        <v>17.264027331912601</v>
      </c>
      <c r="G34">
        <f>E34-F34</f>
        <v>4.9359726680873983</v>
      </c>
      <c r="H34">
        <f>G34^2</f>
        <v>24.363826180105828</v>
      </c>
      <c r="I34">
        <f>G34</f>
        <v>4.9359726680873983</v>
      </c>
      <c r="J34">
        <f>F34+I34</f>
        <v>22.2</v>
      </c>
      <c r="M34">
        <f>C34</f>
        <v>2010</v>
      </c>
      <c r="N34">
        <f t="shared" si="0"/>
        <v>16.22</v>
      </c>
      <c r="O34">
        <f>E34</f>
        <v>22.2</v>
      </c>
      <c r="P34" s="2">
        <f>J34</f>
        <v>22.2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20.958951821285776</v>
      </c>
      <c r="I35">
        <f>0.75*G34+0.25*G38</f>
        <v>4.8472325682534674</v>
      </c>
      <c r="J35">
        <f t="shared" ref="J35:J42" si="7">F35+I35</f>
        <v>25.806184389539244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25.806184389539244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24.168860606449698</v>
      </c>
      <c r="I36">
        <f>0.5*G34+0.5*G38</f>
        <v>4.7584924684195355</v>
      </c>
      <c r="J36">
        <f t="shared" si="7"/>
        <v>28.927353074869234</v>
      </c>
      <c r="M36">
        <f t="shared" si="8"/>
        <v>2012</v>
      </c>
      <c r="N36">
        <f t="shared" si="0"/>
        <v>12.47</v>
      </c>
      <c r="P36" s="2">
        <f t="shared" si="9"/>
        <v>28.927353074869234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16.110723322858576</v>
      </c>
      <c r="I37">
        <f>0.25*G34+0.75*G38</f>
        <v>4.6697523685856037</v>
      </c>
      <c r="J37">
        <f t="shared" si="7"/>
        <v>20.780475691444181</v>
      </c>
      <c r="M37">
        <f t="shared" si="8"/>
        <v>2013</v>
      </c>
      <c r="N37">
        <f t="shared" si="0"/>
        <v>11.26</v>
      </c>
      <c r="P37" s="2">
        <f t="shared" si="9"/>
        <v>20.780475691444181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LPG_Prices!AF51</f>
        <v>19.13</v>
      </c>
      <c r="F38">
        <f t="shared" si="6"/>
        <v>14.548987731248326</v>
      </c>
      <c r="G38">
        <f>E38-F38</f>
        <v>4.5810122687516728</v>
      </c>
      <c r="H38">
        <f>G38^2</f>
        <v>20.985673406453348</v>
      </c>
      <c r="I38">
        <f>G38</f>
        <v>4.5810122687516728</v>
      </c>
      <c r="J38">
        <f t="shared" si="7"/>
        <v>19.13</v>
      </c>
      <c r="M38">
        <f t="shared" si="8"/>
        <v>2014</v>
      </c>
      <c r="N38">
        <f t="shared" si="0"/>
        <v>12.01</v>
      </c>
      <c r="O38">
        <f>E38</f>
        <v>19.13</v>
      </c>
      <c r="P38" s="2">
        <f t="shared" si="9"/>
        <v>19.13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15.511780538415259</v>
      </c>
      <c r="I39" s="18">
        <f>I38</f>
        <v>4.5810122687516728</v>
      </c>
      <c r="J39">
        <f t="shared" si="7"/>
        <v>20.09279280716693</v>
      </c>
      <c r="M39">
        <f t="shared" si="8"/>
        <v>2015</v>
      </c>
      <c r="N39">
        <f t="shared" si="0"/>
        <v>5.27</v>
      </c>
      <c r="P39" s="2">
        <f t="shared" si="9"/>
        <v>20.09279280716693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6.8091973238676751</v>
      </c>
      <c r="I40" s="18">
        <f t="shared" ref="I40:I42" si="10">I39</f>
        <v>4.5810122687516728</v>
      </c>
      <c r="J40">
        <f t="shared" si="7"/>
        <v>11.390209592619348</v>
      </c>
      <c r="M40">
        <f t="shared" si="8"/>
        <v>2016</v>
      </c>
      <c r="N40">
        <f t="shared" si="0"/>
        <v>5.45</v>
      </c>
      <c r="P40" s="2">
        <f t="shared" si="9"/>
        <v>11.390209592619348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7.0441125449137978</v>
      </c>
      <c r="I41" s="18">
        <f t="shared" si="10"/>
        <v>4.5810122687516728</v>
      </c>
      <c r="J41">
        <f t="shared" si="7"/>
        <v>11.625124813665471</v>
      </c>
      <c r="M41">
        <f t="shared" si="8"/>
        <v>2017</v>
      </c>
      <c r="N41">
        <f t="shared" si="0"/>
        <v>8.4499999999999993</v>
      </c>
      <c r="P41" s="2">
        <f t="shared" si="9"/>
        <v>11.625124813665471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10.91913150647704</v>
      </c>
      <c r="I42" s="18">
        <f t="shared" si="10"/>
        <v>4.5810122687516728</v>
      </c>
      <c r="J42">
        <f t="shared" si="7"/>
        <v>15.500143775228713</v>
      </c>
      <c r="M42">
        <f t="shared" si="8"/>
        <v>2018</v>
      </c>
      <c r="N42">
        <f t="shared" si="0"/>
        <v>10.130000000000001</v>
      </c>
      <c r="P42" s="2">
        <f t="shared" si="9"/>
        <v>15.500143775228713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9" t="s">
        <v>35</v>
      </c>
    </row>
    <row r="3" spans="3:16" x14ac:dyDescent="0.2">
      <c r="H3" s="4">
        <v>0.62553040040778485</v>
      </c>
      <c r="I3" s="4">
        <v>0.57270173009800607</v>
      </c>
      <c r="K3">
        <v>0</v>
      </c>
    </row>
    <row r="4" spans="3:16" x14ac:dyDescent="0.2">
      <c r="H4">
        <f>SUM(H9:H38)</f>
        <v>103.25610898994053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-2.6121166050920213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9.492195756851352</v>
      </c>
      <c r="I8">
        <f>G9</f>
        <v>-2.6121166050920213</v>
      </c>
      <c r="J8">
        <f>F8+I8</f>
        <v>6.8800791517593307</v>
      </c>
      <c r="M8">
        <f t="shared" ref="M8:M33" si="2">C8</f>
        <v>1984</v>
      </c>
      <c r="N8">
        <f t="shared" si="0"/>
        <v>8.07</v>
      </c>
      <c r="P8" s="2">
        <f t="shared" ref="P8:P33" si="3">J8</f>
        <v>6.8800791517593307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LPG_Prices!AG22</f>
        <v>6.92</v>
      </c>
      <c r="F9">
        <f t="shared" si="1"/>
        <v>9.5321166050920212</v>
      </c>
      <c r="G9">
        <f>E9-F9</f>
        <v>-2.6121166050920213</v>
      </c>
      <c r="H9">
        <f>G9^2</f>
        <v>6.8231531585974663</v>
      </c>
      <c r="I9">
        <f>G9</f>
        <v>-2.6121166050920213</v>
      </c>
      <c r="J9">
        <f t="shared" ref="J9:J33" si="5">F9+I9</f>
        <v>6.92</v>
      </c>
      <c r="M9">
        <f t="shared" si="2"/>
        <v>1985</v>
      </c>
      <c r="N9">
        <f t="shared" si="0"/>
        <v>7.85</v>
      </c>
      <c r="O9">
        <f>E9</f>
        <v>6.92</v>
      </c>
      <c r="P9" s="2">
        <f t="shared" si="3"/>
        <v>6.92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9.6000366485968733</v>
      </c>
      <c r="I10">
        <f>(0.67*G9+0.33*G12)</f>
        <v>-3.0404171414643701</v>
      </c>
      <c r="J10">
        <f t="shared" si="5"/>
        <v>6.5596195071325027</v>
      </c>
      <c r="M10">
        <f t="shared" si="2"/>
        <v>1986</v>
      </c>
      <c r="N10">
        <f t="shared" si="0"/>
        <v>8.16</v>
      </c>
      <c r="P10" s="2">
        <f t="shared" si="3"/>
        <v>6.5596195071325027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9.4773195927315168</v>
      </c>
      <c r="I11">
        <f>(0.33*G9+0.67*G12)</f>
        <v>-3.4816964819692142</v>
      </c>
      <c r="J11">
        <f t="shared" si="5"/>
        <v>5.9956231107623026</v>
      </c>
      <c r="M11">
        <f t="shared" si="2"/>
        <v>1987</v>
      </c>
      <c r="N11">
        <f t="shared" si="0"/>
        <v>7.68</v>
      </c>
      <c r="P11" s="2">
        <f t="shared" si="3"/>
        <v>5.9956231107623026</v>
      </c>
    </row>
    <row r="12" spans="3:16" x14ac:dyDescent="0.2">
      <c r="C12">
        <f t="shared" si="4"/>
        <v>1988</v>
      </c>
      <c r="D12">
        <f>'LPG-311'!D12</f>
        <v>7.82</v>
      </c>
      <c r="E12">
        <f>LPG_Prices!AG25</f>
        <v>5.38</v>
      </c>
      <c r="F12">
        <f t="shared" si="1"/>
        <v>9.2899970183415626</v>
      </c>
      <c r="G12">
        <f>E12-F12</f>
        <v>-3.9099970183415627</v>
      </c>
      <c r="H12">
        <f>G12^2</f>
        <v>15.288076683439911</v>
      </c>
      <c r="I12">
        <f>G12</f>
        <v>-3.9099970183415627</v>
      </c>
      <c r="J12">
        <f t="shared" si="5"/>
        <v>5.38</v>
      </c>
      <c r="M12">
        <f t="shared" si="2"/>
        <v>1988</v>
      </c>
      <c r="N12">
        <f t="shared" si="0"/>
        <v>7.82</v>
      </c>
      <c r="O12">
        <f>E12</f>
        <v>5.38</v>
      </c>
      <c r="P12" s="2">
        <f t="shared" si="3"/>
        <v>5.38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8.6883471241107983</v>
      </c>
      <c r="I13">
        <f>(0.67*G12+0.33*G15)</f>
        <v>-3.699535227851964</v>
      </c>
      <c r="J13">
        <f t="shared" si="5"/>
        <v>4.9888118962588344</v>
      </c>
      <c r="M13">
        <f t="shared" si="2"/>
        <v>1989</v>
      </c>
      <c r="N13">
        <f t="shared" si="0"/>
        <v>6.73</v>
      </c>
      <c r="P13" s="2">
        <f t="shared" si="3"/>
        <v>4.9888118962588344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8.9586107108871058</v>
      </c>
      <c r="I14">
        <f>(0.33*G12+0.67*G15)</f>
        <v>-3.4826958073475289</v>
      </c>
      <c r="J14">
        <f t="shared" si="5"/>
        <v>5.4759149035395769</v>
      </c>
      <c r="M14">
        <f t="shared" si="2"/>
        <v>1990</v>
      </c>
      <c r="N14">
        <f t="shared" si="0"/>
        <v>8.16</v>
      </c>
      <c r="P14" s="2">
        <f t="shared" si="3"/>
        <v>5.4759149035395769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LPG_Prices!AG28</f>
        <v>6.399</v>
      </c>
      <c r="F15">
        <f t="shared" si="1"/>
        <v>9.6712340168579303</v>
      </c>
      <c r="G15">
        <f>E15-F15</f>
        <v>-3.2722340168579302</v>
      </c>
      <c r="H15">
        <f>G15^2</f>
        <v>10.707515461082185</v>
      </c>
      <c r="I15">
        <f>G15</f>
        <v>-3.2722340168579302</v>
      </c>
      <c r="J15">
        <f t="shared" si="5"/>
        <v>6.399</v>
      </c>
      <c r="M15">
        <f t="shared" si="2"/>
        <v>1991</v>
      </c>
      <c r="N15">
        <f t="shared" si="0"/>
        <v>7.99</v>
      </c>
      <c r="O15">
        <f>E15</f>
        <v>6.399</v>
      </c>
      <c r="P15" s="2">
        <f t="shared" si="3"/>
        <v>6.399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8.9796208423538744</v>
      </c>
      <c r="I16">
        <f>(0.67*G15+0.33*G18)</f>
        <v>-2.6177298554466741</v>
      </c>
      <c r="J16">
        <f t="shared" si="5"/>
        <v>6.3618909869072002</v>
      </c>
      <c r="M16">
        <f t="shared" si="2"/>
        <v>1992</v>
      </c>
      <c r="N16">
        <f t="shared" si="0"/>
        <v>7.04</v>
      </c>
      <c r="P16" s="2">
        <f t="shared" si="3"/>
        <v>6.3618909869072002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8.6419792308953376</v>
      </c>
      <c r="I17">
        <f>(0.33*G15+0.67*G18)</f>
        <v>-1.9433922345987131</v>
      </c>
      <c r="J17">
        <f t="shared" si="5"/>
        <v>6.6985869962966245</v>
      </c>
      <c r="M17">
        <f t="shared" si="2"/>
        <v>1993</v>
      </c>
      <c r="N17">
        <f t="shared" si="0"/>
        <v>7.37</v>
      </c>
      <c r="P17" s="2">
        <f t="shared" si="3"/>
        <v>6.6985869962966245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LPG_Prices!AG31</f>
        <v>6.56</v>
      </c>
      <c r="F18">
        <f t="shared" si="1"/>
        <v>7.8488880731874566</v>
      </c>
      <c r="G18">
        <f>E18-F18</f>
        <v>-1.288888073187457</v>
      </c>
      <c r="H18">
        <f>G18^2</f>
        <v>1.6612324652048756</v>
      </c>
      <c r="I18">
        <f>G18</f>
        <v>-1.288888073187457</v>
      </c>
      <c r="J18">
        <f t="shared" si="5"/>
        <v>6.56</v>
      </c>
      <c r="M18">
        <f t="shared" si="2"/>
        <v>1994</v>
      </c>
      <c r="N18">
        <f t="shared" si="0"/>
        <v>5.8</v>
      </c>
      <c r="O18">
        <f>E18</f>
        <v>6.56</v>
      </c>
      <c r="P18" s="2">
        <f t="shared" si="3"/>
        <v>6.56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6.6932788927663953</v>
      </c>
      <c r="I19">
        <f>0.75*G18+0.25*G22</f>
        <v>-0.72922058579020366</v>
      </c>
      <c r="J19">
        <f t="shared" si="5"/>
        <v>5.9640583069761917</v>
      </c>
      <c r="M19">
        <f t="shared" si="2"/>
        <v>1995</v>
      </c>
      <c r="N19">
        <f t="shared" si="0"/>
        <v>5.39</v>
      </c>
      <c r="P19" s="2">
        <f t="shared" si="3"/>
        <v>5.9640583069761917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7.2278735759277879</v>
      </c>
      <c r="I20">
        <f>0.5*G18+0.5*G22</f>
        <v>-0.1695530983929503</v>
      </c>
      <c r="J20">
        <f t="shared" si="5"/>
        <v>7.0583204775348376</v>
      </c>
      <c r="M20">
        <f t="shared" si="2"/>
        <v>1996</v>
      </c>
      <c r="N20">
        <f t="shared" si="0"/>
        <v>6.62</v>
      </c>
      <c r="P20" s="2">
        <f t="shared" si="3"/>
        <v>7.0583204775348376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7.5694890717118204</v>
      </c>
      <c r="I21">
        <f>0.25*G18+0.75*G22</f>
        <v>0.39011438900430306</v>
      </c>
      <c r="J21">
        <f t="shared" si="5"/>
        <v>7.9596034607161235</v>
      </c>
      <c r="M21">
        <f t="shared" si="2"/>
        <v>1997</v>
      </c>
      <c r="N21">
        <f t="shared" si="0"/>
        <v>6.04</v>
      </c>
      <c r="P21" s="2">
        <f t="shared" si="3"/>
        <v>7.9596034607161235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LPG_Prices!AG35</f>
        <v>7.18</v>
      </c>
      <c r="F22">
        <f t="shared" si="1"/>
        <v>6.2302181235984433</v>
      </c>
      <c r="G22">
        <f>E22-F22</f>
        <v>0.94978187640155642</v>
      </c>
      <c r="H22">
        <f>G22^2</f>
        <v>0.90208561274086141</v>
      </c>
      <c r="I22">
        <f>G22</f>
        <v>0.94978187640155642</v>
      </c>
      <c r="J22">
        <f t="shared" si="5"/>
        <v>7.18</v>
      </c>
      <c r="M22">
        <f t="shared" si="2"/>
        <v>1998</v>
      </c>
      <c r="N22">
        <f t="shared" si="0"/>
        <v>4.43</v>
      </c>
      <c r="O22">
        <f>E22</f>
        <v>7.18</v>
      </c>
      <c r="P22" s="2">
        <f t="shared" si="3"/>
        <v>7.18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5.6709759703771692</v>
      </c>
      <c r="I23">
        <f>0.75*G22+0.25*G26</f>
        <v>1.3788483766474962</v>
      </c>
      <c r="J23">
        <f t="shared" si="5"/>
        <v>7.0498243470246651</v>
      </c>
      <c r="M23">
        <f t="shared" si="2"/>
        <v>1999</v>
      </c>
      <c r="N23">
        <f t="shared" si="0"/>
        <v>5.01</v>
      </c>
      <c r="P23" s="2">
        <f t="shared" si="3"/>
        <v>7.0498243470246651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6.9977363104823898</v>
      </c>
      <c r="I24">
        <f>0.5*G22+0.5*G26</f>
        <v>1.8079148768934359</v>
      </c>
      <c r="J24">
        <f t="shared" si="5"/>
        <v>8.8056511873758261</v>
      </c>
      <c r="M24">
        <f t="shared" si="2"/>
        <v>2000</v>
      </c>
      <c r="N24">
        <f t="shared" si="0"/>
        <v>6.6</v>
      </c>
      <c r="P24" s="2">
        <f t="shared" si="3"/>
        <v>8.8056511873758261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7.245269836905968</v>
      </c>
      <c r="I25">
        <f>0.25*G22+0.75*G26</f>
        <v>2.2369813771393758</v>
      </c>
      <c r="J25">
        <f t="shared" si="5"/>
        <v>9.4822512140453448</v>
      </c>
      <c r="M25">
        <f t="shared" si="2"/>
        <v>2001</v>
      </c>
      <c r="N25">
        <f t="shared" si="0"/>
        <v>5.54</v>
      </c>
      <c r="P25" s="2">
        <f t="shared" si="3"/>
        <v>9.4822512140453448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LPG_Prices!AG39</f>
        <v>8.7100000000000009</v>
      </c>
      <c r="F26">
        <f t="shared" si="1"/>
        <v>6.0439521226146855</v>
      </c>
      <c r="G26">
        <f>E26-F26</f>
        <v>2.6660478773853153</v>
      </c>
      <c r="H26">
        <f>G26^2</f>
        <v>7.1078112845107455</v>
      </c>
      <c r="I26">
        <f>G26</f>
        <v>2.6660478773853153</v>
      </c>
      <c r="J26">
        <f t="shared" si="5"/>
        <v>8.7100000000000009</v>
      </c>
      <c r="M26">
        <f t="shared" si="2"/>
        <v>2002</v>
      </c>
      <c r="N26">
        <f t="shared" si="0"/>
        <v>4.59</v>
      </c>
      <c r="O26">
        <f>E26</f>
        <v>8.7100000000000009</v>
      </c>
      <c r="P26" s="2">
        <f t="shared" si="3"/>
        <v>8.7100000000000009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6.5820530717270476</v>
      </c>
      <c r="I27">
        <f>0.75*G26+0.25*G30</f>
        <v>1.2724754888309882</v>
      </c>
      <c r="J27">
        <f t="shared" si="5"/>
        <v>7.8545285605580357</v>
      </c>
      <c r="M27">
        <f t="shared" si="2"/>
        <v>2003</v>
      </c>
      <c r="N27">
        <f t="shared" si="0"/>
        <v>6.32</v>
      </c>
      <c r="P27" s="2">
        <f t="shared" si="3"/>
        <v>7.8545285605580357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9.3680993139669404</v>
      </c>
      <c r="I28">
        <f>0.5*G26+0.5*G30</f>
        <v>-0.12109689972333904</v>
      </c>
      <c r="J28">
        <f t="shared" si="5"/>
        <v>9.2470024142436014</v>
      </c>
      <c r="M28">
        <f t="shared" si="2"/>
        <v>2004</v>
      </c>
      <c r="N28">
        <f t="shared" si="0"/>
        <v>9.19</v>
      </c>
      <c r="P28" s="2">
        <f t="shared" si="3"/>
        <v>9.2470024142436014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12.719451272461471</v>
      </c>
      <c r="I29">
        <f>0.25*G26+0.75*G30</f>
        <v>-1.5146692882776662</v>
      </c>
      <c r="J29">
        <f t="shared" si="5"/>
        <v>11.204781984183805</v>
      </c>
      <c r="M29">
        <f t="shared" si="2"/>
        <v>2005</v>
      </c>
      <c r="N29">
        <f t="shared" si="0"/>
        <v>11.92</v>
      </c>
      <c r="P29" s="2">
        <f t="shared" si="3"/>
        <v>11.204781984183805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LPG_Prices!AG43</f>
        <v>13.22</v>
      </c>
      <c r="F30">
        <f t="shared" si="1"/>
        <v>16.128241676831994</v>
      </c>
      <c r="G30">
        <f>E30-F30</f>
        <v>-2.9082416768319934</v>
      </c>
      <c r="H30">
        <f>G30^2</f>
        <v>8.4578696508625644</v>
      </c>
      <c r="I30">
        <f>G30</f>
        <v>-2.9082416768319934</v>
      </c>
      <c r="J30">
        <f t="shared" si="5"/>
        <v>13.22</v>
      </c>
      <c r="M30">
        <f t="shared" si="2"/>
        <v>2006</v>
      </c>
      <c r="N30">
        <f t="shared" si="0"/>
        <v>14.87</v>
      </c>
      <c r="O30">
        <f>E30</f>
        <v>13.22</v>
      </c>
      <c r="P30" s="2">
        <f t="shared" si="3"/>
        <v>13.22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18.712220253204244</v>
      </c>
      <c r="I31">
        <f>0.75*G30+0.25*G34</f>
        <v>-1.7655308098049027</v>
      </c>
      <c r="J31">
        <f t="shared" si="5"/>
        <v>16.94668944339934</v>
      </c>
      <c r="M31">
        <f t="shared" si="2"/>
        <v>2007</v>
      </c>
      <c r="N31">
        <f t="shared" si="0"/>
        <v>16.3</v>
      </c>
      <c r="P31" s="2">
        <f t="shared" si="3"/>
        <v>16.94668944339934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22.296028097046801</v>
      </c>
      <c r="I32">
        <f>0.5*G30+0.5*G34</f>
        <v>-0.62281994277781205</v>
      </c>
      <c r="J32">
        <f t="shared" si="5"/>
        <v>21.673208154268988</v>
      </c>
      <c r="M32">
        <f t="shared" si="2"/>
        <v>2008</v>
      </c>
      <c r="N32">
        <f t="shared" si="0"/>
        <v>20.72</v>
      </c>
      <c r="P32" s="2">
        <f t="shared" si="3"/>
        <v>21.673208154268988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20.223465997078691</v>
      </c>
      <c r="I33">
        <f>0.25*G30+0.75*G34</f>
        <v>0.51989092424927863</v>
      </c>
      <c r="J33">
        <f t="shared" si="5"/>
        <v>20.743356921327969</v>
      </c>
      <c r="M33">
        <f t="shared" si="2"/>
        <v>2009</v>
      </c>
      <c r="N33">
        <f t="shared" si="0"/>
        <v>13.36</v>
      </c>
      <c r="P33" s="2">
        <f t="shared" si="3"/>
        <v>20.743356921327969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LPG_Prices!AG47</f>
        <v>19.46</v>
      </c>
      <c r="F34">
        <f>$H$3*D34+$I$3*D33</f>
        <v>17.797398208723632</v>
      </c>
      <c r="G34">
        <f>E34-F34</f>
        <v>1.6626017912763693</v>
      </c>
      <c r="H34">
        <f>G34^2</f>
        <v>2.764244716355392</v>
      </c>
      <c r="I34">
        <f>G34</f>
        <v>1.6626017912763693</v>
      </c>
      <c r="J34">
        <f>F34+I34</f>
        <v>19.46</v>
      </c>
      <c r="M34">
        <f>C34</f>
        <v>2010</v>
      </c>
      <c r="N34">
        <f t="shared" si="0"/>
        <v>16.22</v>
      </c>
      <c r="O34">
        <f>E34</f>
        <v>19.46</v>
      </c>
      <c r="P34" s="2">
        <f>J34</f>
        <v>19.46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20.992895853819313</v>
      </c>
      <c r="I35">
        <f>0.75*G34+0.25*G38</f>
        <v>3.0066409460070158</v>
      </c>
      <c r="J35">
        <f t="shared" ref="J35:J42" si="7">F35+I35</f>
        <v>23.99953679982633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23.99953679982633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18.51561346321877</v>
      </c>
      <c r="I36">
        <f>0.5*G34+0.5*G38</f>
        <v>4.3506801007376623</v>
      </c>
      <c r="J36">
        <f t="shared" si="7"/>
        <v>22.866293563956432</v>
      </c>
      <c r="M36">
        <f t="shared" si="8"/>
        <v>2012</v>
      </c>
      <c r="N36">
        <f t="shared" si="0"/>
        <v>12.47</v>
      </c>
      <c r="P36" s="2">
        <f t="shared" si="9"/>
        <v>22.866293563956432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14.185062882913794</v>
      </c>
      <c r="I37">
        <f>0.25*G34+0.75*G38</f>
        <v>5.6947192554683088</v>
      </c>
      <c r="J37">
        <f t="shared" si="7"/>
        <v>19.879782138382105</v>
      </c>
      <c r="M37">
        <f t="shared" si="8"/>
        <v>2013</v>
      </c>
      <c r="N37">
        <f t="shared" si="0"/>
        <v>11.26</v>
      </c>
      <c r="P37" s="2">
        <f t="shared" si="9"/>
        <v>19.879782138382105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LPG_Prices!AG51</f>
        <v>21</v>
      </c>
      <c r="F38">
        <f t="shared" si="6"/>
        <v>13.961241589801045</v>
      </c>
      <c r="G38">
        <f>E38-F38</f>
        <v>7.0387584101989553</v>
      </c>
      <c r="H38">
        <f>G38^2</f>
        <v>49.544119957146528</v>
      </c>
      <c r="I38">
        <f>G38</f>
        <v>7.0387584101989553</v>
      </c>
      <c r="J38">
        <f t="shared" si="7"/>
        <v>21</v>
      </c>
      <c r="M38">
        <f t="shared" si="8"/>
        <v>2014</v>
      </c>
      <c r="N38">
        <f t="shared" si="0"/>
        <v>12.01</v>
      </c>
      <c r="O38">
        <f>E38</f>
        <v>21</v>
      </c>
      <c r="P38" s="2">
        <f t="shared" si="9"/>
        <v>21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10.174692988626079</v>
      </c>
      <c r="I39" s="18">
        <f>I38</f>
        <v>7.0387584101989553</v>
      </c>
      <c r="J39">
        <f t="shared" si="7"/>
        <v>17.213451398825036</v>
      </c>
      <c r="M39">
        <f t="shared" si="8"/>
        <v>2015</v>
      </c>
      <c r="N39">
        <f t="shared" si="0"/>
        <v>5.27</v>
      </c>
      <c r="P39" s="2">
        <f t="shared" si="9"/>
        <v>17.213451398825036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6.4272787998389198</v>
      </c>
      <c r="I40" s="18">
        <f t="shared" ref="I40:I42" si="10">I39</f>
        <v>7.0387584101989553</v>
      </c>
      <c r="J40">
        <f t="shared" si="7"/>
        <v>13.466037210037875</v>
      </c>
      <c r="M40">
        <f t="shared" si="8"/>
        <v>2016</v>
      </c>
      <c r="N40">
        <f t="shared" si="0"/>
        <v>5.45</v>
      </c>
      <c r="P40" s="2">
        <f t="shared" si="9"/>
        <v>13.466037210037875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8.4069563124799149</v>
      </c>
      <c r="I41" s="18">
        <f t="shared" si="10"/>
        <v>7.0387584101989553</v>
      </c>
      <c r="J41">
        <f t="shared" si="7"/>
        <v>15.44571472267887</v>
      </c>
      <c r="M41">
        <f t="shared" si="8"/>
        <v>2017</v>
      </c>
      <c r="N41">
        <f t="shared" si="0"/>
        <v>8.4499999999999993</v>
      </c>
      <c r="P41" s="2">
        <f t="shared" si="9"/>
        <v>15.44571472267887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11.175952575459011</v>
      </c>
      <c r="I42" s="18">
        <f t="shared" si="10"/>
        <v>7.0387584101989553</v>
      </c>
      <c r="J42">
        <f t="shared" si="7"/>
        <v>18.214710985657966</v>
      </c>
      <c r="M42">
        <f t="shared" si="8"/>
        <v>2018</v>
      </c>
      <c r="N42">
        <f t="shared" si="0"/>
        <v>10.130000000000001</v>
      </c>
      <c r="P42" s="2">
        <f t="shared" si="9"/>
        <v>18.214710985657966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9" t="s">
        <v>35</v>
      </c>
    </row>
    <row r="3" spans="3:16" x14ac:dyDescent="0.2">
      <c r="H3" s="4">
        <v>1.0312820094384272</v>
      </c>
      <c r="I3" s="4">
        <v>0.23695347394033878</v>
      </c>
      <c r="K3">
        <v>0</v>
      </c>
    </row>
    <row r="4" spans="3:16" x14ac:dyDescent="0.2">
      <c r="H4">
        <f>SUM(H9:H38)</f>
        <v>66.30733141745219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-2.4677783087901863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10.161204773945137</v>
      </c>
      <c r="I8">
        <f>G9</f>
        <v>-2.4677783087901863</v>
      </c>
      <c r="J8">
        <f>F8+I8</f>
        <v>7.6934264651549507</v>
      </c>
      <c r="M8">
        <f t="shared" ref="M8:M33" si="2">C8</f>
        <v>1984</v>
      </c>
      <c r="N8">
        <f t="shared" si="0"/>
        <v>8.07</v>
      </c>
      <c r="P8" s="2">
        <f t="shared" ref="P8:P33" si="3">J8</f>
        <v>7.6934264651549507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LPG_Prices!AH22</f>
        <v>7.54</v>
      </c>
      <c r="F9">
        <f t="shared" si="1"/>
        <v>10.007778308790186</v>
      </c>
      <c r="G9">
        <f>E9-F9</f>
        <v>-2.4677783087901863</v>
      </c>
      <c r="H9">
        <f>G9^2</f>
        <v>6.0899297813353526</v>
      </c>
      <c r="I9">
        <f>G9</f>
        <v>-2.4677783087901863</v>
      </c>
      <c r="J9">
        <f t="shared" ref="J9:J33" si="5">F9+I9</f>
        <v>7.54</v>
      </c>
      <c r="M9">
        <f t="shared" si="2"/>
        <v>1985</v>
      </c>
      <c r="N9">
        <f t="shared" si="0"/>
        <v>7.85</v>
      </c>
      <c r="O9">
        <f>E9</f>
        <v>7.54</v>
      </c>
      <c r="P9" s="2">
        <f t="shared" si="3"/>
        <v>7.54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10.275345967449224</v>
      </c>
      <c r="I10">
        <f>(0.67*G9+0.33*G12)</f>
        <v>-2.9418727048006246</v>
      </c>
      <c r="J10">
        <f t="shared" si="5"/>
        <v>7.3334732626485994</v>
      </c>
      <c r="M10">
        <f t="shared" si="2"/>
        <v>1986</v>
      </c>
      <c r="N10">
        <f t="shared" si="0"/>
        <v>8.16</v>
      </c>
      <c r="P10" s="2">
        <f t="shared" si="3"/>
        <v>7.3334732626485994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9.8537861798402844</v>
      </c>
      <c r="I11">
        <f>(0.33*G9+0.67*G12)</f>
        <v>-3.4303335976598639</v>
      </c>
      <c r="J11">
        <f t="shared" si="5"/>
        <v>6.4234525821804205</v>
      </c>
      <c r="M11">
        <f t="shared" si="2"/>
        <v>1987</v>
      </c>
      <c r="N11">
        <f t="shared" si="0"/>
        <v>7.68</v>
      </c>
      <c r="P11" s="2">
        <f t="shared" si="3"/>
        <v>6.4234525821804205</v>
      </c>
    </row>
    <row r="12" spans="3:16" x14ac:dyDescent="0.2">
      <c r="C12">
        <f t="shared" si="4"/>
        <v>1988</v>
      </c>
      <c r="D12">
        <f>'LPG-311'!D12</f>
        <v>7.82</v>
      </c>
      <c r="E12">
        <f>LPG_Prices!AH25</f>
        <v>5.98</v>
      </c>
      <c r="F12">
        <f t="shared" si="1"/>
        <v>9.8844279936703021</v>
      </c>
      <c r="G12">
        <f>E12-F12</f>
        <v>-3.9044279936703017</v>
      </c>
      <c r="H12">
        <f>G12^2</f>
        <v>15.244557957756298</v>
      </c>
      <c r="I12">
        <f>G12</f>
        <v>-3.9044279936703017</v>
      </c>
      <c r="J12">
        <f t="shared" si="5"/>
        <v>5.98</v>
      </c>
      <c r="M12">
        <f t="shared" si="2"/>
        <v>1988</v>
      </c>
      <c r="N12">
        <f t="shared" si="0"/>
        <v>7.82</v>
      </c>
      <c r="O12">
        <f>E12</f>
        <v>5.98</v>
      </c>
      <c r="P12" s="2">
        <f t="shared" si="3"/>
        <v>5.98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8.7935040897340642</v>
      </c>
      <c r="I13">
        <f>(0.67*G12+0.33*G15)</f>
        <v>-3.6420963446719474</v>
      </c>
      <c r="J13">
        <f t="shared" si="5"/>
        <v>5.1514077450621167</v>
      </c>
      <c r="M13">
        <f t="shared" si="2"/>
        <v>1989</v>
      </c>
      <c r="N13">
        <f t="shared" si="0"/>
        <v>6.73</v>
      </c>
      <c r="P13" s="2">
        <f t="shared" si="3"/>
        <v>5.1514077450621167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10.009958076636046</v>
      </c>
      <c r="I14">
        <f>(0.33*G12+0.67*G15)</f>
        <v>-3.3718152517645521</v>
      </c>
      <c r="J14">
        <f t="shared" si="5"/>
        <v>6.638142824871494</v>
      </c>
      <c r="M14">
        <f t="shared" si="2"/>
        <v>1990</v>
      </c>
      <c r="N14">
        <f t="shared" si="0"/>
        <v>8.16</v>
      </c>
      <c r="P14" s="2">
        <f t="shared" si="3"/>
        <v>6.638142824871494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LPG_Prices!AH28</f>
        <v>7.0640000000000001</v>
      </c>
      <c r="F15">
        <f t="shared" si="1"/>
        <v>10.173483602766197</v>
      </c>
      <c r="G15">
        <f>E15-F15</f>
        <v>-3.109483602766197</v>
      </c>
      <c r="H15">
        <f>G15^2</f>
        <v>9.6688882758718488</v>
      </c>
      <c r="I15">
        <f>G15</f>
        <v>-3.109483602766197</v>
      </c>
      <c r="J15">
        <f t="shared" si="5"/>
        <v>7.0640000000000001</v>
      </c>
      <c r="M15">
        <f t="shared" si="2"/>
        <v>1991</v>
      </c>
      <c r="N15">
        <f t="shared" si="0"/>
        <v>7.99</v>
      </c>
      <c r="O15">
        <f>E15</f>
        <v>7.0640000000000001</v>
      </c>
      <c r="P15" s="2">
        <f t="shared" si="3"/>
        <v>7.0640000000000001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9.1534836032298337</v>
      </c>
      <c r="I16">
        <f>(0.67*G15+0.33*G18)</f>
        <v>-2.2641223238887997</v>
      </c>
      <c r="J16">
        <f t="shared" si="5"/>
        <v>6.8893612793410339</v>
      </c>
      <c r="M16">
        <f t="shared" si="2"/>
        <v>1992</v>
      </c>
      <c r="N16">
        <f t="shared" si="0"/>
        <v>7.04</v>
      </c>
      <c r="P16" s="2">
        <f t="shared" si="3"/>
        <v>6.8893612793410339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9.2687008661011934</v>
      </c>
      <c r="I17">
        <f>(0.33*G15+0.67*G18)</f>
        <v>-1.3931440365605721</v>
      </c>
      <c r="J17">
        <f t="shared" si="5"/>
        <v>7.8755568295406215</v>
      </c>
      <c r="M17">
        <f t="shared" si="2"/>
        <v>1993</v>
      </c>
      <c r="N17">
        <f t="shared" si="0"/>
        <v>7.37</v>
      </c>
      <c r="P17" s="2">
        <f t="shared" si="3"/>
        <v>7.8755568295406215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LPG_Prices!AH31</f>
        <v>7.18</v>
      </c>
      <c r="F18">
        <f t="shared" si="1"/>
        <v>7.7277827576831744</v>
      </c>
      <c r="G18">
        <f>E18-F18</f>
        <v>-0.54778275768317464</v>
      </c>
      <c r="H18">
        <f>G18^2</f>
        <v>0.30006594961498362</v>
      </c>
      <c r="I18">
        <f>G18</f>
        <v>-0.54778275768317464</v>
      </c>
      <c r="J18">
        <f t="shared" si="5"/>
        <v>7.18</v>
      </c>
      <c r="M18">
        <f t="shared" si="2"/>
        <v>1994</v>
      </c>
      <c r="N18">
        <f t="shared" si="0"/>
        <v>5.8</v>
      </c>
      <c r="O18">
        <f>E18</f>
        <v>7.18</v>
      </c>
      <c r="P18" s="2">
        <f t="shared" si="3"/>
        <v>7.18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6.9329401797270869</v>
      </c>
      <c r="I19">
        <f>0.75*G18+0.25*G22</f>
        <v>-9.0781639365350442E-2</v>
      </c>
      <c r="J19">
        <f t="shared" si="5"/>
        <v>6.8421585403617362</v>
      </c>
      <c r="M19">
        <f t="shared" si="2"/>
        <v>1995</v>
      </c>
      <c r="N19">
        <f t="shared" si="0"/>
        <v>5.39</v>
      </c>
      <c r="P19" s="2">
        <f t="shared" si="3"/>
        <v>6.8421585403617362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8.1042661270208143</v>
      </c>
      <c r="I20">
        <f>0.5*G18+0.5*G22</f>
        <v>0.36621947895247375</v>
      </c>
      <c r="J20">
        <f t="shared" si="5"/>
        <v>8.4704856059732876</v>
      </c>
      <c r="M20">
        <f t="shared" si="2"/>
        <v>1996</v>
      </c>
      <c r="N20">
        <f t="shared" si="0"/>
        <v>6.62</v>
      </c>
      <c r="P20" s="2">
        <f t="shared" si="3"/>
        <v>8.4704856059732876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7.7975753344931436</v>
      </c>
      <c r="I21">
        <f>0.25*G18+0.75*G22</f>
        <v>0.82322059727029795</v>
      </c>
      <c r="J21">
        <f t="shared" si="5"/>
        <v>8.6207959317634408</v>
      </c>
      <c r="M21">
        <f t="shared" si="2"/>
        <v>1997</v>
      </c>
      <c r="N21">
        <f t="shared" si="0"/>
        <v>6.04</v>
      </c>
      <c r="P21" s="2">
        <f t="shared" si="3"/>
        <v>8.6207959317634408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LPG_Prices!AH35</f>
        <v>7.28</v>
      </c>
      <c r="F22">
        <f t="shared" si="1"/>
        <v>5.9997782844118781</v>
      </c>
      <c r="G22">
        <f>E22-F22</f>
        <v>1.2802217155881221</v>
      </c>
      <c r="H22">
        <f>G22^2</f>
        <v>1.6389676410633947</v>
      </c>
      <c r="I22">
        <f>G22</f>
        <v>1.2802217155881221</v>
      </c>
      <c r="J22">
        <f t="shared" si="5"/>
        <v>7.28</v>
      </c>
      <c r="M22">
        <f t="shared" si="2"/>
        <v>1998</v>
      </c>
      <c r="N22">
        <f t="shared" si="0"/>
        <v>4.43</v>
      </c>
      <c r="O22">
        <f>E22</f>
        <v>7.28</v>
      </c>
      <c r="P22" s="2">
        <f t="shared" si="3"/>
        <v>7.28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6.2164267568422211</v>
      </c>
      <c r="I23">
        <f>0.75*G22+0.25*G26</f>
        <v>1.6910896194531275</v>
      </c>
      <c r="J23">
        <f t="shared" si="5"/>
        <v>7.9075163762953489</v>
      </c>
      <c r="M23">
        <f t="shared" si="2"/>
        <v>1999</v>
      </c>
      <c r="N23">
        <f t="shared" si="0"/>
        <v>5.01</v>
      </c>
      <c r="P23" s="2">
        <f t="shared" si="3"/>
        <v>7.9075163762953489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7.9935981667347171</v>
      </c>
      <c r="I24">
        <f>0.5*G22+0.5*G26</f>
        <v>2.1019575233181329</v>
      </c>
      <c r="J24">
        <f t="shared" si="5"/>
        <v>10.09555569005285</v>
      </c>
      <c r="M24">
        <f t="shared" si="2"/>
        <v>2000</v>
      </c>
      <c r="N24">
        <f t="shared" si="0"/>
        <v>6.6</v>
      </c>
      <c r="P24" s="2">
        <f t="shared" si="3"/>
        <v>10.09555569005285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7.2771952602951231</v>
      </c>
      <c r="I25">
        <f>0.25*G22+0.75*G26</f>
        <v>2.5128254271831381</v>
      </c>
      <c r="J25">
        <f t="shared" si="5"/>
        <v>9.7900206874782612</v>
      </c>
      <c r="M25">
        <f t="shared" si="2"/>
        <v>2001</v>
      </c>
      <c r="N25">
        <f t="shared" si="0"/>
        <v>5.54</v>
      </c>
      <c r="P25" s="2">
        <f t="shared" si="3"/>
        <v>9.7900206874782612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LPG_Prices!AH39</f>
        <v>8.9700000000000006</v>
      </c>
      <c r="F26">
        <f t="shared" si="1"/>
        <v>6.046306668951857</v>
      </c>
      <c r="G26">
        <f>E26-F26</f>
        <v>2.9236933310481437</v>
      </c>
      <c r="H26">
        <f>G26^2</f>
        <v>8.5479826940153902</v>
      </c>
      <c r="I26">
        <f>G26</f>
        <v>2.9236933310481437</v>
      </c>
      <c r="J26">
        <f t="shared" si="5"/>
        <v>8.9700000000000006</v>
      </c>
      <c r="M26">
        <f t="shared" si="2"/>
        <v>2002</v>
      </c>
      <c r="N26">
        <f t="shared" si="0"/>
        <v>4.59</v>
      </c>
      <c r="O26">
        <f>E26</f>
        <v>8.9700000000000006</v>
      </c>
      <c r="P26" s="2">
        <f t="shared" si="3"/>
        <v>8.9700000000000006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7.6053187450370157</v>
      </c>
      <c r="I27">
        <f>0.75*G26+0.25*G30</f>
        <v>2.0428577758565454</v>
      </c>
      <c r="J27">
        <f t="shared" si="5"/>
        <v>9.6481765208935606</v>
      </c>
      <c r="M27">
        <f t="shared" si="2"/>
        <v>2003</v>
      </c>
      <c r="N27">
        <f t="shared" si="0"/>
        <v>6.32</v>
      </c>
      <c r="P27" s="2">
        <f t="shared" si="3"/>
        <v>9.6481765208935606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10.975027622042086</v>
      </c>
      <c r="I28">
        <f>0.5*G26+0.5*G30</f>
        <v>1.1620222206649471</v>
      </c>
      <c r="J28">
        <f t="shared" si="5"/>
        <v>12.137049842707032</v>
      </c>
      <c r="M28">
        <f t="shared" si="2"/>
        <v>2004</v>
      </c>
      <c r="N28">
        <f t="shared" si="0"/>
        <v>9.19</v>
      </c>
      <c r="P28" s="2">
        <f t="shared" si="3"/>
        <v>12.137049842707032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14.470483978017764</v>
      </c>
      <c r="I29">
        <f>0.25*G26+0.75*G30</f>
        <v>0.28118666547334881</v>
      </c>
      <c r="J29">
        <f t="shared" si="5"/>
        <v>14.751670643491114</v>
      </c>
      <c r="M29">
        <f t="shared" si="2"/>
        <v>2005</v>
      </c>
      <c r="N29">
        <f t="shared" si="0"/>
        <v>11.92</v>
      </c>
      <c r="P29" s="2">
        <f t="shared" si="3"/>
        <v>14.751670643491114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LPG_Prices!AH43</f>
        <v>17.559999999999999</v>
      </c>
      <c r="F30">
        <f t="shared" si="1"/>
        <v>18.159648889718248</v>
      </c>
      <c r="G30">
        <f>E30-F30</f>
        <v>-0.59964888971824948</v>
      </c>
      <c r="H30">
        <f>G30^2</f>
        <v>0.35957879094032935</v>
      </c>
      <c r="I30">
        <f>G30</f>
        <v>-0.59964888971824948</v>
      </c>
      <c r="J30">
        <f t="shared" si="5"/>
        <v>17.559999999999999</v>
      </c>
      <c r="M30">
        <f t="shared" si="2"/>
        <v>2006</v>
      </c>
      <c r="N30">
        <f t="shared" si="0"/>
        <v>14.87</v>
      </c>
      <c r="O30">
        <f>E30</f>
        <v>17.559999999999999</v>
      </c>
      <c r="P30" s="2">
        <f t="shared" si="3"/>
        <v>17.559999999999999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20.333394911339202</v>
      </c>
      <c r="I31">
        <f>0.75*G30+0.25*G34</f>
        <v>-0.31550981852224069</v>
      </c>
      <c r="J31">
        <f t="shared" si="5"/>
        <v>20.017885092816961</v>
      </c>
      <c r="M31">
        <f t="shared" si="2"/>
        <v>2007</v>
      </c>
      <c r="N31">
        <f t="shared" si="0"/>
        <v>16.3</v>
      </c>
      <c r="P31" s="2">
        <f t="shared" si="3"/>
        <v>20.017885092816961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25.230504860791733</v>
      </c>
      <c r="I32">
        <f>0.5*G30+0.5*G34</f>
        <v>-3.1370747326231907E-2</v>
      </c>
      <c r="J32">
        <f t="shared" si="5"/>
        <v>25.199134113465501</v>
      </c>
      <c r="M32">
        <f t="shared" si="2"/>
        <v>2008</v>
      </c>
      <c r="N32">
        <f t="shared" si="0"/>
        <v>20.72</v>
      </c>
      <c r="P32" s="2">
        <f t="shared" si="3"/>
        <v>25.199134113465501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18.687603626141208</v>
      </c>
      <c r="I33">
        <f>0.25*G30+0.75*G34</f>
        <v>0.25276832386977688</v>
      </c>
      <c r="J33">
        <f t="shared" si="5"/>
        <v>18.940371950010984</v>
      </c>
      <c r="M33">
        <f t="shared" si="2"/>
        <v>2009</v>
      </c>
      <c r="N33">
        <f t="shared" si="0"/>
        <v>13.36</v>
      </c>
      <c r="P33" s="2">
        <f t="shared" si="3"/>
        <v>18.940371950010984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LPG_Prices!AH47</f>
        <v>20.43</v>
      </c>
      <c r="F34">
        <f>$H$3*D34+$I$3*D33</f>
        <v>19.893092604934214</v>
      </c>
      <c r="G34">
        <f>E34-F34</f>
        <v>0.53690739506578566</v>
      </c>
      <c r="H34">
        <f>G34^2</f>
        <v>0.28826955087632766</v>
      </c>
      <c r="I34">
        <f>G34</f>
        <v>0.53690739506578566</v>
      </c>
      <c r="J34">
        <f>F34+I34</f>
        <v>20.43</v>
      </c>
      <c r="M34">
        <f>C34</f>
        <v>2010</v>
      </c>
      <c r="N34">
        <f t="shared" si="0"/>
        <v>16.22</v>
      </c>
      <c r="O34">
        <f>E34</f>
        <v>20.43</v>
      </c>
      <c r="P34" s="2">
        <f>J34</f>
        <v>20.43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23.13867174390527</v>
      </c>
      <c r="I35">
        <f>0.75*G34+0.25*G38</f>
        <v>1.6317322838184078</v>
      </c>
      <c r="J35">
        <f t="shared" ref="J35:J42" si="7">F35+I35</f>
        <v>24.770404027723679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24.770404027723679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17.293486155120927</v>
      </c>
      <c r="I36">
        <f>0.5*G34+0.5*G38</f>
        <v>2.72655717257103</v>
      </c>
      <c r="J36">
        <f t="shared" si="7"/>
        <v>20.020043327691958</v>
      </c>
      <c r="M36">
        <f t="shared" si="8"/>
        <v>2012</v>
      </c>
      <c r="N36">
        <f t="shared" si="0"/>
        <v>12.47</v>
      </c>
      <c r="P36" s="2">
        <f t="shared" si="9"/>
        <v>20.020043327691958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14.567045246312716</v>
      </c>
      <c r="I37">
        <f>0.25*G34+0.75*G38</f>
        <v>3.8213820613236522</v>
      </c>
      <c r="J37">
        <f t="shared" si="7"/>
        <v>18.38842730763637</v>
      </c>
      <c r="M37">
        <f t="shared" si="8"/>
        <v>2013</v>
      </c>
      <c r="N37">
        <f t="shared" si="0"/>
        <v>11.26</v>
      </c>
      <c r="P37" s="2">
        <f t="shared" si="9"/>
        <v>18.38842730763637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LPG_Prices!AH51</f>
        <v>19.97</v>
      </c>
      <c r="F38">
        <f t="shared" si="6"/>
        <v>15.053793049923724</v>
      </c>
      <c r="G38">
        <f>E38-F38</f>
        <v>4.9162069500762744</v>
      </c>
      <c r="H38">
        <f>G38^2</f>
        <v>24.169090775978265</v>
      </c>
      <c r="I38">
        <f>G38</f>
        <v>4.9162069500762744</v>
      </c>
      <c r="J38">
        <f t="shared" si="7"/>
        <v>19.97</v>
      </c>
      <c r="M38">
        <f t="shared" si="8"/>
        <v>2014</v>
      </c>
      <c r="N38">
        <f t="shared" si="0"/>
        <v>12.01</v>
      </c>
      <c r="O38">
        <f>E38</f>
        <v>19.97</v>
      </c>
      <c r="P38" s="2">
        <f t="shared" si="9"/>
        <v>19.97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8.2806674117639805</v>
      </c>
      <c r="I39" s="18">
        <f>I38</f>
        <v>4.9162069500762744</v>
      </c>
      <c r="J39">
        <f t="shared" si="7"/>
        <v>13.196874361840255</v>
      </c>
      <c r="M39">
        <f t="shared" si="8"/>
        <v>2015</v>
      </c>
      <c r="N39">
        <f t="shared" si="0"/>
        <v>5.27</v>
      </c>
      <c r="P39" s="2">
        <f t="shared" si="9"/>
        <v>13.196874361840255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6.8692317591050136</v>
      </c>
      <c r="I40" s="18">
        <f t="shared" ref="I40:I42" si="10">I39</f>
        <v>4.9162069500762744</v>
      </c>
      <c r="J40">
        <f t="shared" si="7"/>
        <v>11.785438709181289</v>
      </c>
      <c r="M40">
        <f t="shared" si="8"/>
        <v>2016</v>
      </c>
      <c r="N40">
        <f t="shared" si="0"/>
        <v>5.45</v>
      </c>
      <c r="P40" s="2">
        <f t="shared" si="9"/>
        <v>11.785438709181289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10.005729412729554</v>
      </c>
      <c r="I41" s="18">
        <f t="shared" si="10"/>
        <v>4.9162069500762744</v>
      </c>
      <c r="J41">
        <f t="shared" si="7"/>
        <v>14.921936362805829</v>
      </c>
      <c r="M41">
        <f t="shared" si="8"/>
        <v>2017</v>
      </c>
      <c r="N41">
        <f t="shared" si="0"/>
        <v>8.4499999999999993</v>
      </c>
      <c r="P41" s="2">
        <f t="shared" si="9"/>
        <v>14.921936362805829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12.44914361040713</v>
      </c>
      <c r="I42" s="18">
        <f t="shared" si="10"/>
        <v>4.9162069500762744</v>
      </c>
      <c r="J42">
        <f t="shared" si="7"/>
        <v>17.365350560483407</v>
      </c>
      <c r="M42">
        <f t="shared" si="8"/>
        <v>2018</v>
      </c>
      <c r="N42">
        <f t="shared" si="0"/>
        <v>10.130000000000001</v>
      </c>
      <c r="P42" s="2">
        <f t="shared" si="9"/>
        <v>17.365350560483407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42"/>
  <sheetViews>
    <sheetView topLeftCell="A31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0.4121351913336469</v>
      </c>
      <c r="I3" s="4">
        <v>1.0014566555852407</v>
      </c>
      <c r="K3">
        <v>0</v>
      </c>
    </row>
    <row r="4" spans="3:16" x14ac:dyDescent="0.2">
      <c r="H4">
        <f>SUM(H9:H38)</f>
        <v>59.469077146685279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-1.3670164625420202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11.097234641403997</v>
      </c>
      <c r="I8">
        <f>G9</f>
        <v>-1.3670164625420202</v>
      </c>
      <c r="J8">
        <f>F8+I8</f>
        <v>9.7302181788619766</v>
      </c>
      <c r="M8">
        <f t="shared" ref="M8:M33" si="2">C8</f>
        <v>1984</v>
      </c>
      <c r="N8">
        <f t="shared" si="0"/>
        <v>8.07</v>
      </c>
      <c r="P8" s="2">
        <f t="shared" ref="P8:P33" si="3">J8</f>
        <v>9.7302181788619766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LPG_Prices!AI22</f>
        <v>9.9499999999999993</v>
      </c>
      <c r="F9">
        <f t="shared" si="1"/>
        <v>11.31701646254202</v>
      </c>
      <c r="G9">
        <f>E9-F9</f>
        <v>-1.3670164625420202</v>
      </c>
      <c r="H9">
        <f>G9^2</f>
        <v>1.8687340088608986</v>
      </c>
      <c r="I9">
        <f>G9</f>
        <v>-1.3670164625420202</v>
      </c>
      <c r="J9">
        <f t="shared" ref="J9:J33" si="5">F9+I9</f>
        <v>9.9499999999999993</v>
      </c>
      <c r="M9">
        <f t="shared" si="2"/>
        <v>1985</v>
      </c>
      <c r="N9">
        <f t="shared" si="0"/>
        <v>7.85</v>
      </c>
      <c r="O9">
        <f>E9</f>
        <v>9.9499999999999993</v>
      </c>
      <c r="P9" s="2">
        <f t="shared" si="3"/>
        <v>9.9499999999999993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11.224457907626697</v>
      </c>
      <c r="I10">
        <f>(0.67*G9+0.33*G12)</f>
        <v>-2.3329488525739963</v>
      </c>
      <c r="J10">
        <f t="shared" si="5"/>
        <v>8.8915090550527012</v>
      </c>
      <c r="M10">
        <f t="shared" si="2"/>
        <v>1986</v>
      </c>
      <c r="N10">
        <f t="shared" si="0"/>
        <v>8.16</v>
      </c>
      <c r="P10" s="2">
        <f t="shared" si="3"/>
        <v>8.8915090550527012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11.337084579017972</v>
      </c>
      <c r="I11">
        <f>(0.33*G9+0.67*G12)</f>
        <v>-3.32815192109179</v>
      </c>
      <c r="J11">
        <f t="shared" si="5"/>
        <v>8.0089326579261826</v>
      </c>
      <c r="M11">
        <f t="shared" si="2"/>
        <v>1987</v>
      </c>
      <c r="N11">
        <f t="shared" si="0"/>
        <v>7.68</v>
      </c>
      <c r="P11" s="2">
        <f t="shared" si="3"/>
        <v>8.0089326579261826</v>
      </c>
    </row>
    <row r="12" spans="3:16" x14ac:dyDescent="0.2">
      <c r="C12">
        <f t="shared" si="4"/>
        <v>1988</v>
      </c>
      <c r="D12">
        <f>'LPG-311'!D12</f>
        <v>7.82</v>
      </c>
      <c r="E12">
        <f>LPG_Prices!AI25</f>
        <v>6.62</v>
      </c>
      <c r="F12">
        <f t="shared" si="1"/>
        <v>10.914084311123766</v>
      </c>
      <c r="G12">
        <f>E12-F12</f>
        <v>-4.2940843111237657</v>
      </c>
      <c r="H12">
        <f>G12^2</f>
        <v>18.439160071039264</v>
      </c>
      <c r="I12">
        <f>G12</f>
        <v>-4.2940843111237657</v>
      </c>
      <c r="J12">
        <f t="shared" si="5"/>
        <v>6.62</v>
      </c>
      <c r="M12">
        <f t="shared" si="2"/>
        <v>1988</v>
      </c>
      <c r="N12">
        <f t="shared" si="0"/>
        <v>7.82</v>
      </c>
      <c r="O12">
        <f>E12</f>
        <v>6.62</v>
      </c>
      <c r="P12" s="2">
        <f t="shared" si="3"/>
        <v>6.62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10.605060884352026</v>
      </c>
      <c r="I13">
        <f>(0.67*G12+0.33*G15)</f>
        <v>-3.5092658296022865</v>
      </c>
      <c r="J13">
        <f t="shared" si="5"/>
        <v>7.0957950547497397</v>
      </c>
      <c r="M13">
        <f t="shared" si="2"/>
        <v>1989</v>
      </c>
      <c r="N13">
        <f t="shared" si="0"/>
        <v>6.73</v>
      </c>
      <c r="P13" s="2">
        <f t="shared" si="3"/>
        <v>7.0957950547497397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10.102826453371229</v>
      </c>
      <c r="I14">
        <f>(0.33*G12+0.67*G15)</f>
        <v>-2.7006649698528835</v>
      </c>
      <c r="J14">
        <f t="shared" si="5"/>
        <v>7.4021614835183449</v>
      </c>
      <c r="M14">
        <f t="shared" si="2"/>
        <v>1990</v>
      </c>
      <c r="N14">
        <f t="shared" si="0"/>
        <v>8.16</v>
      </c>
      <c r="P14" s="2">
        <f t="shared" si="3"/>
        <v>7.4021614835183449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LPG_Prices!AI28</f>
        <v>9.5489999999999995</v>
      </c>
      <c r="F15">
        <f t="shared" si="1"/>
        <v>11.464846488331403</v>
      </c>
      <c r="G15">
        <f>E15-F15</f>
        <v>-1.9158464883314039</v>
      </c>
      <c r="H15">
        <f>G15^2</f>
        <v>3.6704677668517722</v>
      </c>
      <c r="I15">
        <f>G15</f>
        <v>-1.9158464883314039</v>
      </c>
      <c r="J15">
        <f t="shared" si="5"/>
        <v>9.5489999999999995</v>
      </c>
      <c r="M15">
        <f t="shared" si="2"/>
        <v>1991</v>
      </c>
      <c r="N15">
        <f t="shared" si="0"/>
        <v>7.99</v>
      </c>
      <c r="O15">
        <f>E15</f>
        <v>9.5489999999999995</v>
      </c>
      <c r="P15" s="2">
        <f t="shared" si="3"/>
        <v>9.5489999999999995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10.903070425114947</v>
      </c>
      <c r="I16">
        <f>(0.67*G15+0.33*G18)</f>
        <v>-1.7162866354435047</v>
      </c>
      <c r="J16">
        <f t="shared" si="5"/>
        <v>9.186783789671443</v>
      </c>
      <c r="M16">
        <f t="shared" si="2"/>
        <v>1992</v>
      </c>
      <c r="N16">
        <f t="shared" si="0"/>
        <v>7.04</v>
      </c>
      <c r="P16" s="2">
        <f t="shared" si="3"/>
        <v>9.186783789671443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10.087691215449073</v>
      </c>
      <c r="I17">
        <f>(0.33*G15+0.67*G18)</f>
        <v>-1.5106795142862752</v>
      </c>
      <c r="J17">
        <f t="shared" si="5"/>
        <v>8.5770117011627978</v>
      </c>
      <c r="M17">
        <f t="shared" si="2"/>
        <v>1993</v>
      </c>
      <c r="N17">
        <f t="shared" si="0"/>
        <v>7.37</v>
      </c>
      <c r="P17" s="2">
        <f t="shared" si="3"/>
        <v>8.5770117011627978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LPG_Prices!AI31</f>
        <v>8.4600000000000009</v>
      </c>
      <c r="F18">
        <f t="shared" si="1"/>
        <v>9.7711196613983766</v>
      </c>
      <c r="G18">
        <f>E18-F18</f>
        <v>-1.3111196613983758</v>
      </c>
      <c r="H18">
        <f>G18^2</f>
        <v>1.7190347665053916</v>
      </c>
      <c r="I18">
        <f>G18</f>
        <v>-1.3111196613983758</v>
      </c>
      <c r="J18">
        <f t="shared" si="5"/>
        <v>8.4600000000000009</v>
      </c>
      <c r="M18">
        <f t="shared" si="2"/>
        <v>1994</v>
      </c>
      <c r="N18">
        <f t="shared" si="0"/>
        <v>5.8</v>
      </c>
      <c r="O18">
        <f>E18</f>
        <v>8.4600000000000009</v>
      </c>
      <c r="P18" s="2">
        <f t="shared" si="3"/>
        <v>8.4600000000000009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8.0298572836827518</v>
      </c>
      <c r="I19">
        <f>0.75*G18+0.25*G22</f>
        <v>-0.80197902038450919</v>
      </c>
      <c r="J19">
        <f t="shared" si="5"/>
        <v>7.2278782632982423</v>
      </c>
      <c r="M19">
        <f t="shared" si="2"/>
        <v>1995</v>
      </c>
      <c r="N19">
        <f t="shared" si="0"/>
        <v>5.39</v>
      </c>
      <c r="P19" s="2">
        <f t="shared" si="3"/>
        <v>7.2278782632982423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8.1261863402331898</v>
      </c>
      <c r="I20">
        <f>0.5*G18+0.5*G22</f>
        <v>-0.29283837937064261</v>
      </c>
      <c r="J20">
        <f t="shared" si="5"/>
        <v>7.8333479608625467</v>
      </c>
      <c r="M20">
        <f t="shared" si="2"/>
        <v>1996</v>
      </c>
      <c r="N20">
        <f t="shared" si="0"/>
        <v>6.62</v>
      </c>
      <c r="P20" s="2">
        <f t="shared" si="3"/>
        <v>7.8333479608625467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9.1189396156295217</v>
      </c>
      <c r="I21">
        <f>0.25*G18+0.75*G22</f>
        <v>0.21630226164322397</v>
      </c>
      <c r="J21">
        <f t="shared" si="5"/>
        <v>9.335241877272745</v>
      </c>
      <c r="M21">
        <f t="shared" si="2"/>
        <v>1997</v>
      </c>
      <c r="N21">
        <f t="shared" si="0"/>
        <v>6.04</v>
      </c>
      <c r="P21" s="2">
        <f t="shared" si="3"/>
        <v>9.335241877272745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LPG_Prices!AI35</f>
        <v>8.6</v>
      </c>
      <c r="F22">
        <f t="shared" si="1"/>
        <v>7.8745570973429091</v>
      </c>
      <c r="G22">
        <f>E22-F22</f>
        <v>0.72544290265709055</v>
      </c>
      <c r="H22">
        <f>G22^2</f>
        <v>0.52626740501554492</v>
      </c>
      <c r="I22">
        <f>G22</f>
        <v>0.72544290265709055</v>
      </c>
      <c r="J22">
        <f t="shared" si="5"/>
        <v>8.6</v>
      </c>
      <c r="M22">
        <f t="shared" si="2"/>
        <v>1998</v>
      </c>
      <c r="N22">
        <f t="shared" si="0"/>
        <v>4.43</v>
      </c>
      <c r="O22">
        <f>E22</f>
        <v>8.6</v>
      </c>
      <c r="P22" s="2">
        <f t="shared" si="3"/>
        <v>8.6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6.5012502928241869</v>
      </c>
      <c r="I23">
        <f>0.75*G22+0.25*G26</f>
        <v>1.6041395769518998</v>
      </c>
      <c r="J23">
        <f t="shared" si="5"/>
        <v>8.1053898697760864</v>
      </c>
      <c r="M23">
        <f t="shared" si="2"/>
        <v>1999</v>
      </c>
      <c r="N23">
        <f t="shared" si="0"/>
        <v>5.01</v>
      </c>
      <c r="P23" s="2">
        <f t="shared" si="3"/>
        <v>8.1053898697760864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7.7373901072841242</v>
      </c>
      <c r="I24">
        <f>0.5*G22+0.5*G26</f>
        <v>2.482836251246709</v>
      </c>
      <c r="J24">
        <f t="shared" si="5"/>
        <v>10.220226358530834</v>
      </c>
      <c r="M24">
        <f t="shared" si="2"/>
        <v>2000</v>
      </c>
      <c r="N24">
        <f t="shared" si="0"/>
        <v>6.6</v>
      </c>
      <c r="P24" s="2">
        <f t="shared" si="3"/>
        <v>10.220226358530834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8.8928428868509926</v>
      </c>
      <c r="I25">
        <f>0.25*G22+0.75*G26</f>
        <v>3.3615329255415185</v>
      </c>
      <c r="J25">
        <f t="shared" si="5"/>
        <v>12.25437581239251</v>
      </c>
      <c r="M25">
        <f t="shared" si="2"/>
        <v>2001</v>
      </c>
      <c r="N25">
        <f t="shared" si="0"/>
        <v>5.54</v>
      </c>
      <c r="P25" s="2">
        <f t="shared" si="3"/>
        <v>12.25437581239251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LPG_Prices!AI39</f>
        <v>11.68</v>
      </c>
      <c r="F26">
        <f t="shared" si="1"/>
        <v>7.4397704001636722</v>
      </c>
      <c r="G26">
        <f>E26-F26</f>
        <v>4.2402295998363275</v>
      </c>
      <c r="H26">
        <f>G26^2</f>
        <v>17.979547059328141</v>
      </c>
      <c r="I26">
        <f>G26</f>
        <v>4.2402295998363275</v>
      </c>
      <c r="J26">
        <f t="shared" si="5"/>
        <v>11.68</v>
      </c>
      <c r="M26">
        <f t="shared" si="2"/>
        <v>2002</v>
      </c>
      <c r="N26">
        <f t="shared" si="0"/>
        <v>4.59</v>
      </c>
      <c r="O26">
        <f>E26</f>
        <v>11.68</v>
      </c>
      <c r="P26" s="2">
        <f t="shared" si="3"/>
        <v>11.68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7.2013804583649028</v>
      </c>
      <c r="I27">
        <f>0.75*G26+0.25*G30</f>
        <v>3.4162187924503962</v>
      </c>
      <c r="J27">
        <f t="shared" si="5"/>
        <v>10.617599250815299</v>
      </c>
      <c r="M27">
        <f t="shared" si="2"/>
        <v>2003</v>
      </c>
      <c r="N27">
        <f t="shared" si="0"/>
        <v>6.32</v>
      </c>
      <c r="P27" s="2">
        <f t="shared" si="3"/>
        <v>10.617599250815299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10.116728471654936</v>
      </c>
      <c r="I28">
        <f>0.5*G26+0.5*G30</f>
        <v>2.5922079850644648</v>
      </c>
      <c r="J28">
        <f t="shared" si="5"/>
        <v>12.7089364567194</v>
      </c>
      <c r="M28">
        <f t="shared" si="2"/>
        <v>2004</v>
      </c>
      <c r="N28">
        <f t="shared" si="0"/>
        <v>9.19</v>
      </c>
      <c r="P28" s="2">
        <f t="shared" si="3"/>
        <v>12.7089364567194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14.116038145525433</v>
      </c>
      <c r="I29">
        <f>0.25*G26+0.75*G30</f>
        <v>1.7681971776785335</v>
      </c>
      <c r="J29">
        <f t="shared" si="5"/>
        <v>15.884235323203967</v>
      </c>
      <c r="M29">
        <f t="shared" si="2"/>
        <v>2005</v>
      </c>
      <c r="N29">
        <f t="shared" si="0"/>
        <v>11.92</v>
      </c>
      <c r="P29" s="2">
        <f t="shared" si="3"/>
        <v>15.884235323203967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LPG_Prices!AI43</f>
        <v>19.010000000000002</v>
      </c>
      <c r="F30">
        <f t="shared" si="1"/>
        <v>18.065813629707399</v>
      </c>
      <c r="G30">
        <f>E30-F30</f>
        <v>0.94418637029260211</v>
      </c>
      <c r="H30">
        <f>G30^2</f>
        <v>0.89148790184631876</v>
      </c>
      <c r="I30">
        <f>G30</f>
        <v>0.94418637029260211</v>
      </c>
      <c r="J30">
        <f t="shared" si="5"/>
        <v>19.010000000000002</v>
      </c>
      <c r="M30">
        <f t="shared" si="2"/>
        <v>2006</v>
      </c>
      <c r="N30">
        <f t="shared" si="0"/>
        <v>14.87</v>
      </c>
      <c r="O30">
        <f>E30</f>
        <v>19.010000000000002</v>
      </c>
      <c r="P30" s="2">
        <f t="shared" si="3"/>
        <v>19.010000000000002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21.609464087290974</v>
      </c>
      <c r="I31">
        <f>0.75*G30+0.25*G34</f>
        <v>0.49456634720680981</v>
      </c>
      <c r="J31">
        <f t="shared" si="5"/>
        <v>22.104030434497783</v>
      </c>
      <c r="M31">
        <f t="shared" si="2"/>
        <v>2007</v>
      </c>
      <c r="N31">
        <f t="shared" si="0"/>
        <v>16.3</v>
      </c>
      <c r="P31" s="2">
        <f t="shared" si="3"/>
        <v>22.104030434497783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24.863184650472586</v>
      </c>
      <c r="I32">
        <f>0.5*G30+0.5*G34</f>
        <v>4.4946324121017511E-2</v>
      </c>
      <c r="J32">
        <f t="shared" si="5"/>
        <v>24.908130974593604</v>
      </c>
      <c r="M32">
        <f t="shared" si="2"/>
        <v>2008</v>
      </c>
      <c r="N32">
        <f t="shared" si="0"/>
        <v>20.72</v>
      </c>
      <c r="P32" s="2">
        <f t="shared" si="3"/>
        <v>24.908130974593604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26.256308059943709</v>
      </c>
      <c r="I33">
        <f>0.25*G30+0.75*G34</f>
        <v>-0.40467369896477479</v>
      </c>
      <c r="J33">
        <f t="shared" si="5"/>
        <v>25.851634360978935</v>
      </c>
      <c r="M33">
        <f t="shared" si="2"/>
        <v>2009</v>
      </c>
      <c r="N33">
        <f t="shared" si="0"/>
        <v>13.36</v>
      </c>
      <c r="P33" s="2">
        <f t="shared" si="3"/>
        <v>25.851634360978935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LPG_Prices!AI47</f>
        <v>19.21</v>
      </c>
      <c r="F34">
        <f>$H$3*D34+$I$3*D33</f>
        <v>20.064293722050568</v>
      </c>
      <c r="G34">
        <f>E34-F34</f>
        <v>-0.85429372205056708</v>
      </c>
      <c r="H34">
        <f>G34^2</f>
        <v>0.7298177635350116</v>
      </c>
      <c r="I34">
        <f>G34</f>
        <v>-0.85429372205056708</v>
      </c>
      <c r="J34">
        <f>F34+I34</f>
        <v>19.21</v>
      </c>
      <c r="M34">
        <f>C34</f>
        <v>2010</v>
      </c>
      <c r="N34">
        <f t="shared" si="0"/>
        <v>16.22</v>
      </c>
      <c r="O34">
        <f>E34</f>
        <v>19.21</v>
      </c>
      <c r="P34" s="2">
        <f>J34</f>
        <v>19.21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23.954676383445136</v>
      </c>
      <c r="I35">
        <f>0.75*G34+0.25*G38</f>
        <v>0.28274331101034722</v>
      </c>
      <c r="J35">
        <f t="shared" ref="J35:J42" si="7">F35+I35</f>
        <v>24.237419694455482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24.237419694455482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23.876579861930431</v>
      </c>
      <c r="I36">
        <f>0.5*G34+0.5*G38</f>
        <v>1.4197803440712615</v>
      </c>
      <c r="J36">
        <f t="shared" si="7"/>
        <v>25.296360206001694</v>
      </c>
      <c r="M36">
        <f t="shared" si="8"/>
        <v>2012</v>
      </c>
      <c r="N36">
        <f t="shared" si="0"/>
        <v>12.47</v>
      </c>
      <c r="P36" s="2">
        <f t="shared" si="9"/>
        <v>25.296360206001694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17.128806749564816</v>
      </c>
      <c r="I37">
        <f>0.25*G34+0.75*G38</f>
        <v>2.5568173771321758</v>
      </c>
      <c r="J37">
        <f t="shared" si="7"/>
        <v>19.685624126696993</v>
      </c>
      <c r="M37">
        <f t="shared" si="8"/>
        <v>2013</v>
      </c>
      <c r="N37">
        <f t="shared" si="0"/>
        <v>11.26</v>
      </c>
      <c r="P37" s="2">
        <f t="shared" si="9"/>
        <v>19.685624126696993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LPG_Prices!AI51</f>
        <v>19.920000000000002</v>
      </c>
      <c r="F38">
        <f t="shared" si="6"/>
        <v>16.226145589806912</v>
      </c>
      <c r="G38">
        <f>E38-F38</f>
        <v>3.6938544101930901</v>
      </c>
      <c r="H38">
        <f>G38^2</f>
        <v>13.644560403702942</v>
      </c>
      <c r="I38">
        <f>G38</f>
        <v>3.6938544101930901</v>
      </c>
      <c r="J38">
        <f t="shared" si="7"/>
        <v>19.920000000000002</v>
      </c>
      <c r="M38">
        <f t="shared" si="8"/>
        <v>2014</v>
      </c>
      <c r="N38">
        <f t="shared" si="0"/>
        <v>12.01</v>
      </c>
      <c r="O38">
        <f>E38</f>
        <v>19.920000000000002</v>
      </c>
      <c r="P38" s="2">
        <f t="shared" si="9"/>
        <v>19.920000000000002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14.199446891907058</v>
      </c>
      <c r="I39" s="18">
        <f>I38</f>
        <v>3.6938544101930901</v>
      </c>
      <c r="J39">
        <f t="shared" si="7"/>
        <v>17.893301302100149</v>
      </c>
      <c r="M39">
        <f t="shared" si="8"/>
        <v>2015</v>
      </c>
      <c r="N39">
        <f t="shared" si="0"/>
        <v>5.27</v>
      </c>
      <c r="P39" s="2">
        <f t="shared" si="9"/>
        <v>17.893301302100149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7.5238133677025942</v>
      </c>
      <c r="I40" s="18">
        <f t="shared" ref="I40:I42" si="10">I39</f>
        <v>3.6938544101930901</v>
      </c>
      <c r="J40">
        <f t="shared" si="7"/>
        <v>11.217667777895684</v>
      </c>
      <c r="M40">
        <f t="shared" si="8"/>
        <v>2016</v>
      </c>
      <c r="N40">
        <f t="shared" si="0"/>
        <v>5.45</v>
      </c>
      <c r="P40" s="2">
        <f t="shared" si="9"/>
        <v>11.217667777895684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8.9404811397088775</v>
      </c>
      <c r="I41" s="18">
        <f t="shared" si="10"/>
        <v>3.6938544101930901</v>
      </c>
      <c r="J41">
        <f t="shared" si="7"/>
        <v>12.634335549901968</v>
      </c>
      <c r="M41">
        <f t="shared" si="8"/>
        <v>2017</v>
      </c>
      <c r="N41">
        <f t="shared" si="0"/>
        <v>8.4499999999999993</v>
      </c>
      <c r="P41" s="2">
        <f t="shared" si="9"/>
        <v>12.634335549901968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12.637238227905126</v>
      </c>
      <c r="I42" s="18">
        <f t="shared" si="10"/>
        <v>3.6938544101930901</v>
      </c>
      <c r="J42">
        <f t="shared" si="7"/>
        <v>16.331092638098216</v>
      </c>
      <c r="M42">
        <f t="shared" si="8"/>
        <v>2018</v>
      </c>
      <c r="N42">
        <f t="shared" si="0"/>
        <v>10.130000000000001</v>
      </c>
      <c r="P42" s="2">
        <f t="shared" si="9"/>
        <v>16.331092638098216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5703125" customWidth="1"/>
  </cols>
  <sheetData>
    <row r="2" spans="3:16" x14ac:dyDescent="0.2">
      <c r="K2" s="9" t="s">
        <v>35</v>
      </c>
    </row>
    <row r="3" spans="3:16" x14ac:dyDescent="0.2">
      <c r="H3" s="4">
        <v>1.1597395145797449</v>
      </c>
      <c r="I3" s="4">
        <v>0</v>
      </c>
      <c r="K3">
        <v>0</v>
      </c>
    </row>
    <row r="4" spans="3:16" x14ac:dyDescent="0.2">
      <c r="H4">
        <f>SUM(H9:H38)</f>
        <v>98.788473292304246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-4.0239551894509962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9.359097882658542</v>
      </c>
      <c r="I8">
        <f>G9</f>
        <v>-4.0239551894509962</v>
      </c>
      <c r="J8">
        <f>F8+I8</f>
        <v>5.3351426932075459</v>
      </c>
      <c r="M8">
        <f t="shared" ref="M8:M33" si="2">C8</f>
        <v>1984</v>
      </c>
      <c r="N8">
        <f t="shared" si="0"/>
        <v>8.07</v>
      </c>
      <c r="P8" s="2">
        <f t="shared" ref="P8:P33" si="3">J8</f>
        <v>5.3351426932075459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LPG_Prices!AJ22</f>
        <v>5.08</v>
      </c>
      <c r="F9">
        <f t="shared" si="1"/>
        <v>9.1039551894509962</v>
      </c>
      <c r="G9">
        <f>E9-F9</f>
        <v>-4.0239551894509962</v>
      </c>
      <c r="H9">
        <f>G9^2</f>
        <v>16.192215366709604</v>
      </c>
      <c r="I9">
        <f>G9</f>
        <v>-4.0239551894509962</v>
      </c>
      <c r="J9">
        <f t="shared" ref="J9:J33" si="5">F9+I9</f>
        <v>5.08</v>
      </c>
      <c r="M9">
        <f t="shared" si="2"/>
        <v>1985</v>
      </c>
      <c r="N9">
        <f t="shared" si="0"/>
        <v>7.85</v>
      </c>
      <c r="O9">
        <f>E9</f>
        <v>5.08</v>
      </c>
      <c r="P9" s="2">
        <f t="shared" si="3"/>
        <v>5.08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9.463474438970719</v>
      </c>
      <c r="I10">
        <f>(0.67*G9+0.33*G12)</f>
        <v>-4.3952737682566578</v>
      </c>
      <c r="J10">
        <f t="shared" si="5"/>
        <v>5.0682006707140612</v>
      </c>
      <c r="M10">
        <f t="shared" si="2"/>
        <v>1986</v>
      </c>
      <c r="N10">
        <f t="shared" si="0"/>
        <v>8.16</v>
      </c>
      <c r="P10" s="2">
        <f t="shared" si="3"/>
        <v>5.0682006707140612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8.906799471972441</v>
      </c>
      <c r="I11">
        <f>(0.33*G9+0.67*G12)</f>
        <v>-4.7778444252079444</v>
      </c>
      <c r="J11">
        <f t="shared" si="5"/>
        <v>4.1289550467644967</v>
      </c>
      <c r="M11">
        <f t="shared" si="2"/>
        <v>1987</v>
      </c>
      <c r="N11">
        <f t="shared" si="0"/>
        <v>7.68</v>
      </c>
      <c r="P11" s="2">
        <f t="shared" si="3"/>
        <v>4.1289550467644967</v>
      </c>
    </row>
    <row r="12" spans="3:16" x14ac:dyDescent="0.2">
      <c r="C12">
        <f t="shared" si="4"/>
        <v>1988</v>
      </c>
      <c r="D12">
        <f>'LPG-311'!D12</f>
        <v>7.82</v>
      </c>
      <c r="E12">
        <f>LPG_Prices!AJ25</f>
        <v>3.92</v>
      </c>
      <c r="F12">
        <f t="shared" si="1"/>
        <v>9.0691630040136051</v>
      </c>
      <c r="G12">
        <f>E12-F12</f>
        <v>-5.1491630040136052</v>
      </c>
      <c r="H12">
        <f>G12^2</f>
        <v>26.513879641902413</v>
      </c>
      <c r="I12">
        <f>G12</f>
        <v>-5.1491630040136052</v>
      </c>
      <c r="J12">
        <f t="shared" si="5"/>
        <v>3.92</v>
      </c>
      <c r="M12">
        <f t="shared" si="2"/>
        <v>1988</v>
      </c>
      <c r="N12">
        <f t="shared" si="0"/>
        <v>7.82</v>
      </c>
      <c r="O12">
        <f>E12</f>
        <v>3.92</v>
      </c>
      <c r="P12" s="2">
        <f t="shared" si="3"/>
        <v>3.92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7.8050469331216838</v>
      </c>
      <c r="I13">
        <f>(0.67*G12+0.33*G15)</f>
        <v>-4.9888343907815296</v>
      </c>
      <c r="J13">
        <f t="shared" si="5"/>
        <v>2.8162125423401543</v>
      </c>
      <c r="M13">
        <f t="shared" si="2"/>
        <v>1989</v>
      </c>
      <c r="N13">
        <f t="shared" si="0"/>
        <v>6.73</v>
      </c>
      <c r="P13" s="2">
        <f t="shared" si="3"/>
        <v>2.8162125423401543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9.463474438970719</v>
      </c>
      <c r="I14">
        <f>(0.33*G12+0.67*G15)</f>
        <v>-4.8236473347242388</v>
      </c>
      <c r="J14">
        <f t="shared" si="5"/>
        <v>4.6398271042464803</v>
      </c>
      <c r="M14">
        <f t="shared" si="2"/>
        <v>1990</v>
      </c>
      <c r="N14">
        <f t="shared" si="0"/>
        <v>8.16</v>
      </c>
      <c r="P14" s="2">
        <f t="shared" si="3"/>
        <v>4.6398271042464803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LPG_Prices!AJ28</f>
        <v>4.6029999999999998</v>
      </c>
      <c r="F15">
        <f t="shared" si="1"/>
        <v>9.2663187214921621</v>
      </c>
      <c r="G15">
        <f>E15-F15</f>
        <v>-4.6633187214921623</v>
      </c>
      <c r="H15">
        <f>G15^2</f>
        <v>21.746541498219294</v>
      </c>
      <c r="I15">
        <f>G15</f>
        <v>-4.6633187214921623</v>
      </c>
      <c r="J15">
        <f t="shared" si="5"/>
        <v>4.6029999999999998</v>
      </c>
      <c r="M15">
        <f t="shared" si="2"/>
        <v>1991</v>
      </c>
      <c r="N15">
        <f t="shared" si="0"/>
        <v>7.99</v>
      </c>
      <c r="O15">
        <f>E15</f>
        <v>4.6029999999999998</v>
      </c>
      <c r="P15" s="2">
        <f t="shared" si="3"/>
        <v>4.6029999999999998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8.1645661826414049</v>
      </c>
      <c r="I16">
        <f>(0.67*G15+0.33*G18)</f>
        <v>-3.5456649743053803</v>
      </c>
      <c r="J16">
        <f t="shared" si="5"/>
        <v>4.618901208336025</v>
      </c>
      <c r="M16">
        <f t="shared" si="2"/>
        <v>1992</v>
      </c>
      <c r="N16">
        <f t="shared" si="0"/>
        <v>7.04</v>
      </c>
      <c r="P16" s="2">
        <f t="shared" si="3"/>
        <v>4.618901208336025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8.54728022245272</v>
      </c>
      <c r="I17">
        <f>(0.33*G15+0.67*G18)</f>
        <v>-2.3941429317493017</v>
      </c>
      <c r="J17">
        <f t="shared" si="5"/>
        <v>6.1531372907034179</v>
      </c>
      <c r="M17">
        <f t="shared" si="2"/>
        <v>1993</v>
      </c>
      <c r="N17">
        <f t="shared" si="0"/>
        <v>7.37</v>
      </c>
      <c r="P17" s="2">
        <f t="shared" si="3"/>
        <v>6.1531372907034179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LPG_Prices!AJ31</f>
        <v>5.45</v>
      </c>
      <c r="F18">
        <f t="shared" si="1"/>
        <v>6.7264891845625199</v>
      </c>
      <c r="G18">
        <f>E18-F18</f>
        <v>-1.2764891845625197</v>
      </c>
      <c r="H18">
        <f>G18^2</f>
        <v>1.6294246383050865</v>
      </c>
      <c r="I18">
        <f>G18</f>
        <v>-1.2764891845625197</v>
      </c>
      <c r="J18">
        <f t="shared" si="5"/>
        <v>5.45</v>
      </c>
      <c r="M18">
        <f t="shared" si="2"/>
        <v>1994</v>
      </c>
      <c r="N18">
        <f t="shared" si="0"/>
        <v>5.8</v>
      </c>
      <c r="O18">
        <f>E18</f>
        <v>5.45</v>
      </c>
      <c r="P18" s="2">
        <f t="shared" si="3"/>
        <v>5.45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6.2509959835848248</v>
      </c>
      <c r="I19">
        <f>0.75*G18+0.25*G22</f>
        <v>-1.1692784008189572</v>
      </c>
      <c r="J19">
        <f t="shared" si="5"/>
        <v>5.0817175827658678</v>
      </c>
      <c r="M19">
        <f t="shared" si="2"/>
        <v>1995</v>
      </c>
      <c r="N19">
        <f t="shared" si="0"/>
        <v>5.39</v>
      </c>
      <c r="P19" s="2">
        <f t="shared" si="3"/>
        <v>5.0817175827658678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7.677475586517911</v>
      </c>
      <c r="I20">
        <f>0.5*G18+0.5*G22</f>
        <v>-1.0620676170753947</v>
      </c>
      <c r="J20">
        <f t="shared" si="5"/>
        <v>6.6154079694425167</v>
      </c>
      <c r="M20">
        <f t="shared" si="2"/>
        <v>1996</v>
      </c>
      <c r="N20">
        <f t="shared" si="0"/>
        <v>6.62</v>
      </c>
      <c r="P20" s="2">
        <f t="shared" si="3"/>
        <v>6.6154079694425167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7.0048266680616589</v>
      </c>
      <c r="I21">
        <f>0.25*G18+0.75*G22</f>
        <v>-0.95485683333183213</v>
      </c>
      <c r="J21">
        <f t="shared" si="5"/>
        <v>6.0499698347298265</v>
      </c>
      <c r="M21">
        <f t="shared" si="2"/>
        <v>1997</v>
      </c>
      <c r="N21">
        <f t="shared" si="0"/>
        <v>6.04</v>
      </c>
      <c r="P21" s="2">
        <f t="shared" si="3"/>
        <v>6.0499698347298265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LPG_Prices!AJ35</f>
        <v>4.29</v>
      </c>
      <c r="F22">
        <f t="shared" si="1"/>
        <v>5.1376460495882696</v>
      </c>
      <c r="G22">
        <f>E22-F22</f>
        <v>-0.84764604958826961</v>
      </c>
      <c r="H22">
        <f>G22^2</f>
        <v>0.71850382538259927</v>
      </c>
      <c r="I22">
        <f>G22</f>
        <v>-0.84764604958826961</v>
      </c>
      <c r="J22">
        <f t="shared" si="5"/>
        <v>4.29</v>
      </c>
      <c r="M22">
        <f t="shared" si="2"/>
        <v>1998</v>
      </c>
      <c r="N22">
        <f t="shared" si="0"/>
        <v>4.43</v>
      </c>
      <c r="O22">
        <f>E22</f>
        <v>4.29</v>
      </c>
      <c r="P22" s="2">
        <f t="shared" si="3"/>
        <v>4.29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5.8102949680445217</v>
      </c>
      <c r="I23">
        <f>0.75*G22+0.25*G26</f>
        <v>-0.29653563017145945</v>
      </c>
      <c r="J23">
        <f t="shared" si="5"/>
        <v>5.5137593378730623</v>
      </c>
      <c r="M23">
        <f t="shared" si="2"/>
        <v>1999</v>
      </c>
      <c r="N23">
        <f t="shared" si="0"/>
        <v>5.01</v>
      </c>
      <c r="P23" s="2">
        <f t="shared" si="3"/>
        <v>5.5137593378730623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7.654280796226316</v>
      </c>
      <c r="I24">
        <f>0.5*G22+0.5*G26</f>
        <v>0.25457478924535071</v>
      </c>
      <c r="J24">
        <f t="shared" si="5"/>
        <v>7.9088555854716667</v>
      </c>
      <c r="M24">
        <f t="shared" si="2"/>
        <v>2000</v>
      </c>
      <c r="N24">
        <f t="shared" si="0"/>
        <v>6.6</v>
      </c>
      <c r="P24" s="2">
        <f t="shared" si="3"/>
        <v>7.9088555854716667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6.4249569107717868</v>
      </c>
      <c r="I25">
        <f>0.25*G22+0.75*G26</f>
        <v>0.80568520866216087</v>
      </c>
      <c r="J25">
        <f t="shared" si="5"/>
        <v>7.2306421194339476</v>
      </c>
      <c r="M25">
        <f t="shared" si="2"/>
        <v>2001</v>
      </c>
      <c r="N25">
        <f t="shared" si="0"/>
        <v>5.54</v>
      </c>
      <c r="P25" s="2">
        <f t="shared" si="3"/>
        <v>7.2306421194339476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LPG_Prices!AJ39</f>
        <v>6.68</v>
      </c>
      <c r="F26">
        <f t="shared" si="1"/>
        <v>5.3232043719210287</v>
      </c>
      <c r="G26">
        <f>E26-F26</f>
        <v>1.356795628078971</v>
      </c>
      <c r="H26">
        <f>G26^2</f>
        <v>1.8408943763742094</v>
      </c>
      <c r="I26">
        <f>G26</f>
        <v>1.356795628078971</v>
      </c>
      <c r="J26">
        <f t="shared" si="5"/>
        <v>6.68</v>
      </c>
      <c r="M26">
        <f t="shared" si="2"/>
        <v>2002</v>
      </c>
      <c r="N26">
        <f t="shared" si="0"/>
        <v>4.59</v>
      </c>
      <c r="O26">
        <f>E26</f>
        <v>6.68</v>
      </c>
      <c r="P26" s="2">
        <f t="shared" si="3"/>
        <v>6.68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7.3295537321439879</v>
      </c>
      <c r="I27">
        <f>0.75*G26+0.25*G30</f>
        <v>1.7387650756090263</v>
      </c>
      <c r="J27">
        <f t="shared" si="5"/>
        <v>9.0683188077530144</v>
      </c>
      <c r="M27">
        <f t="shared" si="2"/>
        <v>2003</v>
      </c>
      <c r="N27">
        <f t="shared" si="0"/>
        <v>6.32</v>
      </c>
      <c r="P27" s="2">
        <f t="shared" si="3"/>
        <v>9.0683188077530144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10.658006138987854</v>
      </c>
      <c r="I28">
        <f>0.5*G26+0.5*G30</f>
        <v>2.1207345231390815</v>
      </c>
      <c r="J28">
        <f t="shared" si="5"/>
        <v>12.778740662126935</v>
      </c>
      <c r="M28">
        <f t="shared" si="2"/>
        <v>2004</v>
      </c>
      <c r="N28">
        <f t="shared" si="0"/>
        <v>9.19</v>
      </c>
      <c r="P28" s="2">
        <f t="shared" si="3"/>
        <v>12.778740662126935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13.82409501379056</v>
      </c>
      <c r="I29">
        <f>0.25*G26+0.75*G30</f>
        <v>2.5027039706691365</v>
      </c>
      <c r="J29">
        <f t="shared" si="5"/>
        <v>16.326798984459696</v>
      </c>
      <c r="M29">
        <f t="shared" si="2"/>
        <v>2005</v>
      </c>
      <c r="N29">
        <f t="shared" si="0"/>
        <v>11.92</v>
      </c>
      <c r="P29" s="2">
        <f t="shared" si="3"/>
        <v>16.326798984459696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LPG_Prices!AJ43</f>
        <v>20.13</v>
      </c>
      <c r="F30">
        <f t="shared" si="1"/>
        <v>17.245326581800807</v>
      </c>
      <c r="G30">
        <f>E30-F30</f>
        <v>2.884673418199192</v>
      </c>
      <c r="H30">
        <f>G30^2</f>
        <v>8.3213407296650104</v>
      </c>
      <c r="I30">
        <f>G30</f>
        <v>2.884673418199192</v>
      </c>
      <c r="J30">
        <f t="shared" si="5"/>
        <v>20.13</v>
      </c>
      <c r="M30">
        <f t="shared" si="2"/>
        <v>2006</v>
      </c>
      <c r="N30">
        <f t="shared" si="0"/>
        <v>14.87</v>
      </c>
      <c r="O30">
        <f>E30</f>
        <v>20.13</v>
      </c>
      <c r="P30" s="2">
        <f t="shared" si="3"/>
        <v>20.13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18.903754087649844</v>
      </c>
      <c r="I31">
        <f>0.75*G30+0.25*G34</f>
        <v>2.4157613320285289</v>
      </c>
      <c r="J31">
        <f t="shared" si="5"/>
        <v>21.319515419678375</v>
      </c>
      <c r="M31">
        <f t="shared" si="2"/>
        <v>2007</v>
      </c>
      <c r="N31">
        <f t="shared" si="0"/>
        <v>16.3</v>
      </c>
      <c r="P31" s="2">
        <f t="shared" si="3"/>
        <v>21.319515419678375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24.029802742092311</v>
      </c>
      <c r="I32">
        <f>0.5*G30+0.5*G34</f>
        <v>1.9468492458578659</v>
      </c>
      <c r="J32">
        <f t="shared" si="5"/>
        <v>25.976651987950177</v>
      </c>
      <c r="M32">
        <f t="shared" si="2"/>
        <v>2008</v>
      </c>
      <c r="N32">
        <f t="shared" si="0"/>
        <v>20.72</v>
      </c>
      <c r="P32" s="2">
        <f t="shared" si="3"/>
        <v>25.976651987950177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15.494119914785392</v>
      </c>
      <c r="I33">
        <f>0.25*G30+0.75*G34</f>
        <v>1.4779371596872029</v>
      </c>
      <c r="J33">
        <f t="shared" si="5"/>
        <v>16.972057074472595</v>
      </c>
      <c r="M33">
        <f t="shared" si="2"/>
        <v>2009</v>
      </c>
      <c r="N33">
        <f t="shared" si="0"/>
        <v>13.36</v>
      </c>
      <c r="P33" s="2">
        <f t="shared" si="3"/>
        <v>16.972057074472595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LPG_Prices!AJ47</f>
        <v>19.82</v>
      </c>
      <c r="F34">
        <f>$H$3*D34+$I$3*D33</f>
        <v>18.81097492648346</v>
      </c>
      <c r="G34">
        <f>E34-F34</f>
        <v>1.0090250735165398</v>
      </c>
      <c r="H34">
        <f>G34^2</f>
        <v>1.0181315989850586</v>
      </c>
      <c r="I34">
        <f>G34</f>
        <v>1.0090250735165398</v>
      </c>
      <c r="J34">
        <f>F34+I34</f>
        <v>19.82</v>
      </c>
      <c r="M34">
        <f>C34</f>
        <v>2010</v>
      </c>
      <c r="N34">
        <f t="shared" si="0"/>
        <v>16.22</v>
      </c>
      <c r="O34">
        <f>E34</f>
        <v>19.82</v>
      </c>
      <c r="P34" s="2">
        <f>J34</f>
        <v>19.82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21.698726317787028</v>
      </c>
      <c r="I35">
        <f>0.75*G34+0.25*G38</f>
        <v>1.8971509126117203</v>
      </c>
      <c r="J35">
        <f t="shared" ref="J35:J42" si="7">F35+I35</f>
        <v>23.595877230398749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23.595877230398749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14.461951746809419</v>
      </c>
      <c r="I36">
        <f>0.5*G34+0.5*G38</f>
        <v>2.7852767517069008</v>
      </c>
      <c r="J36">
        <f t="shared" si="7"/>
        <v>17.247228498516321</v>
      </c>
      <c r="M36">
        <f t="shared" si="8"/>
        <v>2012</v>
      </c>
      <c r="N36">
        <f t="shared" si="0"/>
        <v>12.47</v>
      </c>
      <c r="P36" s="2">
        <f t="shared" si="9"/>
        <v>17.247228498516321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13.058666934167928</v>
      </c>
      <c r="I37">
        <f>0.25*G34+0.75*G38</f>
        <v>3.6734025908020813</v>
      </c>
      <c r="J37">
        <f t="shared" si="7"/>
        <v>16.732069524970008</v>
      </c>
      <c r="M37">
        <f t="shared" si="8"/>
        <v>2013</v>
      </c>
      <c r="N37">
        <f t="shared" si="0"/>
        <v>11.26</v>
      </c>
      <c r="P37" s="2">
        <f t="shared" si="9"/>
        <v>16.732069524970008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LPG_Prices!AJ51</f>
        <v>18.489999999999998</v>
      </c>
      <c r="F38">
        <f t="shared" si="6"/>
        <v>13.928471570102737</v>
      </c>
      <c r="G38">
        <f>E38-F38</f>
        <v>4.5615284298972618</v>
      </c>
      <c r="H38">
        <f>G38^2</f>
        <v>20.807541616760979</v>
      </c>
      <c r="I38">
        <f>G38</f>
        <v>4.5615284298972618</v>
      </c>
      <c r="J38">
        <f t="shared" si="7"/>
        <v>18.489999999999998</v>
      </c>
      <c r="M38">
        <f t="shared" si="8"/>
        <v>2014</v>
      </c>
      <c r="N38">
        <f t="shared" si="0"/>
        <v>12.01</v>
      </c>
      <c r="O38">
        <f>E38</f>
        <v>18.489999999999998</v>
      </c>
      <c r="P38" s="2">
        <f t="shared" si="9"/>
        <v>18.489999999999998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6.1118272418352548</v>
      </c>
      <c r="I39" s="18">
        <f>I38</f>
        <v>4.5615284298972618</v>
      </c>
      <c r="J39">
        <f t="shared" si="7"/>
        <v>10.673355671732516</v>
      </c>
      <c r="M39">
        <f t="shared" si="8"/>
        <v>2015</v>
      </c>
      <c r="N39">
        <f t="shared" si="0"/>
        <v>5.27</v>
      </c>
      <c r="P39" s="2">
        <f t="shared" si="9"/>
        <v>10.673355671732516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6.3205803544596098</v>
      </c>
      <c r="I40" s="18">
        <f t="shared" ref="I40:I42" si="10">I39</f>
        <v>4.5615284298972618</v>
      </c>
      <c r="J40">
        <f t="shared" si="7"/>
        <v>10.882108784356872</v>
      </c>
      <c r="M40">
        <f t="shared" si="8"/>
        <v>2016</v>
      </c>
      <c r="N40">
        <f t="shared" si="0"/>
        <v>5.45</v>
      </c>
      <c r="P40" s="2">
        <f t="shared" si="9"/>
        <v>10.882108784356872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9.7997988981988442</v>
      </c>
      <c r="I41" s="18">
        <f t="shared" si="10"/>
        <v>4.5615284298972618</v>
      </c>
      <c r="J41">
        <f t="shared" si="7"/>
        <v>14.361327328096106</v>
      </c>
      <c r="M41">
        <f t="shared" si="8"/>
        <v>2017</v>
      </c>
      <c r="N41">
        <f t="shared" si="0"/>
        <v>8.4499999999999993</v>
      </c>
      <c r="P41" s="2">
        <f t="shared" si="9"/>
        <v>14.361327328096106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11.748161282692816</v>
      </c>
      <c r="I42" s="18">
        <f t="shared" si="10"/>
        <v>4.5615284298972618</v>
      </c>
      <c r="J42">
        <f t="shared" si="7"/>
        <v>16.309689712590078</v>
      </c>
      <c r="M42">
        <f t="shared" si="8"/>
        <v>2018</v>
      </c>
      <c r="N42">
        <f t="shared" si="0"/>
        <v>10.130000000000001</v>
      </c>
      <c r="P42" s="2">
        <f t="shared" si="9"/>
        <v>16.309689712590078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0.85376326156681615</v>
      </c>
      <c r="I3" s="4">
        <v>0</v>
      </c>
      <c r="K3">
        <v>0</v>
      </c>
    </row>
    <row r="4" spans="3:16" x14ac:dyDescent="0.2">
      <c r="H4">
        <f>SUM(H9:H38)</f>
        <v>15.581079788270635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-1.522041603299507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6.8898695208442069</v>
      </c>
      <c r="I8">
        <f>G9</f>
        <v>-1.522041603299507</v>
      </c>
      <c r="J8">
        <f>F8+I8</f>
        <v>5.3678279175446999</v>
      </c>
      <c r="M8">
        <f t="shared" ref="M8:M33" si="2">C8</f>
        <v>1984</v>
      </c>
      <c r="N8">
        <f t="shared" si="0"/>
        <v>8.07</v>
      </c>
      <c r="P8" s="2">
        <f t="shared" ref="P8:P33" si="3">J8</f>
        <v>5.3678279175446999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LPG_Prices!AK22</f>
        <v>5.18</v>
      </c>
      <c r="F9">
        <f t="shared" si="1"/>
        <v>6.7020416032995067</v>
      </c>
      <c r="G9">
        <f>E9-F9</f>
        <v>-1.522041603299507</v>
      </c>
      <c r="H9">
        <f>G9^2</f>
        <v>2.3166106421745338</v>
      </c>
      <c r="I9">
        <f>G9</f>
        <v>-1.522041603299507</v>
      </c>
      <c r="J9">
        <f t="shared" ref="J9:J33" si="5">F9+I9</f>
        <v>5.18</v>
      </c>
      <c r="M9">
        <f t="shared" si="2"/>
        <v>1985</v>
      </c>
      <c r="N9">
        <f t="shared" si="0"/>
        <v>7.85</v>
      </c>
      <c r="O9">
        <f>E9</f>
        <v>5.18</v>
      </c>
      <c r="P9" s="2">
        <f t="shared" si="3"/>
        <v>5.18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6.9667082143852195</v>
      </c>
      <c r="I10">
        <f>(0.67*G9+0.33*G12)</f>
        <v>-1.4904893470099956</v>
      </c>
      <c r="J10">
        <f t="shared" si="5"/>
        <v>5.4762188673752235</v>
      </c>
      <c r="M10">
        <f t="shared" si="2"/>
        <v>1986</v>
      </c>
      <c r="N10">
        <f t="shared" si="0"/>
        <v>8.16</v>
      </c>
      <c r="P10" s="2">
        <f t="shared" si="3"/>
        <v>5.4762188673752235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6.5569018488331476</v>
      </c>
      <c r="I11">
        <f>(0.33*G9+0.67*G12)</f>
        <v>-1.4579809617420141</v>
      </c>
      <c r="J11">
        <f t="shared" si="5"/>
        <v>5.0989208870911336</v>
      </c>
      <c r="M11">
        <f t="shared" si="2"/>
        <v>1987</v>
      </c>
      <c r="N11">
        <f t="shared" si="0"/>
        <v>7.68</v>
      </c>
      <c r="P11" s="2">
        <f t="shared" si="3"/>
        <v>5.0989208870911336</v>
      </c>
    </row>
    <row r="12" spans="3:16" x14ac:dyDescent="0.2">
      <c r="C12">
        <f t="shared" si="4"/>
        <v>1988</v>
      </c>
      <c r="D12">
        <f>'LPG-311'!D12</f>
        <v>7.82</v>
      </c>
      <c r="E12">
        <f>LPG_Prices!AK25</f>
        <v>5.25</v>
      </c>
      <c r="F12">
        <f t="shared" si="1"/>
        <v>6.6764287054525022</v>
      </c>
      <c r="G12">
        <f>E12-F12</f>
        <v>-1.4264287054525022</v>
      </c>
      <c r="H12">
        <f>G12^2</f>
        <v>2.0346988517389013</v>
      </c>
      <c r="I12">
        <f>G12</f>
        <v>-1.4264287054525022</v>
      </c>
      <c r="J12">
        <f t="shared" si="5"/>
        <v>5.25</v>
      </c>
      <c r="M12">
        <f t="shared" si="2"/>
        <v>1988</v>
      </c>
      <c r="N12">
        <f t="shared" si="0"/>
        <v>7.82</v>
      </c>
      <c r="O12">
        <f>E12</f>
        <v>5.25</v>
      </c>
      <c r="P12" s="2">
        <f t="shared" si="3"/>
        <v>5.25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5.7458267503446727</v>
      </c>
      <c r="I13">
        <f>(0.67*G12+0.33*G15)</f>
        <v>-1.6132548244264009</v>
      </c>
      <c r="J13">
        <f t="shared" si="5"/>
        <v>4.1325719259182723</v>
      </c>
      <c r="M13">
        <f t="shared" si="2"/>
        <v>1989</v>
      </c>
      <c r="N13">
        <f t="shared" si="0"/>
        <v>6.73</v>
      </c>
      <c r="P13" s="2">
        <f t="shared" si="3"/>
        <v>4.1325719259182723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6.9667082143852195</v>
      </c>
      <c r="I14">
        <f>(0.33*G12+0.67*G15)</f>
        <v>-1.8057423409449629</v>
      </c>
      <c r="J14">
        <f t="shared" si="5"/>
        <v>5.1609658734402561</v>
      </c>
      <c r="M14">
        <f t="shared" si="2"/>
        <v>1990</v>
      </c>
      <c r="N14">
        <f t="shared" si="0"/>
        <v>8.16</v>
      </c>
      <c r="P14" s="2">
        <f t="shared" si="3"/>
        <v>5.1609658734402561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LPG_Prices!AK28</f>
        <v>4.8289999999999997</v>
      </c>
      <c r="F15">
        <f t="shared" si="1"/>
        <v>6.8215684599188613</v>
      </c>
      <c r="G15">
        <f>E15-F15</f>
        <v>-1.9925684599188616</v>
      </c>
      <c r="H15">
        <f>G15^2</f>
        <v>3.9703290674634237</v>
      </c>
      <c r="I15">
        <f>G15</f>
        <v>-1.9925684599188616</v>
      </c>
      <c r="J15">
        <f t="shared" si="5"/>
        <v>4.8289999999999997</v>
      </c>
      <c r="M15">
        <f t="shared" si="2"/>
        <v>1991</v>
      </c>
      <c r="N15">
        <f t="shared" si="0"/>
        <v>7.99</v>
      </c>
      <c r="O15">
        <f>E15</f>
        <v>4.8289999999999997</v>
      </c>
      <c r="P15" s="2">
        <f t="shared" si="3"/>
        <v>4.8289999999999997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6.0104933614303855</v>
      </c>
      <c r="I16">
        <f>(0.67*G15+0.33*G18)</f>
        <v>-1.4148237507845234</v>
      </c>
      <c r="J16">
        <f t="shared" si="5"/>
        <v>4.5956696106458619</v>
      </c>
      <c r="M16">
        <f t="shared" si="2"/>
        <v>1992</v>
      </c>
      <c r="N16">
        <f t="shared" si="0"/>
        <v>7.04</v>
      </c>
      <c r="P16" s="2">
        <f t="shared" si="3"/>
        <v>4.5956696106458619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6.2922352377474349</v>
      </c>
      <c r="I17">
        <f>(0.33*G15+0.67*G18)</f>
        <v>-0.81957162622187174</v>
      </c>
      <c r="J17">
        <f t="shared" si="5"/>
        <v>5.4726636115255634</v>
      </c>
      <c r="M17">
        <f t="shared" si="2"/>
        <v>1993</v>
      </c>
      <c r="N17">
        <f t="shared" si="0"/>
        <v>7.37</v>
      </c>
      <c r="P17" s="2">
        <f t="shared" si="3"/>
        <v>5.4726636115255634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LPG_Prices!AK31</f>
        <v>4.71</v>
      </c>
      <c r="F18">
        <f t="shared" si="1"/>
        <v>4.9518269170875335</v>
      </c>
      <c r="G18">
        <f>E18-F18</f>
        <v>-0.24182691708753357</v>
      </c>
      <c r="H18">
        <f>G18^2</f>
        <v>5.8480257828060836E-2</v>
      </c>
      <c r="I18">
        <f>G18</f>
        <v>-0.24182691708753357</v>
      </c>
      <c r="J18">
        <f t="shared" si="5"/>
        <v>4.71</v>
      </c>
      <c r="M18">
        <f t="shared" si="2"/>
        <v>1994</v>
      </c>
      <c r="N18">
        <f t="shared" si="0"/>
        <v>5.8</v>
      </c>
      <c r="O18">
        <f>E18</f>
        <v>4.71</v>
      </c>
      <c r="P18" s="2">
        <f t="shared" si="3"/>
        <v>4.71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4.6017839798451385</v>
      </c>
      <c r="I19">
        <f>0.75*G18+0.25*G22</f>
        <v>-1.6913000000898903E-2</v>
      </c>
      <c r="J19">
        <f t="shared" si="5"/>
        <v>4.58487097984424</v>
      </c>
      <c r="M19">
        <f t="shared" si="2"/>
        <v>1995</v>
      </c>
      <c r="N19">
        <f t="shared" si="0"/>
        <v>5.39</v>
      </c>
      <c r="P19" s="2">
        <f t="shared" si="3"/>
        <v>4.58487097984424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5.6519127915723226</v>
      </c>
      <c r="I20">
        <f>0.5*G18+0.5*G22</f>
        <v>0.20800091708573576</v>
      </c>
      <c r="J20">
        <f t="shared" si="5"/>
        <v>5.8599137086580582</v>
      </c>
      <c r="M20">
        <f t="shared" si="2"/>
        <v>1996</v>
      </c>
      <c r="N20">
        <f t="shared" si="0"/>
        <v>6.62</v>
      </c>
      <c r="P20" s="2">
        <f t="shared" si="3"/>
        <v>5.8599137086580582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5.1567300998635694</v>
      </c>
      <c r="I21">
        <f>0.25*G18+0.75*G22</f>
        <v>0.43291483417237042</v>
      </c>
      <c r="J21">
        <f t="shared" si="5"/>
        <v>5.58964493403594</v>
      </c>
      <c r="M21">
        <f t="shared" si="2"/>
        <v>1997</v>
      </c>
      <c r="N21">
        <f t="shared" si="0"/>
        <v>6.04</v>
      </c>
      <c r="P21" s="2">
        <f t="shared" si="3"/>
        <v>5.58964493403594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LPG_Prices!AK35</f>
        <v>4.4400000000000004</v>
      </c>
      <c r="F22">
        <f t="shared" si="1"/>
        <v>3.7821712487409953</v>
      </c>
      <c r="G22">
        <f>E22-F22</f>
        <v>0.65782875125900508</v>
      </c>
      <c r="H22">
        <f>G22^2</f>
        <v>0.432738665982982</v>
      </c>
      <c r="I22">
        <f>G22</f>
        <v>0.65782875125900508</v>
      </c>
      <c r="J22">
        <f t="shared" si="5"/>
        <v>4.4400000000000004</v>
      </c>
      <c r="M22">
        <f t="shared" si="2"/>
        <v>1998</v>
      </c>
      <c r="N22">
        <f t="shared" si="0"/>
        <v>4.43</v>
      </c>
      <c r="O22">
        <f>E22</f>
        <v>4.4400000000000004</v>
      </c>
      <c r="P22" s="2">
        <f t="shared" si="3"/>
        <v>4.4400000000000004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4.2773539404497489</v>
      </c>
      <c r="I23">
        <f>0.75*G22+0.25*G26</f>
        <v>0.95617822079633219</v>
      </c>
      <c r="J23">
        <f t="shared" si="5"/>
        <v>5.2335321612460808</v>
      </c>
      <c r="M23">
        <f t="shared" si="2"/>
        <v>1999</v>
      </c>
      <c r="N23">
        <f t="shared" si="0"/>
        <v>5.01</v>
      </c>
      <c r="P23" s="2">
        <f t="shared" si="3"/>
        <v>5.2335321612460808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5.634837526340986</v>
      </c>
      <c r="I24">
        <f>0.5*G22+0.5*G26</f>
        <v>1.2545276903336593</v>
      </c>
      <c r="J24">
        <f t="shared" si="5"/>
        <v>6.8893652166746451</v>
      </c>
      <c r="M24">
        <f t="shared" si="2"/>
        <v>2000</v>
      </c>
      <c r="N24">
        <f t="shared" si="0"/>
        <v>6.6</v>
      </c>
      <c r="P24" s="2">
        <f t="shared" si="3"/>
        <v>6.8893652166746451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4.7298484690801619</v>
      </c>
      <c r="I25">
        <f>0.25*G22+0.75*G26</f>
        <v>1.5528771598709863</v>
      </c>
      <c r="J25">
        <f t="shared" si="5"/>
        <v>6.2827256289511482</v>
      </c>
      <c r="M25">
        <f t="shared" si="2"/>
        <v>2001</v>
      </c>
      <c r="N25">
        <f t="shared" si="0"/>
        <v>5.54</v>
      </c>
      <c r="P25" s="2">
        <f t="shared" si="3"/>
        <v>6.2827256289511482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LPG_Prices!AK39</f>
        <v>5.77</v>
      </c>
      <c r="F26">
        <f t="shared" si="1"/>
        <v>3.9187733705916861</v>
      </c>
      <c r="G26">
        <f>E26-F26</f>
        <v>1.8512266294083135</v>
      </c>
      <c r="H26">
        <f>G26^2</f>
        <v>3.4270400334304654</v>
      </c>
      <c r="I26">
        <f>G26</f>
        <v>1.8512266294083135</v>
      </c>
      <c r="J26">
        <f t="shared" si="5"/>
        <v>5.77</v>
      </c>
      <c r="M26">
        <f t="shared" si="2"/>
        <v>2002</v>
      </c>
      <c r="N26">
        <f t="shared" si="0"/>
        <v>4.59</v>
      </c>
      <c r="O26">
        <f>E26</f>
        <v>5.77</v>
      </c>
      <c r="P26" s="2">
        <f t="shared" si="3"/>
        <v>5.77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5.3957838131022786</v>
      </c>
      <c r="I27">
        <f>0.75*G26+0.25*G30</f>
        <v>1.4795550471815966</v>
      </c>
      <c r="J27">
        <f t="shared" si="5"/>
        <v>6.8753388602838754</v>
      </c>
      <c r="M27">
        <f t="shared" si="2"/>
        <v>2003</v>
      </c>
      <c r="N27">
        <f t="shared" si="0"/>
        <v>6.32</v>
      </c>
      <c r="P27" s="2">
        <f t="shared" si="3"/>
        <v>6.8753388602838754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7.84608437379904</v>
      </c>
      <c r="I28">
        <f>0.5*G26+0.5*G30</f>
        <v>1.1078834649548797</v>
      </c>
      <c r="J28">
        <f t="shared" si="5"/>
        <v>8.9539678387539201</v>
      </c>
      <c r="M28">
        <f t="shared" si="2"/>
        <v>2004</v>
      </c>
      <c r="N28">
        <f t="shared" si="0"/>
        <v>9.19</v>
      </c>
      <c r="P28" s="2">
        <f t="shared" si="3"/>
        <v>8.9539678387539201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10.176858077876448</v>
      </c>
      <c r="I29">
        <f>0.25*G26+0.75*G30</f>
        <v>0.73621188272816274</v>
      </c>
      <c r="J29">
        <f t="shared" si="5"/>
        <v>10.913069960604611</v>
      </c>
      <c r="M29">
        <f t="shared" si="2"/>
        <v>2005</v>
      </c>
      <c r="N29">
        <f t="shared" si="0"/>
        <v>11.92</v>
      </c>
      <c r="P29" s="2">
        <f t="shared" si="3"/>
        <v>10.913069960604611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LPG_Prices!AK43</f>
        <v>13.06</v>
      </c>
      <c r="F30">
        <f t="shared" si="1"/>
        <v>12.695459699498555</v>
      </c>
      <c r="G30">
        <f>E30-F30</f>
        <v>0.36454030050144581</v>
      </c>
      <c r="H30">
        <f>G30^2</f>
        <v>0.1328896306896844</v>
      </c>
      <c r="I30">
        <f>G30</f>
        <v>0.36454030050144581</v>
      </c>
      <c r="J30">
        <f t="shared" si="5"/>
        <v>13.06</v>
      </c>
      <c r="M30">
        <f t="shared" si="2"/>
        <v>2006</v>
      </c>
      <c r="N30">
        <f t="shared" si="0"/>
        <v>14.87</v>
      </c>
      <c r="O30">
        <f>E30</f>
        <v>13.06</v>
      </c>
      <c r="P30" s="2">
        <f t="shared" si="3"/>
        <v>13.06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13.916341163539103</v>
      </c>
      <c r="I31">
        <f>0.75*G30+0.25*G34</f>
        <v>0.30639519972264528</v>
      </c>
      <c r="J31">
        <f t="shared" si="5"/>
        <v>14.222736363261749</v>
      </c>
      <c r="M31">
        <f t="shared" si="2"/>
        <v>2007</v>
      </c>
      <c r="N31">
        <f t="shared" si="0"/>
        <v>16.3</v>
      </c>
      <c r="P31" s="2">
        <f t="shared" si="3"/>
        <v>14.222736363261749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17.689974779664428</v>
      </c>
      <c r="I32">
        <f>0.5*G30+0.5*G34</f>
        <v>0.24825009894384475</v>
      </c>
      <c r="J32">
        <f t="shared" si="5"/>
        <v>17.938224878608274</v>
      </c>
      <c r="M32">
        <f t="shared" si="2"/>
        <v>2008</v>
      </c>
      <c r="N32">
        <f t="shared" si="0"/>
        <v>20.72</v>
      </c>
      <c r="P32" s="2">
        <f t="shared" si="3"/>
        <v>17.938224878608274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11.406277174532663</v>
      </c>
      <c r="I33">
        <f>0.25*G30+0.75*G34</f>
        <v>0.19010499816504423</v>
      </c>
      <c r="J33">
        <f t="shared" si="5"/>
        <v>11.596382172697707</v>
      </c>
      <c r="M33">
        <f t="shared" si="2"/>
        <v>2009</v>
      </c>
      <c r="N33">
        <f t="shared" si="0"/>
        <v>13.36</v>
      </c>
      <c r="P33" s="2">
        <f t="shared" si="3"/>
        <v>11.596382172697707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LPG_Prices!AK47</f>
        <v>13.98</v>
      </c>
      <c r="F34">
        <f>$H$3*D34+$I$3*D33</f>
        <v>13.848040102613757</v>
      </c>
      <c r="G34">
        <f>E34-F34</f>
        <v>0.1319598973862437</v>
      </c>
      <c r="H34">
        <f>G34^2</f>
        <v>1.7413414518187967E-2</v>
      </c>
      <c r="I34">
        <f>G34</f>
        <v>0.1319598973862437</v>
      </c>
      <c r="J34">
        <f>F34+I34</f>
        <v>13.98</v>
      </c>
      <c r="M34">
        <f>C34</f>
        <v>2010</v>
      </c>
      <c r="N34">
        <f t="shared" si="0"/>
        <v>16.22</v>
      </c>
      <c r="O34">
        <f>E34</f>
        <v>13.98</v>
      </c>
      <c r="P34" s="2">
        <f>J34</f>
        <v>13.98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15.973910623915131</v>
      </c>
      <c r="I35">
        <f>0.75*G34+0.25*G38</f>
        <v>0.54554573018531727</v>
      </c>
      <c r="J35">
        <f t="shared" ref="J35:J42" si="7">F35+I35</f>
        <v>16.519456354100448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16.519456354100448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10.646427871738197</v>
      </c>
      <c r="I36">
        <f>0.5*G34+0.5*G38</f>
        <v>0.95913156298439084</v>
      </c>
      <c r="J36">
        <f t="shared" si="7"/>
        <v>11.605559434722588</v>
      </c>
      <c r="M36">
        <f t="shared" si="8"/>
        <v>2012</v>
      </c>
      <c r="N36">
        <f t="shared" si="0"/>
        <v>12.47</v>
      </c>
      <c r="P36" s="2">
        <f t="shared" si="9"/>
        <v>11.605559434722588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9.6133743252423489</v>
      </c>
      <c r="I37">
        <f>0.25*G34+0.75*G38</f>
        <v>1.3727173957834644</v>
      </c>
      <c r="J37">
        <f t="shared" si="7"/>
        <v>10.986091721025813</v>
      </c>
      <c r="M37">
        <f t="shared" si="8"/>
        <v>2013</v>
      </c>
      <c r="N37">
        <f t="shared" si="0"/>
        <v>11.26</v>
      </c>
      <c r="P37" s="2">
        <f t="shared" si="9"/>
        <v>10.986091721025813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LPG_Prices!AK51</f>
        <v>12.04</v>
      </c>
      <c r="F38">
        <f t="shared" si="6"/>
        <v>10.253696771417461</v>
      </c>
      <c r="G38">
        <f>E38-F38</f>
        <v>1.786303228582538</v>
      </c>
      <c r="H38">
        <f>G38^2</f>
        <v>3.1908792244443989</v>
      </c>
      <c r="I38">
        <f>G38</f>
        <v>1.786303228582538</v>
      </c>
      <c r="J38">
        <f t="shared" si="7"/>
        <v>12.04</v>
      </c>
      <c r="M38">
        <f t="shared" si="8"/>
        <v>2014</v>
      </c>
      <c r="N38">
        <f t="shared" si="0"/>
        <v>12.01</v>
      </c>
      <c r="O38">
        <f>E38</f>
        <v>12.04</v>
      </c>
      <c r="P38" s="2">
        <f t="shared" si="9"/>
        <v>12.04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4.4993323884571206</v>
      </c>
      <c r="I39" s="18">
        <f>I38</f>
        <v>1.786303228582538</v>
      </c>
      <c r="J39">
        <f t="shared" si="7"/>
        <v>6.2856356170396586</v>
      </c>
      <c r="M39">
        <f t="shared" si="8"/>
        <v>2015</v>
      </c>
      <c r="N39">
        <f t="shared" si="0"/>
        <v>5.27</v>
      </c>
      <c r="P39" s="2">
        <f t="shared" si="9"/>
        <v>6.2856356170396586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4.6530097755391484</v>
      </c>
      <c r="I40" s="18">
        <f t="shared" ref="I40:I42" si="10">I39</f>
        <v>1.786303228582538</v>
      </c>
      <c r="J40">
        <f t="shared" si="7"/>
        <v>6.4393130041216864</v>
      </c>
      <c r="M40">
        <f t="shared" si="8"/>
        <v>2016</v>
      </c>
      <c r="N40">
        <f t="shared" si="0"/>
        <v>5.45</v>
      </c>
      <c r="P40" s="2">
        <f t="shared" si="9"/>
        <v>6.4393130041216864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7.2142995602395956</v>
      </c>
      <c r="I41" s="18">
        <f t="shared" si="10"/>
        <v>1.786303228582538</v>
      </c>
      <c r="J41">
        <f t="shared" si="7"/>
        <v>9.0006027888221336</v>
      </c>
      <c r="M41">
        <f t="shared" si="8"/>
        <v>2017</v>
      </c>
      <c r="N41">
        <f t="shared" si="0"/>
        <v>8.4499999999999993</v>
      </c>
      <c r="P41" s="2">
        <f t="shared" si="9"/>
        <v>9.0006027888221336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8.6486218396718488</v>
      </c>
      <c r="I42" s="18">
        <f t="shared" si="10"/>
        <v>1.786303228582538</v>
      </c>
      <c r="J42">
        <f t="shared" si="7"/>
        <v>10.434925068254387</v>
      </c>
      <c r="M42">
        <f t="shared" si="8"/>
        <v>2018</v>
      </c>
      <c r="N42">
        <f t="shared" si="0"/>
        <v>10.130000000000001</v>
      </c>
      <c r="P42" s="2">
        <f t="shared" si="9"/>
        <v>10.434925068254387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P42"/>
  <sheetViews>
    <sheetView topLeftCell="A32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0.24104868254934617</v>
      </c>
      <c r="I3" s="4">
        <v>1.1454843499975471</v>
      </c>
      <c r="K3">
        <v>0</v>
      </c>
    </row>
    <row r="4" spans="3:16" x14ac:dyDescent="0.2">
      <c r="H4">
        <f>SUM(H9:H38)</f>
        <v>90.825599910698912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-2.936290862492573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10.834221424154189</v>
      </c>
      <c r="I8">
        <f>G9</f>
        <v>-2.936290862492573</v>
      </c>
      <c r="J8">
        <f>F8+I8</f>
        <v>7.8979305616616156</v>
      </c>
      <c r="M8">
        <f t="shared" ref="M8:M33" si="2">C8</f>
        <v>1984</v>
      </c>
      <c r="N8">
        <f t="shared" si="0"/>
        <v>8.07</v>
      </c>
      <c r="P8" s="2">
        <f t="shared" ref="P8:P33" si="3">J8</f>
        <v>7.8979305616616156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LPG_Prices!AL22</f>
        <v>8.1999999999999993</v>
      </c>
      <c r="F9">
        <f t="shared" si="1"/>
        <v>11.136290862492572</v>
      </c>
      <c r="G9">
        <f>E9-F9</f>
        <v>-2.936290862492573</v>
      </c>
      <c r="H9">
        <f>G9^2</f>
        <v>8.6218040291573779</v>
      </c>
      <c r="I9">
        <f>G9</f>
        <v>-2.936290862492573</v>
      </c>
      <c r="J9">
        <f t="shared" ref="J9:J33" si="5">F9+I9</f>
        <v>8.1999999999999993</v>
      </c>
      <c r="M9">
        <f t="shared" si="2"/>
        <v>1985</v>
      </c>
      <c r="N9">
        <f t="shared" si="0"/>
        <v>7.85</v>
      </c>
      <c r="O9">
        <f>E9</f>
        <v>8.1999999999999993</v>
      </c>
      <c r="P9" s="2">
        <f t="shared" si="3"/>
        <v>8.1999999999999993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10.95900939708341</v>
      </c>
      <c r="I10">
        <f>(0.67*G9+0.33*G12)</f>
        <v>-3.1824806446906497</v>
      </c>
      <c r="J10">
        <f t="shared" si="5"/>
        <v>7.7765287523927604</v>
      </c>
      <c r="M10">
        <f t="shared" si="2"/>
        <v>1986</v>
      </c>
      <c r="N10">
        <f t="shared" si="0"/>
        <v>8.16</v>
      </c>
      <c r="P10" s="2">
        <f t="shared" si="3"/>
        <v>7.7765287523927604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11.198406177958963</v>
      </c>
      <c r="I11">
        <f>(0.33*G9+0.67*G12)</f>
        <v>-3.4361307233189713</v>
      </c>
      <c r="J11">
        <f t="shared" si="5"/>
        <v>7.7622754546399921</v>
      </c>
      <c r="M11">
        <f t="shared" si="2"/>
        <v>1987</v>
      </c>
      <c r="N11">
        <f t="shared" si="0"/>
        <v>7.68</v>
      </c>
      <c r="P11" s="2">
        <f t="shared" si="3"/>
        <v>7.7622754546399921</v>
      </c>
    </row>
    <row r="12" spans="3:16" x14ac:dyDescent="0.2">
      <c r="C12">
        <f t="shared" si="4"/>
        <v>1988</v>
      </c>
      <c r="D12">
        <f>'LPG-311'!D12</f>
        <v>7.82</v>
      </c>
      <c r="E12">
        <f>LPG_Prices!AL25</f>
        <v>7</v>
      </c>
      <c r="F12">
        <f t="shared" si="1"/>
        <v>10.682320505517048</v>
      </c>
      <c r="G12">
        <f>E12-F12</f>
        <v>-3.6823205055170476</v>
      </c>
      <c r="H12">
        <f>G12^2</f>
        <v>13.559484305351324</v>
      </c>
      <c r="I12">
        <f>G12</f>
        <v>-3.6823205055170476</v>
      </c>
      <c r="J12">
        <f t="shared" si="5"/>
        <v>7</v>
      </c>
      <c r="M12">
        <f t="shared" si="2"/>
        <v>1988</v>
      </c>
      <c r="N12">
        <f t="shared" si="0"/>
        <v>7.82</v>
      </c>
      <c r="O12">
        <f>E12</f>
        <v>7</v>
      </c>
      <c r="P12" s="2">
        <f t="shared" si="3"/>
        <v>7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10.579945250537918</v>
      </c>
      <c r="I13">
        <f>(0.67*G12+0.33*G15)</f>
        <v>-3.560818057647678</v>
      </c>
      <c r="J13">
        <f t="shared" si="5"/>
        <v>7.0191271928902399</v>
      </c>
      <c r="M13">
        <f t="shared" si="2"/>
        <v>1989</v>
      </c>
      <c r="N13">
        <f t="shared" si="0"/>
        <v>6.73</v>
      </c>
      <c r="P13" s="2">
        <f t="shared" si="3"/>
        <v>7.0191271928902399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9.6760669250861575</v>
      </c>
      <c r="I14">
        <f>(0.33*G12+0.67*G15)</f>
        <v>-3.4356337174186304</v>
      </c>
      <c r="J14">
        <f t="shared" si="5"/>
        <v>6.2404332076675271</v>
      </c>
      <c r="M14">
        <f t="shared" si="2"/>
        <v>1990</v>
      </c>
      <c r="N14">
        <f t="shared" si="0"/>
        <v>8.16</v>
      </c>
      <c r="P14" s="2">
        <f t="shared" si="3"/>
        <v>6.2404332076675271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LPG_Prices!AL28</f>
        <v>7.9589999999999996</v>
      </c>
      <c r="F15">
        <f t="shared" si="1"/>
        <v>11.27313126954926</v>
      </c>
      <c r="G15">
        <f>E15-F15</f>
        <v>-3.3141312695492608</v>
      </c>
      <c r="H15">
        <f>G15^2</f>
        <v>10.983466071804196</v>
      </c>
      <c r="I15">
        <f>G15</f>
        <v>-3.3141312695492608</v>
      </c>
      <c r="J15">
        <f t="shared" si="5"/>
        <v>7.9589999999999996</v>
      </c>
      <c r="M15">
        <f t="shared" si="2"/>
        <v>1991</v>
      </c>
      <c r="N15">
        <f t="shared" si="0"/>
        <v>7.99</v>
      </c>
      <c r="O15">
        <f>E15</f>
        <v>7.9589999999999996</v>
      </c>
      <c r="P15" s="2">
        <f t="shared" si="3"/>
        <v>7.9589999999999996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10.849402681627799</v>
      </c>
      <c r="I16">
        <f>(0.67*G15+0.33*G18)</f>
        <v>-2.6264676166264884</v>
      </c>
      <c r="J16">
        <f t="shared" si="5"/>
        <v>8.2229350650013107</v>
      </c>
      <c r="M16">
        <f t="shared" si="2"/>
        <v>1992</v>
      </c>
      <c r="N16">
        <f t="shared" si="0"/>
        <v>7.04</v>
      </c>
      <c r="P16" s="2">
        <f t="shared" si="3"/>
        <v>8.2229350650013107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9.8407386143714124</v>
      </c>
      <c r="I17">
        <f>(0.33*G15+0.67*G18)</f>
        <v>-1.9179656711909046</v>
      </c>
      <c r="J17">
        <f t="shared" si="5"/>
        <v>7.9227729431805081</v>
      </c>
      <c r="M17">
        <f t="shared" si="2"/>
        <v>1993</v>
      </c>
      <c r="N17">
        <f t="shared" si="0"/>
        <v>7.37</v>
      </c>
      <c r="P17" s="2">
        <f t="shared" si="3"/>
        <v>7.9227729431805081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LPG_Prices!AL31</f>
        <v>8.61</v>
      </c>
      <c r="F18">
        <f t="shared" si="1"/>
        <v>9.8403020182681313</v>
      </c>
      <c r="G18">
        <f>E18-F18</f>
        <v>-1.2303020182681319</v>
      </c>
      <c r="H18">
        <f>G18^2</f>
        <v>1.5136430561546388</v>
      </c>
      <c r="I18">
        <f>G18</f>
        <v>-1.2303020182681319</v>
      </c>
      <c r="J18">
        <f t="shared" si="5"/>
        <v>8.61</v>
      </c>
      <c r="M18">
        <f t="shared" si="2"/>
        <v>1994</v>
      </c>
      <c r="N18">
        <f t="shared" si="0"/>
        <v>5.8</v>
      </c>
      <c r="O18">
        <f>E18</f>
        <v>8.61</v>
      </c>
      <c r="P18" s="2">
        <f t="shared" si="3"/>
        <v>8.61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7.9430616289267482</v>
      </c>
      <c r="I19">
        <f>0.75*G18+0.25*G22</f>
        <v>-0.65436929812079581</v>
      </c>
      <c r="J19">
        <f t="shared" si="5"/>
        <v>7.2886923308059526</v>
      </c>
      <c r="M19">
        <f t="shared" si="2"/>
        <v>1995</v>
      </c>
      <c r="N19">
        <f t="shared" si="0"/>
        <v>5.39</v>
      </c>
      <c r="P19" s="2">
        <f t="shared" si="3"/>
        <v>7.2886923308059526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7.7699029249634499</v>
      </c>
      <c r="I20">
        <f>0.5*G18+0.5*G22</f>
        <v>-7.8436577973459709E-2</v>
      </c>
      <c r="J20">
        <f t="shared" si="5"/>
        <v>7.6914663469899907</v>
      </c>
      <c r="M20">
        <f t="shared" si="2"/>
        <v>1996</v>
      </c>
      <c r="N20">
        <f t="shared" si="0"/>
        <v>6.62</v>
      </c>
      <c r="P20" s="2">
        <f t="shared" si="3"/>
        <v>7.6914663469899907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9.0390404395818127</v>
      </c>
      <c r="I21">
        <f>0.25*G18+0.75*G22</f>
        <v>0.49749614217387639</v>
      </c>
      <c r="J21">
        <f t="shared" si="5"/>
        <v>9.5365365817556889</v>
      </c>
      <c r="M21">
        <f t="shared" si="2"/>
        <v>1997</v>
      </c>
      <c r="N21">
        <f t="shared" si="0"/>
        <v>6.04</v>
      </c>
      <c r="P21" s="2">
        <f t="shared" si="3"/>
        <v>9.5365365817556889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LPG_Prices!AL35</f>
        <v>9.06</v>
      </c>
      <c r="F22">
        <f t="shared" si="1"/>
        <v>7.986571137678788</v>
      </c>
      <c r="G22">
        <f>E22-F22</f>
        <v>1.0734288623212125</v>
      </c>
      <c r="H22">
        <f>G22^2</f>
        <v>1.1522495224642126</v>
      </c>
      <c r="I22">
        <f>G22</f>
        <v>1.0734288623212125</v>
      </c>
      <c r="J22">
        <f t="shared" si="5"/>
        <v>9.06</v>
      </c>
      <c r="M22">
        <f t="shared" si="2"/>
        <v>1998</v>
      </c>
      <c r="N22">
        <f t="shared" si="0"/>
        <v>4.43</v>
      </c>
      <c r="O22">
        <f>E22</f>
        <v>9.06</v>
      </c>
      <c r="P22" s="2">
        <f t="shared" si="3"/>
        <v>9.06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6.2821495700613577</v>
      </c>
      <c r="I23">
        <f>0.75*G22+0.25*G26</f>
        <v>1.7569724587689317</v>
      </c>
      <c r="J23">
        <f t="shared" si="5"/>
        <v>8.03912202883029</v>
      </c>
      <c r="M23">
        <f t="shared" si="2"/>
        <v>1999</v>
      </c>
      <c r="N23">
        <f t="shared" si="0"/>
        <v>5.01</v>
      </c>
      <c r="P23" s="2">
        <f t="shared" si="3"/>
        <v>8.03912202883029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7.3297978983133953</v>
      </c>
      <c r="I24">
        <f>0.5*G22+0.5*G26</f>
        <v>2.4405160552166509</v>
      </c>
      <c r="J24">
        <f t="shared" si="5"/>
        <v>9.7703139535300458</v>
      </c>
      <c r="M24">
        <f t="shared" si="2"/>
        <v>2000</v>
      </c>
      <c r="N24">
        <f t="shared" si="0"/>
        <v>6.6</v>
      </c>
      <c r="P24" s="2">
        <f t="shared" si="3"/>
        <v>9.7703139535300458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8.8956064113071882</v>
      </c>
      <c r="I25">
        <f>0.25*G22+0.75*G26</f>
        <v>3.1240596516643704</v>
      </c>
      <c r="J25">
        <f t="shared" si="5"/>
        <v>12.019666062971559</v>
      </c>
      <c r="M25">
        <f t="shared" si="2"/>
        <v>2001</v>
      </c>
      <c r="N25">
        <f t="shared" si="0"/>
        <v>5.54</v>
      </c>
      <c r="P25" s="2">
        <f t="shared" si="3"/>
        <v>12.019666062971559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LPG_Prices!AL39</f>
        <v>11.26</v>
      </c>
      <c r="F26">
        <f t="shared" si="1"/>
        <v>7.4523967518879104</v>
      </c>
      <c r="G26">
        <f>E26-F26</f>
        <v>3.8076032481120894</v>
      </c>
      <c r="H26">
        <f>G26^2</f>
        <v>14.497842495033733</v>
      </c>
      <c r="I26">
        <f>G26</f>
        <v>3.8076032481120894</v>
      </c>
      <c r="J26">
        <f t="shared" si="5"/>
        <v>11.26</v>
      </c>
      <c r="M26">
        <f t="shared" si="2"/>
        <v>2002</v>
      </c>
      <c r="N26">
        <f t="shared" si="0"/>
        <v>4.59</v>
      </c>
      <c r="O26">
        <f>E26</f>
        <v>11.26</v>
      </c>
      <c r="P26" s="2">
        <f t="shared" si="3"/>
        <v>11.26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6.7812008402006096</v>
      </c>
      <c r="I27">
        <f>0.75*G26+0.25*G30</f>
        <v>2.9535605957141819</v>
      </c>
      <c r="J27">
        <f t="shared" si="5"/>
        <v>9.7347614359147912</v>
      </c>
      <c r="M27">
        <f t="shared" si="2"/>
        <v>2003</v>
      </c>
      <c r="N27">
        <f t="shared" si="0"/>
        <v>6.32</v>
      </c>
      <c r="P27" s="2">
        <f t="shared" si="3"/>
        <v>9.7347614359147912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9.4546984846129885</v>
      </c>
      <c r="I28">
        <f>0.5*G26+0.5*G30</f>
        <v>2.0995179433162745</v>
      </c>
      <c r="J28">
        <f t="shared" si="5"/>
        <v>11.554216427929262</v>
      </c>
      <c r="M28">
        <f t="shared" si="2"/>
        <v>2004</v>
      </c>
      <c r="N28">
        <f t="shared" si="0"/>
        <v>9.19</v>
      </c>
      <c r="P28" s="2">
        <f t="shared" si="3"/>
        <v>11.554216427929262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13.400301472465664</v>
      </c>
      <c r="I29">
        <f>0.25*G26+0.75*G30</f>
        <v>1.2454752909183671</v>
      </c>
      <c r="J29">
        <f t="shared" si="5"/>
        <v>14.645776763384031</v>
      </c>
      <c r="M29">
        <f t="shared" si="2"/>
        <v>2005</v>
      </c>
      <c r="N29">
        <f t="shared" si="0"/>
        <v>11.92</v>
      </c>
      <c r="P29" s="2">
        <f t="shared" si="3"/>
        <v>14.645776763384031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LPG_Prices!AL43</f>
        <v>17.63</v>
      </c>
      <c r="F30">
        <f t="shared" si="1"/>
        <v>17.238567361479539</v>
      </c>
      <c r="G30">
        <f>E30-F30</f>
        <v>0.39143263852045962</v>
      </c>
      <c r="H30">
        <f>G30^2</f>
        <v>0.1532195104990888</v>
      </c>
      <c r="I30">
        <f>G30</f>
        <v>0.39143263852045962</v>
      </c>
      <c r="J30">
        <f t="shared" si="5"/>
        <v>17.63</v>
      </c>
      <c r="M30">
        <f t="shared" si="2"/>
        <v>2006</v>
      </c>
      <c r="N30">
        <f t="shared" si="0"/>
        <v>14.87</v>
      </c>
      <c r="O30">
        <f>E30</f>
        <v>17.63</v>
      </c>
      <c r="P30" s="2">
        <f t="shared" si="3"/>
        <v>17.63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20.962445810017869</v>
      </c>
      <c r="I31">
        <f>0.75*G30+0.25*G34</f>
        <v>2.0204342160939248E-2</v>
      </c>
      <c r="J31">
        <f t="shared" si="5"/>
        <v>20.982650152178806</v>
      </c>
      <c r="M31">
        <f t="shared" si="2"/>
        <v>2007</v>
      </c>
      <c r="N31">
        <f t="shared" si="0"/>
        <v>16.3</v>
      </c>
      <c r="P31" s="2">
        <f t="shared" si="3"/>
        <v>20.982650152178806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23.665923607382471</v>
      </c>
      <c r="I32">
        <f>0.5*G30+0.5*G34</f>
        <v>-0.35102395419858112</v>
      </c>
      <c r="J32">
        <f t="shared" si="5"/>
        <v>23.31489965318389</v>
      </c>
      <c r="M32">
        <f t="shared" si="2"/>
        <v>2008</v>
      </c>
      <c r="N32">
        <f t="shared" si="0"/>
        <v>20.72</v>
      </c>
      <c r="P32" s="2">
        <f t="shared" si="3"/>
        <v>23.31489965318389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26.954846130808441</v>
      </c>
      <c r="I33">
        <f>0.25*G30+0.75*G34</f>
        <v>-0.72225225055810149</v>
      </c>
      <c r="J33">
        <f t="shared" si="5"/>
        <v>26.232593880250342</v>
      </c>
      <c r="M33">
        <f t="shared" si="2"/>
        <v>2009</v>
      </c>
      <c r="N33">
        <f t="shared" si="0"/>
        <v>13.36</v>
      </c>
      <c r="P33" s="2">
        <f t="shared" si="3"/>
        <v>26.232593880250342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LPG_Prices!AL47</f>
        <v>18.12</v>
      </c>
      <c r="F34">
        <f>$H$3*D34+$I$3*D33</f>
        <v>19.213480546917623</v>
      </c>
      <c r="G34">
        <f>E34-F34</f>
        <v>-1.0934805469176219</v>
      </c>
      <c r="H34">
        <f>G34^2</f>
        <v>1.1956997064872614</v>
      </c>
      <c r="I34">
        <f>G34</f>
        <v>-1.0934805469176219</v>
      </c>
      <c r="J34">
        <f>F34+I34</f>
        <v>18.12</v>
      </c>
      <c r="M34">
        <f>C34</f>
        <v>2010</v>
      </c>
      <c r="N34">
        <f t="shared" si="0"/>
        <v>16.22</v>
      </c>
      <c r="O34">
        <f>E34</f>
        <v>18.12</v>
      </c>
      <c r="P34" s="2">
        <f>J34</f>
        <v>18.12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23.08977700745848</v>
      </c>
      <c r="I35">
        <f>0.75*G34+0.25*G38</f>
        <v>0.74410247521427664</v>
      </c>
      <c r="J35">
        <f t="shared" ref="J35:J42" si="7">F35+I35</f>
        <v>23.833879482672756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23.833879482672756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24.437889259844454</v>
      </c>
      <c r="I36">
        <f>0.5*G34+0.5*G38</f>
        <v>2.5816854973461751</v>
      </c>
      <c r="J36">
        <f t="shared" si="7"/>
        <v>27.019574757190629</v>
      </c>
      <c r="M36">
        <f t="shared" si="8"/>
        <v>2012</v>
      </c>
      <c r="N36">
        <f t="shared" si="0"/>
        <v>12.47</v>
      </c>
      <c r="P36" s="2">
        <f t="shared" si="9"/>
        <v>27.019574757190629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16.998398009975052</v>
      </c>
      <c r="I37">
        <f>0.25*G34+0.75*G38</f>
        <v>4.4192685194780736</v>
      </c>
      <c r="J37">
        <f t="shared" si="7"/>
        <v>21.417666529453125</v>
      </c>
      <c r="M37">
        <f t="shared" si="8"/>
        <v>2013</v>
      </c>
      <c r="N37">
        <f t="shared" si="0"/>
        <v>11.26</v>
      </c>
      <c r="P37" s="2">
        <f t="shared" si="9"/>
        <v>21.417666529453125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LPG_Prices!AL51</f>
        <v>22.05</v>
      </c>
      <c r="F38">
        <f t="shared" si="6"/>
        <v>15.793148458390029</v>
      </c>
      <c r="G38">
        <f>E38-F38</f>
        <v>6.2568515416099721</v>
      </c>
      <c r="H38">
        <f>G38^2</f>
        <v>39.148191213747083</v>
      </c>
      <c r="I38">
        <f>G38</f>
        <v>6.2568515416099721</v>
      </c>
      <c r="J38">
        <f t="shared" si="7"/>
        <v>22.05</v>
      </c>
      <c r="M38">
        <f t="shared" si="8"/>
        <v>2014</v>
      </c>
      <c r="N38">
        <f t="shared" si="0"/>
        <v>12.01</v>
      </c>
      <c r="O38">
        <f>E38</f>
        <v>22.05</v>
      </c>
      <c r="P38" s="2">
        <f t="shared" si="9"/>
        <v>22.05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15.027593600505593</v>
      </c>
      <c r="I39" s="18">
        <f>I38</f>
        <v>6.2568515416099721</v>
      </c>
      <c r="J39">
        <f t="shared" si="7"/>
        <v>21.284445142115565</v>
      </c>
      <c r="M39">
        <f t="shared" si="8"/>
        <v>2015</v>
      </c>
      <c r="N39">
        <f t="shared" si="0"/>
        <v>5.27</v>
      </c>
      <c r="P39" s="2">
        <f t="shared" si="9"/>
        <v>21.284445142115565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7.3504178443810089</v>
      </c>
      <c r="I40" s="18">
        <f t="shared" ref="I40:I42" si="10">I39</f>
        <v>6.2568515416099721</v>
      </c>
      <c r="J40">
        <f t="shared" si="7"/>
        <v>13.607269385990982</v>
      </c>
      <c r="M40">
        <f t="shared" si="8"/>
        <v>2016</v>
      </c>
      <c r="N40">
        <f t="shared" si="0"/>
        <v>5.45</v>
      </c>
      <c r="P40" s="2">
        <f t="shared" si="9"/>
        <v>13.607269385990982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8.2797510750286065</v>
      </c>
      <c r="I41" s="18">
        <f t="shared" si="10"/>
        <v>6.2568515416099721</v>
      </c>
      <c r="J41">
        <f t="shared" si="7"/>
        <v>14.536602616638579</v>
      </c>
      <c r="M41">
        <f t="shared" si="8"/>
        <v>2017</v>
      </c>
      <c r="N41">
        <f t="shared" si="0"/>
        <v>8.4499999999999993</v>
      </c>
      <c r="P41" s="2">
        <f t="shared" si="9"/>
        <v>14.536602616638579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12.12116591170415</v>
      </c>
      <c r="I42" s="18">
        <f t="shared" si="10"/>
        <v>6.2568515416099721</v>
      </c>
      <c r="J42">
        <f t="shared" si="7"/>
        <v>18.378017453314122</v>
      </c>
      <c r="M42">
        <f t="shared" si="8"/>
        <v>2018</v>
      </c>
      <c r="N42">
        <f t="shared" si="0"/>
        <v>10.130000000000001</v>
      </c>
      <c r="P42" s="2">
        <f t="shared" si="9"/>
        <v>18.378017453314122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P42"/>
  <sheetViews>
    <sheetView topLeftCell="A31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28515625" customWidth="1"/>
  </cols>
  <sheetData>
    <row r="2" spans="3:16" x14ac:dyDescent="0.2">
      <c r="K2" s="9" t="s">
        <v>35</v>
      </c>
    </row>
    <row r="3" spans="3:16" x14ac:dyDescent="0.2">
      <c r="H3" s="4">
        <v>0.38523515403868969</v>
      </c>
      <c r="I3" s="4">
        <v>0.91858569813680457</v>
      </c>
      <c r="K3">
        <v>0</v>
      </c>
    </row>
    <row r="4" spans="3:16" x14ac:dyDescent="0.2">
      <c r="H4">
        <f>SUM(H9:H38)</f>
        <v>121.0083824572576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-3.5170825431677262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10.237072710633829</v>
      </c>
      <c r="I8">
        <f>G9</f>
        <v>-3.5170825431677262</v>
      </c>
      <c r="J8">
        <f>F8+I8</f>
        <v>6.7199901674661024</v>
      </c>
      <c r="M8">
        <f t="shared" ref="M8:M33" si="2">C8</f>
        <v>1984</v>
      </c>
      <c r="N8">
        <f t="shared" si="0"/>
        <v>8.07</v>
      </c>
      <c r="P8" s="2">
        <f t="shared" ref="P8:P33" si="3">J8</f>
        <v>6.7199901674661024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LPG_Prices!AM22</f>
        <v>6.92</v>
      </c>
      <c r="F9">
        <f t="shared" si="1"/>
        <v>10.437082543167726</v>
      </c>
      <c r="G9">
        <f>E9-F9</f>
        <v>-3.5170825431677262</v>
      </c>
      <c r="H9">
        <f>G9^2</f>
        <v>12.36986961545516</v>
      </c>
      <c r="I9">
        <f>G9</f>
        <v>-3.5170825431677262</v>
      </c>
      <c r="J9">
        <f t="shared" ref="J9:J33" si="5">F9+I9</f>
        <v>6.92</v>
      </c>
      <c r="M9">
        <f t="shared" si="2"/>
        <v>1985</v>
      </c>
      <c r="N9">
        <f t="shared" si="0"/>
        <v>7.85</v>
      </c>
      <c r="O9">
        <f>E9</f>
        <v>6.92</v>
      </c>
      <c r="P9" s="2">
        <f t="shared" si="3"/>
        <v>6.92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10.354416587329624</v>
      </c>
      <c r="I10">
        <f>(0.67*G9+0.33*G12)</f>
        <v>-4.025346735792537</v>
      </c>
      <c r="J10">
        <f t="shared" si="5"/>
        <v>6.3290698515370867</v>
      </c>
      <c r="M10">
        <f t="shared" si="2"/>
        <v>1986</v>
      </c>
      <c r="N10">
        <f t="shared" si="0"/>
        <v>8.16</v>
      </c>
      <c r="P10" s="2">
        <f t="shared" si="3"/>
        <v>6.3290698515370867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10.454265279813463</v>
      </c>
      <c r="I11">
        <f>(0.33*G9+0.67*G12)</f>
        <v>-4.5490128736484019</v>
      </c>
      <c r="J11">
        <f t="shared" si="5"/>
        <v>5.9052524061650606</v>
      </c>
      <c r="M11">
        <f t="shared" si="2"/>
        <v>1987</v>
      </c>
      <c r="N11">
        <f t="shared" si="0"/>
        <v>7.68</v>
      </c>
      <c r="P11" s="2">
        <f t="shared" si="3"/>
        <v>5.9052524061650606</v>
      </c>
    </row>
    <row r="12" spans="3:16" x14ac:dyDescent="0.2">
      <c r="C12">
        <f t="shared" si="4"/>
        <v>1988</v>
      </c>
      <c r="D12">
        <f>'LPG-311'!D12</f>
        <v>7.82</v>
      </c>
      <c r="E12">
        <f>LPG_Prices!AM25</f>
        <v>5.01</v>
      </c>
      <c r="F12">
        <f t="shared" si="1"/>
        <v>10.067277066273212</v>
      </c>
      <c r="G12">
        <f>E12-F12</f>
        <v>-5.0572770662732118</v>
      </c>
      <c r="H12">
        <f>G12^2</f>
        <v>25.576051325052983</v>
      </c>
      <c r="I12">
        <f>G12</f>
        <v>-5.0572770662732118</v>
      </c>
      <c r="J12">
        <f t="shared" si="5"/>
        <v>5.01</v>
      </c>
      <c r="M12">
        <f t="shared" si="2"/>
        <v>1988</v>
      </c>
      <c r="N12">
        <f t="shared" si="0"/>
        <v>7.82</v>
      </c>
      <c r="O12">
        <f>E12</f>
        <v>5.01</v>
      </c>
      <c r="P12" s="2">
        <f t="shared" si="3"/>
        <v>5.01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9.7759727461101935</v>
      </c>
      <c r="I13">
        <f>(0.67*G12+0.33*G15)</f>
        <v>-4.2162427329996532</v>
      </c>
      <c r="J13">
        <f t="shared" si="5"/>
        <v>5.5597300131105403</v>
      </c>
      <c r="M13">
        <f t="shared" si="2"/>
        <v>1989</v>
      </c>
      <c r="N13">
        <f t="shared" si="0"/>
        <v>6.73</v>
      </c>
      <c r="P13" s="2">
        <f t="shared" si="3"/>
        <v>5.5597300131105403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9.3256006054164029</v>
      </c>
      <c r="I14">
        <f>(0.33*G12+0.67*G15)</f>
        <v>-3.3497225108390163</v>
      </c>
      <c r="J14">
        <f t="shared" si="5"/>
        <v>5.9758780945773866</v>
      </c>
      <c r="M14">
        <f t="shared" si="2"/>
        <v>1990</v>
      </c>
      <c r="N14">
        <f t="shared" si="0"/>
        <v>8.16</v>
      </c>
      <c r="P14" s="2">
        <f t="shared" si="3"/>
        <v>5.9758780945773866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LPG_Prices!AM28</f>
        <v>8.0649999999999995</v>
      </c>
      <c r="F15">
        <f t="shared" si="1"/>
        <v>10.573688177565456</v>
      </c>
      <c r="G15">
        <f>E15-F15</f>
        <v>-2.5086881775654568</v>
      </c>
      <c r="H15">
        <f>G15^2</f>
        <v>6.2935163722566934</v>
      </c>
      <c r="I15">
        <f>G15</f>
        <v>-2.5086881775654568</v>
      </c>
      <c r="J15">
        <f t="shared" si="5"/>
        <v>8.0649999999999995</v>
      </c>
      <c r="M15">
        <f t="shared" si="2"/>
        <v>1991</v>
      </c>
      <c r="N15">
        <f t="shared" si="0"/>
        <v>7.99</v>
      </c>
      <c r="O15">
        <f>E15</f>
        <v>8.0649999999999995</v>
      </c>
      <c r="P15" s="2">
        <f t="shared" si="3"/>
        <v>8.0649999999999995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10.051555212545445</v>
      </c>
      <c r="I16">
        <f>(0.67*G15+0.33*G18)</f>
        <v>-2.2102534402374308</v>
      </c>
      <c r="J16">
        <f t="shared" si="5"/>
        <v>7.8413017723080145</v>
      </c>
      <c r="M16">
        <f t="shared" si="2"/>
        <v>1992</v>
      </c>
      <c r="N16">
        <f t="shared" si="0"/>
        <v>7.04</v>
      </c>
      <c r="P16" s="2">
        <f t="shared" si="3"/>
        <v>7.8413017723080145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9.306026400148248</v>
      </c>
      <c r="I17">
        <f>(0.33*G15+0.67*G18)</f>
        <v>-1.9027752260206761</v>
      </c>
      <c r="J17">
        <f t="shared" si="5"/>
        <v>7.4032511741275719</v>
      </c>
      <c r="M17">
        <f t="shared" si="2"/>
        <v>1993</v>
      </c>
      <c r="N17">
        <f t="shared" si="0"/>
        <v>7.37</v>
      </c>
      <c r="P17" s="2">
        <f t="shared" si="3"/>
        <v>7.4032511741275719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LPG_Prices!AM31</f>
        <v>7.4</v>
      </c>
      <c r="F18">
        <f t="shared" si="1"/>
        <v>9.0043404886926499</v>
      </c>
      <c r="G18">
        <f>E18-F18</f>
        <v>-1.6043404886926496</v>
      </c>
      <c r="H18">
        <f>G18^2</f>
        <v>2.5739084036585695</v>
      </c>
      <c r="I18">
        <f>G18</f>
        <v>-1.6043404886926496</v>
      </c>
      <c r="J18">
        <f t="shared" si="5"/>
        <v>7.4</v>
      </c>
      <c r="M18">
        <f t="shared" si="2"/>
        <v>1994</v>
      </c>
      <c r="N18">
        <f t="shared" si="0"/>
        <v>5.8</v>
      </c>
      <c r="O18">
        <f>E18</f>
        <v>7.4</v>
      </c>
      <c r="P18" s="2">
        <f t="shared" si="3"/>
        <v>7.4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7.4042145294620036</v>
      </c>
      <c r="I19">
        <f>0.75*G18+0.25*G22</f>
        <v>-0.87446770380391081</v>
      </c>
      <c r="J19">
        <f t="shared" si="5"/>
        <v>6.5297468256580924</v>
      </c>
      <c r="M19">
        <f t="shared" si="2"/>
        <v>1995</v>
      </c>
      <c r="N19">
        <f t="shared" si="0"/>
        <v>5.39</v>
      </c>
      <c r="P19" s="2">
        <f t="shared" si="3"/>
        <v>6.5297468256580924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7.5014336326935025</v>
      </c>
      <c r="I20">
        <f>0.5*G18+0.5*G22</f>
        <v>-0.14459491891517207</v>
      </c>
      <c r="J20">
        <f t="shared" si="5"/>
        <v>7.3568387137783304</v>
      </c>
      <c r="M20">
        <f t="shared" si="2"/>
        <v>1996</v>
      </c>
      <c r="N20">
        <f t="shared" si="0"/>
        <v>6.62</v>
      </c>
      <c r="P20" s="2">
        <f t="shared" si="3"/>
        <v>7.3568387137783304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8.4078576520593327</v>
      </c>
      <c r="I21">
        <f>0.25*G18+0.75*G22</f>
        <v>0.58527786597356668</v>
      </c>
      <c r="J21">
        <f t="shared" si="5"/>
        <v>8.9931355180328989</v>
      </c>
      <c r="M21">
        <f t="shared" si="2"/>
        <v>1997</v>
      </c>
      <c r="N21">
        <f t="shared" si="0"/>
        <v>6.04</v>
      </c>
      <c r="P21" s="2">
        <f t="shared" si="3"/>
        <v>8.9931355180328989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LPG_Prices!AM35</f>
        <v>8.57</v>
      </c>
      <c r="F22">
        <f t="shared" si="1"/>
        <v>7.2548493491376949</v>
      </c>
      <c r="G22">
        <f>E22-F22</f>
        <v>1.3151506508623054</v>
      </c>
      <c r="H22">
        <f>G22^2</f>
        <v>1.7296212344635455</v>
      </c>
      <c r="I22">
        <f>G22</f>
        <v>1.3151506508623054</v>
      </c>
      <c r="J22">
        <f t="shared" si="5"/>
        <v>8.57</v>
      </c>
      <c r="M22">
        <f t="shared" si="2"/>
        <v>1998</v>
      </c>
      <c r="N22">
        <f t="shared" si="0"/>
        <v>4.43</v>
      </c>
      <c r="O22">
        <f>E22</f>
        <v>8.57</v>
      </c>
      <c r="P22" s="2">
        <f t="shared" si="3"/>
        <v>8.57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5.9993627644798799</v>
      </c>
      <c r="I23">
        <f>0.75*G22+0.25*G26</f>
        <v>1.8245644569678587</v>
      </c>
      <c r="J23">
        <f t="shared" si="5"/>
        <v>7.8239272214477387</v>
      </c>
      <c r="M23">
        <f t="shared" si="2"/>
        <v>1999</v>
      </c>
      <c r="N23">
        <f t="shared" si="0"/>
        <v>5.01</v>
      </c>
      <c r="P23" s="2">
        <f t="shared" si="3"/>
        <v>7.8239272214477387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7.1446663643207433</v>
      </c>
      <c r="I24">
        <f>0.5*G22+0.5*G26</f>
        <v>2.3339782630734121</v>
      </c>
      <c r="J24">
        <f t="shared" si="5"/>
        <v>9.4786446273941554</v>
      </c>
      <c r="M24">
        <f t="shared" si="2"/>
        <v>2000</v>
      </c>
      <c r="N24">
        <f t="shared" si="0"/>
        <v>6.6</v>
      </c>
      <c r="P24" s="2">
        <f t="shared" si="3"/>
        <v>9.4786446273941554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8.1968683610772501</v>
      </c>
      <c r="I25">
        <f>0.25*G22+0.75*G26</f>
        <v>2.8433920691789654</v>
      </c>
      <c r="J25">
        <f t="shared" si="5"/>
        <v>11.040260430256215</v>
      </c>
      <c r="M25">
        <f t="shared" si="2"/>
        <v>2001</v>
      </c>
      <c r="N25">
        <f t="shared" si="0"/>
        <v>5.54</v>
      </c>
      <c r="P25" s="2">
        <f t="shared" si="3"/>
        <v>11.040260430256215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LPG_Prices!AM39</f>
        <v>10.210000000000001</v>
      </c>
      <c r="F26">
        <f t="shared" si="1"/>
        <v>6.8571941247154822</v>
      </c>
      <c r="G26">
        <f>E26-F26</f>
        <v>3.3528058752845187</v>
      </c>
      <c r="H26">
        <f>G26^2</f>
        <v>11.241307237342387</v>
      </c>
      <c r="I26">
        <f>G26</f>
        <v>3.3528058752845187</v>
      </c>
      <c r="J26">
        <f t="shared" si="5"/>
        <v>10.210000000000001</v>
      </c>
      <c r="M26">
        <f t="shared" si="2"/>
        <v>2002</v>
      </c>
      <c r="N26">
        <f t="shared" si="0"/>
        <v>4.59</v>
      </c>
      <c r="O26">
        <f>E26</f>
        <v>10.210000000000001</v>
      </c>
      <c r="P26" s="2">
        <f t="shared" si="3"/>
        <v>10.210000000000001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6.6509945279724523</v>
      </c>
      <c r="I27">
        <f>0.75*G26+0.25*G30</f>
        <v>2.1276073408768825</v>
      </c>
      <c r="J27">
        <f t="shared" si="5"/>
        <v>8.7786018688493357</v>
      </c>
      <c r="M27">
        <f t="shared" si="2"/>
        <v>2003</v>
      </c>
      <c r="N27">
        <f t="shared" si="0"/>
        <v>6.32</v>
      </c>
      <c r="P27" s="2">
        <f t="shared" si="3"/>
        <v>8.7786018688493357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9.3457726778401629</v>
      </c>
      <c r="I28">
        <f>0.5*G26+0.5*G30</f>
        <v>0.90240880646924637</v>
      </c>
      <c r="J28">
        <f t="shared" si="5"/>
        <v>10.248181484309409</v>
      </c>
      <c r="M28">
        <f t="shared" si="2"/>
        <v>2004</v>
      </c>
      <c r="N28">
        <f t="shared" si="0"/>
        <v>9.19</v>
      </c>
      <c r="P28" s="2">
        <f t="shared" si="3"/>
        <v>10.248181484309409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13.033805602018415</v>
      </c>
      <c r="I29">
        <f>0.25*G26+0.75*G30</f>
        <v>-0.32278972793838978</v>
      </c>
      <c r="J29">
        <f t="shared" si="5"/>
        <v>12.711015874080026</v>
      </c>
      <c r="M29">
        <f t="shared" si="2"/>
        <v>2005</v>
      </c>
      <c r="N29">
        <f t="shared" si="0"/>
        <v>11.92</v>
      </c>
      <c r="P29" s="2">
        <f t="shared" si="3"/>
        <v>12.711015874080026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LPG_Prices!AM43</f>
        <v>15.13</v>
      </c>
      <c r="F30">
        <f t="shared" si="1"/>
        <v>16.677988262346027</v>
      </c>
      <c r="G30">
        <f>E30-F30</f>
        <v>-1.5479882623460259</v>
      </c>
      <c r="H30">
        <f>G30^2</f>
        <v>2.3962676603610689</v>
      </c>
      <c r="I30">
        <f>G30</f>
        <v>-1.5479882623460259</v>
      </c>
      <c r="J30">
        <f t="shared" si="5"/>
        <v>15.13</v>
      </c>
      <c r="M30">
        <f t="shared" si="2"/>
        <v>2006</v>
      </c>
      <c r="N30">
        <f t="shared" si="0"/>
        <v>14.87</v>
      </c>
      <c r="O30">
        <f>E30</f>
        <v>15.13</v>
      </c>
      <c r="P30" s="2">
        <f t="shared" si="3"/>
        <v>15.13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19.938702342124927</v>
      </c>
      <c r="I31">
        <f>0.75*G30+0.25*G34</f>
        <v>-1.0636959781633331</v>
      </c>
      <c r="J31">
        <f t="shared" si="5"/>
        <v>18.875006363961592</v>
      </c>
      <c r="M31">
        <f t="shared" si="2"/>
        <v>2007</v>
      </c>
      <c r="N31">
        <f t="shared" si="0"/>
        <v>16.3</v>
      </c>
      <c r="P31" s="2">
        <f t="shared" si="3"/>
        <v>18.875006363961592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22.955019271311567</v>
      </c>
      <c r="I32">
        <f>0.5*G30+0.5*G34</f>
        <v>-0.57940369398064018</v>
      </c>
      <c r="J32">
        <f t="shared" si="5"/>
        <v>22.375615577330926</v>
      </c>
      <c r="M32">
        <f t="shared" si="2"/>
        <v>2008</v>
      </c>
      <c r="N32">
        <f t="shared" si="0"/>
        <v>20.72</v>
      </c>
      <c r="P32" s="2">
        <f t="shared" si="3"/>
        <v>22.375615577330926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24.179837323351485</v>
      </c>
      <c r="I33">
        <f>0.25*G30+0.75*G34</f>
        <v>-9.5111409797947299E-2</v>
      </c>
      <c r="J33">
        <f t="shared" si="5"/>
        <v>24.084725913553537</v>
      </c>
      <c r="M33">
        <f t="shared" si="2"/>
        <v>2009</v>
      </c>
      <c r="N33">
        <f t="shared" si="0"/>
        <v>13.36</v>
      </c>
      <c r="P33" s="2">
        <f t="shared" si="3"/>
        <v>24.084725913553537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LPG_Prices!AM47</f>
        <v>18.91</v>
      </c>
      <c r="F34">
        <f>$H$3*D34+$I$3*D33</f>
        <v>18.520819125615255</v>
      </c>
      <c r="G34">
        <f>E34-F34</f>
        <v>0.38918087438474558</v>
      </c>
      <c r="H34">
        <f>G34^2</f>
        <v>0.15146175298687511</v>
      </c>
      <c r="I34">
        <f>G34</f>
        <v>0.38918087438474558</v>
      </c>
      <c r="J34">
        <f>F34+I34</f>
        <v>18.91</v>
      </c>
      <c r="M34">
        <f>C34</f>
        <v>2010</v>
      </c>
      <c r="N34">
        <f t="shared" si="0"/>
        <v>16.22</v>
      </c>
      <c r="O34">
        <f>E34</f>
        <v>18.91</v>
      </c>
      <c r="P34" s="2">
        <f>J34</f>
        <v>18.91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22.107209755842852</v>
      </c>
      <c r="I35">
        <f>0.75*G34+0.25*G38</f>
        <v>2.2068983655322882</v>
      </c>
      <c r="J35">
        <f t="shared" ref="J35:J42" si="7">F35+I35</f>
        <v>24.314108121375142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24.314108121375142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21.990620783002075</v>
      </c>
      <c r="I36">
        <f>0.5*G34+0.5*G38</f>
        <v>4.0246158566798309</v>
      </c>
      <c r="J36">
        <f t="shared" si="7"/>
        <v>26.015236639681905</v>
      </c>
      <c r="M36">
        <f t="shared" si="8"/>
        <v>2012</v>
      </c>
      <c r="N36">
        <f t="shared" si="0"/>
        <v>12.47</v>
      </c>
      <c r="P36" s="2">
        <f t="shared" si="9"/>
        <v>26.015236639681905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15.7925114902416</v>
      </c>
      <c r="I37">
        <f>0.25*G34+0.75*G38</f>
        <v>5.8423333478273731</v>
      </c>
      <c r="J37">
        <f t="shared" si="7"/>
        <v>21.634844838068972</v>
      </c>
      <c r="M37">
        <f t="shared" si="8"/>
        <v>2013</v>
      </c>
      <c r="N37">
        <f t="shared" si="0"/>
        <v>11.26</v>
      </c>
      <c r="P37" s="2">
        <f t="shared" si="9"/>
        <v>21.634844838068972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LPG_Prices!AM51</f>
        <v>22.63</v>
      </c>
      <c r="F38">
        <f t="shared" si="6"/>
        <v>14.969949161025083</v>
      </c>
      <c r="G38">
        <f>E38-F38</f>
        <v>7.6600508389749162</v>
      </c>
      <c r="H38">
        <f>G38^2</f>
        <v>58.676378855680319</v>
      </c>
      <c r="I38">
        <f>G38</f>
        <v>7.6600508389749162</v>
      </c>
      <c r="J38">
        <f t="shared" si="7"/>
        <v>22.63</v>
      </c>
      <c r="M38">
        <f t="shared" si="8"/>
        <v>2014</v>
      </c>
      <c r="N38">
        <f t="shared" si="0"/>
        <v>12.01</v>
      </c>
      <c r="O38">
        <f>E38</f>
        <v>22.63</v>
      </c>
      <c r="P38" s="2">
        <f t="shared" si="9"/>
        <v>22.63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13.062403496406917</v>
      </c>
      <c r="I39" s="18">
        <f>I38</f>
        <v>7.6600508389749162</v>
      </c>
      <c r="J39">
        <f t="shared" si="7"/>
        <v>20.722454335381833</v>
      </c>
      <c r="M39">
        <f t="shared" si="8"/>
        <v>2015</v>
      </c>
      <c r="N39">
        <f t="shared" si="0"/>
        <v>5.27</v>
      </c>
      <c r="P39" s="2">
        <f t="shared" si="9"/>
        <v>20.722454335381833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6.940478218691819</v>
      </c>
      <c r="I40" s="18">
        <f t="shared" ref="I40:I42" si="10">I39</f>
        <v>7.6600508389749162</v>
      </c>
      <c r="J40">
        <f t="shared" si="7"/>
        <v>14.600529057666735</v>
      </c>
      <c r="M40">
        <f t="shared" si="8"/>
        <v>2016</v>
      </c>
      <c r="N40">
        <f t="shared" si="0"/>
        <v>5.45</v>
      </c>
      <c r="P40" s="2">
        <f t="shared" si="9"/>
        <v>14.600529057666735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8.261529106472512</v>
      </c>
      <c r="I41" s="18">
        <f t="shared" si="10"/>
        <v>7.6600508389749162</v>
      </c>
      <c r="J41">
        <f t="shared" si="7"/>
        <v>15.921579945447428</v>
      </c>
      <c r="M41">
        <f t="shared" si="8"/>
        <v>2017</v>
      </c>
      <c r="N41">
        <f t="shared" si="0"/>
        <v>8.4499999999999993</v>
      </c>
      <c r="P41" s="2">
        <f t="shared" si="9"/>
        <v>15.921579945447428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11.664481259667925</v>
      </c>
      <c r="I42" s="18">
        <f t="shared" si="10"/>
        <v>7.6600508389749162</v>
      </c>
      <c r="J42">
        <f t="shared" si="7"/>
        <v>19.324532098642841</v>
      </c>
      <c r="M42">
        <f t="shared" si="8"/>
        <v>2018</v>
      </c>
      <c r="N42">
        <f t="shared" si="0"/>
        <v>10.130000000000001</v>
      </c>
      <c r="P42" s="2">
        <f t="shared" si="9"/>
        <v>19.324532098642841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9.28515625" customWidth="1"/>
  </cols>
  <sheetData>
    <row r="2" spans="3:16" x14ac:dyDescent="0.2">
      <c r="K2" s="9" t="s">
        <v>35</v>
      </c>
    </row>
    <row r="3" spans="3:16" x14ac:dyDescent="0.2">
      <c r="H3" s="4">
        <v>0.46725048911602757</v>
      </c>
      <c r="I3" s="4">
        <v>0.66111083586407193</v>
      </c>
      <c r="K3">
        <v>0</v>
      </c>
    </row>
    <row r="4" spans="3:16" x14ac:dyDescent="0.2">
      <c r="H4">
        <f>SUM(H9:H38)</f>
        <v>78.478922539540008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-2.5330807849838779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8.9009315334715406</v>
      </c>
      <c r="I8">
        <f>G9</f>
        <v>-2.5330807849838779</v>
      </c>
      <c r="J8">
        <f>F8+I8</f>
        <v>6.3678507484876627</v>
      </c>
      <c r="M8">
        <f t="shared" ref="M8:M33" si="2">C8</f>
        <v>1984</v>
      </c>
      <c r="N8">
        <f t="shared" si="0"/>
        <v>8.07</v>
      </c>
      <c r="P8" s="2">
        <f t="shared" ref="P8:P33" si="3">J8</f>
        <v>6.3678507484876627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LPG_Prices!AN22</f>
        <v>6.47</v>
      </c>
      <c r="F9">
        <f t="shared" si="1"/>
        <v>9.0030807849838776</v>
      </c>
      <c r="G9">
        <f>E9-F9</f>
        <v>-2.5330807849838779</v>
      </c>
      <c r="H9">
        <f>G9^2</f>
        <v>6.4164982632545389</v>
      </c>
      <c r="I9">
        <f>G9</f>
        <v>-2.5330807849838779</v>
      </c>
      <c r="J9">
        <f t="shared" ref="J9:J33" si="5">F9+I9</f>
        <v>6.47</v>
      </c>
      <c r="M9">
        <f t="shared" si="2"/>
        <v>1985</v>
      </c>
      <c r="N9">
        <f t="shared" si="0"/>
        <v>7.85</v>
      </c>
      <c r="O9">
        <f>E9</f>
        <v>6.47</v>
      </c>
      <c r="P9" s="2">
        <f t="shared" si="3"/>
        <v>6.47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9.0024840527197494</v>
      </c>
      <c r="I10">
        <f>(0.67*G9+0.33*G12)</f>
        <v>-2.9713700405659225</v>
      </c>
      <c r="J10">
        <f t="shared" si="5"/>
        <v>6.0311140121538269</v>
      </c>
      <c r="M10">
        <f t="shared" si="2"/>
        <v>1986</v>
      </c>
      <c r="N10">
        <f t="shared" si="0"/>
        <v>8.16</v>
      </c>
      <c r="P10" s="2">
        <f t="shared" si="3"/>
        <v>6.0311140121538269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8.9831481770619188</v>
      </c>
      <c r="I11">
        <f>(0.33*G9+0.67*G12)</f>
        <v>-3.4229407887413625</v>
      </c>
      <c r="J11">
        <f t="shared" si="5"/>
        <v>5.5602073883205563</v>
      </c>
      <c r="M11">
        <f t="shared" si="2"/>
        <v>1987</v>
      </c>
      <c r="N11">
        <f t="shared" si="0"/>
        <v>7.68</v>
      </c>
      <c r="P11" s="2">
        <f t="shared" si="3"/>
        <v>5.5602073883205563</v>
      </c>
    </row>
    <row r="12" spans="3:16" x14ac:dyDescent="0.2">
      <c r="C12">
        <f t="shared" si="4"/>
        <v>1988</v>
      </c>
      <c r="D12">
        <f>'LPG-311'!D12</f>
        <v>7.82</v>
      </c>
      <c r="E12">
        <f>LPG_Prices!AN25</f>
        <v>4.87</v>
      </c>
      <c r="F12">
        <f t="shared" si="1"/>
        <v>8.7312300443234072</v>
      </c>
      <c r="G12">
        <f>E12-F12</f>
        <v>-3.8612300443234071</v>
      </c>
      <c r="H12">
        <f>G12^2</f>
        <v>14.909097455185741</v>
      </c>
      <c r="I12">
        <f>G12</f>
        <v>-3.8612300443234071</v>
      </c>
      <c r="J12">
        <f t="shared" si="5"/>
        <v>4.87</v>
      </c>
      <c r="M12">
        <f t="shared" si="2"/>
        <v>1988</v>
      </c>
      <c r="N12">
        <f t="shared" si="0"/>
        <v>7.82</v>
      </c>
      <c r="O12">
        <f>E12</f>
        <v>4.87</v>
      </c>
      <c r="P12" s="2">
        <f t="shared" si="3"/>
        <v>4.87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8.3144825282079076</v>
      </c>
      <c r="I13">
        <f>(0.67*G12+0.33*G15)</f>
        <v>-3.8733627531636854</v>
      </c>
      <c r="J13">
        <f t="shared" si="5"/>
        <v>4.4411197750442222</v>
      </c>
      <c r="M13">
        <f t="shared" si="2"/>
        <v>1989</v>
      </c>
      <c r="N13">
        <f t="shared" si="0"/>
        <v>6.73</v>
      </c>
      <c r="P13" s="2">
        <f t="shared" si="3"/>
        <v>4.4411197750442222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8.2620399165519895</v>
      </c>
      <c r="I14">
        <f>(0.33*G12+0.67*G15)</f>
        <v>-3.8858631198476083</v>
      </c>
      <c r="J14">
        <f t="shared" si="5"/>
        <v>4.3761767967043816</v>
      </c>
      <c r="M14">
        <f t="shared" si="2"/>
        <v>1990</v>
      </c>
      <c r="N14">
        <f t="shared" si="0"/>
        <v>8.16</v>
      </c>
      <c r="P14" s="2">
        <f t="shared" si="3"/>
        <v>4.3761767967043816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LPG_Prices!AN28</f>
        <v>5.23</v>
      </c>
      <c r="F15">
        <f t="shared" si="1"/>
        <v>9.1279958286878866</v>
      </c>
      <c r="G15">
        <f>E15-F15</f>
        <v>-3.8979958286878862</v>
      </c>
      <c r="H15">
        <f>G15^2</f>
        <v>15.19437148046816</v>
      </c>
      <c r="I15">
        <f>G15</f>
        <v>-3.8979958286878862</v>
      </c>
      <c r="J15">
        <f t="shared" si="5"/>
        <v>5.23</v>
      </c>
      <c r="M15">
        <f t="shared" si="2"/>
        <v>1991</v>
      </c>
      <c r="N15">
        <f t="shared" si="0"/>
        <v>7.99</v>
      </c>
      <c r="O15">
        <f>E15</f>
        <v>5.23</v>
      </c>
      <c r="P15" s="2">
        <f t="shared" si="3"/>
        <v>5.23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8.5717190219307682</v>
      </c>
      <c r="I16">
        <f>(0.67*G15+0.33*G18)</f>
        <v>-2.8038623052939697</v>
      </c>
      <c r="J16">
        <f t="shared" si="5"/>
        <v>5.767856716636798</v>
      </c>
      <c r="M16">
        <f t="shared" si="2"/>
        <v>1992</v>
      </c>
      <c r="N16">
        <f t="shared" si="0"/>
        <v>7.04</v>
      </c>
      <c r="P16" s="2">
        <f t="shared" si="3"/>
        <v>5.767856716636798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8.0978563892681894</v>
      </c>
      <c r="I17">
        <f>(0.33*G15+0.67*G18)</f>
        <v>-1.6765732205850861</v>
      </c>
      <c r="J17">
        <f t="shared" si="5"/>
        <v>6.4212831686831038</v>
      </c>
      <c r="M17">
        <f t="shared" si="2"/>
        <v>1993</v>
      </c>
      <c r="N17">
        <f t="shared" si="0"/>
        <v>7.37</v>
      </c>
      <c r="P17" s="2">
        <f t="shared" si="3"/>
        <v>6.4212831686831038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LPG_Prices!AN31</f>
        <v>7</v>
      </c>
      <c r="F18">
        <f t="shared" si="1"/>
        <v>7.5824396971911696</v>
      </c>
      <c r="G18">
        <f>E18-F18</f>
        <v>-0.58243969719116961</v>
      </c>
      <c r="H18">
        <f>G18^2</f>
        <v>0.33923600086414135</v>
      </c>
      <c r="I18">
        <f>G18</f>
        <v>-0.58243969719116961</v>
      </c>
      <c r="J18">
        <f t="shared" si="5"/>
        <v>7</v>
      </c>
      <c r="M18">
        <f t="shared" si="2"/>
        <v>1994</v>
      </c>
      <c r="N18">
        <f t="shared" si="0"/>
        <v>5.8</v>
      </c>
      <c r="O18">
        <f>E18</f>
        <v>7</v>
      </c>
      <c r="P18" s="2">
        <f t="shared" si="3"/>
        <v>7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6.3529229843470052</v>
      </c>
      <c r="I19">
        <f>0.75*G18+0.25*G22</f>
        <v>-7.7587051744126168E-2</v>
      </c>
      <c r="J19">
        <f t="shared" si="5"/>
        <v>6.2753359326028786</v>
      </c>
      <c r="M19">
        <f t="shared" si="2"/>
        <v>1995</v>
      </c>
      <c r="N19">
        <f t="shared" si="0"/>
        <v>5.39</v>
      </c>
      <c r="P19" s="2">
        <f t="shared" si="3"/>
        <v>6.2753359326028786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6.6565856432554504</v>
      </c>
      <c r="I20">
        <f>0.5*G18+0.5*G22</f>
        <v>0.42726559370291728</v>
      </c>
      <c r="J20">
        <f t="shared" si="5"/>
        <v>7.0838512369583677</v>
      </c>
      <c r="M20">
        <f t="shared" si="2"/>
        <v>1996</v>
      </c>
      <c r="N20">
        <f t="shared" si="0"/>
        <v>6.62</v>
      </c>
      <c r="P20" s="2">
        <f t="shared" si="3"/>
        <v>7.0838512369583677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7.1987466876809627</v>
      </c>
      <c r="I21">
        <f>0.25*G18+0.75*G22</f>
        <v>0.93211823914996073</v>
      </c>
      <c r="J21">
        <f t="shared" si="5"/>
        <v>8.1308649268309239</v>
      </c>
      <c r="M21">
        <f t="shared" si="2"/>
        <v>1997</v>
      </c>
      <c r="N21">
        <f t="shared" si="0"/>
        <v>6.04</v>
      </c>
      <c r="P21" s="2">
        <f t="shared" si="3"/>
        <v>8.1308649268309239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LPG_Prices!AN35</f>
        <v>7.5</v>
      </c>
      <c r="F22">
        <f t="shared" si="1"/>
        <v>6.0630291154029958</v>
      </c>
      <c r="G22">
        <f>E22-F22</f>
        <v>1.4369708845970042</v>
      </c>
      <c r="H22">
        <f>G22^2</f>
        <v>2.0648853231794968</v>
      </c>
      <c r="I22">
        <f>G22</f>
        <v>1.4369708845970042</v>
      </c>
      <c r="J22">
        <f t="shared" si="5"/>
        <v>7.5</v>
      </c>
      <c r="M22">
        <f t="shared" si="2"/>
        <v>1998</v>
      </c>
      <c r="N22">
        <f t="shared" si="0"/>
        <v>4.43</v>
      </c>
      <c r="O22">
        <f>E22</f>
        <v>7.5</v>
      </c>
      <c r="P22" s="2">
        <f t="shared" si="3"/>
        <v>7.5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5.2696459533491362</v>
      </c>
      <c r="I23">
        <f>0.75*G22+0.25*G26</f>
        <v>1.8709197195153719</v>
      </c>
      <c r="J23">
        <f t="shared" si="5"/>
        <v>7.1405656728645077</v>
      </c>
      <c r="M23">
        <f t="shared" si="2"/>
        <v>1999</v>
      </c>
      <c r="N23">
        <f t="shared" si="0"/>
        <v>5.01</v>
      </c>
      <c r="P23" s="2">
        <f t="shared" si="3"/>
        <v>7.1405656728645077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6.3960185158447818</v>
      </c>
      <c r="I24">
        <f>0.5*G22+0.5*G26</f>
        <v>2.3048685544337397</v>
      </c>
      <c r="J24">
        <f t="shared" si="5"/>
        <v>8.7008870702785224</v>
      </c>
      <c r="M24">
        <f t="shared" si="2"/>
        <v>2000</v>
      </c>
      <c r="N24">
        <f t="shared" si="0"/>
        <v>6.6</v>
      </c>
      <c r="P24" s="2">
        <f t="shared" si="3"/>
        <v>8.7008870702785224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6.9518992264056676</v>
      </c>
      <c r="I25">
        <f>0.25*G22+0.75*G26</f>
        <v>2.7388173893521075</v>
      </c>
      <c r="J25">
        <f t="shared" si="5"/>
        <v>9.6907166157577755</v>
      </c>
      <c r="M25">
        <f t="shared" si="2"/>
        <v>2001</v>
      </c>
      <c r="N25">
        <f t="shared" si="0"/>
        <v>5.54</v>
      </c>
      <c r="P25" s="2">
        <f t="shared" si="3"/>
        <v>9.6907166157577755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LPG_Prices!AN39</f>
        <v>8.98</v>
      </c>
      <c r="F26">
        <f t="shared" si="1"/>
        <v>5.8072337757295251</v>
      </c>
      <c r="G26">
        <f>E26-F26</f>
        <v>3.1727662242704753</v>
      </c>
      <c r="H26">
        <f>G26^2</f>
        <v>10.066445513871528</v>
      </c>
      <c r="I26">
        <f>G26</f>
        <v>3.1727662242704753</v>
      </c>
      <c r="J26">
        <f t="shared" si="5"/>
        <v>8.98</v>
      </c>
      <c r="M26">
        <f t="shared" si="2"/>
        <v>2002</v>
      </c>
      <c r="N26">
        <f t="shared" si="0"/>
        <v>4.59</v>
      </c>
      <c r="O26">
        <f>E26</f>
        <v>8.98</v>
      </c>
      <c r="P26" s="2">
        <f t="shared" si="3"/>
        <v>8.98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5.9875218278293847</v>
      </c>
      <c r="I27">
        <f>0.75*G26+0.25*G30</f>
        <v>2.3224606840390893</v>
      </c>
      <c r="J27">
        <f t="shared" si="5"/>
        <v>8.3099825118684745</v>
      </c>
      <c r="M27">
        <f t="shared" si="2"/>
        <v>2003</v>
      </c>
      <c r="N27">
        <f t="shared" si="0"/>
        <v>6.32</v>
      </c>
      <c r="P27" s="2">
        <f t="shared" si="3"/>
        <v>8.3099825118684745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8.4722524776372268</v>
      </c>
      <c r="I28">
        <f>0.5*G26+0.5*G30</f>
        <v>1.4721551438077034</v>
      </c>
      <c r="J28">
        <f t="shared" si="5"/>
        <v>9.9444076214449311</v>
      </c>
      <c r="M28">
        <f t="shared" si="2"/>
        <v>2004</v>
      </c>
      <c r="N28">
        <f t="shared" si="0"/>
        <v>9.19</v>
      </c>
      <c r="P28" s="2">
        <f t="shared" si="3"/>
        <v>9.9444076214449311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11.64523441185387</v>
      </c>
      <c r="I29">
        <f>0.25*G26+0.75*G30</f>
        <v>0.62184960357631747</v>
      </c>
      <c r="J29">
        <f t="shared" si="5"/>
        <v>12.267084015430187</v>
      </c>
      <c r="M29">
        <f t="shared" si="2"/>
        <v>2005</v>
      </c>
      <c r="N29">
        <f t="shared" si="0"/>
        <v>11.92</v>
      </c>
      <c r="P29" s="2">
        <f t="shared" si="3"/>
        <v>12.267084015430187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LPG_Prices!AN43</f>
        <v>14.6</v>
      </c>
      <c r="F30">
        <f t="shared" si="1"/>
        <v>14.828455936655068</v>
      </c>
      <c r="G30">
        <f>E30-F30</f>
        <v>-0.22845593665506847</v>
      </c>
      <c r="H30">
        <f>G30^2</f>
        <v>5.2192114992944655E-2</v>
      </c>
      <c r="I30">
        <f>G30</f>
        <v>-0.22845593665506847</v>
      </c>
      <c r="J30">
        <f t="shared" si="5"/>
        <v>14.6</v>
      </c>
      <c r="M30">
        <f t="shared" si="2"/>
        <v>2006</v>
      </c>
      <c r="N30">
        <f t="shared" si="0"/>
        <v>14.87</v>
      </c>
      <c r="O30">
        <f>E30</f>
        <v>14.6</v>
      </c>
      <c r="P30" s="2">
        <f t="shared" si="3"/>
        <v>14.6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17.446901101889999</v>
      </c>
      <c r="I31">
        <f>0.75*G30+0.25*G34</f>
        <v>-0.14165287764279233</v>
      </c>
      <c r="J31">
        <f t="shared" si="5"/>
        <v>17.305248224247208</v>
      </c>
      <c r="M31">
        <f t="shared" si="2"/>
        <v>2007</v>
      </c>
      <c r="N31">
        <f t="shared" si="0"/>
        <v>16.3</v>
      </c>
      <c r="P31" s="2">
        <f t="shared" si="3"/>
        <v>17.305248224247208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20.457536759068461</v>
      </c>
      <c r="I32">
        <f>0.5*G30+0.5*G34</f>
        <v>-5.4849818630516189E-2</v>
      </c>
      <c r="J32">
        <f t="shared" si="5"/>
        <v>20.402686940437945</v>
      </c>
      <c r="M32">
        <f t="shared" si="2"/>
        <v>2008</v>
      </c>
      <c r="N32">
        <f t="shared" si="0"/>
        <v>20.72</v>
      </c>
      <c r="P32" s="2">
        <f t="shared" si="3"/>
        <v>20.402686940437945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19.940683053693697</v>
      </c>
      <c r="I33">
        <f>0.25*G30+0.75*G34</f>
        <v>3.1953240381759951E-2</v>
      </c>
      <c r="J33">
        <f t="shared" si="5"/>
        <v>19.972636294075457</v>
      </c>
      <c r="M33">
        <f t="shared" si="2"/>
        <v>2009</v>
      </c>
      <c r="N33">
        <f t="shared" si="0"/>
        <v>13.36</v>
      </c>
      <c r="P33" s="2">
        <f t="shared" si="3"/>
        <v>19.972636294075457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LPG_Prices!AN47</f>
        <v>16.53</v>
      </c>
      <c r="F34">
        <f>$H$3*D34+$I$3*D33</f>
        <v>16.411243700605965</v>
      </c>
      <c r="G34">
        <f>E34-F34</f>
        <v>0.11875629939403609</v>
      </c>
      <c r="H34">
        <f>G34^2</f>
        <v>1.4103058645765937E-2</v>
      </c>
      <c r="I34">
        <f>G34</f>
        <v>0.11875629939403609</v>
      </c>
      <c r="J34">
        <f>F34+I34</f>
        <v>16.53</v>
      </c>
      <c r="M34">
        <f>C34</f>
        <v>2010</v>
      </c>
      <c r="N34">
        <f t="shared" si="0"/>
        <v>16.22</v>
      </c>
      <c r="O34">
        <f>E34</f>
        <v>16.53</v>
      </c>
      <c r="P34" s="2">
        <f>J34</f>
        <v>16.53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19.465474409076123</v>
      </c>
      <c r="I35">
        <f>0.75*G34+0.25*G38</f>
        <v>1.4451206280172917</v>
      </c>
      <c r="J35">
        <f t="shared" ref="J35:J42" si="7">F35+I35</f>
        <v>20.910595037093415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20.910595037093415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18.195997338293651</v>
      </c>
      <c r="I36">
        <f>0.5*G34+0.5*G38</f>
        <v>2.7714849566405473</v>
      </c>
      <c r="J36">
        <f t="shared" si="7"/>
        <v>20.9674822949342</v>
      </c>
      <c r="M36">
        <f t="shared" si="8"/>
        <v>2012</v>
      </c>
      <c r="N36">
        <f t="shared" si="0"/>
        <v>12.47</v>
      </c>
      <c r="P36" s="2">
        <f t="shared" si="9"/>
        <v>20.9674822949342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13.505292630671448</v>
      </c>
      <c r="I37">
        <f>0.25*G34+0.75*G38</f>
        <v>4.0978492852638029</v>
      </c>
      <c r="J37">
        <f t="shared" si="7"/>
        <v>17.60314191593525</v>
      </c>
      <c r="M37">
        <f t="shared" si="8"/>
        <v>2013</v>
      </c>
      <c r="N37">
        <f t="shared" si="0"/>
        <v>11.26</v>
      </c>
      <c r="P37" s="2">
        <f t="shared" si="9"/>
        <v>17.60314191593525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LPG_Prices!AN51</f>
        <v>18.48</v>
      </c>
      <c r="F38">
        <f t="shared" si="6"/>
        <v>13.055786386112942</v>
      </c>
      <c r="G38">
        <f>E38-F38</f>
        <v>5.4242136138870585</v>
      </c>
      <c r="H38">
        <f>G38^2</f>
        <v>29.422093329077704</v>
      </c>
      <c r="I38">
        <f>G38</f>
        <v>5.4242136138870585</v>
      </c>
      <c r="J38">
        <f t="shared" si="7"/>
        <v>18.48</v>
      </c>
      <c r="M38">
        <f t="shared" si="8"/>
        <v>2014</v>
      </c>
      <c r="N38">
        <f t="shared" si="0"/>
        <v>12.01</v>
      </c>
      <c r="O38">
        <f>E38</f>
        <v>18.48</v>
      </c>
      <c r="P38" s="2">
        <f t="shared" si="9"/>
        <v>18.48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10.402351216368968</v>
      </c>
      <c r="I39" s="18">
        <f>I38</f>
        <v>5.4242136138870585</v>
      </c>
      <c r="J39">
        <f t="shared" si="7"/>
        <v>15.826564830256027</v>
      </c>
      <c r="M39">
        <f t="shared" si="8"/>
        <v>2015</v>
      </c>
      <c r="N39">
        <f t="shared" si="0"/>
        <v>5.27</v>
      </c>
      <c r="P39" s="2">
        <f t="shared" si="9"/>
        <v>15.826564830256027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6.0305692706860086</v>
      </c>
      <c r="I40" s="18">
        <f t="shared" ref="I40:I42" si="10">I39</f>
        <v>5.4242136138870585</v>
      </c>
      <c r="J40">
        <f t="shared" si="7"/>
        <v>11.454782884573067</v>
      </c>
      <c r="M40">
        <f t="shared" si="8"/>
        <v>2016</v>
      </c>
      <c r="N40">
        <f t="shared" si="0"/>
        <v>5.45</v>
      </c>
      <c r="P40" s="2">
        <f t="shared" si="9"/>
        <v>11.454782884573067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7.5513206884896249</v>
      </c>
      <c r="I41" s="18">
        <f t="shared" si="10"/>
        <v>5.4242136138870585</v>
      </c>
      <c r="J41">
        <f t="shared" si="7"/>
        <v>12.975534302376683</v>
      </c>
      <c r="M41">
        <f t="shared" si="8"/>
        <v>2017</v>
      </c>
      <c r="N41">
        <f t="shared" si="0"/>
        <v>8.4499999999999993</v>
      </c>
      <c r="P41" s="2">
        <f t="shared" si="9"/>
        <v>12.975534302376683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10.319634017796767</v>
      </c>
      <c r="I42" s="18">
        <f t="shared" si="10"/>
        <v>5.4242136138870585</v>
      </c>
      <c r="J42">
        <f t="shared" si="7"/>
        <v>15.743847631683826</v>
      </c>
      <c r="M42">
        <f t="shared" si="8"/>
        <v>2018</v>
      </c>
      <c r="N42">
        <f t="shared" si="0"/>
        <v>10.130000000000001</v>
      </c>
      <c r="P42" s="2">
        <f t="shared" si="9"/>
        <v>15.743847631683826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42578125" customWidth="1"/>
  </cols>
  <sheetData>
    <row r="2" spans="3:16" x14ac:dyDescent="0.2">
      <c r="K2" s="9" t="s">
        <v>35</v>
      </c>
    </row>
    <row r="3" spans="3:16" x14ac:dyDescent="0.2">
      <c r="H3" s="4">
        <v>0.35360089784936394</v>
      </c>
      <c r="I3" s="4">
        <v>1.0723243857302245</v>
      </c>
      <c r="K3">
        <v>0</v>
      </c>
    </row>
    <row r="4" spans="3:16" x14ac:dyDescent="0.2">
      <c r="H4">
        <f>SUM(H9:H38)</f>
        <v>87.322465453402316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-2.579424840960419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11.17479647891091</v>
      </c>
      <c r="I8">
        <f>G9</f>
        <v>-2.579424840960419</v>
      </c>
      <c r="J8">
        <f>F8+I8</f>
        <v>8.5953716379504908</v>
      </c>
      <c r="M8">
        <f t="shared" ref="M8:M33" si="2">C8</f>
        <v>1984</v>
      </c>
      <c r="N8">
        <f t="shared" si="0"/>
        <v>8.07</v>
      </c>
      <c r="P8" s="2">
        <f t="shared" ref="P8:P33" si="3">J8</f>
        <v>8.5953716379504908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LPG_Prices!AO22</f>
        <v>8.85</v>
      </c>
      <c r="F9">
        <f t="shared" si="1"/>
        <v>11.429424840960419</v>
      </c>
      <c r="G9">
        <f>E9-F9</f>
        <v>-2.579424840960419</v>
      </c>
      <c r="H9">
        <f>G9^2</f>
        <v>6.6534325101636833</v>
      </c>
      <c r="I9">
        <f>G9</f>
        <v>-2.579424840960419</v>
      </c>
      <c r="J9">
        <f t="shared" ref="J9:J33" si="5">F9+I9</f>
        <v>8.85</v>
      </c>
      <c r="M9">
        <f t="shared" si="2"/>
        <v>1985</v>
      </c>
      <c r="N9">
        <f t="shared" si="0"/>
        <v>7.85</v>
      </c>
      <c r="O9">
        <f>E9</f>
        <v>8.85</v>
      </c>
      <c r="P9" s="2">
        <f t="shared" si="3"/>
        <v>8.85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11.303129754433073</v>
      </c>
      <c r="I10">
        <f>(0.67*G9+0.33*G12)</f>
        <v>-3.2563160436282299</v>
      </c>
      <c r="J10">
        <f t="shared" si="5"/>
        <v>8.0468137108048428</v>
      </c>
      <c r="M10">
        <f t="shared" si="2"/>
        <v>1986</v>
      </c>
      <c r="N10">
        <f t="shared" si="0"/>
        <v>8.16</v>
      </c>
      <c r="P10" s="2">
        <f t="shared" si="3"/>
        <v>8.0468137108048428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11.465821883041748</v>
      </c>
      <c r="I11">
        <f>(0.33*G9+0.67*G12)</f>
        <v>-3.953719100922338</v>
      </c>
      <c r="J11">
        <f t="shared" si="5"/>
        <v>7.5121027821194097</v>
      </c>
      <c r="M11">
        <f t="shared" si="2"/>
        <v>1987</v>
      </c>
      <c r="N11">
        <f t="shared" si="0"/>
        <v>7.68</v>
      </c>
      <c r="P11" s="2">
        <f t="shared" si="3"/>
        <v>7.5121027821194097</v>
      </c>
    </row>
    <row r="12" spans="3:16" x14ac:dyDescent="0.2">
      <c r="C12">
        <f t="shared" si="4"/>
        <v>1988</v>
      </c>
      <c r="D12">
        <f>'LPG-311'!D12</f>
        <v>7.82</v>
      </c>
      <c r="E12">
        <f>LPG_Prices!AO25</f>
        <v>6.37</v>
      </c>
      <c r="F12">
        <f t="shared" si="1"/>
        <v>11.000610303590149</v>
      </c>
      <c r="G12">
        <f>E12-F12</f>
        <v>-4.6306103035901485</v>
      </c>
      <c r="H12">
        <f>G12^2</f>
        <v>21.442551783715246</v>
      </c>
      <c r="I12">
        <f>G12</f>
        <v>-4.6306103035901485</v>
      </c>
      <c r="J12">
        <f t="shared" si="5"/>
        <v>6.37</v>
      </c>
      <c r="M12">
        <f t="shared" si="2"/>
        <v>1988</v>
      </c>
      <c r="N12">
        <f t="shared" si="0"/>
        <v>7.82</v>
      </c>
      <c r="O12">
        <f>E12</f>
        <v>6.37</v>
      </c>
      <c r="P12" s="2">
        <f t="shared" si="3"/>
        <v>6.37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10.765310738936575</v>
      </c>
      <c r="I13">
        <f>(0.67*G12+0.33*G15)</f>
        <v>-4.2190434966591663</v>
      </c>
      <c r="J13">
        <f t="shared" si="5"/>
        <v>6.5462672422774091</v>
      </c>
      <c r="M13">
        <f t="shared" si="2"/>
        <v>1989</v>
      </c>
      <c r="N13">
        <f t="shared" si="0"/>
        <v>6.73</v>
      </c>
      <c r="P13" s="2">
        <f t="shared" si="3"/>
        <v>6.5462672422774091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10.102126442415221</v>
      </c>
      <c r="I14">
        <f>(0.33*G12+0.67*G15)</f>
        <v>-3.7950049683060332</v>
      </c>
      <c r="J14">
        <f t="shared" si="5"/>
        <v>6.3071214741091879</v>
      </c>
      <c r="M14">
        <f t="shared" si="2"/>
        <v>1990</v>
      </c>
      <c r="N14">
        <f t="shared" si="0"/>
        <v>8.16</v>
      </c>
      <c r="P14" s="2">
        <f t="shared" si="3"/>
        <v>6.3071214741091879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LPG_Prices!AO28</f>
        <v>8.1920000000000002</v>
      </c>
      <c r="F15">
        <f t="shared" si="1"/>
        <v>11.57543816137505</v>
      </c>
      <c r="G15">
        <f>E15-F15</f>
        <v>-3.3834381613750502</v>
      </c>
      <c r="H15">
        <f>G15^2</f>
        <v>11.44765379184898</v>
      </c>
      <c r="I15">
        <f>G15</f>
        <v>-3.3834381613750502</v>
      </c>
      <c r="J15">
        <f t="shared" si="5"/>
        <v>8.1920000000000002</v>
      </c>
      <c r="M15">
        <f t="shared" si="2"/>
        <v>1991</v>
      </c>
      <c r="N15">
        <f t="shared" si="0"/>
        <v>7.99</v>
      </c>
      <c r="O15">
        <f>E15</f>
        <v>8.1920000000000002</v>
      </c>
      <c r="P15" s="2">
        <f t="shared" si="3"/>
        <v>8.1920000000000002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11.057222162844015</v>
      </c>
      <c r="I16">
        <f>(0.67*G15+0.33*G18)</f>
        <v>-2.4331958251394457</v>
      </c>
      <c r="J16">
        <f t="shared" si="5"/>
        <v>8.6240263377045689</v>
      </c>
      <c r="M16">
        <f t="shared" si="2"/>
        <v>1992</v>
      </c>
      <c r="N16">
        <f t="shared" si="0"/>
        <v>7.04</v>
      </c>
      <c r="P16" s="2">
        <f t="shared" si="3"/>
        <v>8.6240263377045689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10.155202292690593</v>
      </c>
      <c r="I17">
        <f>(0.33*G15+0.67*G18)</f>
        <v>-1.4541582665936705</v>
      </c>
      <c r="J17">
        <f t="shared" si="5"/>
        <v>8.7010440260969215</v>
      </c>
      <c r="M17">
        <f t="shared" si="2"/>
        <v>1993</v>
      </c>
      <c r="N17">
        <f t="shared" si="0"/>
        <v>7.37</v>
      </c>
      <c r="P17" s="2">
        <f t="shared" si="3"/>
        <v>8.7010440260969215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LPG_Prices!AO31</f>
        <v>9.4499999999999993</v>
      </c>
      <c r="F18">
        <f t="shared" si="1"/>
        <v>9.9539159303580647</v>
      </c>
      <c r="G18">
        <f>E18-F18</f>
        <v>-0.50391593035806537</v>
      </c>
      <c r="H18">
        <f>G18^2</f>
        <v>0.2539312648686346</v>
      </c>
      <c r="I18">
        <f>G18</f>
        <v>-0.50391593035806537</v>
      </c>
      <c r="J18">
        <f t="shared" si="5"/>
        <v>9.4499999999999993</v>
      </c>
      <c r="M18">
        <f t="shared" si="2"/>
        <v>1994</v>
      </c>
      <c r="N18">
        <f t="shared" si="0"/>
        <v>5.8</v>
      </c>
      <c r="O18">
        <f>E18</f>
        <v>9.4499999999999993</v>
      </c>
      <c r="P18" s="2">
        <f t="shared" si="3"/>
        <v>9.4499999999999993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8.1253902766433743</v>
      </c>
      <c r="I19">
        <f>0.75*G18+0.25*G22</f>
        <v>-0.18125976458935833</v>
      </c>
      <c r="J19">
        <f t="shared" si="5"/>
        <v>7.9441305120540164</v>
      </c>
      <c r="M19">
        <f t="shared" si="2"/>
        <v>1995</v>
      </c>
      <c r="N19">
        <f t="shared" si="0"/>
        <v>5.39</v>
      </c>
      <c r="P19" s="2">
        <f t="shared" si="3"/>
        <v>7.9441305120540164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8.1206663828487002</v>
      </c>
      <c r="I20">
        <f>0.5*G18+0.5*G22</f>
        <v>0.14139640117934871</v>
      </c>
      <c r="J20">
        <f t="shared" si="5"/>
        <v>8.2620627840280498</v>
      </c>
      <c r="M20">
        <f t="shared" si="2"/>
        <v>1996</v>
      </c>
      <c r="N20">
        <f t="shared" si="0"/>
        <v>6.62</v>
      </c>
      <c r="P20" s="2">
        <f t="shared" si="3"/>
        <v>8.2620627840280498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9.2345368565442456</v>
      </c>
      <c r="I21">
        <f>0.25*G18+0.75*G22</f>
        <v>0.46405256694805574</v>
      </c>
      <c r="J21">
        <f t="shared" si="5"/>
        <v>9.6985894234923009</v>
      </c>
      <c r="M21">
        <f t="shared" si="2"/>
        <v>1997</v>
      </c>
      <c r="N21">
        <f t="shared" si="0"/>
        <v>6.04</v>
      </c>
      <c r="P21" s="2">
        <f t="shared" si="3"/>
        <v>9.6985894234923009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LPG_Prices!AO35</f>
        <v>8.83</v>
      </c>
      <c r="F22">
        <f t="shared" si="1"/>
        <v>8.0432912672832373</v>
      </c>
      <c r="G22">
        <f>E22-F22</f>
        <v>0.78670873271676278</v>
      </c>
      <c r="H22">
        <f>G22^2</f>
        <v>0.61891063013281489</v>
      </c>
      <c r="I22">
        <f>G22</f>
        <v>0.78670873271676278</v>
      </c>
      <c r="J22">
        <f t="shared" si="5"/>
        <v>8.83</v>
      </c>
      <c r="M22">
        <f t="shared" si="2"/>
        <v>1998</v>
      </c>
      <c r="N22">
        <f t="shared" si="0"/>
        <v>4.43</v>
      </c>
      <c r="O22">
        <f>E22</f>
        <v>8.83</v>
      </c>
      <c r="P22" s="2">
        <f t="shared" si="3"/>
        <v>8.83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6.5219375270102073</v>
      </c>
      <c r="I23">
        <f>0.75*G22+0.25*G26</f>
        <v>1.864105245019066</v>
      </c>
      <c r="J23">
        <f t="shared" si="5"/>
        <v>8.3860427720292741</v>
      </c>
      <c r="M23">
        <f t="shared" si="2"/>
        <v>1999</v>
      </c>
      <c r="N23">
        <f t="shared" si="0"/>
        <v>5.01</v>
      </c>
      <c r="P23" s="2">
        <f t="shared" si="3"/>
        <v>8.3860427720292741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7.706111098314226</v>
      </c>
      <c r="I24">
        <f>0.5*G22+0.5*G26</f>
        <v>2.9415017573213693</v>
      </c>
      <c r="J24">
        <f t="shared" si="5"/>
        <v>10.647612855635595</v>
      </c>
      <c r="M24">
        <f t="shared" si="2"/>
        <v>2000</v>
      </c>
      <c r="N24">
        <f t="shared" si="0"/>
        <v>6.6</v>
      </c>
      <c r="P24" s="2">
        <f t="shared" si="3"/>
        <v>10.647612855635595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9.0362899199049576</v>
      </c>
      <c r="I25">
        <f>0.25*G22+0.75*G26</f>
        <v>4.0188982696236728</v>
      </c>
      <c r="J25">
        <f t="shared" si="5"/>
        <v>13.05518818952863</v>
      </c>
      <c r="M25">
        <f t="shared" si="2"/>
        <v>2001</v>
      </c>
      <c r="N25">
        <f t="shared" si="0"/>
        <v>5.54</v>
      </c>
      <c r="P25" s="2">
        <f t="shared" si="3"/>
        <v>13.05518818952863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LPG_Prices!AO39</f>
        <v>12.66</v>
      </c>
      <c r="F26">
        <f t="shared" si="1"/>
        <v>7.5637052180740243</v>
      </c>
      <c r="G26">
        <f>E26-F26</f>
        <v>5.0962947819259758</v>
      </c>
      <c r="H26">
        <f>G26^2</f>
        <v>25.972220504285929</v>
      </c>
      <c r="I26">
        <f>G26</f>
        <v>5.0962947819259758</v>
      </c>
      <c r="J26">
        <f t="shared" si="5"/>
        <v>12.66</v>
      </c>
      <c r="M26">
        <f t="shared" si="2"/>
        <v>2002</v>
      </c>
      <c r="N26">
        <f t="shared" si="0"/>
        <v>4.59</v>
      </c>
      <c r="O26">
        <f>E26</f>
        <v>12.66</v>
      </c>
      <c r="P26" s="2">
        <f t="shared" si="3"/>
        <v>12.66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7.1567266049097107</v>
      </c>
      <c r="I27">
        <f>0.75*G26+0.25*G30</f>
        <v>3.4771830792134022</v>
      </c>
      <c r="J27">
        <f t="shared" si="5"/>
        <v>10.633909684123113</v>
      </c>
      <c r="M27">
        <f t="shared" si="2"/>
        <v>2003</v>
      </c>
      <c r="N27">
        <f t="shared" si="0"/>
        <v>6.32</v>
      </c>
      <c r="P27" s="2">
        <f t="shared" si="3"/>
        <v>10.633909684123113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10.026682369050674</v>
      </c>
      <c r="I28">
        <f>0.5*G26+0.5*G30</f>
        <v>1.858071376500829</v>
      </c>
      <c r="J28">
        <f t="shared" si="5"/>
        <v>11.884753745551503</v>
      </c>
      <c r="M28">
        <f t="shared" si="2"/>
        <v>2004</v>
      </c>
      <c r="N28">
        <f t="shared" si="0"/>
        <v>9.19</v>
      </c>
      <c r="P28" s="2">
        <f t="shared" si="3"/>
        <v>11.884753745551503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14.069583807225179</v>
      </c>
      <c r="I29">
        <f>0.25*G26+0.75*G30</f>
        <v>0.23895967378825556</v>
      </c>
      <c r="J29">
        <f t="shared" si="5"/>
        <v>14.308543481013434</v>
      </c>
      <c r="M29">
        <f t="shared" si="2"/>
        <v>2005</v>
      </c>
      <c r="N29">
        <f t="shared" si="0"/>
        <v>11.92</v>
      </c>
      <c r="P29" s="2">
        <f t="shared" si="3"/>
        <v>14.308543481013434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LPG_Prices!AO43</f>
        <v>16.66</v>
      </c>
      <c r="F30">
        <f t="shared" si="1"/>
        <v>18.040152028924318</v>
      </c>
      <c r="G30">
        <f>E30-F30</f>
        <v>-1.3801520289243179</v>
      </c>
      <c r="H30">
        <f>G30^2</f>
        <v>1.9048196229439112</v>
      </c>
      <c r="I30">
        <f>G30</f>
        <v>-1.3801520289243179</v>
      </c>
      <c r="J30">
        <f t="shared" si="5"/>
        <v>16.66</v>
      </c>
      <c r="M30">
        <f t="shared" si="2"/>
        <v>2006</v>
      </c>
      <c r="N30">
        <f t="shared" si="0"/>
        <v>14.87</v>
      </c>
      <c r="O30">
        <f>E30</f>
        <v>16.66</v>
      </c>
      <c r="P30" s="2">
        <f t="shared" si="3"/>
        <v>16.66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21.70915825075307</v>
      </c>
      <c r="I31">
        <f>0.75*G30+0.25*G34</f>
        <v>-0.50802911081135793</v>
      </c>
      <c r="J31">
        <f t="shared" si="5"/>
        <v>21.201129139941713</v>
      </c>
      <c r="M31">
        <f t="shared" si="2"/>
        <v>2007</v>
      </c>
      <c r="N31">
        <f t="shared" si="0"/>
        <v>16.3</v>
      </c>
      <c r="P31" s="2">
        <f t="shared" si="3"/>
        <v>21.201129139941713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24.805498090841478</v>
      </c>
      <c r="I32">
        <f>0.5*G30+0.5*G34</f>
        <v>0.36409380730160201</v>
      </c>
      <c r="J32">
        <f t="shared" si="5"/>
        <v>25.169591898143082</v>
      </c>
      <c r="M32">
        <f t="shared" si="2"/>
        <v>2008</v>
      </c>
      <c r="N32">
        <f t="shared" si="0"/>
        <v>20.72</v>
      </c>
      <c r="P32" s="2">
        <f t="shared" si="3"/>
        <v>25.169591898143082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26.942669267597751</v>
      </c>
      <c r="I33">
        <f>0.25*G30+0.75*G34</f>
        <v>1.236216725414562</v>
      </c>
      <c r="J33">
        <f t="shared" si="5"/>
        <v>28.178885993012312</v>
      </c>
      <c r="M33">
        <f t="shared" si="2"/>
        <v>2009</v>
      </c>
      <c r="N33">
        <f t="shared" si="0"/>
        <v>13.36</v>
      </c>
      <c r="P33" s="2">
        <f t="shared" si="3"/>
        <v>28.178885993012312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LPG_Prices!AO47</f>
        <v>22.17</v>
      </c>
      <c r="F34">
        <f>$H$3*D34+$I$3*D33</f>
        <v>20.06166035647248</v>
      </c>
      <c r="G34">
        <f>E34-F34</f>
        <v>2.1083396435275219</v>
      </c>
      <c r="H34">
        <f>G34^2</f>
        <v>4.4450960524697578</v>
      </c>
      <c r="I34">
        <f>G34</f>
        <v>2.1083396435275219</v>
      </c>
      <c r="J34">
        <f>F34+I34</f>
        <v>22.17</v>
      </c>
      <c r="M34">
        <f>C34</f>
        <v>2010</v>
      </c>
      <c r="N34">
        <f t="shared" si="0"/>
        <v>16.22</v>
      </c>
      <c r="O34">
        <f>E34</f>
        <v>22.17</v>
      </c>
      <c r="P34" s="2">
        <f>J34</f>
        <v>22.17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24.00897433530584</v>
      </c>
      <c r="I35">
        <f>0.75*G34+0.25*G38</f>
        <v>2.5359748910223443</v>
      </c>
      <c r="J35">
        <f t="shared" ref="J35:J42" si="7">F35+I35</f>
        <v>26.544949226328185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26.544949226328185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24.472592453194068</v>
      </c>
      <c r="I36">
        <f>0.5*G34+0.5*G38</f>
        <v>2.9636101385171667</v>
      </c>
      <c r="J36">
        <f t="shared" si="7"/>
        <v>27.436202591711236</v>
      </c>
      <c r="M36">
        <f t="shared" si="8"/>
        <v>2012</v>
      </c>
      <c r="N36">
        <f t="shared" si="0"/>
        <v>12.47</v>
      </c>
      <c r="P36" s="2">
        <f t="shared" si="9"/>
        <v>27.436202591711236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17.353431199839736</v>
      </c>
      <c r="I37">
        <f>0.25*G34+0.75*G38</f>
        <v>3.3912453860119891</v>
      </c>
      <c r="J37">
        <f t="shared" si="7"/>
        <v>20.744676585851725</v>
      </c>
      <c r="M37">
        <f t="shared" si="8"/>
        <v>2013</v>
      </c>
      <c r="N37">
        <f t="shared" si="0"/>
        <v>11.26</v>
      </c>
      <c r="P37" s="2">
        <f t="shared" si="9"/>
        <v>20.744676585851725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LPG_Prices!AO51</f>
        <v>20.14</v>
      </c>
      <c r="F38">
        <f t="shared" si="6"/>
        <v>16.321119366493189</v>
      </c>
      <c r="G38">
        <f>E38-F38</f>
        <v>3.8188806335068115</v>
      </c>
      <c r="H38">
        <f>G38^2</f>
        <v>14.583849292973387</v>
      </c>
      <c r="I38">
        <f>G38</f>
        <v>3.8188806335068115</v>
      </c>
      <c r="J38">
        <f t="shared" si="7"/>
        <v>20.14</v>
      </c>
      <c r="M38">
        <f t="shared" si="8"/>
        <v>2014</v>
      </c>
      <c r="N38">
        <f t="shared" si="0"/>
        <v>12.01</v>
      </c>
      <c r="O38">
        <f>E38</f>
        <v>20.14</v>
      </c>
      <c r="P38" s="2">
        <f t="shared" si="9"/>
        <v>20.14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14.742092604286144</v>
      </c>
      <c r="I39" s="18">
        <f>I38</f>
        <v>3.8188806335068115</v>
      </c>
      <c r="J39">
        <f t="shared" si="7"/>
        <v>18.560973237792957</v>
      </c>
      <c r="M39">
        <f t="shared" si="8"/>
        <v>2015</v>
      </c>
      <c r="N39">
        <f t="shared" si="0"/>
        <v>5.27</v>
      </c>
      <c r="P39" s="2">
        <f t="shared" si="9"/>
        <v>18.560973237792957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7.5782744060773162</v>
      </c>
      <c r="I40" s="18">
        <f t="shared" ref="I40:I42" si="10">I39</f>
        <v>3.8188806335068115</v>
      </c>
      <c r="J40">
        <f t="shared" si="7"/>
        <v>11.397155039584128</v>
      </c>
      <c r="M40">
        <f t="shared" si="8"/>
        <v>2016</v>
      </c>
      <c r="N40">
        <f t="shared" si="0"/>
        <v>5.45</v>
      </c>
      <c r="P40" s="2">
        <f t="shared" si="9"/>
        <v>11.397155039584128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8.832095489056849</v>
      </c>
      <c r="I41" s="18">
        <f t="shared" si="10"/>
        <v>3.8188806335068115</v>
      </c>
      <c r="J41">
        <f t="shared" si="7"/>
        <v>12.650976122563661</v>
      </c>
      <c r="M41">
        <f t="shared" si="8"/>
        <v>2017</v>
      </c>
      <c r="N41">
        <f t="shared" si="0"/>
        <v>8.4499999999999993</v>
      </c>
      <c r="P41" s="2">
        <f t="shared" si="9"/>
        <v>12.650976122563661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12.643118154634454</v>
      </c>
      <c r="I42" s="18">
        <f t="shared" si="10"/>
        <v>3.8188806335068115</v>
      </c>
      <c r="J42">
        <f t="shared" si="7"/>
        <v>16.461998788141265</v>
      </c>
      <c r="M42">
        <f t="shared" si="8"/>
        <v>2018</v>
      </c>
      <c r="N42">
        <f t="shared" si="0"/>
        <v>10.130000000000001</v>
      </c>
      <c r="P42" s="2">
        <f t="shared" si="9"/>
        <v>16.461998788141265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0.43061580365213586</v>
      </c>
      <c r="I3" s="4">
        <v>0.9776125473352999</v>
      </c>
      <c r="K3">
        <v>0</v>
      </c>
    </row>
    <row r="4" spans="3:16" x14ac:dyDescent="0.2">
      <c r="H4">
        <f>SUM(H9:H38)</f>
        <v>86.721672103902847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-2.3996673156651376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11.061342902794664</v>
      </c>
      <c r="I8">
        <f>G9</f>
        <v>-2.3996673156651376</v>
      </c>
      <c r="J8">
        <f>F8+I8</f>
        <v>8.6616755871295261</v>
      </c>
      <c r="M8">
        <f t="shared" ref="M8:M33" si="2">C8</f>
        <v>1984</v>
      </c>
      <c r="N8">
        <f t="shared" si="0"/>
        <v>8.07</v>
      </c>
      <c r="P8" s="2">
        <f t="shared" ref="P8:P33" si="3">J8</f>
        <v>8.6616755871295261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LPG_Prices!AP22</f>
        <v>8.8699999999999992</v>
      </c>
      <c r="F9">
        <f t="shared" si="1"/>
        <v>11.269667315665137</v>
      </c>
      <c r="G9">
        <f>E9-F9</f>
        <v>-2.3996673156651376</v>
      </c>
      <c r="H9">
        <f>G9^2</f>
        <v>5.7584032258715272</v>
      </c>
      <c r="I9">
        <f>G9</f>
        <v>-2.3996673156651376</v>
      </c>
      <c r="J9">
        <f t="shared" ref="J9:J33" si="5">F9+I9</f>
        <v>8.8699999999999992</v>
      </c>
      <c r="M9">
        <f t="shared" si="2"/>
        <v>1985</v>
      </c>
      <c r="N9">
        <f t="shared" si="0"/>
        <v>7.85</v>
      </c>
      <c r="O9">
        <f>E9</f>
        <v>8.8699999999999992</v>
      </c>
      <c r="P9" s="2">
        <f t="shared" si="3"/>
        <v>8.8699999999999992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11.188083454383532</v>
      </c>
      <c r="I10">
        <f>(0.67*G9+0.33*G12)</f>
        <v>-2.9955854843669281</v>
      </c>
      <c r="J10">
        <f t="shared" si="5"/>
        <v>8.1924979700166034</v>
      </c>
      <c r="M10">
        <f t="shared" si="2"/>
        <v>1986</v>
      </c>
      <c r="N10">
        <f t="shared" si="0"/>
        <v>8.16</v>
      </c>
      <c r="P10" s="2">
        <f t="shared" si="3"/>
        <v>8.1924979700166034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11.28444775830445</v>
      </c>
      <c r="I11">
        <f>(0.33*G9+0.67*G12)</f>
        <v>-3.6095617793930148</v>
      </c>
      <c r="J11">
        <f t="shared" si="5"/>
        <v>7.6748859789114352</v>
      </c>
      <c r="M11">
        <f t="shared" si="2"/>
        <v>1987</v>
      </c>
      <c r="N11">
        <f t="shared" si="0"/>
        <v>7.68</v>
      </c>
      <c r="P11" s="2">
        <f t="shared" si="3"/>
        <v>7.6748859789114352</v>
      </c>
    </row>
    <row r="12" spans="3:16" x14ac:dyDescent="0.2">
      <c r="C12">
        <f t="shared" si="4"/>
        <v>1988</v>
      </c>
      <c r="D12">
        <f>'LPG-311'!D12</f>
        <v>7.82</v>
      </c>
      <c r="E12">
        <f>LPG_Prices!AP25</f>
        <v>6.67</v>
      </c>
      <c r="F12">
        <f t="shared" si="1"/>
        <v>10.875479948094805</v>
      </c>
      <c r="G12">
        <f>E12-F12</f>
        <v>-4.2054799480948049</v>
      </c>
      <c r="H12">
        <f>G12^2</f>
        <v>17.686061593827482</v>
      </c>
      <c r="I12">
        <f>G12</f>
        <v>-4.2054799480948049</v>
      </c>
      <c r="J12">
        <f t="shared" si="5"/>
        <v>6.67</v>
      </c>
      <c r="M12">
        <f t="shared" si="2"/>
        <v>1988</v>
      </c>
      <c r="N12">
        <f t="shared" si="0"/>
        <v>7.82</v>
      </c>
      <c r="O12">
        <f>E12</f>
        <v>6.67</v>
      </c>
      <c r="P12" s="2">
        <f t="shared" si="3"/>
        <v>6.67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10.54297447874092</v>
      </c>
      <c r="I13">
        <f>(0.67*G12+0.33*G15)</f>
        <v>-4.0403013221776014</v>
      </c>
      <c r="J13">
        <f t="shared" si="5"/>
        <v>6.5026731565633185</v>
      </c>
      <c r="M13">
        <f t="shared" si="2"/>
        <v>1989</v>
      </c>
      <c r="N13">
        <f t="shared" si="0"/>
        <v>6.73</v>
      </c>
      <c r="P13" s="2">
        <f t="shared" si="3"/>
        <v>6.5026731565633185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10.093157401367996</v>
      </c>
      <c r="I14">
        <f>(0.33*G12+0.67*G15)</f>
        <v>-3.8701172833538164</v>
      </c>
      <c r="J14">
        <f t="shared" si="5"/>
        <v>6.2230401180141799</v>
      </c>
      <c r="M14">
        <f t="shared" si="2"/>
        <v>1990</v>
      </c>
      <c r="N14">
        <f t="shared" si="0"/>
        <v>8.16</v>
      </c>
      <c r="P14" s="2">
        <f t="shared" si="3"/>
        <v>6.2230401180141799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LPG_Prices!AP28</f>
        <v>7.7130000000000001</v>
      </c>
      <c r="F15">
        <f t="shared" si="1"/>
        <v>11.417938657436613</v>
      </c>
      <c r="G15">
        <f>E15-F15</f>
        <v>-3.704938657436613</v>
      </c>
      <c r="H15">
        <f>G15^2</f>
        <v>13.726570455368213</v>
      </c>
      <c r="I15">
        <f>G15</f>
        <v>-3.704938657436613</v>
      </c>
      <c r="J15">
        <f t="shared" si="5"/>
        <v>7.7130000000000001</v>
      </c>
      <c r="M15">
        <f t="shared" si="2"/>
        <v>1991</v>
      </c>
      <c r="N15">
        <f t="shared" si="0"/>
        <v>7.99</v>
      </c>
      <c r="O15">
        <f>E15</f>
        <v>7.7130000000000001</v>
      </c>
      <c r="P15" s="2">
        <f t="shared" si="3"/>
        <v>7.7130000000000001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10.842659510920083</v>
      </c>
      <c r="I16">
        <f>(0.67*G15+0.33*G18)</f>
        <v>-2.3775590250469021</v>
      </c>
      <c r="J16">
        <f t="shared" si="5"/>
        <v>8.4651004858731795</v>
      </c>
      <c r="M16">
        <f t="shared" si="2"/>
        <v>1992</v>
      </c>
      <c r="N16">
        <f t="shared" si="0"/>
        <v>7.04</v>
      </c>
      <c r="P16" s="2">
        <f t="shared" si="3"/>
        <v>8.4651004858731795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10.056030806156752</v>
      </c>
      <c r="I17">
        <f>(0.33*G15+0.67*G18)</f>
        <v>-1.00995576743326</v>
      </c>
      <c r="J17">
        <f t="shared" si="5"/>
        <v>9.0460750387234921</v>
      </c>
      <c r="M17">
        <f t="shared" si="2"/>
        <v>1993</v>
      </c>
      <c r="N17">
        <f t="shared" si="0"/>
        <v>7.37</v>
      </c>
      <c r="P17" s="2">
        <f t="shared" si="3"/>
        <v>9.0460750387234921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LPG_Prices!AP31</f>
        <v>10.02</v>
      </c>
      <c r="F18">
        <f t="shared" si="1"/>
        <v>9.7025761350435484</v>
      </c>
      <c r="G18">
        <f>E18-F18</f>
        <v>0.31742386495645114</v>
      </c>
      <c r="H18">
        <f>G18^2</f>
        <v>0.10075791004389133</v>
      </c>
      <c r="I18">
        <f>G18</f>
        <v>0.31742386495645114</v>
      </c>
      <c r="J18">
        <f t="shared" si="5"/>
        <v>10.02</v>
      </c>
      <c r="M18">
        <f t="shared" si="2"/>
        <v>1994</v>
      </c>
      <c r="N18">
        <f t="shared" si="0"/>
        <v>5.8</v>
      </c>
      <c r="O18">
        <f>E18</f>
        <v>10.02</v>
      </c>
      <c r="P18" s="2">
        <f t="shared" si="3"/>
        <v>10.02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7.991171956229751</v>
      </c>
      <c r="I19">
        <f>0.75*G18+0.25*G22</f>
        <v>0.19746594969629516</v>
      </c>
      <c r="J19">
        <f t="shared" si="5"/>
        <v>8.188637905926047</v>
      </c>
      <c r="M19">
        <f t="shared" si="2"/>
        <v>1995</v>
      </c>
      <c r="N19">
        <f t="shared" si="0"/>
        <v>5.39</v>
      </c>
      <c r="P19" s="2">
        <f t="shared" si="3"/>
        <v>8.188637905926047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8.120008250314406</v>
      </c>
      <c r="I20">
        <f>0.5*G18+0.5*G22</f>
        <v>7.7508034436139184E-2</v>
      </c>
      <c r="J20">
        <f t="shared" si="5"/>
        <v>8.1975162847505452</v>
      </c>
      <c r="M20">
        <f t="shared" si="2"/>
        <v>1996</v>
      </c>
      <c r="N20">
        <f t="shared" si="0"/>
        <v>6.62</v>
      </c>
      <c r="P20" s="2">
        <f t="shared" si="3"/>
        <v>8.1975162847505452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9.0727145174185857</v>
      </c>
      <c r="I21">
        <f>0.25*G18+0.75*G22</f>
        <v>-4.2449880824016795E-2</v>
      </c>
      <c r="J21">
        <f t="shared" si="5"/>
        <v>9.0302646365945698</v>
      </c>
      <c r="M21">
        <f t="shared" si="2"/>
        <v>1997</v>
      </c>
      <c r="N21">
        <f t="shared" si="0"/>
        <v>6.04</v>
      </c>
      <c r="P21" s="2">
        <f t="shared" si="3"/>
        <v>9.0302646365945698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LPG_Prices!AP35</f>
        <v>7.65</v>
      </c>
      <c r="F22">
        <f t="shared" si="1"/>
        <v>7.8124077960841731</v>
      </c>
      <c r="G22">
        <f>E22-F22</f>
        <v>-0.16240779608417277</v>
      </c>
      <c r="H22">
        <f>G22^2</f>
        <v>2.6376292228918245E-2</v>
      </c>
      <c r="I22">
        <f>G22</f>
        <v>-0.16240779608417277</v>
      </c>
      <c r="J22">
        <f t="shared" si="5"/>
        <v>7.65</v>
      </c>
      <c r="M22">
        <f t="shared" si="2"/>
        <v>1998</v>
      </c>
      <c r="N22">
        <f t="shared" si="0"/>
        <v>4.43</v>
      </c>
      <c r="O22">
        <f>E22</f>
        <v>7.65</v>
      </c>
      <c r="P22" s="2">
        <f t="shared" si="3"/>
        <v>7.65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6.4882087609925785</v>
      </c>
      <c r="I23">
        <f>0.75*G22+0.25*G26</f>
        <v>0.70506914018665379</v>
      </c>
      <c r="J23">
        <f t="shared" si="5"/>
        <v>7.1932779011792327</v>
      </c>
      <c r="M23">
        <f t="shared" si="2"/>
        <v>1999</v>
      </c>
      <c r="N23">
        <f t="shared" si="0"/>
        <v>5.01</v>
      </c>
      <c r="P23" s="2">
        <f t="shared" si="3"/>
        <v>7.1932779011792327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7.7399031662539493</v>
      </c>
      <c r="I24">
        <f>0.5*G22+0.5*G26</f>
        <v>1.5725460764574803</v>
      </c>
      <c r="J24">
        <f t="shared" si="5"/>
        <v>9.3124492427114305</v>
      </c>
      <c r="M24">
        <f t="shared" si="2"/>
        <v>2000</v>
      </c>
      <c r="N24">
        <f t="shared" si="0"/>
        <v>6.6</v>
      </c>
      <c r="P24" s="2">
        <f t="shared" si="3"/>
        <v>9.3124492427114305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8.8378543646458105</v>
      </c>
      <c r="I25">
        <f>0.25*G22+0.75*G26</f>
        <v>2.4400230127283069</v>
      </c>
      <c r="J25">
        <f t="shared" si="5"/>
        <v>11.277877377374118</v>
      </c>
      <c r="M25">
        <f t="shared" si="2"/>
        <v>2001</v>
      </c>
      <c r="N25">
        <f t="shared" si="0"/>
        <v>5.54</v>
      </c>
      <c r="P25" s="2">
        <f t="shared" si="3"/>
        <v>11.277877377374118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LPG_Prices!AP39</f>
        <v>10.7</v>
      </c>
      <c r="F26">
        <f t="shared" si="1"/>
        <v>7.3925000510008658</v>
      </c>
      <c r="G26">
        <f>E26-F26</f>
        <v>3.3074999489991335</v>
      </c>
      <c r="H26">
        <f>G26^2</f>
        <v>10.93955591262927</v>
      </c>
      <c r="I26">
        <f>G26</f>
        <v>3.3074999489991335</v>
      </c>
      <c r="J26">
        <f t="shared" si="5"/>
        <v>10.7</v>
      </c>
      <c r="M26">
        <f t="shared" si="2"/>
        <v>2002</v>
      </c>
      <c r="N26">
        <f t="shared" si="0"/>
        <v>4.59</v>
      </c>
      <c r="O26">
        <f>E26</f>
        <v>10.7</v>
      </c>
      <c r="P26" s="2">
        <f t="shared" si="3"/>
        <v>10.7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7.2087334713505253</v>
      </c>
      <c r="I27">
        <f>0.75*G26+0.25*G30</f>
        <v>2.1490253206133421</v>
      </c>
      <c r="J27">
        <f t="shared" si="5"/>
        <v>9.3577587919638674</v>
      </c>
      <c r="M27">
        <f t="shared" si="2"/>
        <v>2003</v>
      </c>
      <c r="N27">
        <f t="shared" si="0"/>
        <v>6.32</v>
      </c>
      <c r="P27" s="2">
        <f t="shared" si="3"/>
        <v>9.3577587919638674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10.135870534722224</v>
      </c>
      <c r="I28">
        <f>0.5*G26+0.5*G30</f>
        <v>0.99055069222755066</v>
      </c>
      <c r="J28">
        <f t="shared" si="5"/>
        <v>11.126421226949775</v>
      </c>
      <c r="M28">
        <f t="shared" si="2"/>
        <v>2004</v>
      </c>
      <c r="N28">
        <f t="shared" si="0"/>
        <v>9.19</v>
      </c>
      <c r="P28" s="2">
        <f t="shared" si="3"/>
        <v>11.126421226949775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14.117199689544865</v>
      </c>
      <c r="I29">
        <f>0.25*G26+0.75*G30</f>
        <v>-0.16792393615824075</v>
      </c>
      <c r="J29">
        <f t="shared" si="5"/>
        <v>13.949275753386624</v>
      </c>
      <c r="M29">
        <f t="shared" si="2"/>
        <v>2005</v>
      </c>
      <c r="N29">
        <f t="shared" si="0"/>
        <v>11.92</v>
      </c>
      <c r="P29" s="2">
        <f t="shared" si="3"/>
        <v>13.949275753386624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LPG_Prices!AP43</f>
        <v>16.73</v>
      </c>
      <c r="F30">
        <f t="shared" si="1"/>
        <v>18.056398564544033</v>
      </c>
      <c r="G30">
        <f>E30-F30</f>
        <v>-1.3263985645440322</v>
      </c>
      <c r="H30">
        <f>G30^2</f>
        <v>1.759333152024469</v>
      </c>
      <c r="I30">
        <f>G30</f>
        <v>-1.3263985645440322</v>
      </c>
      <c r="J30">
        <f t="shared" si="5"/>
        <v>16.73</v>
      </c>
      <c r="M30">
        <f t="shared" si="2"/>
        <v>2006</v>
      </c>
      <c r="N30">
        <f t="shared" si="0"/>
        <v>14.87</v>
      </c>
      <c r="O30">
        <f>E30</f>
        <v>16.73</v>
      </c>
      <c r="P30" s="2">
        <f t="shared" si="3"/>
        <v>16.73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21.556136178405723</v>
      </c>
      <c r="I31">
        <f>0.75*G30+0.25*G34</f>
        <v>-0.80117191531733667</v>
      </c>
      <c r="J31">
        <f t="shared" si="5"/>
        <v>20.754964263088386</v>
      </c>
      <c r="M31">
        <f t="shared" si="2"/>
        <v>2007</v>
      </c>
      <c r="N31">
        <f t="shared" si="0"/>
        <v>16.3</v>
      </c>
      <c r="P31" s="2">
        <f t="shared" si="3"/>
        <v>20.754964263088386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24.857443973237643</v>
      </c>
      <c r="I32">
        <f>0.5*G30+0.5*G34</f>
        <v>-0.27594526609064118</v>
      </c>
      <c r="J32">
        <f t="shared" si="5"/>
        <v>24.581498707147002</v>
      </c>
      <c r="M32">
        <f t="shared" si="2"/>
        <v>2008</v>
      </c>
      <c r="N32">
        <f t="shared" si="0"/>
        <v>20.72</v>
      </c>
      <c r="P32" s="2">
        <f t="shared" si="3"/>
        <v>24.581498707147002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26.009159117579948</v>
      </c>
      <c r="I33">
        <f>0.25*G30+0.75*G34</f>
        <v>0.2492813831360543</v>
      </c>
      <c r="J33">
        <f t="shared" si="5"/>
        <v>26.258440500716002</v>
      </c>
      <c r="M33">
        <f t="shared" si="2"/>
        <v>2009</v>
      </c>
      <c r="N33">
        <f t="shared" si="0"/>
        <v>13.36</v>
      </c>
      <c r="P33" s="2">
        <f t="shared" si="3"/>
        <v>26.258440500716002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LPG_Prices!AP47</f>
        <v>20.82</v>
      </c>
      <c r="F34">
        <f>$H$3*D34+$I$3*D33</f>
        <v>20.04549196763725</v>
      </c>
      <c r="G34">
        <f>E34-F34</f>
        <v>0.77450803236274979</v>
      </c>
      <c r="H34">
        <f>G34^2</f>
        <v>0.59986269219441823</v>
      </c>
      <c r="I34">
        <f>G34</f>
        <v>0.77450803236274979</v>
      </c>
      <c r="J34">
        <f>F34+I34</f>
        <v>20.82</v>
      </c>
      <c r="M34">
        <f>C34</f>
        <v>2010</v>
      </c>
      <c r="N34">
        <f t="shared" si="0"/>
        <v>16.22</v>
      </c>
      <c r="O34">
        <f>E34</f>
        <v>20.82</v>
      </c>
      <c r="P34" s="2">
        <f>J34</f>
        <v>20.82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23.913697204110026</v>
      </c>
      <c r="I35">
        <f>0.75*G34+0.25*G38</f>
        <v>2.0834777530576556</v>
      </c>
      <c r="J35">
        <f t="shared" ref="J35:J42" si="7">F35+I35</f>
        <v>25.99717495716768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25.99717495716768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23.660909832185595</v>
      </c>
      <c r="I36">
        <f>0.5*G34+0.5*G38</f>
        <v>3.3924474737525614</v>
      </c>
      <c r="J36">
        <f t="shared" si="7"/>
        <v>27.053357305938157</v>
      </c>
      <c r="M36">
        <f t="shared" si="8"/>
        <v>2012</v>
      </c>
      <c r="N36">
        <f t="shared" si="0"/>
        <v>12.47</v>
      </c>
      <c r="P36" s="2">
        <f t="shared" si="9"/>
        <v>27.053357305938157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17.03956241439424</v>
      </c>
      <c r="I37">
        <f>0.25*G34+0.75*G38</f>
        <v>4.7014171944474672</v>
      </c>
      <c r="J37">
        <f t="shared" si="7"/>
        <v>21.740979608841705</v>
      </c>
      <c r="M37">
        <f t="shared" si="8"/>
        <v>2013</v>
      </c>
      <c r="N37">
        <f t="shared" si="0"/>
        <v>11.26</v>
      </c>
      <c r="P37" s="2">
        <f t="shared" si="9"/>
        <v>21.740979608841705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LPG_Prices!AP51</f>
        <v>22.19</v>
      </c>
      <c r="F38">
        <f t="shared" si="6"/>
        <v>16.179613084857628</v>
      </c>
      <c r="G38">
        <f>E38-F38</f>
        <v>6.010386915142373</v>
      </c>
      <c r="H38">
        <f>G38^2</f>
        <v>36.124750869714653</v>
      </c>
      <c r="I38">
        <f>G38</f>
        <v>6.010386915142373</v>
      </c>
      <c r="J38">
        <f t="shared" si="7"/>
        <v>22.19</v>
      </c>
      <c r="M38">
        <f t="shared" si="8"/>
        <v>2014</v>
      </c>
      <c r="N38">
        <f t="shared" si="0"/>
        <v>12.01</v>
      </c>
      <c r="O38">
        <f>E38</f>
        <v>22.19</v>
      </c>
      <c r="P38" s="2">
        <f t="shared" si="9"/>
        <v>22.19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14.010471978743707</v>
      </c>
      <c r="I39" s="18">
        <f>I38</f>
        <v>6.010386915142373</v>
      </c>
      <c r="J39">
        <f t="shared" si="7"/>
        <v>20.020858893886079</v>
      </c>
      <c r="M39">
        <f t="shared" si="8"/>
        <v>2015</v>
      </c>
      <c r="N39">
        <f t="shared" si="0"/>
        <v>5.27</v>
      </c>
      <c r="P39" s="2">
        <f t="shared" si="9"/>
        <v>20.020858893886079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7.4988742543611711</v>
      </c>
      <c r="I40" s="18">
        <f t="shared" ref="I40:I42" si="10">I39</f>
        <v>6.010386915142373</v>
      </c>
      <c r="J40">
        <f t="shared" si="7"/>
        <v>13.509261169503544</v>
      </c>
      <c r="M40">
        <f t="shared" si="8"/>
        <v>2016</v>
      </c>
      <c r="N40">
        <f t="shared" si="0"/>
        <v>5.45</v>
      </c>
      <c r="P40" s="2">
        <f t="shared" si="9"/>
        <v>13.509261169503544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8.9666919238379315</v>
      </c>
      <c r="I41" s="18">
        <f t="shared" si="10"/>
        <v>6.010386915142373</v>
      </c>
      <c r="J41">
        <f t="shared" si="7"/>
        <v>14.977078838980304</v>
      </c>
      <c r="M41">
        <f t="shared" si="8"/>
        <v>2017</v>
      </c>
      <c r="N41">
        <f t="shared" si="0"/>
        <v>8.4499999999999993</v>
      </c>
      <c r="P41" s="2">
        <f t="shared" si="9"/>
        <v>14.977078838980304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12.622964115979419</v>
      </c>
      <c r="I42" s="18">
        <f t="shared" si="10"/>
        <v>6.010386915142373</v>
      </c>
      <c r="J42">
        <f t="shared" si="7"/>
        <v>18.633351031121791</v>
      </c>
      <c r="M42">
        <f t="shared" si="8"/>
        <v>2018</v>
      </c>
      <c r="N42">
        <f t="shared" si="0"/>
        <v>10.130000000000001</v>
      </c>
      <c r="P42" s="2">
        <f t="shared" si="9"/>
        <v>18.633351031121791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P42"/>
  <sheetViews>
    <sheetView topLeftCell="A34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1.3697154230416499</v>
      </c>
      <c r="I3" s="4">
        <v>0</v>
      </c>
      <c r="K3">
        <v>0</v>
      </c>
    </row>
    <row r="4" spans="3:16" x14ac:dyDescent="0.2">
      <c r="H4">
        <f>SUM(H9:H38)</f>
        <v>138.133328353819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-4.0942660708769516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11.053603463946116</v>
      </c>
      <c r="I8">
        <f>G9</f>
        <v>-4.0942660708769516</v>
      </c>
      <c r="J8">
        <f>F8+I8</f>
        <v>6.9593373930691644</v>
      </c>
      <c r="M8">
        <f t="shared" ref="M8:M33" si="2">C8</f>
        <v>1984</v>
      </c>
      <c r="N8">
        <f t="shared" si="0"/>
        <v>8.07</v>
      </c>
      <c r="P8" s="2">
        <f t="shared" ref="P8:P33" si="3">J8</f>
        <v>6.9593373930691644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LPG_Prices!AQ22</f>
        <v>6.6579999999999995</v>
      </c>
      <c r="F9">
        <f t="shared" si="1"/>
        <v>10.752266070876951</v>
      </c>
      <c r="G9">
        <f>E9-F9</f>
        <v>-4.0942660708769516</v>
      </c>
      <c r="H9">
        <f>G9^2</f>
        <v>16.763014659134193</v>
      </c>
      <c r="I9">
        <f>G9</f>
        <v>-4.0942660708769516</v>
      </c>
      <c r="J9">
        <f t="shared" ref="J9:J33" si="5">F9+I9</f>
        <v>6.6579999999999995</v>
      </c>
      <c r="M9">
        <f t="shared" si="2"/>
        <v>1985</v>
      </c>
      <c r="N9">
        <f t="shared" si="0"/>
        <v>7.85</v>
      </c>
      <c r="O9">
        <f>E9</f>
        <v>6.6579999999999995</v>
      </c>
      <c r="P9" s="2">
        <f t="shared" si="3"/>
        <v>6.6579999999999995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11.176877852019864</v>
      </c>
      <c r="I10">
        <f>(0.67*G9+0.33*G12)</f>
        <v>-4.56547588818884</v>
      </c>
      <c r="J10">
        <f t="shared" si="5"/>
        <v>6.6114019638310237</v>
      </c>
      <c r="M10">
        <f t="shared" si="2"/>
        <v>1986</v>
      </c>
      <c r="N10">
        <f t="shared" si="0"/>
        <v>8.16</v>
      </c>
      <c r="P10" s="2">
        <f t="shared" si="3"/>
        <v>6.6114019638310237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10.519414448959871</v>
      </c>
      <c r="I11">
        <f>(0.33*G9+0.67*G12)</f>
        <v>-5.0509647908738158</v>
      </c>
      <c r="J11">
        <f t="shared" si="5"/>
        <v>5.4684496580860555</v>
      </c>
      <c r="M11">
        <f t="shared" si="2"/>
        <v>1987</v>
      </c>
      <c r="N11">
        <f t="shared" si="0"/>
        <v>7.68</v>
      </c>
      <c r="P11" s="2">
        <f t="shared" si="3"/>
        <v>5.4684496580860555</v>
      </c>
    </row>
    <row r="12" spans="3:16" x14ac:dyDescent="0.2">
      <c r="C12">
        <f t="shared" si="4"/>
        <v>1988</v>
      </c>
      <c r="D12">
        <f>'LPG-311'!D12</f>
        <v>7.82</v>
      </c>
      <c r="E12">
        <f>LPG_Prices!AQ25</f>
        <v>5.1889999999999992</v>
      </c>
      <c r="F12">
        <f t="shared" si="1"/>
        <v>10.711174608185702</v>
      </c>
      <c r="G12">
        <f>E12-F12</f>
        <v>-5.5221746081857033</v>
      </c>
      <c r="H12">
        <f>G12^2</f>
        <v>30.494412403290927</v>
      </c>
      <c r="I12">
        <f>G12</f>
        <v>-5.5221746081857033</v>
      </c>
      <c r="J12">
        <f t="shared" si="5"/>
        <v>5.1889999999999992</v>
      </c>
      <c r="M12">
        <f t="shared" si="2"/>
        <v>1988</v>
      </c>
      <c r="N12">
        <f t="shared" si="0"/>
        <v>7.82</v>
      </c>
      <c r="O12">
        <f>E12</f>
        <v>5.1889999999999992</v>
      </c>
      <c r="P12" s="2">
        <f t="shared" si="3"/>
        <v>5.1889999999999992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9.2181847970703039</v>
      </c>
      <c r="I13">
        <f>(0.67*G12+0.33*G15)</f>
        <v>-4.7861596434183404</v>
      </c>
      <c r="J13">
        <f t="shared" si="5"/>
        <v>4.4320251536519635</v>
      </c>
      <c r="M13">
        <f t="shared" si="2"/>
        <v>1989</v>
      </c>
      <c r="N13">
        <f t="shared" si="0"/>
        <v>6.73</v>
      </c>
      <c r="P13" s="2">
        <f t="shared" si="3"/>
        <v>4.4320251536519635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11.176877852019864</v>
      </c>
      <c r="I14">
        <f>(0.33*G12+0.67*G15)</f>
        <v>-4.027841194870148</v>
      </c>
      <c r="J14">
        <f t="shared" si="5"/>
        <v>7.1490366571497157</v>
      </c>
      <c r="M14">
        <f t="shared" si="2"/>
        <v>1990</v>
      </c>
      <c r="N14">
        <f t="shared" si="0"/>
        <v>8.16</v>
      </c>
      <c r="P14" s="2">
        <f t="shared" si="3"/>
        <v>7.1490366571497157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LPG_Prices!AQ28</f>
        <v>7.6521999999999997</v>
      </c>
      <c r="F15">
        <f t="shared" si="1"/>
        <v>10.944026230102784</v>
      </c>
      <c r="G15">
        <f>E15-F15</f>
        <v>-3.2918262301027843</v>
      </c>
      <c r="H15">
        <f>G15^2</f>
        <v>10.836119929192709</v>
      </c>
      <c r="I15">
        <f>G15</f>
        <v>-3.2918262301027843</v>
      </c>
      <c r="J15">
        <f t="shared" si="5"/>
        <v>7.6521999999999997</v>
      </c>
      <c r="M15">
        <f t="shared" si="2"/>
        <v>1991</v>
      </c>
      <c r="N15">
        <f t="shared" si="0"/>
        <v>7.99</v>
      </c>
      <c r="O15">
        <f>E15</f>
        <v>7.6521999999999997</v>
      </c>
      <c r="P15" s="2">
        <f t="shared" si="3"/>
        <v>7.6521999999999997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9.6427965782132166</v>
      </c>
      <c r="I16">
        <f>(0.67*G15+0.33*G18)</f>
        <v>-3.0032488938705835</v>
      </c>
      <c r="J16">
        <f t="shared" si="5"/>
        <v>6.6395476843426326</v>
      </c>
      <c r="M16">
        <f t="shared" si="2"/>
        <v>1992</v>
      </c>
      <c r="N16">
        <f t="shared" si="0"/>
        <v>7.04</v>
      </c>
      <c r="P16" s="2">
        <f t="shared" si="3"/>
        <v>6.6395476843426326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10.09480266781696</v>
      </c>
      <c r="I17">
        <f>(0.33*G15+0.67*G18)</f>
        <v>-2.7059267898737707</v>
      </c>
      <c r="J17">
        <f t="shared" si="5"/>
        <v>7.3888758779431898</v>
      </c>
      <c r="M17">
        <f t="shared" si="2"/>
        <v>1993</v>
      </c>
      <c r="N17">
        <f t="shared" si="0"/>
        <v>7.37</v>
      </c>
      <c r="P17" s="2">
        <f t="shared" si="3"/>
        <v>7.3888758779431898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LPG_Prices!AQ31</f>
        <v>5.5270000000000001</v>
      </c>
      <c r="F18">
        <f t="shared" si="1"/>
        <v>7.9443494536415695</v>
      </c>
      <c r="G18">
        <f>E18-F18</f>
        <v>-2.4173494536415694</v>
      </c>
      <c r="H18">
        <f>G18^2</f>
        <v>5.8435783810211941</v>
      </c>
      <c r="I18">
        <f>G18</f>
        <v>-2.4173494536415694</v>
      </c>
      <c r="J18">
        <f t="shared" si="5"/>
        <v>5.5270000000000001</v>
      </c>
      <c r="M18">
        <f t="shared" si="2"/>
        <v>1994</v>
      </c>
      <c r="N18">
        <f t="shared" si="0"/>
        <v>5.8</v>
      </c>
      <c r="O18">
        <f>E18</f>
        <v>5.5270000000000001</v>
      </c>
      <c r="P18" s="2">
        <f t="shared" si="3"/>
        <v>5.5270000000000001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7.3827661301944927</v>
      </c>
      <c r="I19">
        <f>0.75*G18+0.25*G22</f>
        <v>-1.3549719212498041</v>
      </c>
      <c r="J19">
        <f t="shared" si="5"/>
        <v>6.0277942089446883</v>
      </c>
      <c r="M19">
        <f t="shared" si="2"/>
        <v>1995</v>
      </c>
      <c r="N19">
        <f t="shared" si="0"/>
        <v>5.39</v>
      </c>
      <c r="P19" s="2">
        <f t="shared" si="3"/>
        <v>6.0277942089446883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9.0675161005357232</v>
      </c>
      <c r="I20">
        <f>0.5*G18+0.5*G22</f>
        <v>-0.2925943888580389</v>
      </c>
      <c r="J20">
        <f t="shared" si="5"/>
        <v>8.7749217116776848</v>
      </c>
      <c r="M20">
        <f t="shared" si="2"/>
        <v>1996</v>
      </c>
      <c r="N20">
        <f t="shared" si="0"/>
        <v>6.62</v>
      </c>
      <c r="P20" s="2">
        <f t="shared" si="3"/>
        <v>8.7749217116776848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8.2730811551715657</v>
      </c>
      <c r="I21">
        <f>0.25*G18+0.75*G22</f>
        <v>0.76978314353372634</v>
      </c>
      <c r="J21">
        <f t="shared" si="5"/>
        <v>9.0428642987052914</v>
      </c>
      <c r="M21">
        <f t="shared" si="2"/>
        <v>1997</v>
      </c>
      <c r="N21">
        <f t="shared" si="0"/>
        <v>6.04</v>
      </c>
      <c r="P21" s="2">
        <f t="shared" si="3"/>
        <v>9.0428642987052914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LPG_Prices!AQ35</f>
        <v>7.9</v>
      </c>
      <c r="F22">
        <f t="shared" si="1"/>
        <v>6.0678393240745088</v>
      </c>
      <c r="G22">
        <f>E22-F22</f>
        <v>1.8321606759254916</v>
      </c>
      <c r="H22">
        <f>G22^2</f>
        <v>3.3568127424077541</v>
      </c>
      <c r="I22">
        <f>G22</f>
        <v>1.8321606759254916</v>
      </c>
      <c r="J22">
        <f t="shared" si="5"/>
        <v>7.9</v>
      </c>
      <c r="M22">
        <f t="shared" si="2"/>
        <v>1998</v>
      </c>
      <c r="N22">
        <f t="shared" si="0"/>
        <v>4.43</v>
      </c>
      <c r="O22">
        <f>E22</f>
        <v>7.9</v>
      </c>
      <c r="P22" s="2">
        <f t="shared" si="3"/>
        <v>7.9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6.8622742694386663</v>
      </c>
      <c r="I23">
        <f>0.75*G22+0.25*G26</f>
        <v>2.1698720590038256</v>
      </c>
      <c r="J23">
        <f t="shared" si="5"/>
        <v>9.0321463284424919</v>
      </c>
      <c r="M23">
        <f t="shared" si="2"/>
        <v>1999</v>
      </c>
      <c r="N23">
        <f t="shared" si="0"/>
        <v>5.01</v>
      </c>
      <c r="P23" s="2">
        <f t="shared" si="3"/>
        <v>9.0321463284424919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9.0401217920748884</v>
      </c>
      <c r="I24">
        <f>0.5*G22+0.5*G26</f>
        <v>2.5075834420821597</v>
      </c>
      <c r="J24">
        <f t="shared" si="5"/>
        <v>11.547705234157048</v>
      </c>
      <c r="M24">
        <f t="shared" si="2"/>
        <v>2000</v>
      </c>
      <c r="N24">
        <f t="shared" si="0"/>
        <v>6.6</v>
      </c>
      <c r="P24" s="2">
        <f t="shared" si="3"/>
        <v>11.547705234157048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7.5882234436507412</v>
      </c>
      <c r="I25">
        <f>0.25*G22+0.75*G26</f>
        <v>2.8452948251604937</v>
      </c>
      <c r="J25">
        <f t="shared" si="5"/>
        <v>10.433518268811234</v>
      </c>
      <c r="M25">
        <f t="shared" si="2"/>
        <v>2001</v>
      </c>
      <c r="N25">
        <f t="shared" si="0"/>
        <v>5.54</v>
      </c>
      <c r="P25" s="2">
        <f t="shared" si="3"/>
        <v>10.433518268811234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LPG_Prices!AQ39</f>
        <v>9.4700000000000006</v>
      </c>
      <c r="F26">
        <f t="shared" si="1"/>
        <v>6.2869937917611729</v>
      </c>
      <c r="G26">
        <f>E26-F26</f>
        <v>3.1830062082388277</v>
      </c>
      <c r="H26">
        <f>G26^2</f>
        <v>10.131528521686919</v>
      </c>
      <c r="I26">
        <f>G26</f>
        <v>3.1830062082388277</v>
      </c>
      <c r="J26">
        <f t="shared" si="5"/>
        <v>9.4700000000000006</v>
      </c>
      <c r="M26">
        <f t="shared" si="2"/>
        <v>2002</v>
      </c>
      <c r="N26">
        <f t="shared" si="0"/>
        <v>4.59</v>
      </c>
      <c r="O26">
        <f>E26</f>
        <v>9.4700000000000006</v>
      </c>
      <c r="P26" s="2">
        <f t="shared" si="3"/>
        <v>9.4700000000000006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8.656601473623228</v>
      </c>
      <c r="I27">
        <f>0.75*G26+0.25*G30</f>
        <v>1.8103375710217873</v>
      </c>
      <c r="J27">
        <f t="shared" si="5"/>
        <v>10.466939044645015</v>
      </c>
      <c r="M27">
        <f t="shared" si="2"/>
        <v>2003</v>
      </c>
      <c r="N27">
        <f t="shared" si="0"/>
        <v>6.32</v>
      </c>
      <c r="P27" s="2">
        <f t="shared" si="3"/>
        <v>10.466939044645015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12.587684737752763</v>
      </c>
      <c r="I28">
        <f>0.5*G26+0.5*G30</f>
        <v>0.43766893380474681</v>
      </c>
      <c r="J28">
        <f t="shared" si="5"/>
        <v>13.025353671557511</v>
      </c>
      <c r="M28">
        <f t="shared" si="2"/>
        <v>2004</v>
      </c>
      <c r="N28">
        <f t="shared" si="0"/>
        <v>9.19</v>
      </c>
      <c r="P28" s="2">
        <f t="shared" si="3"/>
        <v>13.025353671557511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16.327007842656467</v>
      </c>
      <c r="I29">
        <f>0.25*G26+0.75*G30</f>
        <v>-0.93499970341229366</v>
      </c>
      <c r="J29">
        <f t="shared" si="5"/>
        <v>15.392008139244174</v>
      </c>
      <c r="M29">
        <f t="shared" si="2"/>
        <v>2005</v>
      </c>
      <c r="N29">
        <f t="shared" si="0"/>
        <v>11.92</v>
      </c>
      <c r="P29" s="2">
        <f t="shared" si="3"/>
        <v>15.392008139244174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LPG_Prices!AQ43</f>
        <v>18.059999999999999</v>
      </c>
      <c r="F30">
        <f t="shared" si="1"/>
        <v>20.367668340629333</v>
      </c>
      <c r="G30">
        <f>E30-F30</f>
        <v>-2.3076683406293341</v>
      </c>
      <c r="H30">
        <f>G30^2</f>
        <v>5.3253331703429447</v>
      </c>
      <c r="I30">
        <f>G30</f>
        <v>-2.3076683406293341</v>
      </c>
      <c r="J30">
        <f t="shared" si="5"/>
        <v>18.059999999999999</v>
      </c>
      <c r="M30">
        <f t="shared" si="2"/>
        <v>2006</v>
      </c>
      <c r="N30">
        <f t="shared" si="0"/>
        <v>14.87</v>
      </c>
      <c r="O30">
        <f>E30</f>
        <v>18.059999999999999</v>
      </c>
      <c r="P30" s="2">
        <f t="shared" si="3"/>
        <v>18.059999999999999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22.326361395578896</v>
      </c>
      <c r="I31">
        <f>0.75*G30+0.25*G34</f>
        <v>-1.0524472959058908</v>
      </c>
      <c r="J31">
        <f t="shared" si="5"/>
        <v>21.273914099673007</v>
      </c>
      <c r="M31">
        <f t="shared" si="2"/>
        <v>2007</v>
      </c>
      <c r="N31">
        <f t="shared" si="0"/>
        <v>16.3</v>
      </c>
      <c r="P31" s="2">
        <f t="shared" si="3"/>
        <v>21.273914099673007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28.380503565422984</v>
      </c>
      <c r="I32">
        <f>0.5*G30+0.5*G34</f>
        <v>0.2027737488175525</v>
      </c>
      <c r="J32">
        <f t="shared" si="5"/>
        <v>28.583277314240537</v>
      </c>
      <c r="M32">
        <f t="shared" si="2"/>
        <v>2008</v>
      </c>
      <c r="N32">
        <f t="shared" si="0"/>
        <v>20.72</v>
      </c>
      <c r="P32" s="2">
        <f t="shared" si="3"/>
        <v>28.583277314240537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18.299398051836441</v>
      </c>
      <c r="I33">
        <f>0.25*G30+0.75*G34</f>
        <v>1.4579947935409958</v>
      </c>
      <c r="J33">
        <f t="shared" si="5"/>
        <v>19.757392845377439</v>
      </c>
      <c r="M33">
        <f t="shared" si="2"/>
        <v>2009</v>
      </c>
      <c r="N33">
        <f t="shared" si="0"/>
        <v>13.36</v>
      </c>
      <c r="P33" s="2">
        <f t="shared" si="3"/>
        <v>19.757392845377439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LPG_Prices!AQ47</f>
        <v>24.93</v>
      </c>
      <c r="F34">
        <f>$H$3*D34+$I$3*D33</f>
        <v>22.216784161735561</v>
      </c>
      <c r="G34">
        <f>E34-F34</f>
        <v>2.7132158382644391</v>
      </c>
      <c r="H34">
        <f>G34^2</f>
        <v>7.3615401850090034</v>
      </c>
      <c r="I34">
        <f>G34</f>
        <v>2.7132158382644391</v>
      </c>
      <c r="J34">
        <f>F34+I34</f>
        <v>24.93</v>
      </c>
      <c r="M34">
        <f>C34</f>
        <v>2010</v>
      </c>
      <c r="N34">
        <f t="shared" si="0"/>
        <v>16.22</v>
      </c>
      <c r="O34">
        <f>E34</f>
        <v>24.93</v>
      </c>
      <c r="P34" s="2">
        <f>J34</f>
        <v>24.93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25.627375565109272</v>
      </c>
      <c r="I35">
        <f>0.75*G34+0.25*G38</f>
        <v>3.7673413210157749</v>
      </c>
      <c r="J35">
        <f t="shared" ref="J35:J42" si="7">F35+I35</f>
        <v>29.394716886125046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29.394716886125046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17.080351325329374</v>
      </c>
      <c r="I36">
        <f>0.5*G34+0.5*G38</f>
        <v>4.8214668037671107</v>
      </c>
      <c r="J36">
        <f t="shared" si="7"/>
        <v>21.901818129096483</v>
      </c>
      <c r="M36">
        <f t="shared" si="8"/>
        <v>2012</v>
      </c>
      <c r="N36">
        <f t="shared" si="0"/>
        <v>12.47</v>
      </c>
      <c r="P36" s="2">
        <f t="shared" si="9"/>
        <v>21.901818129096483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15.422995663448978</v>
      </c>
      <c r="I37">
        <f>0.25*G34+0.75*G38</f>
        <v>5.8755922865184464</v>
      </c>
      <c r="J37">
        <f t="shared" si="7"/>
        <v>21.298587949967423</v>
      </c>
      <c r="M37">
        <f t="shared" si="8"/>
        <v>2013</v>
      </c>
      <c r="N37">
        <f t="shared" si="0"/>
        <v>11.26</v>
      </c>
      <c r="P37" s="2">
        <f t="shared" si="9"/>
        <v>21.298587949967423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LPG_Prices!AQ51</f>
        <v>23.38</v>
      </c>
      <c r="F38">
        <f t="shared" si="6"/>
        <v>16.450282230730217</v>
      </c>
      <c r="G38">
        <f>E38-F38</f>
        <v>6.9297177692697822</v>
      </c>
      <c r="H38">
        <f>G38^2</f>
        <v>48.020988361733366</v>
      </c>
      <c r="I38">
        <f>G38</f>
        <v>6.9297177692697822</v>
      </c>
      <c r="J38">
        <f t="shared" si="7"/>
        <v>23.38</v>
      </c>
      <c r="M38">
        <f t="shared" si="8"/>
        <v>2014</v>
      </c>
      <c r="N38">
        <f t="shared" si="0"/>
        <v>12.01</v>
      </c>
      <c r="O38">
        <f>E38</f>
        <v>23.38</v>
      </c>
      <c r="P38" s="2">
        <f t="shared" si="9"/>
        <v>23.38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7.2184002794294946</v>
      </c>
      <c r="I39" s="18">
        <f>I38</f>
        <v>6.9297177692697822</v>
      </c>
      <c r="J39">
        <f t="shared" si="7"/>
        <v>14.148118048699278</v>
      </c>
      <c r="M39">
        <f t="shared" si="8"/>
        <v>2015</v>
      </c>
      <c r="N39">
        <f t="shared" si="0"/>
        <v>5.27</v>
      </c>
      <c r="P39" s="2">
        <f t="shared" si="9"/>
        <v>14.148118048699278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7.4649490555769926</v>
      </c>
      <c r="I40" s="18">
        <f t="shared" ref="I40:I42" si="10">I39</f>
        <v>6.9297177692697822</v>
      </c>
      <c r="J40">
        <f t="shared" si="7"/>
        <v>14.394666824846775</v>
      </c>
      <c r="M40">
        <f t="shared" si="8"/>
        <v>2016</v>
      </c>
      <c r="N40">
        <f t="shared" si="0"/>
        <v>5.45</v>
      </c>
      <c r="P40" s="2">
        <f t="shared" si="9"/>
        <v>14.394666824846775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11.574095324701942</v>
      </c>
      <c r="I41" s="18">
        <f t="shared" si="10"/>
        <v>6.9297177692697822</v>
      </c>
      <c r="J41">
        <f t="shared" si="7"/>
        <v>18.503813093971722</v>
      </c>
      <c r="M41">
        <f t="shared" si="8"/>
        <v>2017</v>
      </c>
      <c r="N41">
        <f t="shared" si="0"/>
        <v>8.4499999999999993</v>
      </c>
      <c r="P41" s="2">
        <f t="shared" si="9"/>
        <v>18.503813093971722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13.875217235411915</v>
      </c>
      <c r="I42" s="18">
        <f t="shared" si="10"/>
        <v>6.9297177692697822</v>
      </c>
      <c r="J42">
        <f t="shared" si="7"/>
        <v>20.804935004681695</v>
      </c>
      <c r="M42">
        <f t="shared" si="8"/>
        <v>2018</v>
      </c>
      <c r="N42">
        <f t="shared" si="0"/>
        <v>10.130000000000001</v>
      </c>
      <c r="P42" s="2">
        <f t="shared" si="9"/>
        <v>20.804935004681695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1.0378919681091472</v>
      </c>
      <c r="I3" s="4">
        <v>0.16638191417132051</v>
      </c>
      <c r="K3">
        <v>0</v>
      </c>
    </row>
    <row r="4" spans="3:16" x14ac:dyDescent="0.2">
      <c r="H4">
        <f>SUM(H9:H38)</f>
        <v>66.537307466741439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-1.9501539970193624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9.6669118366102644</v>
      </c>
      <c r="I8">
        <f>G9</f>
        <v>-1.9501539970193624</v>
      </c>
      <c r="J8">
        <f>F8+I8</f>
        <v>7.716757839590902</v>
      </c>
      <c r="M8">
        <f t="shared" ref="M8:M33" si="2">C8</f>
        <v>1984</v>
      </c>
      <c r="N8">
        <f t="shared" si="0"/>
        <v>8.07</v>
      </c>
      <c r="P8" s="2">
        <f t="shared" ref="P8:P33" si="3">J8</f>
        <v>7.716757839590902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LPG_Prices!AR22</f>
        <v>7.54</v>
      </c>
      <c r="F9">
        <f t="shared" si="1"/>
        <v>9.4901539970193625</v>
      </c>
      <c r="G9">
        <f>E9-F9</f>
        <v>-1.9501539970193624</v>
      </c>
      <c r="H9">
        <f>G9^2</f>
        <v>3.8031006120905952</v>
      </c>
      <c r="I9">
        <f>G9</f>
        <v>-1.9501539970193624</v>
      </c>
      <c r="J9">
        <f t="shared" ref="J9:J33" si="5">F9+I9</f>
        <v>7.54</v>
      </c>
      <c r="M9">
        <f t="shared" si="2"/>
        <v>1985</v>
      </c>
      <c r="N9">
        <f t="shared" si="0"/>
        <v>7.85</v>
      </c>
      <c r="O9">
        <f>E9</f>
        <v>7.54</v>
      </c>
      <c r="P9" s="2">
        <f t="shared" si="3"/>
        <v>7.54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9.7752964860155078</v>
      </c>
      <c r="I10">
        <f>(0.67*G9+0.33*G12)</f>
        <v>-2.489365514181233</v>
      </c>
      <c r="J10">
        <f t="shared" si="5"/>
        <v>7.2859309718342748</v>
      </c>
      <c r="M10">
        <f t="shared" si="2"/>
        <v>1986</v>
      </c>
      <c r="N10">
        <f t="shared" si="0"/>
        <v>8.16</v>
      </c>
      <c r="P10" s="2">
        <f t="shared" si="3"/>
        <v>7.2859309718342748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9.328686734716225</v>
      </c>
      <c r="I11">
        <f>(0.33*G9+0.67*G12)</f>
        <v>-3.0449167742874024</v>
      </c>
      <c r="J11">
        <f t="shared" si="5"/>
        <v>6.2837699604288222</v>
      </c>
      <c r="M11">
        <f t="shared" si="2"/>
        <v>1987</v>
      </c>
      <c r="N11">
        <f t="shared" si="0"/>
        <v>7.68</v>
      </c>
      <c r="P11" s="2">
        <f t="shared" si="3"/>
        <v>6.2837699604288222</v>
      </c>
    </row>
    <row r="12" spans="3:16" x14ac:dyDescent="0.2">
      <c r="C12">
        <f t="shared" si="4"/>
        <v>1988</v>
      </c>
      <c r="D12">
        <f>'LPG-311'!D12</f>
        <v>7.82</v>
      </c>
      <c r="E12">
        <f>LPG_Prices!AR25</f>
        <v>5.81</v>
      </c>
      <c r="F12">
        <f t="shared" si="1"/>
        <v>9.3941282914492721</v>
      </c>
      <c r="G12">
        <f>E12-F12</f>
        <v>-3.5841282914492725</v>
      </c>
      <c r="H12">
        <f>G12^2</f>
        <v>12.845975609567081</v>
      </c>
      <c r="I12">
        <f>G12</f>
        <v>-3.5841282914492725</v>
      </c>
      <c r="J12">
        <f t="shared" si="5"/>
        <v>5.81</v>
      </c>
      <c r="M12">
        <f t="shared" si="2"/>
        <v>1988</v>
      </c>
      <c r="N12">
        <f t="shared" si="0"/>
        <v>7.82</v>
      </c>
      <c r="O12">
        <f>E12</f>
        <v>5.81</v>
      </c>
      <c r="P12" s="2">
        <f t="shared" si="3"/>
        <v>5.81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8.2861195141942865</v>
      </c>
      <c r="I13">
        <f>(0.67*G12+0.33*G15)</f>
        <v>-3.1839389260649331</v>
      </c>
      <c r="J13">
        <f t="shared" si="5"/>
        <v>5.1021805881293538</v>
      </c>
      <c r="M13">
        <f t="shared" si="2"/>
        <v>1989</v>
      </c>
      <c r="N13">
        <f t="shared" si="0"/>
        <v>6.73</v>
      </c>
      <c r="P13" s="2">
        <f t="shared" si="3"/>
        <v>5.1021805881293538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9.5889487421436286</v>
      </c>
      <c r="I14">
        <f>(0.33*G12+0.67*G15)</f>
        <v>-2.7716226102144015</v>
      </c>
      <c r="J14">
        <f t="shared" si="5"/>
        <v>6.8173261319292271</v>
      </c>
      <c r="M14">
        <f t="shared" si="2"/>
        <v>1990</v>
      </c>
      <c r="N14">
        <f t="shared" si="0"/>
        <v>8.16</v>
      </c>
      <c r="P14" s="2">
        <f t="shared" si="3"/>
        <v>6.8173261319292271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LPG_Prices!AR28</f>
        <v>7.2789999999999999</v>
      </c>
      <c r="F15">
        <f t="shared" si="1"/>
        <v>9.6504332448300616</v>
      </c>
      <c r="G15">
        <f>E15-F15</f>
        <v>-2.3714332448300617</v>
      </c>
      <c r="H15">
        <f>G15^2</f>
        <v>5.6236956346852356</v>
      </c>
      <c r="I15">
        <f>G15</f>
        <v>-2.3714332448300617</v>
      </c>
      <c r="J15">
        <f t="shared" si="5"/>
        <v>7.2789999999999999</v>
      </c>
      <c r="M15">
        <f t="shared" si="2"/>
        <v>1991</v>
      </c>
      <c r="N15">
        <f t="shared" si="0"/>
        <v>7.99</v>
      </c>
      <c r="O15">
        <f>E15</f>
        <v>7.2789999999999999</v>
      </c>
      <c r="P15" s="2">
        <f t="shared" si="3"/>
        <v>7.2789999999999999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8.6361509497172477</v>
      </c>
      <c r="I16">
        <f>(0.67*G15+0.33*G18)</f>
        <v>-1.9076429544531175</v>
      </c>
      <c r="J16">
        <f t="shared" si="5"/>
        <v>6.7285079952641302</v>
      </c>
      <c r="M16">
        <f t="shared" si="2"/>
        <v>1992</v>
      </c>
      <c r="N16">
        <f t="shared" si="0"/>
        <v>7.04</v>
      </c>
      <c r="P16" s="2">
        <f t="shared" si="3"/>
        <v>6.7285079952641302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8.8205924807305109</v>
      </c>
      <c r="I17">
        <f>(0.33*G15+0.67*G18)</f>
        <v>-1.4297984128526293</v>
      </c>
      <c r="J17">
        <f t="shared" si="5"/>
        <v>7.3907940678778816</v>
      </c>
      <c r="M17">
        <f t="shared" si="2"/>
        <v>1993</v>
      </c>
      <c r="N17">
        <f t="shared" si="0"/>
        <v>7.37</v>
      </c>
      <c r="P17" s="2">
        <f t="shared" si="3"/>
        <v>7.3907940678778816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LPG_Prices!AR31</f>
        <v>6.28</v>
      </c>
      <c r="F18">
        <f t="shared" si="1"/>
        <v>7.2460081224756854</v>
      </c>
      <c r="G18">
        <f>E18-F18</f>
        <v>-0.96600812247568513</v>
      </c>
      <c r="H18">
        <f>G18^2</f>
        <v>0.93317169268899824</v>
      </c>
      <c r="I18">
        <f>G18</f>
        <v>-0.96600812247568513</v>
      </c>
      <c r="J18">
        <f t="shared" si="5"/>
        <v>6.28</v>
      </c>
      <c r="M18">
        <f t="shared" si="2"/>
        <v>1994</v>
      </c>
      <c r="N18">
        <f t="shared" si="0"/>
        <v>5.8</v>
      </c>
      <c r="O18">
        <f>E18</f>
        <v>6.28</v>
      </c>
      <c r="P18" s="2">
        <f t="shared" si="3"/>
        <v>6.28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6.5592528103019623</v>
      </c>
      <c r="I19">
        <f>0.75*G18+0.25*G22</f>
        <v>-0.12520813693633825</v>
      </c>
      <c r="J19">
        <f t="shared" si="5"/>
        <v>6.4340446733656238</v>
      </c>
      <c r="M19">
        <f t="shared" si="2"/>
        <v>1995</v>
      </c>
      <c r="N19">
        <f t="shared" si="0"/>
        <v>5.39</v>
      </c>
      <c r="P19" s="2">
        <f t="shared" si="3"/>
        <v>6.4340446733656238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7.767643346265972</v>
      </c>
      <c r="I20">
        <f>0.5*G18+0.5*G22</f>
        <v>0.71559184860300862</v>
      </c>
      <c r="J20">
        <f t="shared" si="5"/>
        <v>8.4832351948689801</v>
      </c>
      <c r="M20">
        <f t="shared" si="2"/>
        <v>1996</v>
      </c>
      <c r="N20">
        <f t="shared" si="0"/>
        <v>6.62</v>
      </c>
      <c r="P20" s="2">
        <f t="shared" si="3"/>
        <v>8.4832351948689801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7.3703157591933905</v>
      </c>
      <c r="I21">
        <f>0.25*G18+0.75*G22</f>
        <v>1.5563918341423555</v>
      </c>
      <c r="J21">
        <f t="shared" si="5"/>
        <v>8.9267075933357454</v>
      </c>
      <c r="M21">
        <f t="shared" si="2"/>
        <v>1997</v>
      </c>
      <c r="N21">
        <f t="shared" si="0"/>
        <v>6.04</v>
      </c>
      <c r="P21" s="2">
        <f t="shared" si="3"/>
        <v>8.9267075933357454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LPG_Prices!AR35</f>
        <v>8</v>
      </c>
      <c r="F22">
        <f t="shared" si="1"/>
        <v>5.6028081803182976</v>
      </c>
      <c r="G22">
        <f>E22-F22</f>
        <v>2.3971918196817024</v>
      </c>
      <c r="H22">
        <f>G22^2</f>
        <v>5.7465286203488715</v>
      </c>
      <c r="I22">
        <f>G22</f>
        <v>2.3971918196817024</v>
      </c>
      <c r="J22">
        <f t="shared" si="5"/>
        <v>8</v>
      </c>
      <c r="M22">
        <f t="shared" si="2"/>
        <v>1998</v>
      </c>
      <c r="N22">
        <f t="shared" si="0"/>
        <v>4.43</v>
      </c>
      <c r="O22">
        <f>E22</f>
        <v>8</v>
      </c>
      <c r="P22" s="2">
        <f t="shared" si="3"/>
        <v>8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5.9369106400057765</v>
      </c>
      <c r="I23">
        <f>0.75*G22+0.25*G26</f>
        <v>3.0939738802287513</v>
      </c>
      <c r="J23">
        <f t="shared" si="5"/>
        <v>9.0308845202345278</v>
      </c>
      <c r="M23">
        <f t="shared" si="2"/>
        <v>1999</v>
      </c>
      <c r="N23">
        <f t="shared" si="0"/>
        <v>5.01</v>
      </c>
      <c r="P23" s="2">
        <f t="shared" si="3"/>
        <v>9.0308845202345278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7.6836603795186864</v>
      </c>
      <c r="I24">
        <f>0.5*G22+0.5*G26</f>
        <v>3.7907559407758002</v>
      </c>
      <c r="J24">
        <f t="shared" si="5"/>
        <v>11.474416320294488</v>
      </c>
      <c r="M24">
        <f t="shared" si="2"/>
        <v>2000</v>
      </c>
      <c r="N24">
        <f t="shared" si="0"/>
        <v>6.6</v>
      </c>
      <c r="P24" s="2">
        <f t="shared" si="3"/>
        <v>11.474416320294488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6.8480421368553905</v>
      </c>
      <c r="I25">
        <f>0.25*G22+0.75*G26</f>
        <v>4.4875380013228492</v>
      </c>
      <c r="J25">
        <f t="shared" si="5"/>
        <v>11.335580138178241</v>
      </c>
      <c r="M25">
        <f t="shared" si="2"/>
        <v>2001</v>
      </c>
      <c r="N25">
        <f t="shared" si="0"/>
        <v>5.54</v>
      </c>
      <c r="P25" s="2">
        <f t="shared" si="3"/>
        <v>11.335580138178241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LPG_Prices!AR39</f>
        <v>10.87</v>
      </c>
      <c r="F26">
        <f t="shared" si="1"/>
        <v>5.6856799381301011</v>
      </c>
      <c r="G26">
        <f>E26-F26</f>
        <v>5.1843200618698981</v>
      </c>
      <c r="H26">
        <f>G26^2</f>
        <v>26.877174503906705</v>
      </c>
      <c r="I26">
        <f>G26</f>
        <v>5.1843200618698981</v>
      </c>
      <c r="J26">
        <f t="shared" si="5"/>
        <v>10.87</v>
      </c>
      <c r="M26">
        <f t="shared" si="2"/>
        <v>2002</v>
      </c>
      <c r="N26">
        <f t="shared" si="0"/>
        <v>4.59</v>
      </c>
      <c r="O26">
        <f>E26</f>
        <v>10.87</v>
      </c>
      <c r="P26" s="2">
        <f t="shared" si="3"/>
        <v>10.87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7.3231702244961712</v>
      </c>
      <c r="I27">
        <f>0.75*G26+0.25*G30</f>
        <v>4.6790585507261335</v>
      </c>
      <c r="J27">
        <f t="shared" si="5"/>
        <v>12.002228775222305</v>
      </c>
      <c r="M27">
        <f t="shared" si="2"/>
        <v>2003</v>
      </c>
      <c r="N27">
        <f t="shared" si="0"/>
        <v>6.32</v>
      </c>
      <c r="P27" s="2">
        <f t="shared" si="3"/>
        <v>12.002228775222305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10.589760884485809</v>
      </c>
      <c r="I28">
        <f>0.5*G26+0.5*G30</f>
        <v>4.173797039582368</v>
      </c>
      <c r="J28">
        <f t="shared" si="5"/>
        <v>14.763557924068177</v>
      </c>
      <c r="M28">
        <f t="shared" si="2"/>
        <v>2004</v>
      </c>
      <c r="N28">
        <f t="shared" si="0"/>
        <v>9.19</v>
      </c>
      <c r="P28" s="2">
        <f t="shared" si="3"/>
        <v>14.763557924068177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13.900722051095469</v>
      </c>
      <c r="I29">
        <f>0.25*G26+0.75*G30</f>
        <v>3.6685355284386034</v>
      </c>
      <c r="J29">
        <f t="shared" si="5"/>
        <v>17.569257579534074</v>
      </c>
      <c r="M29">
        <f t="shared" si="2"/>
        <v>2005</v>
      </c>
      <c r="N29">
        <f t="shared" si="0"/>
        <v>11.92</v>
      </c>
      <c r="P29" s="2">
        <f t="shared" si="3"/>
        <v>17.569257579534074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LPG_Prices!AR43</f>
        <v>20.58</v>
      </c>
      <c r="F30">
        <f t="shared" si="1"/>
        <v>17.416725982705159</v>
      </c>
      <c r="G30">
        <f>E30-F30</f>
        <v>3.1632740172948388</v>
      </c>
      <c r="H30">
        <f>G30^2</f>
        <v>10.006302508492627</v>
      </c>
      <c r="I30">
        <f>G30</f>
        <v>3.1632740172948388</v>
      </c>
      <c r="J30">
        <f t="shared" si="5"/>
        <v>20.58</v>
      </c>
      <c r="M30">
        <f t="shared" si="2"/>
        <v>2006</v>
      </c>
      <c r="N30">
        <f t="shared" si="0"/>
        <v>14.87</v>
      </c>
      <c r="O30">
        <f>E30</f>
        <v>20.58</v>
      </c>
      <c r="P30" s="2">
        <f t="shared" si="3"/>
        <v>20.58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19.391738143906636</v>
      </c>
      <c r="I31">
        <f>0.75*G30+0.25*G34</f>
        <v>2.1630879889563275</v>
      </c>
      <c r="J31">
        <f t="shared" si="5"/>
        <v>21.554826132862964</v>
      </c>
      <c r="M31">
        <f t="shared" si="2"/>
        <v>2007</v>
      </c>
      <c r="N31">
        <f t="shared" si="0"/>
        <v>16.3</v>
      </c>
      <c r="P31" s="2">
        <f t="shared" si="3"/>
        <v>21.554826132862964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24.217146780214055</v>
      </c>
      <c r="I32">
        <f>0.5*G30+0.5*G34</f>
        <v>1.1629019606178161</v>
      </c>
      <c r="J32">
        <f t="shared" si="5"/>
        <v>25.380048740831871</v>
      </c>
      <c r="M32">
        <f t="shared" si="2"/>
        <v>2008</v>
      </c>
      <c r="N32">
        <f t="shared" si="0"/>
        <v>20.72</v>
      </c>
      <c r="P32" s="2">
        <f t="shared" si="3"/>
        <v>25.380048740831871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17.313669955567967</v>
      </c>
      <c r="I33">
        <f>0.25*G30+0.75*G34</f>
        <v>0.16271593227930481</v>
      </c>
      <c r="J33">
        <f t="shared" si="5"/>
        <v>17.476385887847272</v>
      </c>
      <c r="M33">
        <f t="shared" si="2"/>
        <v>2009</v>
      </c>
      <c r="N33">
        <f t="shared" si="0"/>
        <v>13.36</v>
      </c>
      <c r="P33" s="2">
        <f t="shared" si="3"/>
        <v>17.476385887847272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LPG_Prices!AR47</f>
        <v>18.22</v>
      </c>
      <c r="F34">
        <f>$H$3*D34+$I$3*D33</f>
        <v>19.057470096059205</v>
      </c>
      <c r="G34">
        <f>E34-F34</f>
        <v>-0.83747009605920653</v>
      </c>
      <c r="H34">
        <f>G34^2</f>
        <v>0.70135616179341664</v>
      </c>
      <c r="I34">
        <f>G34</f>
        <v>-0.83747009605920653</v>
      </c>
      <c r="J34">
        <f>F34+I34</f>
        <v>18.22</v>
      </c>
      <c r="M34">
        <f>C34</f>
        <v>2010</v>
      </c>
      <c r="N34">
        <f t="shared" si="0"/>
        <v>16.22</v>
      </c>
      <c r="O34">
        <f>E34</f>
        <v>18.22</v>
      </c>
      <c r="P34" s="2">
        <f>J34</f>
        <v>18.22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22.117673371180963</v>
      </c>
      <c r="I35">
        <f>0.75*G34+0.25*G38</f>
        <v>-0.62773829468438658</v>
      </c>
      <c r="J35">
        <f t="shared" ref="J35:J42" si="7">F35+I35</f>
        <v>21.489935076496575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21.489935076496575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16.055518456466473</v>
      </c>
      <c r="I36">
        <f>0.5*G34+0.5*G38</f>
        <v>-0.41800649330956663</v>
      </c>
      <c r="J36">
        <f t="shared" si="7"/>
        <v>15.637511963156907</v>
      </c>
      <c r="M36">
        <f t="shared" si="8"/>
        <v>2012</v>
      </c>
      <c r="N36">
        <f t="shared" si="0"/>
        <v>12.47</v>
      </c>
      <c r="P36" s="2">
        <f t="shared" si="9"/>
        <v>15.637511963156907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13.761446030625363</v>
      </c>
      <c r="I37">
        <f>0.25*G34+0.75*G38</f>
        <v>-0.20827469193474668</v>
      </c>
      <c r="J37">
        <f t="shared" si="7"/>
        <v>13.553171338690616</v>
      </c>
      <c r="M37">
        <f t="shared" si="8"/>
        <v>2013</v>
      </c>
      <c r="N37">
        <f t="shared" si="0"/>
        <v>11.26</v>
      </c>
      <c r="P37" s="2">
        <f t="shared" si="9"/>
        <v>13.553171338690616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LPG_Prices!AR51</f>
        <v>14.34</v>
      </c>
      <c r="F38">
        <f t="shared" si="6"/>
        <v>14.338542890559927</v>
      </c>
      <c r="G38">
        <f>E38-F38</f>
        <v>1.4571094400732676E-3</v>
      </c>
      <c r="H38">
        <f>G38^2</f>
        <v>2.1231679203506314E-6</v>
      </c>
      <c r="I38">
        <f>G38</f>
        <v>1.4571094400732676E-3</v>
      </c>
      <c r="J38">
        <f t="shared" si="7"/>
        <v>14.34</v>
      </c>
      <c r="M38">
        <f t="shared" si="8"/>
        <v>2014</v>
      </c>
      <c r="N38">
        <f t="shared" si="0"/>
        <v>12.01</v>
      </c>
      <c r="O38">
        <f>E38</f>
        <v>14.34</v>
      </c>
      <c r="P38" s="2">
        <f t="shared" si="9"/>
        <v>14.34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7.4679374611327649</v>
      </c>
      <c r="I39" s="18">
        <f>I38</f>
        <v>1.4571094400732676E-3</v>
      </c>
      <c r="J39">
        <f t="shared" si="7"/>
        <v>7.4693945705728382</v>
      </c>
      <c r="M39">
        <f t="shared" si="8"/>
        <v>2015</v>
      </c>
      <c r="N39">
        <f t="shared" si="0"/>
        <v>5.27</v>
      </c>
      <c r="P39" s="2">
        <f t="shared" si="9"/>
        <v>7.4693945705728382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6.5333439138777116</v>
      </c>
      <c r="I40" s="18">
        <f t="shared" ref="I40:I42" si="10">I39</f>
        <v>1.4571094400732676E-3</v>
      </c>
      <c r="J40">
        <f t="shared" si="7"/>
        <v>6.5348010233177849</v>
      </c>
      <c r="M40">
        <f t="shared" si="8"/>
        <v>2016</v>
      </c>
      <c r="N40">
        <f t="shared" si="0"/>
        <v>5.45</v>
      </c>
      <c r="P40" s="2">
        <f t="shared" si="9"/>
        <v>6.5348010233177849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9.6769685627559898</v>
      </c>
      <c r="I41" s="18">
        <f t="shared" si="10"/>
        <v>1.4571094400732676E-3</v>
      </c>
      <c r="J41">
        <f t="shared" si="7"/>
        <v>9.6784256721960631</v>
      </c>
      <c r="M41">
        <f t="shared" si="8"/>
        <v>2017</v>
      </c>
      <c r="N41">
        <f t="shared" si="0"/>
        <v>8.4499999999999993</v>
      </c>
      <c r="P41" s="2">
        <f t="shared" si="9"/>
        <v>9.6784256721960631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11.919772811693321</v>
      </c>
      <c r="I42" s="18">
        <f t="shared" si="10"/>
        <v>1.4571094400732676E-3</v>
      </c>
      <c r="J42">
        <f t="shared" si="7"/>
        <v>11.921229921133394</v>
      </c>
      <c r="M42">
        <f t="shared" si="8"/>
        <v>2018</v>
      </c>
      <c r="N42">
        <f t="shared" si="0"/>
        <v>10.130000000000001</v>
      </c>
      <c r="P42" s="2">
        <f t="shared" si="9"/>
        <v>11.921229921133394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P42"/>
  <sheetViews>
    <sheetView topLeftCell="A6" workbookViewId="0">
      <selection activeCell="C34" sqref="C34:P42"/>
    </sheetView>
  </sheetViews>
  <sheetFormatPr defaultRowHeight="12.75" x14ac:dyDescent="0.2"/>
  <cols>
    <col min="9" max="9" width="11.140625" customWidth="1"/>
    <col min="10" max="10" width="9.7109375" customWidth="1"/>
  </cols>
  <sheetData>
    <row r="2" spans="3:16" x14ac:dyDescent="0.2">
      <c r="K2" s="9" t="s">
        <v>35</v>
      </c>
    </row>
    <row r="3" spans="3:16" x14ac:dyDescent="0.2">
      <c r="H3" s="4">
        <v>0.39695669676959111</v>
      </c>
      <c r="I3" s="4">
        <v>0.93849328501726792</v>
      </c>
      <c r="K3">
        <v>0</v>
      </c>
    </row>
    <row r="4" spans="3:16" x14ac:dyDescent="0.2">
      <c r="H4">
        <f>SUM(H9:H38)</f>
        <v>151.932541352307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-3.6297508797306426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10.486148434664599</v>
      </c>
      <c r="I8">
        <f>G9</f>
        <v>-3.6297508797306426</v>
      </c>
      <c r="J8">
        <f>F8+I8</f>
        <v>6.8563975549339569</v>
      </c>
      <c r="M8">
        <f t="shared" ref="M8:M33" si="2">C8</f>
        <v>1984</v>
      </c>
      <c r="N8">
        <f t="shared" si="0"/>
        <v>8.07</v>
      </c>
      <c r="P8" s="2">
        <f t="shared" ref="P8:P33" si="3">J8</f>
        <v>6.8563975549339569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LPG_Prices!AS22</f>
        <v>7.06</v>
      </c>
      <c r="F9">
        <f t="shared" si="1"/>
        <v>10.689750879730642</v>
      </c>
      <c r="G9">
        <f>E9-F9</f>
        <v>-3.6297508797306426</v>
      </c>
      <c r="H9">
        <f>G9^2</f>
        <v>13.175091448905373</v>
      </c>
      <c r="I9">
        <f>G9</f>
        <v>-3.6297508797306426</v>
      </c>
      <c r="J9">
        <f t="shared" ref="J9:J33" si="5">F9+I9</f>
        <v>7.06</v>
      </c>
      <c r="M9">
        <f t="shared" si="2"/>
        <v>1985</v>
      </c>
      <c r="N9">
        <f t="shared" si="0"/>
        <v>7.85</v>
      </c>
      <c r="O9">
        <f>E9</f>
        <v>7.06</v>
      </c>
      <c r="P9" s="2">
        <f t="shared" si="3"/>
        <v>7.06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10.606338933025416</v>
      </c>
      <c r="I10">
        <f>(0.67*G9+0.33*G12)</f>
        <v>-4.0198369226509012</v>
      </c>
      <c r="J10">
        <f t="shared" si="5"/>
        <v>6.5865020103745149</v>
      </c>
      <c r="M10">
        <f t="shared" si="2"/>
        <v>1986</v>
      </c>
      <c r="N10">
        <f t="shared" si="0"/>
        <v>8.16</v>
      </c>
      <c r="P10" s="2">
        <f t="shared" si="3"/>
        <v>6.5865020103745149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10.706732636931365</v>
      </c>
      <c r="I11">
        <f>(0.33*G9+0.67*G12)</f>
        <v>-4.4217437547505609</v>
      </c>
      <c r="J11">
        <f t="shared" si="5"/>
        <v>6.2849888821808042</v>
      </c>
      <c r="M11">
        <f t="shared" si="2"/>
        <v>1987</v>
      </c>
      <c r="N11">
        <f t="shared" si="0"/>
        <v>7.68</v>
      </c>
      <c r="P11" s="2">
        <f t="shared" si="3"/>
        <v>6.2849888821808042</v>
      </c>
    </row>
    <row r="12" spans="3:16" x14ac:dyDescent="0.2">
      <c r="C12">
        <f t="shared" si="4"/>
        <v>1988</v>
      </c>
      <c r="D12">
        <f>'LPG-311'!D12</f>
        <v>7.82</v>
      </c>
      <c r="E12">
        <f>LPG_Prices!AS25</f>
        <v>5.5</v>
      </c>
      <c r="F12">
        <f t="shared" si="1"/>
        <v>10.31182979767082</v>
      </c>
      <c r="G12">
        <f>E12-F12</f>
        <v>-4.8118297976708195</v>
      </c>
      <c r="H12">
        <f>G12^2</f>
        <v>23.153706001752798</v>
      </c>
      <c r="I12">
        <f>G12</f>
        <v>-4.8118297976708195</v>
      </c>
      <c r="J12">
        <f t="shared" si="5"/>
        <v>5.5</v>
      </c>
      <c r="M12">
        <f t="shared" si="2"/>
        <v>1988</v>
      </c>
      <c r="N12">
        <f t="shared" si="0"/>
        <v>7.82</v>
      </c>
      <c r="O12">
        <f>E12</f>
        <v>5.5</v>
      </c>
      <c r="P12" s="2">
        <f t="shared" si="3"/>
        <v>5.5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10.010536058094385</v>
      </c>
      <c r="I13">
        <f>(0.67*G12+0.33*G15)</f>
        <v>-4.4511264047063293</v>
      </c>
      <c r="J13">
        <f t="shared" si="5"/>
        <v>5.5594096533880553</v>
      </c>
      <c r="M13">
        <f t="shared" si="2"/>
        <v>1989</v>
      </c>
      <c r="N13">
        <f t="shared" si="0"/>
        <v>6.73</v>
      </c>
      <c r="P13" s="2">
        <f t="shared" si="3"/>
        <v>5.5594096533880553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9.5552264538060765</v>
      </c>
      <c r="I14">
        <f>(0.33*G12+0.67*G15)</f>
        <v>-4.0794926058944299</v>
      </c>
      <c r="J14">
        <f t="shared" si="5"/>
        <v>5.4757338479116466</v>
      </c>
      <c r="M14">
        <f t="shared" si="2"/>
        <v>1990</v>
      </c>
      <c r="N14">
        <f t="shared" si="0"/>
        <v>8.16</v>
      </c>
      <c r="P14" s="2">
        <f t="shared" si="3"/>
        <v>5.4757338479116466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LPG_Prices!AS28</f>
        <v>7.1109999999999998</v>
      </c>
      <c r="F15">
        <f t="shared" si="1"/>
        <v>10.829789212929938</v>
      </c>
      <c r="G15">
        <f>E15-F15</f>
        <v>-3.7187892129299387</v>
      </c>
      <c r="H15">
        <f>G15^2</f>
        <v>13.829393210204072</v>
      </c>
      <c r="I15">
        <f>G15</f>
        <v>-3.7187892129299387</v>
      </c>
      <c r="J15">
        <f t="shared" si="5"/>
        <v>7.1109999999999998</v>
      </c>
      <c r="M15">
        <f t="shared" si="2"/>
        <v>1991</v>
      </c>
      <c r="N15">
        <f t="shared" si="0"/>
        <v>7.99</v>
      </c>
      <c r="O15">
        <f>E15</f>
        <v>7.1109999999999998</v>
      </c>
      <c r="P15" s="2">
        <f t="shared" si="3"/>
        <v>7.1109999999999998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10.293136492545893</v>
      </c>
      <c r="I16">
        <f>(0.67*G15+0.33*G18)</f>
        <v>-2.6727734087705537</v>
      </c>
      <c r="J16">
        <f t="shared" si="5"/>
        <v>7.6203630837753389</v>
      </c>
      <c r="M16">
        <f t="shared" si="2"/>
        <v>1992</v>
      </c>
      <c r="N16">
        <f t="shared" si="0"/>
        <v>7.04</v>
      </c>
      <c r="P16" s="2">
        <f t="shared" si="3"/>
        <v>7.6203630837753389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9.532563581713454</v>
      </c>
      <c r="I17">
        <f>(0.33*G15+0.67*G18)</f>
        <v>-1.5950601560002782</v>
      </c>
      <c r="J17">
        <f t="shared" si="5"/>
        <v>7.9375034257131762</v>
      </c>
      <c r="M17">
        <f t="shared" si="2"/>
        <v>1993</v>
      </c>
      <c r="N17">
        <f t="shared" si="0"/>
        <v>7.37</v>
      </c>
      <c r="P17" s="2">
        <f t="shared" si="3"/>
        <v>7.9375034257131762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LPG_Prices!AS31</f>
        <v>8.67</v>
      </c>
      <c r="F18">
        <f t="shared" si="1"/>
        <v>9.2190443518408927</v>
      </c>
      <c r="G18">
        <f>E18-F18</f>
        <v>-0.54904435184089273</v>
      </c>
      <c r="H18">
        <f>G18^2</f>
        <v>0.30144970028838602</v>
      </c>
      <c r="I18">
        <f>G18</f>
        <v>-0.54904435184089273</v>
      </c>
      <c r="J18">
        <f t="shared" si="5"/>
        <v>8.67</v>
      </c>
      <c r="M18">
        <f t="shared" si="2"/>
        <v>1994</v>
      </c>
      <c r="N18">
        <f t="shared" si="0"/>
        <v>5.8</v>
      </c>
      <c r="O18">
        <f>E18</f>
        <v>8.67</v>
      </c>
      <c r="P18" s="2">
        <f t="shared" si="3"/>
        <v>8.67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7.5828576486882504</v>
      </c>
      <c r="I19">
        <f>0.75*G18+0.25*G22</f>
        <v>-0.25603766592906618</v>
      </c>
      <c r="J19">
        <f t="shared" si="5"/>
        <v>7.3268199827591847</v>
      </c>
      <c r="M19">
        <f t="shared" si="2"/>
        <v>1995</v>
      </c>
      <c r="N19">
        <f t="shared" si="0"/>
        <v>5.39</v>
      </c>
      <c r="P19" s="2">
        <f t="shared" si="3"/>
        <v>7.3268199827591847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7.6863321388577672</v>
      </c>
      <c r="I20">
        <f>0.5*G18+0.5*G22</f>
        <v>3.6969019982760365E-2</v>
      </c>
      <c r="J20">
        <f t="shared" si="5"/>
        <v>7.7233011588405276</v>
      </c>
      <c r="M20">
        <f t="shared" si="2"/>
        <v>1996</v>
      </c>
      <c r="N20">
        <f t="shared" si="0"/>
        <v>6.62</v>
      </c>
      <c r="P20" s="2">
        <f t="shared" si="3"/>
        <v>7.7233011588405276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8.6104439953026439</v>
      </c>
      <c r="I21">
        <f>0.25*G18+0.75*G22</f>
        <v>0.32997570589458691</v>
      </c>
      <c r="J21">
        <f t="shared" si="5"/>
        <v>8.9404197011972304</v>
      </c>
      <c r="M21">
        <f t="shared" si="2"/>
        <v>1997</v>
      </c>
      <c r="N21">
        <f t="shared" si="0"/>
        <v>6.04</v>
      </c>
      <c r="P21" s="2">
        <f t="shared" si="3"/>
        <v>8.9404197011972304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LPG_Prices!AS35</f>
        <v>8.0500000000000007</v>
      </c>
      <c r="F22">
        <f t="shared" si="1"/>
        <v>7.4270176081935873</v>
      </c>
      <c r="G22">
        <f>E22-F22</f>
        <v>0.62298239180641346</v>
      </c>
      <c r="H22">
        <f>G22^2</f>
        <v>0.38810706050083965</v>
      </c>
      <c r="I22">
        <f>G22</f>
        <v>0.62298239180641346</v>
      </c>
      <c r="J22">
        <f t="shared" si="5"/>
        <v>8.0500000000000007</v>
      </c>
      <c r="M22">
        <f t="shared" si="2"/>
        <v>1998</v>
      </c>
      <c r="N22">
        <f t="shared" si="0"/>
        <v>4.43</v>
      </c>
      <c r="O22">
        <f>E22</f>
        <v>8.0500000000000007</v>
      </c>
      <c r="P22" s="2">
        <f t="shared" si="3"/>
        <v>8.0500000000000007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6.1462783034421475</v>
      </c>
      <c r="I23">
        <f>0.75*G22+0.25*G26</f>
        <v>1.071915784562788</v>
      </c>
      <c r="J23">
        <f t="shared" si="5"/>
        <v>7.2181940880049353</v>
      </c>
      <c r="M23">
        <f t="shared" si="2"/>
        <v>1999</v>
      </c>
      <c r="N23">
        <f t="shared" si="0"/>
        <v>5.01</v>
      </c>
      <c r="P23" s="2">
        <f t="shared" si="3"/>
        <v>7.2181940880049353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7.3217655566158131</v>
      </c>
      <c r="I24">
        <f>0.5*G22+0.5*G26</f>
        <v>1.5208491773191626</v>
      </c>
      <c r="J24">
        <f t="shared" si="5"/>
        <v>8.8426147339349761</v>
      </c>
      <c r="M24">
        <f t="shared" si="2"/>
        <v>2000</v>
      </c>
      <c r="N24">
        <f t="shared" si="0"/>
        <v>6.6</v>
      </c>
      <c r="P24" s="2">
        <f t="shared" si="3"/>
        <v>8.8426147339349761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8.3931957812175018</v>
      </c>
      <c r="I25">
        <f>0.25*G22+0.75*G26</f>
        <v>1.9697825700755371</v>
      </c>
      <c r="J25">
        <f t="shared" si="5"/>
        <v>10.362978351293039</v>
      </c>
      <c r="M25">
        <f t="shared" si="2"/>
        <v>2001</v>
      </c>
      <c r="N25">
        <f t="shared" si="0"/>
        <v>5.54</v>
      </c>
      <c r="P25" s="2">
        <f t="shared" si="3"/>
        <v>10.362978351293039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LPG_Prices!AS39</f>
        <v>9.44</v>
      </c>
      <c r="F26">
        <f t="shared" si="1"/>
        <v>7.0212840371680878</v>
      </c>
      <c r="G26">
        <f>E26-F26</f>
        <v>2.4187159628319117</v>
      </c>
      <c r="H26">
        <f>G26^2</f>
        <v>5.8501869088579017</v>
      </c>
      <c r="I26">
        <f>G26</f>
        <v>2.4187159628319117</v>
      </c>
      <c r="J26">
        <f t="shared" si="5"/>
        <v>9.44</v>
      </c>
      <c r="M26">
        <f t="shared" si="2"/>
        <v>2002</v>
      </c>
      <c r="N26">
        <f t="shared" si="0"/>
        <v>4.59</v>
      </c>
      <c r="O26">
        <f>E26</f>
        <v>9.44</v>
      </c>
      <c r="P26" s="2">
        <f t="shared" si="3"/>
        <v>9.44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6.8164505018130761</v>
      </c>
      <c r="I27">
        <f>0.75*G26+0.25*G30</f>
        <v>0.93414046253152061</v>
      </c>
      <c r="J27">
        <f t="shared" si="5"/>
        <v>7.7505909643445969</v>
      </c>
      <c r="M27">
        <f t="shared" si="2"/>
        <v>2003</v>
      </c>
      <c r="N27">
        <f t="shared" si="0"/>
        <v>6.32</v>
      </c>
      <c r="P27" s="2">
        <f t="shared" si="3"/>
        <v>7.7505909643445969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9.5793096046216757</v>
      </c>
      <c r="I28">
        <f>0.5*G26+0.5*G30</f>
        <v>-0.55043503776887048</v>
      </c>
      <c r="J28">
        <f t="shared" si="5"/>
        <v>9.0288745668528048</v>
      </c>
      <c r="M28">
        <f t="shared" si="2"/>
        <v>2004</v>
      </c>
      <c r="N28">
        <f t="shared" si="0"/>
        <v>9.19</v>
      </c>
      <c r="P28" s="2">
        <f t="shared" si="3"/>
        <v>9.0288745668528048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13.356477114802217</v>
      </c>
      <c r="I29">
        <f>0.25*G26+0.75*G30</f>
        <v>-2.0350105380692618</v>
      </c>
      <c r="J29">
        <f t="shared" si="5"/>
        <v>11.321466576732956</v>
      </c>
      <c r="M29">
        <f t="shared" si="2"/>
        <v>2005</v>
      </c>
      <c r="N29">
        <f t="shared" si="0"/>
        <v>11.92</v>
      </c>
      <c r="P29" s="2">
        <f t="shared" si="3"/>
        <v>11.321466576732956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LPG_Prices!AS43</f>
        <v>13.57</v>
      </c>
      <c r="F30">
        <f t="shared" si="1"/>
        <v>17.089586038369653</v>
      </c>
      <c r="G30">
        <f>E30-F30</f>
        <v>-3.5195860383696527</v>
      </c>
      <c r="H30">
        <f>G30^2</f>
        <v>12.387485881486587</v>
      </c>
      <c r="I30">
        <f>G30</f>
        <v>-3.5195860383696527</v>
      </c>
      <c r="J30">
        <f t="shared" si="5"/>
        <v>13.57</v>
      </c>
      <c r="M30">
        <f t="shared" si="2"/>
        <v>2006</v>
      </c>
      <c r="N30">
        <f t="shared" si="0"/>
        <v>14.87</v>
      </c>
      <c r="O30">
        <f>E30</f>
        <v>13.57</v>
      </c>
      <c r="P30" s="2">
        <f t="shared" si="3"/>
        <v>13.57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20.425789305551106</v>
      </c>
      <c r="I31">
        <f>0.75*G30+0.25*G34</f>
        <v>-2.1689165061356057</v>
      </c>
      <c r="J31">
        <f t="shared" si="5"/>
        <v>18.2568727994155</v>
      </c>
      <c r="M31">
        <f t="shared" si="2"/>
        <v>2007</v>
      </c>
      <c r="N31">
        <f t="shared" si="0"/>
        <v>16.3</v>
      </c>
      <c r="P31" s="2">
        <f t="shared" si="3"/>
        <v>18.2568727994155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23.522383302847395</v>
      </c>
      <c r="I32">
        <f>0.5*G30+0.5*G34</f>
        <v>-0.81824697390155876</v>
      </c>
      <c r="J32">
        <f t="shared" si="5"/>
        <v>22.704136328945836</v>
      </c>
      <c r="M32">
        <f t="shared" si="2"/>
        <v>2008</v>
      </c>
      <c r="N32">
        <f t="shared" si="0"/>
        <v>20.72</v>
      </c>
      <c r="P32" s="2">
        <f t="shared" si="3"/>
        <v>22.704136328945836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24.748922334399527</v>
      </c>
      <c r="I33">
        <f>0.25*G30+0.75*G34</f>
        <v>0.53242255833248819</v>
      </c>
      <c r="J33">
        <f t="shared" si="5"/>
        <v>25.281344892732015</v>
      </c>
      <c r="M33">
        <f t="shared" si="2"/>
        <v>2009</v>
      </c>
      <c r="N33">
        <f t="shared" si="0"/>
        <v>13.36</v>
      </c>
      <c r="P33" s="2">
        <f t="shared" si="3"/>
        <v>25.281344892732015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LPG_Prices!AS47</f>
        <v>20.86</v>
      </c>
      <c r="F34">
        <f>$H$3*D34+$I$3*D33</f>
        <v>18.976907909433464</v>
      </c>
      <c r="G34">
        <f>E34-F34</f>
        <v>1.8830920905665351</v>
      </c>
      <c r="H34">
        <f>G34^2</f>
        <v>3.546035821554244</v>
      </c>
      <c r="I34">
        <f>G34</f>
        <v>1.8830920905665351</v>
      </c>
      <c r="J34">
        <f>F34+I34</f>
        <v>20.86</v>
      </c>
      <c r="M34">
        <f>C34</f>
        <v>2010</v>
      </c>
      <c r="N34">
        <f t="shared" si="0"/>
        <v>16.22</v>
      </c>
      <c r="O34">
        <f>E34</f>
        <v>20.86</v>
      </c>
      <c r="P34" s="2">
        <f>J34</f>
        <v>20.86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22.649420879539136</v>
      </c>
      <c r="I35">
        <f>0.75*G34+0.25*G38</f>
        <v>3.6385979885505941</v>
      </c>
      <c r="J35">
        <f t="shared" ref="J35:J42" si="7">F35+I35</f>
        <v>26.288018868089729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26.288018868089729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22.509259371389884</v>
      </c>
      <c r="I36">
        <f>0.5*G34+0.5*G38</f>
        <v>5.3941038865346531</v>
      </c>
      <c r="J36">
        <f t="shared" si="7"/>
        <v>27.903363257924539</v>
      </c>
      <c r="M36">
        <f t="shared" si="8"/>
        <v>2012</v>
      </c>
      <c r="N36">
        <f t="shared" si="0"/>
        <v>12.47</v>
      </c>
      <c r="P36" s="2">
        <f t="shared" si="9"/>
        <v>27.903363257924539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16.172743669790925</v>
      </c>
      <c r="I37">
        <f>0.25*G34+0.75*G38</f>
        <v>7.1496097845187121</v>
      </c>
      <c r="J37">
        <f t="shared" si="7"/>
        <v>23.322353454309638</v>
      </c>
      <c r="M37">
        <f t="shared" si="8"/>
        <v>2013</v>
      </c>
      <c r="N37">
        <f t="shared" si="0"/>
        <v>11.26</v>
      </c>
      <c r="P37" s="2">
        <f t="shared" si="9"/>
        <v>23.322353454309638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LPG_Prices!AS51</f>
        <v>24.24</v>
      </c>
      <c r="F38">
        <f t="shared" si="6"/>
        <v>15.334884317497227</v>
      </c>
      <c r="G38">
        <f>E38-F38</f>
        <v>8.9051156825027711</v>
      </c>
      <c r="H38">
        <f>G38^2</f>
        <v>79.30108531875679</v>
      </c>
      <c r="I38">
        <f>G38</f>
        <v>8.9051156825027711</v>
      </c>
      <c r="J38">
        <f t="shared" si="7"/>
        <v>24.24</v>
      </c>
      <c r="M38">
        <f t="shared" si="8"/>
        <v>2014</v>
      </c>
      <c r="N38">
        <f t="shared" si="0"/>
        <v>12.01</v>
      </c>
      <c r="O38">
        <f>E38</f>
        <v>24.24</v>
      </c>
      <c r="P38" s="2">
        <f t="shared" si="9"/>
        <v>24.24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13.363266145033132</v>
      </c>
      <c r="I39" s="18">
        <f>I38</f>
        <v>8.9051156825027711</v>
      </c>
      <c r="J39">
        <f t="shared" si="7"/>
        <v>22.268381827535904</v>
      </c>
      <c r="M39">
        <f t="shared" si="8"/>
        <v>2015</v>
      </c>
      <c r="N39">
        <f t="shared" si="0"/>
        <v>5.27</v>
      </c>
      <c r="P39" s="2">
        <f t="shared" si="9"/>
        <v>22.268381827535904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7.1092736094352729</v>
      </c>
      <c r="I40" s="18">
        <f t="shared" ref="I40:I42" si="10">I39</f>
        <v>8.9051156825027711</v>
      </c>
      <c r="J40">
        <f t="shared" si="7"/>
        <v>16.014389291938045</v>
      </c>
      <c r="M40">
        <f t="shared" si="8"/>
        <v>2016</v>
      </c>
      <c r="N40">
        <f t="shared" si="0"/>
        <v>5.45</v>
      </c>
      <c r="P40" s="2">
        <f t="shared" si="9"/>
        <v>16.014389291938045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8.4690724910471538</v>
      </c>
      <c r="I41" s="18">
        <f t="shared" si="10"/>
        <v>8.9051156825027711</v>
      </c>
      <c r="J41">
        <f t="shared" si="7"/>
        <v>17.374188173549925</v>
      </c>
      <c r="M41">
        <f t="shared" si="8"/>
        <v>2017</v>
      </c>
      <c r="N41">
        <f t="shared" si="0"/>
        <v>8.4499999999999993</v>
      </c>
      <c r="P41" s="2">
        <f t="shared" si="9"/>
        <v>17.374188173549925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11.951439596671872</v>
      </c>
      <c r="I42" s="18">
        <f t="shared" si="10"/>
        <v>8.9051156825027711</v>
      </c>
      <c r="J42">
        <f t="shared" si="7"/>
        <v>20.856555279174643</v>
      </c>
      <c r="M42">
        <f t="shared" si="8"/>
        <v>2018</v>
      </c>
      <c r="N42">
        <f t="shared" si="0"/>
        <v>10.130000000000001</v>
      </c>
      <c r="P42" s="2">
        <f t="shared" si="9"/>
        <v>20.856555279174643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2" bestFit="1" customWidth="1"/>
  </cols>
  <sheetData>
    <row r="2" spans="3:16" x14ac:dyDescent="0.2">
      <c r="K2" s="9" t="s">
        <v>35</v>
      </c>
    </row>
    <row r="3" spans="3:16" x14ac:dyDescent="0.2">
      <c r="H3" s="4">
        <v>0.6767544387231833</v>
      </c>
      <c r="I3" s="4">
        <v>0.72527612753027482</v>
      </c>
      <c r="K3">
        <v>0</v>
      </c>
    </row>
    <row r="4" spans="3:16" x14ac:dyDescent="0.2">
      <c r="H4">
        <f>SUM(H9:H38)</f>
        <v>99.229463019363095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-3.8155006931463067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11.089551070131023</v>
      </c>
      <c r="I8">
        <f>G9</f>
        <v>-3.8155006931463067</v>
      </c>
      <c r="J8">
        <f>F8+I8</f>
        <v>7.2740503769847162</v>
      </c>
      <c r="M8">
        <f t="shared" ref="M8:M33" si="2">C8</f>
        <v>1984</v>
      </c>
      <c r="N8">
        <f t="shared" si="0"/>
        <v>8.07</v>
      </c>
      <c r="P8" s="2">
        <f t="shared" ref="P8:P33" si="3">J8</f>
        <v>7.2740503769847162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LPG_Prices!AT22</f>
        <v>7.35</v>
      </c>
      <c r="F9">
        <f t="shared" si="1"/>
        <v>11.165500693146306</v>
      </c>
      <c r="G9">
        <f>E9-F9</f>
        <v>-3.8155006931463067</v>
      </c>
      <c r="H9">
        <f>G9^2</f>
        <v>14.558045539399947</v>
      </c>
      <c r="I9">
        <f>G9</f>
        <v>-3.8155006931463067</v>
      </c>
      <c r="J9">
        <f t="shared" ref="J9:J33" si="5">F9+I9</f>
        <v>7.35</v>
      </c>
      <c r="M9">
        <f t="shared" si="2"/>
        <v>1985</v>
      </c>
      <c r="N9">
        <f t="shared" si="0"/>
        <v>7.85</v>
      </c>
      <c r="O9">
        <f>E9</f>
        <v>7.35</v>
      </c>
      <c r="P9" s="2">
        <f t="shared" si="3"/>
        <v>7.35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11.215733821093831</v>
      </c>
      <c r="I10">
        <f>(0.67*G9+0.33*G12)</f>
        <v>-4.0982577865898007</v>
      </c>
      <c r="J10">
        <f t="shared" si="5"/>
        <v>7.1174760345040307</v>
      </c>
      <c r="M10">
        <f t="shared" si="2"/>
        <v>1986</v>
      </c>
      <c r="N10">
        <f t="shared" si="0"/>
        <v>8.16</v>
      </c>
      <c r="P10" s="2">
        <f t="shared" si="3"/>
        <v>7.1174760345040307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11.11572729004109</v>
      </c>
      <c r="I11">
        <f>(0.33*G9+0.67*G12)</f>
        <v>-4.3895832768043093</v>
      </c>
      <c r="J11">
        <f t="shared" si="5"/>
        <v>6.7261440132367802</v>
      </c>
      <c r="M11">
        <f t="shared" si="2"/>
        <v>1987</v>
      </c>
      <c r="N11">
        <f t="shared" si="0"/>
        <v>7.68</v>
      </c>
      <c r="P11" s="2">
        <f t="shared" si="3"/>
        <v>6.7261440132367802</v>
      </c>
    </row>
    <row r="12" spans="3:16" x14ac:dyDescent="0.2">
      <c r="C12">
        <f t="shared" si="4"/>
        <v>1988</v>
      </c>
      <c r="D12">
        <f>'LPG-311'!D12</f>
        <v>7.82</v>
      </c>
      <c r="E12">
        <f>LPG_Prices!AT25</f>
        <v>6.19</v>
      </c>
      <c r="F12">
        <f t="shared" si="1"/>
        <v>10.862340370247804</v>
      </c>
      <c r="G12">
        <f>E12-F12</f>
        <v>-4.6723403702478032</v>
      </c>
      <c r="H12">
        <f>G12^2</f>
        <v>21.830764535447379</v>
      </c>
      <c r="I12">
        <f>G12</f>
        <v>-4.6723403702478032</v>
      </c>
      <c r="J12">
        <f t="shared" si="5"/>
        <v>6.19</v>
      </c>
      <c r="M12">
        <f t="shared" si="2"/>
        <v>1988</v>
      </c>
      <c r="N12">
        <f t="shared" si="0"/>
        <v>7.82</v>
      </c>
      <c r="O12">
        <f>E12</f>
        <v>6.19</v>
      </c>
      <c r="P12" s="2">
        <f t="shared" si="3"/>
        <v>6.19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10.226216689893773</v>
      </c>
      <c r="I13">
        <f>(0.67*G12+0.33*G15)</f>
        <v>-4.0470500328609704</v>
      </c>
      <c r="J13">
        <f t="shared" si="5"/>
        <v>6.1791666570328028</v>
      </c>
      <c r="M13">
        <f t="shared" si="2"/>
        <v>1989</v>
      </c>
      <c r="N13">
        <f t="shared" si="0"/>
        <v>6.73</v>
      </c>
      <c r="P13" s="2">
        <f t="shared" si="3"/>
        <v>6.1791666570328028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10.403424558259925</v>
      </c>
      <c r="I14">
        <f>(0.33*G12+0.67*G15)</f>
        <v>-3.4028115034321109</v>
      </c>
      <c r="J14">
        <f t="shared" si="5"/>
        <v>7.0006130548278138</v>
      </c>
      <c r="M14">
        <f t="shared" si="2"/>
        <v>1990</v>
      </c>
      <c r="N14">
        <f t="shared" si="0"/>
        <v>8.16</v>
      </c>
      <c r="P14" s="2">
        <f t="shared" si="3"/>
        <v>7.0006130548278138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LPG_Prices!AT28</f>
        <v>8.548</v>
      </c>
      <c r="F15">
        <f t="shared" si="1"/>
        <v>11.325521166045277</v>
      </c>
      <c r="G15">
        <f>E15-F15</f>
        <v>-2.7775211660452772</v>
      </c>
      <c r="H15">
        <f>G15^2</f>
        <v>7.7146238278295165</v>
      </c>
      <c r="I15">
        <f>G15</f>
        <v>-2.7775211660452772</v>
      </c>
      <c r="J15">
        <f t="shared" si="5"/>
        <v>8.548</v>
      </c>
      <c r="M15">
        <f t="shared" si="2"/>
        <v>1991</v>
      </c>
      <c r="N15">
        <f t="shared" si="0"/>
        <v>7.99</v>
      </c>
      <c r="O15">
        <f>E15</f>
        <v>8.548</v>
      </c>
      <c r="P15" s="2">
        <f t="shared" si="3"/>
        <v>8.548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10.559307507578106</v>
      </c>
      <c r="I16">
        <f>(0.67*G15+0.33*G18)</f>
        <v>-1.8115912467328898</v>
      </c>
      <c r="J16">
        <f t="shared" si="5"/>
        <v>8.7477162608452161</v>
      </c>
      <c r="M16">
        <f t="shared" si="2"/>
        <v>1992</v>
      </c>
      <c r="N16">
        <f t="shared" si="0"/>
        <v>7.04</v>
      </c>
      <c r="P16" s="2">
        <f t="shared" si="3"/>
        <v>8.7477162608452161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10.093624151202995</v>
      </c>
      <c r="I17">
        <f>(0.33*G15+0.67*G18)</f>
        <v>-0.81639072380497557</v>
      </c>
      <c r="J17">
        <f t="shared" si="5"/>
        <v>9.2772334273980199</v>
      </c>
      <c r="M17">
        <f t="shared" si="2"/>
        <v>1993</v>
      </c>
      <c r="N17">
        <f t="shared" si="0"/>
        <v>7.37</v>
      </c>
      <c r="P17" s="2">
        <f t="shared" si="3"/>
        <v>9.2772334273980199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LPG_Prices!AT31</f>
        <v>9.42</v>
      </c>
      <c r="F18">
        <f t="shared" si="1"/>
        <v>9.270460804492588</v>
      </c>
      <c r="G18">
        <f>E18-F18</f>
        <v>0.1495391955074119</v>
      </c>
      <c r="H18">
        <f>G18^2</f>
        <v>2.2361970993003962E-2</v>
      </c>
      <c r="I18">
        <f>G18</f>
        <v>0.1495391955074119</v>
      </c>
      <c r="J18">
        <f t="shared" si="5"/>
        <v>9.42</v>
      </c>
      <c r="M18">
        <f t="shared" si="2"/>
        <v>1994</v>
      </c>
      <c r="N18">
        <f t="shared" si="0"/>
        <v>5.8</v>
      </c>
      <c r="O18">
        <f>E18</f>
        <v>9.42</v>
      </c>
      <c r="P18" s="2">
        <f t="shared" si="3"/>
        <v>9.42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7.8543079643935521</v>
      </c>
      <c r="I19">
        <f>0.75*G18+0.25*G22</f>
        <v>0.22248190317391847</v>
      </c>
      <c r="J19">
        <f t="shared" si="5"/>
        <v>8.0767898675674701</v>
      </c>
      <c r="M19">
        <f t="shared" si="2"/>
        <v>1995</v>
      </c>
      <c r="N19">
        <f t="shared" si="0"/>
        <v>5.39</v>
      </c>
      <c r="P19" s="2">
        <f t="shared" si="3"/>
        <v>8.0767898675674701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8.3893527117356541</v>
      </c>
      <c r="I20">
        <f>0.5*G18+0.5*G22</f>
        <v>0.29542461084042504</v>
      </c>
      <c r="J20">
        <f t="shared" si="5"/>
        <v>8.6847773225760783</v>
      </c>
      <c r="M20">
        <f t="shared" si="2"/>
        <v>1996</v>
      </c>
      <c r="N20">
        <f t="shared" si="0"/>
        <v>6.62</v>
      </c>
      <c r="P20" s="2">
        <f t="shared" si="3"/>
        <v>8.6847773225760783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8.8889247741384469</v>
      </c>
      <c r="I21">
        <f>0.25*G18+0.75*G22</f>
        <v>0.36836731850693161</v>
      </c>
      <c r="J21">
        <f t="shared" si="5"/>
        <v>9.257292092645379</v>
      </c>
      <c r="M21">
        <f t="shared" si="2"/>
        <v>1997</v>
      </c>
      <c r="N21">
        <f t="shared" si="0"/>
        <v>6.04</v>
      </c>
      <c r="P21" s="2">
        <f t="shared" si="3"/>
        <v>9.257292092645379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LPG_Prices!AT35</f>
        <v>7.82</v>
      </c>
      <c r="F22">
        <f t="shared" si="1"/>
        <v>7.3786899738265621</v>
      </c>
      <c r="G22">
        <f>E22-F22</f>
        <v>0.44131002617343817</v>
      </c>
      <c r="H22">
        <f>G22^2</f>
        <v>0.1947545392012007</v>
      </c>
      <c r="I22">
        <f>G22</f>
        <v>0.44131002617343817</v>
      </c>
      <c r="J22">
        <f t="shared" si="5"/>
        <v>7.82</v>
      </c>
      <c r="M22">
        <f t="shared" si="2"/>
        <v>1998</v>
      </c>
      <c r="N22">
        <f t="shared" si="0"/>
        <v>4.43</v>
      </c>
      <c r="O22">
        <f>E22</f>
        <v>7.82</v>
      </c>
      <c r="P22" s="2">
        <f t="shared" si="3"/>
        <v>7.82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6.6035129829622656</v>
      </c>
      <c r="I23">
        <f>0.75*G22+0.25*G26</f>
        <v>1.1048993645657954</v>
      </c>
      <c r="J23">
        <f t="shared" si="5"/>
        <v>7.7084123475280606</v>
      </c>
      <c r="M23">
        <f t="shared" si="2"/>
        <v>1999</v>
      </c>
      <c r="N23">
        <f t="shared" si="0"/>
        <v>5.01</v>
      </c>
      <c r="P23" s="2">
        <f t="shared" si="3"/>
        <v>7.7084123475280606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8.1002126944996871</v>
      </c>
      <c r="I24">
        <f>0.5*G22+0.5*G26</f>
        <v>1.7684887029581526</v>
      </c>
      <c r="J24">
        <f t="shared" si="5"/>
        <v>9.8687013974578406</v>
      </c>
      <c r="M24">
        <f t="shared" si="2"/>
        <v>2000</v>
      </c>
      <c r="N24">
        <f t="shared" si="0"/>
        <v>6.6</v>
      </c>
      <c r="P24" s="2">
        <f t="shared" si="3"/>
        <v>9.8687013974578406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8.5360420322262485</v>
      </c>
      <c r="I25">
        <f>0.25*G22+0.75*G26</f>
        <v>2.4320780413505099</v>
      </c>
      <c r="J25">
        <f t="shared" si="5"/>
        <v>10.968120073576758</v>
      </c>
      <c r="M25">
        <f t="shared" si="2"/>
        <v>2001</v>
      </c>
      <c r="N25">
        <f t="shared" si="0"/>
        <v>5.54</v>
      </c>
      <c r="P25" s="2">
        <f t="shared" si="3"/>
        <v>10.968120073576758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LPG_Prices!AT39</f>
        <v>10.220000000000001</v>
      </c>
      <c r="F26">
        <f t="shared" si="1"/>
        <v>7.1243326202571335</v>
      </c>
      <c r="G26">
        <f>E26-F26</f>
        <v>3.0956673797428671</v>
      </c>
      <c r="H26">
        <f>G26^2</f>
        <v>9.5831565260040676</v>
      </c>
      <c r="I26">
        <f>G26</f>
        <v>3.0956673797428671</v>
      </c>
      <c r="J26">
        <f t="shared" si="5"/>
        <v>10.220000000000001</v>
      </c>
      <c r="M26">
        <f t="shared" si="2"/>
        <v>2002</v>
      </c>
      <c r="N26">
        <f t="shared" si="0"/>
        <v>4.59</v>
      </c>
      <c r="O26">
        <f>E26</f>
        <v>10.220000000000001</v>
      </c>
      <c r="P26" s="2">
        <f t="shared" si="3"/>
        <v>10.220000000000001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7.6061054780944799</v>
      </c>
      <c r="I27">
        <f>0.75*G26+0.25*G30</f>
        <v>2.1120930488134979</v>
      </c>
      <c r="J27">
        <f t="shared" si="5"/>
        <v>9.7181985269079778</v>
      </c>
      <c r="M27">
        <f t="shared" si="2"/>
        <v>2003</v>
      </c>
      <c r="N27">
        <f t="shared" si="0"/>
        <v>6.32</v>
      </c>
      <c r="P27" s="2">
        <f t="shared" si="3"/>
        <v>9.7181985269079778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10.803118417857391</v>
      </c>
      <c r="I28">
        <f>0.5*G26+0.5*G30</f>
        <v>1.1285187178841287</v>
      </c>
      <c r="J28">
        <f t="shared" si="5"/>
        <v>11.93163713574152</v>
      </c>
      <c r="M28">
        <f t="shared" si="2"/>
        <v>2004</v>
      </c>
      <c r="N28">
        <f t="shared" si="0"/>
        <v>9.19</v>
      </c>
      <c r="P28" s="2">
        <f t="shared" si="3"/>
        <v>11.93163713574152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14.732200521583572</v>
      </c>
      <c r="I29">
        <f>0.25*G26+0.75*G30</f>
        <v>0.14494438695475953</v>
      </c>
      <c r="J29">
        <f t="shared" si="5"/>
        <v>14.87714490853833</v>
      </c>
      <c r="M29">
        <f t="shared" si="2"/>
        <v>2005</v>
      </c>
      <c r="N29">
        <f t="shared" si="0"/>
        <v>11.92</v>
      </c>
      <c r="P29" s="2">
        <f t="shared" si="3"/>
        <v>14.87714490853833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LPG_Prices!AT43</f>
        <v>17.87</v>
      </c>
      <c r="F30">
        <f t="shared" si="1"/>
        <v>18.708629943974611</v>
      </c>
      <c r="G30">
        <f>E30-F30</f>
        <v>-0.83862994397460966</v>
      </c>
      <c r="H30">
        <f>G30^2</f>
        <v>0.70330018293085694</v>
      </c>
      <c r="I30">
        <f>G30</f>
        <v>-0.83862994397460966</v>
      </c>
      <c r="J30">
        <f t="shared" si="5"/>
        <v>17.87</v>
      </c>
      <c r="M30">
        <f t="shared" si="2"/>
        <v>2006</v>
      </c>
      <c r="N30">
        <f t="shared" si="0"/>
        <v>14.87</v>
      </c>
      <c r="O30">
        <f>E30</f>
        <v>17.87</v>
      </c>
      <c r="P30" s="2">
        <f t="shared" si="3"/>
        <v>17.87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21.815953367563075</v>
      </c>
      <c r="I31">
        <f>0.75*G30+0.25*G34</f>
        <v>-0.56813397295458312</v>
      </c>
      <c r="J31">
        <f t="shared" si="5"/>
        <v>21.247819394608491</v>
      </c>
      <c r="M31">
        <f t="shared" si="2"/>
        <v>2007</v>
      </c>
      <c r="N31">
        <f t="shared" si="0"/>
        <v>16.3</v>
      </c>
      <c r="P31" s="2">
        <f t="shared" si="3"/>
        <v>21.247819394608491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25.844352849087837</v>
      </c>
      <c r="I32">
        <f>0.5*G30+0.5*G34</f>
        <v>-0.29763800193455658</v>
      </c>
      <c r="J32">
        <f t="shared" si="5"/>
        <v>25.546714847153282</v>
      </c>
      <c r="M32">
        <f t="shared" si="2"/>
        <v>2008</v>
      </c>
      <c r="N32">
        <f t="shared" si="0"/>
        <v>20.72</v>
      </c>
      <c r="P32" s="2">
        <f t="shared" si="3"/>
        <v>25.546714847153282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24.069160663769022</v>
      </c>
      <c r="I33">
        <f>0.25*G30+0.75*G34</f>
        <v>-2.7142030914530046E-2</v>
      </c>
      <c r="J33">
        <f t="shared" si="5"/>
        <v>24.042018632854493</v>
      </c>
      <c r="M33">
        <f t="shared" si="2"/>
        <v>2009</v>
      </c>
      <c r="N33">
        <f t="shared" si="0"/>
        <v>13.36</v>
      </c>
      <c r="P33" s="2">
        <f t="shared" si="3"/>
        <v>24.042018632854493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LPG_Prices!AT47</f>
        <v>20.91</v>
      </c>
      <c r="F34">
        <f>$H$3*D34+$I$3*D33</f>
        <v>20.666646059894504</v>
      </c>
      <c r="G34">
        <f>E34-F34</f>
        <v>0.24335394010549649</v>
      </c>
      <c r="H34">
        <f>G34^2</f>
        <v>5.9221140164869575E-2</v>
      </c>
      <c r="I34">
        <f>G34</f>
        <v>0.24335394010549649</v>
      </c>
      <c r="J34">
        <f>F34+I34</f>
        <v>20.91</v>
      </c>
      <c r="M34">
        <f>C34</f>
        <v>2010</v>
      </c>
      <c r="N34">
        <f t="shared" si="0"/>
        <v>16.22</v>
      </c>
      <c r="O34">
        <f>E34</f>
        <v>20.91</v>
      </c>
      <c r="P34" s="2">
        <f>J34</f>
        <v>20.91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24.426054337051816</v>
      </c>
      <c r="I35">
        <f>0.75*G34+0.25*G38</f>
        <v>1.8514079538150403</v>
      </c>
      <c r="J35">
        <f t="shared" ref="J35:J42" si="7">F35+I35</f>
        <v>26.277462290866858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26.277462290866858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22.009044196969541</v>
      </c>
      <c r="I36">
        <f>0.5*G34+0.5*G38</f>
        <v>3.4594619675245841</v>
      </c>
      <c r="J36">
        <f t="shared" si="7"/>
        <v>25.468506164494123</v>
      </c>
      <c r="M36">
        <f t="shared" si="8"/>
        <v>2012</v>
      </c>
      <c r="N36">
        <f t="shared" si="0"/>
        <v>12.47</v>
      </c>
      <c r="P36" s="2">
        <f t="shared" si="9"/>
        <v>25.468506164494123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16.66444829032557</v>
      </c>
      <c r="I37">
        <f>0.25*G34+0.75*G38</f>
        <v>5.0675159812341279</v>
      </c>
      <c r="J37">
        <f t="shared" si="7"/>
        <v>21.731964271559697</v>
      </c>
      <c r="M37">
        <f t="shared" si="8"/>
        <v>2013</v>
      </c>
      <c r="N37">
        <f t="shared" si="0"/>
        <v>11.26</v>
      </c>
      <c r="P37" s="2">
        <f t="shared" si="9"/>
        <v>21.731964271559697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LPG_Prices!AT51</f>
        <v>22.97</v>
      </c>
      <c r="F38">
        <f t="shared" si="6"/>
        <v>16.294430005056327</v>
      </c>
      <c r="G38">
        <f>E38-F38</f>
        <v>6.6755699949436718</v>
      </c>
      <c r="H38">
        <f>G38^2</f>
        <v>44.563234757392252</v>
      </c>
      <c r="I38">
        <f>G38</f>
        <v>6.6755699949436718</v>
      </c>
      <c r="J38">
        <f t="shared" si="7"/>
        <v>22.97</v>
      </c>
      <c r="M38">
        <f t="shared" si="8"/>
        <v>2014</v>
      </c>
      <c r="N38">
        <f t="shared" si="0"/>
        <v>12.01</v>
      </c>
      <c r="O38">
        <f>E38</f>
        <v>22.97</v>
      </c>
      <c r="P38" s="2">
        <f t="shared" si="9"/>
        <v>22.97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12.277062183709775</v>
      </c>
      <c r="I39" s="18">
        <f>I38</f>
        <v>6.6755699949436718</v>
      </c>
      <c r="J39">
        <f t="shared" si="7"/>
        <v>18.952632178653445</v>
      </c>
      <c r="M39">
        <f t="shared" si="8"/>
        <v>2015</v>
      </c>
      <c r="N39">
        <f t="shared" si="0"/>
        <v>5.27</v>
      </c>
      <c r="P39" s="2">
        <f t="shared" si="9"/>
        <v>18.952632178653445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7.5105168831258968</v>
      </c>
      <c r="I40" s="18">
        <f t="shared" ref="I40:I42" si="10">I39</f>
        <v>6.6755699949436718</v>
      </c>
      <c r="J40">
        <f t="shared" si="7"/>
        <v>14.186086878069569</v>
      </c>
      <c r="M40">
        <f t="shared" si="8"/>
        <v>2016</v>
      </c>
      <c r="N40">
        <f t="shared" si="0"/>
        <v>5.45</v>
      </c>
      <c r="P40" s="2">
        <f t="shared" si="9"/>
        <v>14.186086878069569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9.6713299022508963</v>
      </c>
      <c r="I41" s="18">
        <f t="shared" si="10"/>
        <v>6.6755699949436718</v>
      </c>
      <c r="J41">
        <f t="shared" si="7"/>
        <v>16.346899897194568</v>
      </c>
      <c r="M41">
        <f t="shared" si="8"/>
        <v>2017</v>
      </c>
      <c r="N41">
        <f t="shared" si="0"/>
        <v>8.4499999999999993</v>
      </c>
      <c r="P41" s="2">
        <f t="shared" si="9"/>
        <v>16.346899897194568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12.98410574189667</v>
      </c>
      <c r="I42" s="18">
        <f t="shared" si="10"/>
        <v>6.6755699949436718</v>
      </c>
      <c r="J42">
        <f t="shared" si="7"/>
        <v>19.659675736840342</v>
      </c>
      <c r="M42">
        <f t="shared" si="8"/>
        <v>2018</v>
      </c>
      <c r="N42">
        <f t="shared" si="0"/>
        <v>10.130000000000001</v>
      </c>
      <c r="P42" s="2">
        <f t="shared" si="9"/>
        <v>19.659675736840342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2:P42"/>
  <sheetViews>
    <sheetView workbookViewId="0">
      <selection activeCell="A22" sqref="A22"/>
    </sheetView>
  </sheetViews>
  <sheetFormatPr defaultRowHeight="12.75" x14ac:dyDescent="0.2"/>
  <cols>
    <col min="9" max="9" width="11.140625" customWidth="1"/>
    <col min="10" max="10" width="12.7109375" customWidth="1"/>
  </cols>
  <sheetData>
    <row r="2" spans="3:16" x14ac:dyDescent="0.2">
      <c r="K2" s="9" t="s">
        <v>35</v>
      </c>
    </row>
    <row r="3" spans="3:16" x14ac:dyDescent="0.2">
      <c r="H3" s="4">
        <v>0.40159638413611387</v>
      </c>
      <c r="I3" s="4">
        <v>1.2052272140145981</v>
      </c>
      <c r="K3">
        <v>0</v>
      </c>
    </row>
    <row r="4" spans="3:16" x14ac:dyDescent="0.2">
      <c r="H4">
        <f>SUM(H9:H38)</f>
        <v>129.4886245678201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38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'LPG-311'!D7</f>
        <v>7.76</v>
      </c>
      <c r="I7">
        <f>G9</f>
        <v>-2.8787152325663001</v>
      </c>
      <c r="M7">
        <f>C7</f>
        <v>1983</v>
      </c>
      <c r="N7">
        <f t="shared" ref="N7:N42" si="0">D7</f>
        <v>7.76</v>
      </c>
      <c r="P7" s="2"/>
    </row>
    <row r="8" spans="3:16" x14ac:dyDescent="0.2">
      <c r="C8">
        <f>C7+1</f>
        <v>1984</v>
      </c>
      <c r="D8">
        <f>'LPG-311'!D8</f>
        <v>8.07</v>
      </c>
      <c r="F8">
        <f t="shared" ref="F8:F33" si="1">$H$3*D8+$I$3*D7</f>
        <v>12.593446000731721</v>
      </c>
      <c r="I8">
        <f>G9</f>
        <v>-2.8787152325663001</v>
      </c>
      <c r="J8">
        <f>F8+I8</f>
        <v>9.7147307681654205</v>
      </c>
      <c r="M8">
        <f t="shared" ref="M8:M33" si="2">C8</f>
        <v>1984</v>
      </c>
      <c r="N8">
        <f t="shared" si="0"/>
        <v>8.07</v>
      </c>
      <c r="P8" s="2">
        <f t="shared" ref="P8:P33" si="3">J8</f>
        <v>9.7147307681654205</v>
      </c>
    </row>
    <row r="9" spans="3:16" x14ac:dyDescent="0.2">
      <c r="C9">
        <f t="shared" ref="C9:C42" si="4">C8+1</f>
        <v>1985</v>
      </c>
      <c r="D9">
        <f>'LPG-311'!D9</f>
        <v>7.85</v>
      </c>
      <c r="E9">
        <f>LPG_Prices!AU22</f>
        <v>10</v>
      </c>
      <c r="F9">
        <f t="shared" si="1"/>
        <v>12.8787152325663</v>
      </c>
      <c r="G9">
        <f>E9-F9</f>
        <v>-2.8787152325663001</v>
      </c>
      <c r="H9">
        <f>G9^2</f>
        <v>8.2870013902092481</v>
      </c>
      <c r="I9">
        <f>G9</f>
        <v>-2.8787152325663001</v>
      </c>
      <c r="J9">
        <f t="shared" ref="J9:J33" si="5">F9+I9</f>
        <v>10</v>
      </c>
      <c r="M9">
        <f t="shared" si="2"/>
        <v>1985</v>
      </c>
      <c r="N9">
        <f t="shared" si="0"/>
        <v>7.85</v>
      </c>
      <c r="O9">
        <f>E9</f>
        <v>10</v>
      </c>
      <c r="P9" s="2">
        <f t="shared" si="3"/>
        <v>10</v>
      </c>
    </row>
    <row r="10" spans="3:16" x14ac:dyDescent="0.2">
      <c r="C10">
        <f t="shared" si="4"/>
        <v>1986</v>
      </c>
      <c r="D10">
        <f>'LPG-311'!D10</f>
        <v>8.16</v>
      </c>
      <c r="F10">
        <f t="shared" si="1"/>
        <v>12.738060124565283</v>
      </c>
      <c r="I10">
        <f>(0.67*G9+0.33*G12)</f>
        <v>-3.4951266859196739</v>
      </c>
      <c r="J10">
        <f t="shared" si="5"/>
        <v>9.2429334386456095</v>
      </c>
      <c r="M10">
        <f t="shared" si="2"/>
        <v>1986</v>
      </c>
      <c r="N10">
        <f t="shared" si="0"/>
        <v>8.16</v>
      </c>
      <c r="P10" s="2">
        <f t="shared" si="3"/>
        <v>9.2429334386456095</v>
      </c>
    </row>
    <row r="11" spans="3:16" x14ac:dyDescent="0.2">
      <c r="C11">
        <f t="shared" si="4"/>
        <v>1987</v>
      </c>
      <c r="D11">
        <f>'LPG-311'!D11</f>
        <v>7.68</v>
      </c>
      <c r="F11">
        <f t="shared" si="1"/>
        <v>12.918914296524475</v>
      </c>
      <c r="I11">
        <f>(0.33*G9+0.67*G12)</f>
        <v>-4.13021727422315</v>
      </c>
      <c r="J11">
        <f t="shared" si="5"/>
        <v>8.7886970223013243</v>
      </c>
      <c r="M11">
        <f t="shared" si="2"/>
        <v>1987</v>
      </c>
      <c r="N11">
        <f t="shared" si="0"/>
        <v>7.68</v>
      </c>
      <c r="P11" s="2">
        <f t="shared" si="3"/>
        <v>8.7886970223013243</v>
      </c>
    </row>
    <row r="12" spans="3:16" x14ac:dyDescent="0.2">
      <c r="C12">
        <f t="shared" si="4"/>
        <v>1988</v>
      </c>
      <c r="D12">
        <f>'LPG-311'!D12</f>
        <v>7.82</v>
      </c>
      <c r="E12">
        <f>LPG_Prices!AU25</f>
        <v>7.65</v>
      </c>
      <c r="F12">
        <f t="shared" si="1"/>
        <v>12.396628727576523</v>
      </c>
      <c r="G12">
        <f>E12-F12</f>
        <v>-4.7466287275765229</v>
      </c>
      <c r="H12">
        <f>G12^2</f>
        <v>22.530484277454722</v>
      </c>
      <c r="I12">
        <f>G12</f>
        <v>-4.7466287275765229</v>
      </c>
      <c r="J12">
        <f t="shared" si="5"/>
        <v>7.65</v>
      </c>
      <c r="M12">
        <f t="shared" si="2"/>
        <v>1988</v>
      </c>
      <c r="N12">
        <f t="shared" si="0"/>
        <v>7.82</v>
      </c>
      <c r="O12">
        <f>E12</f>
        <v>7.65</v>
      </c>
      <c r="P12" s="2">
        <f t="shared" si="3"/>
        <v>7.65</v>
      </c>
    </row>
    <row r="13" spans="3:16" x14ac:dyDescent="0.2">
      <c r="C13">
        <f t="shared" si="4"/>
        <v>1989</v>
      </c>
      <c r="D13">
        <f>'LPG-311'!D13</f>
        <v>6.73</v>
      </c>
      <c r="F13">
        <f t="shared" si="1"/>
        <v>12.127620478830202</v>
      </c>
      <c r="I13">
        <f>(0.67*G12+0.33*G15)</f>
        <v>-4.1736762754264722</v>
      </c>
      <c r="J13">
        <f t="shared" si="5"/>
        <v>7.9539442034037302</v>
      </c>
      <c r="M13">
        <f t="shared" si="2"/>
        <v>1989</v>
      </c>
      <c r="N13">
        <f t="shared" si="0"/>
        <v>6.73</v>
      </c>
      <c r="P13" s="2">
        <f t="shared" si="3"/>
        <v>7.9539442034037302</v>
      </c>
    </row>
    <row r="14" spans="3:16" x14ac:dyDescent="0.2">
      <c r="C14">
        <f t="shared" si="4"/>
        <v>1990</v>
      </c>
      <c r="D14">
        <f>'LPG-311'!D14</f>
        <v>8.16</v>
      </c>
      <c r="F14">
        <f t="shared" si="1"/>
        <v>11.388205644868934</v>
      </c>
      <c r="I14">
        <f>(0.33*G12+0.67*G15)</f>
        <v>-3.5833616277567226</v>
      </c>
      <c r="J14">
        <f t="shared" si="5"/>
        <v>7.8048440171122113</v>
      </c>
      <c r="M14">
        <f t="shared" si="2"/>
        <v>1990</v>
      </c>
      <c r="N14">
        <f t="shared" si="0"/>
        <v>8.16</v>
      </c>
      <c r="P14" s="2">
        <f t="shared" si="3"/>
        <v>7.8048440171122113</v>
      </c>
    </row>
    <row r="15" spans="3:16" x14ac:dyDescent="0.2">
      <c r="C15">
        <f t="shared" si="4"/>
        <v>1991</v>
      </c>
      <c r="D15">
        <f>'LPG-311'!D15</f>
        <v>7.99</v>
      </c>
      <c r="E15" s="3">
        <f>LPG_Prices!AU28</f>
        <v>10.032999999999999</v>
      </c>
      <c r="F15">
        <f t="shared" si="1"/>
        <v>13.043409175606671</v>
      </c>
      <c r="G15">
        <f>E15-F15</f>
        <v>-3.0104091756066715</v>
      </c>
      <c r="H15">
        <f>G15^2</f>
        <v>9.0625634045768404</v>
      </c>
      <c r="I15">
        <f>G15</f>
        <v>-3.0104091756066715</v>
      </c>
      <c r="J15">
        <f t="shared" si="5"/>
        <v>10.032999999999999</v>
      </c>
      <c r="M15">
        <f t="shared" si="2"/>
        <v>1991</v>
      </c>
      <c r="N15">
        <f t="shared" si="0"/>
        <v>7.99</v>
      </c>
      <c r="O15">
        <f>E15</f>
        <v>10.032999999999999</v>
      </c>
      <c r="P15" s="2">
        <f t="shared" si="3"/>
        <v>10.032999999999999</v>
      </c>
    </row>
    <row r="16" spans="3:16" x14ac:dyDescent="0.2">
      <c r="C16">
        <f t="shared" si="4"/>
        <v>1992</v>
      </c>
      <c r="D16">
        <f>'LPG-311'!D16</f>
        <v>7.04</v>
      </c>
      <c r="F16">
        <f t="shared" si="1"/>
        <v>12.457003984294881</v>
      </c>
      <c r="I16">
        <f>(0.67*G15+0.33*G18)</f>
        <v>-3.2814627340978957</v>
      </c>
      <c r="J16">
        <f t="shared" si="5"/>
        <v>9.1755412501969857</v>
      </c>
      <c r="M16">
        <f t="shared" si="2"/>
        <v>1992</v>
      </c>
      <c r="N16">
        <f t="shared" si="0"/>
        <v>7.04</v>
      </c>
      <c r="P16" s="2">
        <f t="shared" si="3"/>
        <v>9.1755412501969857</v>
      </c>
    </row>
    <row r="17" spans="3:16" x14ac:dyDescent="0.2">
      <c r="C17">
        <f t="shared" si="4"/>
        <v>1993</v>
      </c>
      <c r="D17">
        <f>'LPG-311'!D17</f>
        <v>7.37</v>
      </c>
      <c r="F17">
        <f t="shared" si="1"/>
        <v>11.44456493774593</v>
      </c>
      <c r="I17">
        <f>(0.33*G15+0.67*G18)</f>
        <v>-3.5607300367858237</v>
      </c>
      <c r="J17">
        <f t="shared" si="5"/>
        <v>7.8838349009601068</v>
      </c>
      <c r="M17">
        <f t="shared" si="2"/>
        <v>1993</v>
      </c>
      <c r="N17">
        <f t="shared" si="0"/>
        <v>7.37</v>
      </c>
      <c r="P17" s="2">
        <f t="shared" si="3"/>
        <v>7.8838349009601068</v>
      </c>
    </row>
    <row r="18" spans="3:16" x14ac:dyDescent="0.2">
      <c r="C18">
        <f t="shared" si="4"/>
        <v>1994</v>
      </c>
      <c r="D18">
        <f>'LPG-311'!D18</f>
        <v>5.8</v>
      </c>
      <c r="E18" s="3">
        <f>LPG_Prices!AU31</f>
        <v>7.38</v>
      </c>
      <c r="F18">
        <f t="shared" si="1"/>
        <v>11.211783595277048</v>
      </c>
      <c r="G18">
        <f>E18-F18</f>
        <v>-3.8317835952770478</v>
      </c>
      <c r="H18">
        <f>G18^2</f>
        <v>14.682565521034299</v>
      </c>
      <c r="I18">
        <f>G18</f>
        <v>-3.8317835952770478</v>
      </c>
      <c r="J18">
        <f t="shared" si="5"/>
        <v>7.38</v>
      </c>
      <c r="M18">
        <f t="shared" si="2"/>
        <v>1994</v>
      </c>
      <c r="N18">
        <f t="shared" si="0"/>
        <v>5.8</v>
      </c>
      <c r="O18">
        <f>E18</f>
        <v>7.38</v>
      </c>
      <c r="P18" s="2">
        <f t="shared" si="3"/>
        <v>7.38</v>
      </c>
    </row>
    <row r="19" spans="3:16" x14ac:dyDescent="0.2">
      <c r="C19">
        <f t="shared" si="4"/>
        <v>1995</v>
      </c>
      <c r="D19">
        <f>'LPG-311'!D19</f>
        <v>5.39</v>
      </c>
      <c r="F19">
        <f t="shared" si="1"/>
        <v>9.1549223517783229</v>
      </c>
      <c r="I19">
        <f>0.75*G18+0.25*G22</f>
        <v>-1.9034987850505751</v>
      </c>
      <c r="J19">
        <f t="shared" si="5"/>
        <v>7.2514235667277482</v>
      </c>
      <c r="M19">
        <f t="shared" si="2"/>
        <v>1995</v>
      </c>
      <c r="N19">
        <f t="shared" si="0"/>
        <v>5.39</v>
      </c>
      <c r="P19" s="2">
        <f t="shared" si="3"/>
        <v>7.2514235667277482</v>
      </c>
    </row>
    <row r="20" spans="3:16" x14ac:dyDescent="0.2">
      <c r="C20">
        <f t="shared" si="4"/>
        <v>1996</v>
      </c>
      <c r="D20">
        <f>'LPG-311'!D20</f>
        <v>6.62</v>
      </c>
      <c r="F20">
        <f t="shared" si="1"/>
        <v>9.1547427465197568</v>
      </c>
      <c r="I20">
        <f>0.5*G18+0.5*G22</f>
        <v>2.478602517589712E-2</v>
      </c>
      <c r="J20">
        <f t="shared" si="5"/>
        <v>9.1795287716956544</v>
      </c>
      <c r="M20">
        <f t="shared" si="2"/>
        <v>1996</v>
      </c>
      <c r="N20">
        <f t="shared" si="0"/>
        <v>6.62</v>
      </c>
      <c r="P20" s="2">
        <f t="shared" si="3"/>
        <v>9.1795287716956544</v>
      </c>
    </row>
    <row r="21" spans="3:16" x14ac:dyDescent="0.2">
      <c r="C21">
        <f t="shared" si="4"/>
        <v>1997</v>
      </c>
      <c r="D21">
        <f>'LPG-311'!D21</f>
        <v>6.04</v>
      </c>
      <c r="F21">
        <f t="shared" si="1"/>
        <v>10.404246316958767</v>
      </c>
      <c r="I21">
        <f>0.25*G18+0.75*G22</f>
        <v>1.9530708354023696</v>
      </c>
      <c r="J21">
        <f t="shared" si="5"/>
        <v>12.357317152361137</v>
      </c>
      <c r="M21">
        <f t="shared" si="2"/>
        <v>1997</v>
      </c>
      <c r="N21">
        <f t="shared" si="0"/>
        <v>6.04</v>
      </c>
      <c r="P21" s="2">
        <f t="shared" si="3"/>
        <v>12.357317152361137</v>
      </c>
    </row>
    <row r="22" spans="3:16" x14ac:dyDescent="0.2">
      <c r="C22">
        <f t="shared" si="4"/>
        <v>1998</v>
      </c>
      <c r="D22">
        <f>'LPG-311'!D22</f>
        <v>4.43</v>
      </c>
      <c r="E22" s="3">
        <f>LPG_Prices!AU35</f>
        <v>12.94</v>
      </c>
      <c r="F22">
        <f t="shared" si="1"/>
        <v>9.0586443543711574</v>
      </c>
      <c r="G22">
        <f>E22-F22</f>
        <v>3.8813556456288421</v>
      </c>
      <c r="H22">
        <f>G22^2</f>
        <v>15.064921647854886</v>
      </c>
      <c r="I22">
        <f>G22</f>
        <v>3.8813556456288421</v>
      </c>
      <c r="J22">
        <f t="shared" si="5"/>
        <v>12.94</v>
      </c>
      <c r="M22">
        <f t="shared" si="2"/>
        <v>1998</v>
      </c>
      <c r="N22">
        <f t="shared" si="0"/>
        <v>4.43</v>
      </c>
      <c r="O22">
        <f>E22</f>
        <v>12.94</v>
      </c>
      <c r="P22" s="2">
        <f t="shared" si="3"/>
        <v>12.94</v>
      </c>
    </row>
    <row r="23" spans="3:16" x14ac:dyDescent="0.2">
      <c r="C23">
        <f t="shared" si="4"/>
        <v>1999</v>
      </c>
      <c r="D23">
        <f>'LPG-311'!D23</f>
        <v>5.01</v>
      </c>
      <c r="F23">
        <f t="shared" si="1"/>
        <v>7.3511544426065996</v>
      </c>
      <c r="I23">
        <f>0.75*G22+0.25*G26</f>
        <v>3.8234451920152224</v>
      </c>
      <c r="J23">
        <f t="shared" si="5"/>
        <v>11.174599634621822</v>
      </c>
      <c r="M23">
        <f t="shared" si="2"/>
        <v>1999</v>
      </c>
      <c r="N23">
        <f t="shared" si="0"/>
        <v>5.01</v>
      </c>
      <c r="P23" s="2">
        <f t="shared" si="3"/>
        <v>11.174599634621822</v>
      </c>
    </row>
    <row r="24" spans="3:16" x14ac:dyDescent="0.2">
      <c r="C24">
        <f t="shared" si="4"/>
        <v>2000</v>
      </c>
      <c r="D24">
        <f>'LPG-311'!D24</f>
        <v>6.6</v>
      </c>
      <c r="F24">
        <f t="shared" si="1"/>
        <v>8.6887244775114869</v>
      </c>
      <c r="I24">
        <f>0.5*G22+0.5*G26</f>
        <v>3.7655347384016027</v>
      </c>
      <c r="J24">
        <f t="shared" si="5"/>
        <v>12.45425921591309</v>
      </c>
      <c r="M24">
        <f t="shared" si="2"/>
        <v>2000</v>
      </c>
      <c r="N24">
        <f t="shared" si="0"/>
        <v>6.6</v>
      </c>
      <c r="P24" s="2">
        <f t="shared" si="3"/>
        <v>12.45425921591309</v>
      </c>
    </row>
    <row r="25" spans="3:16" x14ac:dyDescent="0.2">
      <c r="C25">
        <f t="shared" si="4"/>
        <v>2001</v>
      </c>
      <c r="D25">
        <f>'LPG-311'!D25</f>
        <v>5.54</v>
      </c>
      <c r="F25">
        <f t="shared" si="1"/>
        <v>10.179343580610418</v>
      </c>
      <c r="I25">
        <f>0.25*G22+0.75*G26</f>
        <v>3.707624284787983</v>
      </c>
      <c r="J25">
        <f t="shared" si="5"/>
        <v>13.8869678653984</v>
      </c>
      <c r="M25">
        <f t="shared" si="2"/>
        <v>2001</v>
      </c>
      <c r="N25">
        <f t="shared" si="0"/>
        <v>5.54</v>
      </c>
      <c r="P25" s="2">
        <f t="shared" si="3"/>
        <v>13.8869678653984</v>
      </c>
    </row>
    <row r="26" spans="3:16" x14ac:dyDescent="0.2">
      <c r="C26">
        <f t="shared" si="4"/>
        <v>2002</v>
      </c>
      <c r="D26">
        <f>'LPG-311'!D26</f>
        <v>4.59</v>
      </c>
      <c r="E26" s="3">
        <f>LPG_Prices!AU39</f>
        <v>12.17</v>
      </c>
      <c r="F26">
        <f t="shared" si="1"/>
        <v>8.5202861688256366</v>
      </c>
      <c r="G26">
        <f>E26-F26</f>
        <v>3.6497138311743633</v>
      </c>
      <c r="H26">
        <f>G26^2</f>
        <v>13.320411049465449</v>
      </c>
      <c r="I26">
        <f>G26</f>
        <v>3.6497138311743633</v>
      </c>
      <c r="J26">
        <f t="shared" si="5"/>
        <v>12.17</v>
      </c>
      <c r="M26">
        <f t="shared" si="2"/>
        <v>2002</v>
      </c>
      <c r="N26">
        <f t="shared" si="0"/>
        <v>4.59</v>
      </c>
      <c r="O26">
        <f>E26</f>
        <v>12.17</v>
      </c>
      <c r="P26" s="2">
        <f t="shared" si="3"/>
        <v>12.17</v>
      </c>
    </row>
    <row r="27" spans="3:16" x14ac:dyDescent="0.2">
      <c r="C27">
        <f t="shared" si="4"/>
        <v>2003</v>
      </c>
      <c r="D27">
        <f>'LPG-311'!D27</f>
        <v>6.32</v>
      </c>
      <c r="F27">
        <f t="shared" si="1"/>
        <v>8.0700820600672447</v>
      </c>
      <c r="I27">
        <f>0.75*G26+0.25*G30</f>
        <v>2.3427737175912675</v>
      </c>
      <c r="J27">
        <f t="shared" si="5"/>
        <v>10.412855777658512</v>
      </c>
      <c r="M27">
        <f t="shared" si="2"/>
        <v>2003</v>
      </c>
      <c r="N27">
        <f t="shared" si="0"/>
        <v>6.32</v>
      </c>
      <c r="P27" s="2">
        <f t="shared" si="3"/>
        <v>10.412855777658512</v>
      </c>
    </row>
    <row r="28" spans="3:16" x14ac:dyDescent="0.2">
      <c r="C28">
        <f t="shared" si="4"/>
        <v>2004</v>
      </c>
      <c r="D28">
        <f>'LPG-311'!D28</f>
        <v>9.19</v>
      </c>
      <c r="F28">
        <f t="shared" si="1"/>
        <v>11.307706762783146</v>
      </c>
      <c r="I28">
        <f>0.5*G26+0.5*G30</f>
        <v>1.0358336040081717</v>
      </c>
      <c r="J28">
        <f t="shared" si="5"/>
        <v>12.343540366791318</v>
      </c>
      <c r="M28">
        <f t="shared" si="2"/>
        <v>2004</v>
      </c>
      <c r="N28">
        <f t="shared" si="0"/>
        <v>9.19</v>
      </c>
      <c r="P28" s="2">
        <f t="shared" si="3"/>
        <v>12.343540366791318</v>
      </c>
    </row>
    <row r="29" spans="3:16" x14ac:dyDescent="0.2">
      <c r="C29">
        <f t="shared" si="4"/>
        <v>2005</v>
      </c>
      <c r="D29">
        <f>'LPG-311'!D29</f>
        <v>11.92</v>
      </c>
      <c r="F29">
        <f t="shared" si="1"/>
        <v>15.863066995696633</v>
      </c>
      <c r="I29">
        <f>0.25*G26+0.75*G30</f>
        <v>-0.2711065095749241</v>
      </c>
      <c r="J29">
        <f t="shared" si="5"/>
        <v>15.591960486121708</v>
      </c>
      <c r="M29">
        <f t="shared" si="2"/>
        <v>2005</v>
      </c>
      <c r="N29">
        <f t="shared" si="0"/>
        <v>11.92</v>
      </c>
      <c r="P29" s="2">
        <f t="shared" si="3"/>
        <v>15.591960486121708</v>
      </c>
    </row>
    <row r="30" spans="3:16" x14ac:dyDescent="0.2">
      <c r="C30">
        <f t="shared" si="4"/>
        <v>2006</v>
      </c>
      <c r="D30">
        <f>'LPG-311'!D30</f>
        <v>14.87</v>
      </c>
      <c r="E30" s="3">
        <f>LPG_Prices!AU43</f>
        <v>18.760000000000002</v>
      </c>
      <c r="F30">
        <f t="shared" si="1"/>
        <v>20.338046623158021</v>
      </c>
      <c r="G30">
        <f>E30-F30</f>
        <v>-1.5780466231580199</v>
      </c>
      <c r="H30">
        <f>G30^2</f>
        <v>2.4902311448604295</v>
      </c>
      <c r="I30">
        <f>G30</f>
        <v>-1.5780466231580199</v>
      </c>
      <c r="J30">
        <f t="shared" si="5"/>
        <v>18.760000000000002</v>
      </c>
      <c r="M30">
        <f t="shared" si="2"/>
        <v>2006</v>
      </c>
      <c r="N30">
        <f t="shared" si="0"/>
        <v>14.87</v>
      </c>
      <c r="O30">
        <f>E30</f>
        <v>18.760000000000002</v>
      </c>
      <c r="P30" s="2">
        <f t="shared" si="3"/>
        <v>18.760000000000002</v>
      </c>
    </row>
    <row r="31" spans="3:16" x14ac:dyDescent="0.2">
      <c r="C31">
        <f t="shared" si="4"/>
        <v>2007</v>
      </c>
      <c r="D31">
        <f>'LPG-311'!D31</f>
        <v>16.3</v>
      </c>
      <c r="F31">
        <f t="shared" si="1"/>
        <v>24.467749733815729</v>
      </c>
      <c r="I31">
        <f>0.75*G30+0.25*G34</f>
        <v>-0.92496719984921416</v>
      </c>
      <c r="J31">
        <f t="shared" si="5"/>
        <v>23.542782533966516</v>
      </c>
      <c r="M31">
        <f t="shared" si="2"/>
        <v>2007</v>
      </c>
      <c r="N31">
        <f t="shared" si="0"/>
        <v>16.3</v>
      </c>
      <c r="P31" s="2">
        <f t="shared" si="3"/>
        <v>23.542782533966516</v>
      </c>
    </row>
    <row r="32" spans="3:16" x14ac:dyDescent="0.2">
      <c r="C32">
        <f t="shared" si="4"/>
        <v>2008</v>
      </c>
      <c r="D32">
        <f>'LPG-311'!D32</f>
        <v>20.72</v>
      </c>
      <c r="F32">
        <f t="shared" si="1"/>
        <v>27.966280667738232</v>
      </c>
      <c r="I32">
        <f>0.5*G30+0.5*G34</f>
        <v>-0.27188777654040841</v>
      </c>
      <c r="J32">
        <f t="shared" si="5"/>
        <v>27.694392891197822</v>
      </c>
      <c r="M32">
        <f t="shared" si="2"/>
        <v>2008</v>
      </c>
      <c r="N32">
        <f t="shared" si="0"/>
        <v>20.72</v>
      </c>
      <c r="P32" s="2">
        <f t="shared" si="3"/>
        <v>27.694392891197822</v>
      </c>
    </row>
    <row r="33" spans="3:16" x14ac:dyDescent="0.2">
      <c r="C33">
        <f t="shared" si="4"/>
        <v>2009</v>
      </c>
      <c r="D33">
        <f>'LPG-311'!D33</f>
        <v>13.36</v>
      </c>
      <c r="F33">
        <f t="shared" si="1"/>
        <v>30.337635566440952</v>
      </c>
      <c r="I33">
        <f>0.25*G30+0.75*G34</f>
        <v>0.38119164676839734</v>
      </c>
      <c r="J33">
        <f t="shared" si="5"/>
        <v>30.718827213209348</v>
      </c>
      <c r="M33">
        <f t="shared" si="2"/>
        <v>2009</v>
      </c>
      <c r="N33">
        <f t="shared" si="0"/>
        <v>13.36</v>
      </c>
      <c r="P33" s="2">
        <f t="shared" si="3"/>
        <v>30.718827213209348</v>
      </c>
    </row>
    <row r="34" spans="3:16" x14ac:dyDescent="0.2">
      <c r="C34">
        <f t="shared" si="4"/>
        <v>2010</v>
      </c>
      <c r="D34" s="3">
        <f>[3]Prices!AF30</f>
        <v>16.22</v>
      </c>
      <c r="E34" s="3">
        <f>LPG_Prices!AU47</f>
        <v>23.65</v>
      </c>
      <c r="F34">
        <f>$H$3*D34+$I$3*D33</f>
        <v>22.615728929922795</v>
      </c>
      <c r="G34">
        <f>E34-F34</f>
        <v>1.0342710700772031</v>
      </c>
      <c r="H34">
        <f>G34^2</f>
        <v>1.0697166463986427</v>
      </c>
      <c r="I34">
        <f>G34</f>
        <v>1.0342710700772031</v>
      </c>
      <c r="J34">
        <f>F34+I34</f>
        <v>23.65</v>
      </c>
      <c r="M34">
        <f>C34</f>
        <v>2010</v>
      </c>
      <c r="N34">
        <f t="shared" si="0"/>
        <v>16.22</v>
      </c>
      <c r="O34">
        <f>E34</f>
        <v>23.65</v>
      </c>
      <c r="P34" s="2">
        <f>J34</f>
        <v>23.65</v>
      </c>
    </row>
    <row r="35" spans="3:16" x14ac:dyDescent="0.2">
      <c r="C35">
        <f t="shared" si="4"/>
        <v>2011</v>
      </c>
      <c r="D35" s="3">
        <f>[3]Prices!AF31</f>
        <v>18.71</v>
      </c>
      <c r="F35">
        <f t="shared" ref="F35:F42" si="6">$H$3*D35+$I$3*D34</f>
        <v>27.062653758503469</v>
      </c>
      <c r="I35">
        <f>0.75*G34+0.25*G38</f>
        <v>2.4146955517381263</v>
      </c>
      <c r="J35">
        <f t="shared" ref="J35:J42" si="7">F35+I35</f>
        <v>29.477349310241596</v>
      </c>
      <c r="M35">
        <f t="shared" ref="M35:M42" si="8">C35</f>
        <v>2011</v>
      </c>
      <c r="N35">
        <f t="shared" si="0"/>
        <v>18.71</v>
      </c>
      <c r="P35" s="2">
        <f t="shared" ref="P35:P42" si="9">J35</f>
        <v>29.477349310241596</v>
      </c>
    </row>
    <row r="36" spans="3:16" x14ac:dyDescent="0.2">
      <c r="C36">
        <f t="shared" si="4"/>
        <v>2012</v>
      </c>
      <c r="D36" s="3">
        <f>[3]Prices!AF32</f>
        <v>12.47</v>
      </c>
      <c r="F36">
        <f t="shared" si="6"/>
        <v>27.55770808439047</v>
      </c>
      <c r="I36">
        <f>0.5*G34+0.5*G38</f>
        <v>3.7951200333990496</v>
      </c>
      <c r="J36">
        <f t="shared" si="7"/>
        <v>31.352828117789521</v>
      </c>
      <c r="M36">
        <f t="shared" si="8"/>
        <v>2012</v>
      </c>
      <c r="N36">
        <f t="shared" si="0"/>
        <v>12.47</v>
      </c>
      <c r="P36" s="2">
        <f t="shared" si="9"/>
        <v>31.352828117789521</v>
      </c>
    </row>
    <row r="37" spans="3:16" x14ac:dyDescent="0.2">
      <c r="C37">
        <f t="shared" si="4"/>
        <v>2013</v>
      </c>
      <c r="D37" s="3">
        <f>[3]Prices!AF33</f>
        <v>11.26</v>
      </c>
      <c r="F37">
        <f t="shared" si="6"/>
        <v>19.551158644134681</v>
      </c>
      <c r="I37">
        <f>0.25*G34+0.75*G38</f>
        <v>5.1755445150599728</v>
      </c>
      <c r="J37">
        <f t="shared" si="7"/>
        <v>24.726703159194653</v>
      </c>
      <c r="M37">
        <f t="shared" si="8"/>
        <v>2013</v>
      </c>
      <c r="N37">
        <f t="shared" si="0"/>
        <v>11.26</v>
      </c>
      <c r="P37" s="2">
        <f t="shared" si="9"/>
        <v>24.726703159194653</v>
      </c>
    </row>
    <row r="38" spans="3:16" x14ac:dyDescent="0.2">
      <c r="C38">
        <f t="shared" si="4"/>
        <v>2014</v>
      </c>
      <c r="D38" s="3">
        <f>[3]Prices!AF34</f>
        <v>12.01</v>
      </c>
      <c r="E38" s="3">
        <f>LPG_Prices!AU51</f>
        <v>24.95</v>
      </c>
      <c r="F38">
        <f t="shared" si="6"/>
        <v>18.394031003279103</v>
      </c>
      <c r="G38">
        <f>E38-F38</f>
        <v>6.5559689967208961</v>
      </c>
      <c r="H38">
        <f>G38^2</f>
        <v>42.98072948596559</v>
      </c>
      <c r="I38">
        <f>G38</f>
        <v>6.5559689967208961</v>
      </c>
      <c r="J38">
        <f t="shared" si="7"/>
        <v>24.95</v>
      </c>
      <c r="M38">
        <f t="shared" si="8"/>
        <v>2014</v>
      </c>
      <c r="N38">
        <f t="shared" si="0"/>
        <v>12.01</v>
      </c>
      <c r="O38">
        <f>E38</f>
        <v>24.95</v>
      </c>
      <c r="P38" s="2">
        <f t="shared" si="9"/>
        <v>24.95</v>
      </c>
    </row>
    <row r="39" spans="3:16" x14ac:dyDescent="0.2">
      <c r="C39">
        <f t="shared" si="4"/>
        <v>2015</v>
      </c>
      <c r="D39" s="3">
        <f>[3]Prices!AF35</f>
        <v>5.27</v>
      </c>
      <c r="F39">
        <f t="shared" si="6"/>
        <v>16.591191784712642</v>
      </c>
      <c r="I39" s="18">
        <f>I38</f>
        <v>6.5559689967208961</v>
      </c>
      <c r="J39">
        <f t="shared" si="7"/>
        <v>23.147160781433538</v>
      </c>
      <c r="M39">
        <f t="shared" si="8"/>
        <v>2015</v>
      </c>
      <c r="N39">
        <f t="shared" si="0"/>
        <v>5.27</v>
      </c>
      <c r="P39" s="2">
        <f t="shared" si="9"/>
        <v>23.147160781433538</v>
      </c>
    </row>
    <row r="40" spans="3:16" x14ac:dyDescent="0.2">
      <c r="C40">
        <f t="shared" si="4"/>
        <v>2016</v>
      </c>
      <c r="D40" s="3">
        <f>[3]Prices!AF36</f>
        <v>5.45</v>
      </c>
      <c r="F40">
        <f t="shared" si="6"/>
        <v>8.5402477113987523</v>
      </c>
      <c r="I40" s="18">
        <f t="shared" ref="I40:I42" si="10">I39</f>
        <v>6.5559689967208961</v>
      </c>
      <c r="J40">
        <f t="shared" si="7"/>
        <v>15.096216708119648</v>
      </c>
      <c r="M40">
        <f t="shared" si="8"/>
        <v>2016</v>
      </c>
      <c r="N40">
        <f t="shared" si="0"/>
        <v>5.45</v>
      </c>
      <c r="P40" s="2">
        <f t="shared" si="9"/>
        <v>15.096216708119648</v>
      </c>
    </row>
    <row r="41" spans="3:16" x14ac:dyDescent="0.2">
      <c r="C41">
        <f t="shared" si="4"/>
        <v>2017</v>
      </c>
      <c r="D41" s="3">
        <f>[3]Prices!AF37</f>
        <v>8.4499999999999993</v>
      </c>
      <c r="F41">
        <f t="shared" si="6"/>
        <v>9.9619777623297221</v>
      </c>
      <c r="I41" s="18">
        <f t="shared" si="10"/>
        <v>6.5559689967208961</v>
      </c>
      <c r="J41">
        <f t="shared" si="7"/>
        <v>16.517946759050616</v>
      </c>
      <c r="M41">
        <f t="shared" si="8"/>
        <v>2017</v>
      </c>
      <c r="N41">
        <f t="shared" si="0"/>
        <v>8.4499999999999993</v>
      </c>
      <c r="P41" s="2">
        <f t="shared" si="9"/>
        <v>16.517946759050616</v>
      </c>
    </row>
    <row r="42" spans="3:16" x14ac:dyDescent="0.2">
      <c r="C42">
        <f t="shared" si="4"/>
        <v>2018</v>
      </c>
      <c r="D42" s="3">
        <f>[3]Prices!AF38</f>
        <v>10.130000000000001</v>
      </c>
      <c r="F42">
        <f t="shared" si="6"/>
        <v>14.252341329722189</v>
      </c>
      <c r="I42" s="18">
        <f t="shared" si="10"/>
        <v>6.5559689967208961</v>
      </c>
      <c r="J42">
        <f t="shared" si="7"/>
        <v>20.808310326443085</v>
      </c>
      <c r="M42">
        <f t="shared" si="8"/>
        <v>2018</v>
      </c>
      <c r="N42">
        <f t="shared" si="0"/>
        <v>10.130000000000001</v>
      </c>
      <c r="P42" s="2">
        <f t="shared" si="9"/>
        <v>20.808310326443085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LPG_Prices</vt:lpstr>
      <vt:lpstr>Gas_Prices_Jan13</vt:lpstr>
      <vt:lpstr>Predicted LPG Prices</vt:lpstr>
      <vt:lpstr>LPG-311</vt:lpstr>
      <vt:lpstr>LPG-312</vt:lpstr>
      <vt:lpstr>LPG-313</vt:lpstr>
      <vt:lpstr>LPG-314</vt:lpstr>
      <vt:lpstr>LPG-315</vt:lpstr>
      <vt:lpstr>LPG-316</vt:lpstr>
      <vt:lpstr>LPG-321</vt:lpstr>
      <vt:lpstr>LPG-322</vt:lpstr>
      <vt:lpstr>LPG-323</vt:lpstr>
      <vt:lpstr>LPG-324</vt:lpstr>
      <vt:lpstr>LPG-325</vt:lpstr>
      <vt:lpstr>LPG-326</vt:lpstr>
      <vt:lpstr>LPG-327</vt:lpstr>
      <vt:lpstr>LPG-331</vt:lpstr>
      <vt:lpstr>LPG-332</vt:lpstr>
      <vt:lpstr>LPG-333</vt:lpstr>
      <vt:lpstr>LPG-334</vt:lpstr>
      <vt:lpstr>LPG-335</vt:lpstr>
      <vt:lpstr>LPG-336</vt:lpstr>
      <vt:lpstr>LPG-337</vt:lpstr>
      <vt:lpstr>LPG-339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David</cp:lastModifiedBy>
  <dcterms:created xsi:type="dcterms:W3CDTF">2010-10-31T16:10:11Z</dcterms:created>
  <dcterms:modified xsi:type="dcterms:W3CDTF">2019-12-31T19:22:18Z</dcterms:modified>
</cp:coreProperties>
</file>